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redhedge-my.sharepoint.com/personal/darren_redhedge_uk/Documents/excel/hybrids/"/>
    </mc:Choice>
  </mc:AlternateContent>
  <xr:revisionPtr revIDLastSave="548" documentId="8_{29573A01-3EDE-4081-AEE8-DAEE559461FA}" xr6:coauthVersionLast="45" xr6:coauthVersionMax="45" xr10:uidLastSave="{C7E52CA1-54F6-48BD-97CE-47FA70DB698D}"/>
  <bookViews>
    <workbookView xWindow="-110" yWindow="-110" windowWidth="38620" windowHeight="21220" tabRatio="660" activeTab="9" xr2:uid="{00000000-000D-0000-FFFF-FFFF00000000}"/>
  </bookViews>
  <sheets>
    <sheet name="front" sheetId="12" r:id="rId1"/>
    <sheet name="curves" sheetId="20" r:id="rId2"/>
    <sheet name="all names" sheetId="16" r:id="rId3"/>
    <sheet name="directH (bayngr)" sheetId="17" r:id="rId4"/>
    <sheet name="directH (repsm)" sheetId="18" r:id="rId5"/>
    <sheet name="directH (tkr)" sheetId="15" r:id="rId6"/>
    <sheet name="directH (vw)" sheetId="14" r:id="rId7"/>
    <sheet name="directH (2)" sheetId="13" r:id="rId8"/>
    <sheet name="directH" sheetId="11" r:id="rId9"/>
    <sheet name="tkrBbg" sheetId="5" r:id="rId10"/>
    <sheet name="Sheet1" sheetId="19" r:id="rId11"/>
    <sheet name="filters" sheetId="10" r:id="rId12"/>
    <sheet name="directV" sheetId="9" r:id="rId13"/>
    <sheet name="main" sheetId="1" r:id="rId14"/>
    <sheet name="SEM" sheetId="3" r:id="rId15"/>
    <sheet name="historic" sheetId="2" r:id="rId16"/>
    <sheet name="tkrStatic" sheetId="7" r:id="rId17"/>
    <sheet name="new" sheetId="6" r:id="rId18"/>
    <sheet name="params" sheetId="4" r:id="rId19"/>
  </sheets>
  <calcPr calcId="191029" calcMode="manual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5" l="1"/>
  <c r="E2" i="5"/>
  <c r="F9" i="2" l="1"/>
  <c r="F24" i="17"/>
  <c r="F5" i="14"/>
  <c r="J9" i="2"/>
  <c r="G9" i="2"/>
  <c r="B9" i="2"/>
  <c r="F5" i="13"/>
  <c r="F24" i="15"/>
  <c r="C9" i="2"/>
  <c r="C31" i="9"/>
  <c r="F24" i="18"/>
  <c r="E9" i="2"/>
  <c r="D9" i="2"/>
  <c r="I9" i="2"/>
  <c r="K9" i="2"/>
  <c r="F5" i="11"/>
  <c r="F7" i="9"/>
  <c r="AD5" i="20" l="1"/>
  <c r="U51" i="20" a="1"/>
  <c r="AD32" i="20" a="1"/>
  <c r="AD8" i="20" a="1"/>
  <c r="AD45" i="20" a="1"/>
  <c r="AD43" i="20" a="1"/>
  <c r="AD14" i="20" a="1"/>
  <c r="AD21" i="20" a="1"/>
  <c r="AD39" i="20" a="1"/>
  <c r="AD40" i="20" a="1"/>
  <c r="AD27" i="20" a="1"/>
  <c r="AD38" i="20" a="1"/>
  <c r="AD41" i="20" a="1"/>
  <c r="AD49" i="20" a="1"/>
  <c r="AD22" i="20" a="1"/>
  <c r="AD31" i="20" a="1"/>
  <c r="AD48" i="20" a="1"/>
  <c r="AD46" i="20" a="1"/>
  <c r="AD15" i="20" a="1"/>
  <c r="AD20" i="20" a="1"/>
  <c r="AD18" i="20" a="1"/>
  <c r="AD17" i="20" a="1"/>
  <c r="AD24" i="20" a="1"/>
  <c r="AD23" i="20" a="1"/>
  <c r="AD51" i="20" a="1"/>
  <c r="AD9" i="20" a="1"/>
  <c r="AD26" i="20" a="1"/>
  <c r="AD13" i="20" a="1"/>
  <c r="AD33" i="20" a="1"/>
  <c r="AD12" i="20" a="1"/>
  <c r="AD19" i="20" a="1"/>
  <c r="AD47" i="20" a="1"/>
  <c r="AD10" i="20" a="1"/>
  <c r="AD29" i="20" a="1"/>
  <c r="AD25" i="20" a="1"/>
  <c r="AD36" i="20" a="1"/>
  <c r="AD34" i="20" a="1"/>
  <c r="AD28" i="20" a="1"/>
  <c r="AD7" i="20" a="1"/>
  <c r="AD35" i="20" a="1"/>
  <c r="AD44" i="20" a="1"/>
  <c r="AD50" i="20" a="1"/>
  <c r="AD16" i="20" a="1"/>
  <c r="AD42" i="20" a="1"/>
  <c r="AD30" i="20" a="1"/>
  <c r="AD37" i="20" a="1"/>
  <c r="AD11" i="20" a="1"/>
  <c r="AD11" i="20" l="1"/>
  <c r="AD37" i="20"/>
  <c r="AD30" i="20"/>
  <c r="AD42" i="20"/>
  <c r="AD16" i="20"/>
  <c r="AD50" i="20"/>
  <c r="AD44" i="20"/>
  <c r="AD35" i="20"/>
  <c r="AD7" i="20"/>
  <c r="AD28" i="20"/>
  <c r="AD34" i="20"/>
  <c r="AD36" i="20"/>
  <c r="AD25" i="20"/>
  <c r="AD29" i="20"/>
  <c r="AD10" i="20"/>
  <c r="AD47" i="20"/>
  <c r="AD19" i="20"/>
  <c r="AD12" i="20"/>
  <c r="AD33" i="20"/>
  <c r="AD13" i="20"/>
  <c r="AD26" i="20"/>
  <c r="AD9" i="20"/>
  <c r="AD51" i="20"/>
  <c r="AD23" i="20"/>
  <c r="AD24" i="20"/>
  <c r="AD17" i="20"/>
  <c r="AD18" i="20"/>
  <c r="AD20" i="20"/>
  <c r="AD15" i="20"/>
  <c r="AD46" i="20"/>
  <c r="AD48" i="20"/>
  <c r="AD31" i="20"/>
  <c r="AD22" i="20"/>
  <c r="AD49" i="20"/>
  <c r="AD41" i="20"/>
  <c r="AD38" i="20"/>
  <c r="AD27" i="20"/>
  <c r="AD40" i="20"/>
  <c r="AD39" i="20"/>
  <c r="AD21" i="20"/>
  <c r="AD14" i="20"/>
  <c r="AD43" i="20"/>
  <c r="AD45" i="20"/>
  <c r="AD8" i="20"/>
  <c r="AD32" i="20"/>
  <c r="U51" i="20"/>
  <c r="T51" i="20" a="1"/>
  <c r="T51" i="20" l="1"/>
  <c r="R51" i="20" a="1"/>
  <c r="R51" i="20" l="1"/>
  <c r="Q51" i="20" a="1"/>
  <c r="Q51" i="20" l="1"/>
  <c r="N51" i="20" a="1"/>
  <c r="N51" i="20" l="1"/>
  <c r="M51" i="20" a="1"/>
  <c r="M51" i="20" l="1"/>
  <c r="O51" i="20"/>
  <c r="J51" i="20" a="1"/>
  <c r="J51" i="20" l="1"/>
  <c r="I51" i="20" a="1"/>
  <c r="I51" i="20" l="1"/>
  <c r="K51" i="20"/>
  <c r="H51" i="20" a="1"/>
  <c r="H51" i="20" l="1"/>
  <c r="P51" i="20"/>
  <c r="G51" i="20" a="1"/>
  <c r="G51" i="20" l="1"/>
  <c r="U50" i="20" a="1"/>
  <c r="U50" i="20" l="1"/>
  <c r="T50" i="20" a="1"/>
  <c r="T50" i="20" l="1"/>
  <c r="R50" i="20" a="1"/>
  <c r="R50" i="20" l="1"/>
  <c r="Q50" i="20" a="1"/>
  <c r="Q50" i="20" l="1"/>
  <c r="N50" i="20" a="1"/>
  <c r="N50" i="20" l="1"/>
  <c r="M50" i="20" a="1"/>
  <c r="M50" i="20" l="1"/>
  <c r="O50" i="20"/>
  <c r="J50" i="20" a="1"/>
  <c r="J50" i="20" l="1"/>
  <c r="I50" i="20" a="1"/>
  <c r="I50" i="20" l="1"/>
  <c r="K50" i="20"/>
  <c r="H50" i="20" a="1"/>
  <c r="H50" i="20" l="1"/>
  <c r="P50" i="20"/>
  <c r="G50" i="20" a="1"/>
  <c r="G50" i="20" l="1"/>
  <c r="U49" i="20" a="1"/>
  <c r="U49" i="20" l="1"/>
  <c r="T49" i="20" a="1"/>
  <c r="T49" i="20" l="1"/>
  <c r="R49" i="20" a="1"/>
  <c r="R49" i="20" l="1"/>
  <c r="Q49" i="20" a="1"/>
  <c r="Q49" i="20" l="1"/>
  <c r="N49" i="20" a="1"/>
  <c r="N49" i="20" l="1"/>
  <c r="M49" i="20" a="1"/>
  <c r="M49" i="20" l="1"/>
  <c r="O49" i="20" s="1"/>
  <c r="J49" i="20" a="1"/>
  <c r="J49" i="20" l="1"/>
  <c r="I49" i="20" a="1"/>
  <c r="I49" i="20" l="1"/>
  <c r="K49" i="20"/>
  <c r="H49" i="20" a="1"/>
  <c r="H49" i="20" l="1"/>
  <c r="P49" i="20"/>
  <c r="G49" i="20" a="1"/>
  <c r="G49" i="20" l="1"/>
  <c r="U48" i="20" a="1"/>
  <c r="U48" i="20" l="1"/>
  <c r="T48" i="20" a="1"/>
  <c r="T48" i="20" l="1"/>
  <c r="R48" i="20" a="1"/>
  <c r="R48" i="20" l="1"/>
  <c r="Q48" i="20" a="1"/>
  <c r="Q48" i="20" l="1"/>
  <c r="N48" i="20" a="1"/>
  <c r="N48" i="20" l="1"/>
  <c r="M48" i="20" a="1"/>
  <c r="M48" i="20" l="1"/>
  <c r="O48" i="20" s="1"/>
  <c r="J48" i="20" a="1"/>
  <c r="J48" i="20" l="1"/>
  <c r="I48" i="20" a="1"/>
  <c r="I48" i="20" l="1"/>
  <c r="K48" i="20" s="1"/>
  <c r="H48" i="20" a="1"/>
  <c r="H48" i="20" l="1"/>
  <c r="P48" i="20"/>
  <c r="G48" i="20" a="1"/>
  <c r="G48" i="20" l="1"/>
  <c r="U47" i="20" a="1"/>
  <c r="U47" i="20" l="1"/>
  <c r="T47" i="20" a="1"/>
  <c r="T47" i="20" l="1"/>
  <c r="R47" i="20" a="1"/>
  <c r="R47" i="20" l="1"/>
  <c r="Q47" i="20" a="1"/>
  <c r="Q47" i="20" l="1"/>
  <c r="N47" i="20" a="1"/>
  <c r="N47" i="20" l="1"/>
  <c r="M47" i="20" a="1"/>
  <c r="M47" i="20" l="1"/>
  <c r="O47" i="20"/>
  <c r="J47" i="20" a="1"/>
  <c r="J47" i="20" l="1"/>
  <c r="I47" i="20" a="1"/>
  <c r="I47" i="20" l="1"/>
  <c r="K47" i="20" s="1"/>
  <c r="H47" i="20" a="1"/>
  <c r="H47" i="20" l="1"/>
  <c r="P47" i="20"/>
  <c r="G47" i="20" a="1"/>
  <c r="G47" i="20" l="1"/>
  <c r="U46" i="20" a="1"/>
  <c r="U46" i="20" l="1"/>
  <c r="T46" i="20" a="1"/>
  <c r="T46" i="20" l="1"/>
  <c r="R46" i="20" a="1"/>
  <c r="R46" i="20" l="1"/>
  <c r="Q46" i="20" a="1"/>
  <c r="Q46" i="20" l="1"/>
  <c r="N46" i="20" a="1"/>
  <c r="N46" i="20" l="1"/>
  <c r="M46" i="20" a="1"/>
  <c r="M46" i="20" l="1"/>
  <c r="O46" i="20"/>
  <c r="J46" i="20" a="1"/>
  <c r="J46" i="20" l="1"/>
  <c r="I46" i="20" a="1"/>
  <c r="I46" i="20" l="1"/>
  <c r="K46" i="20"/>
  <c r="H46" i="20" a="1"/>
  <c r="H46" i="20" l="1"/>
  <c r="P46" i="20"/>
  <c r="G46" i="20" a="1"/>
  <c r="G46" i="20" l="1"/>
  <c r="U45" i="20" a="1"/>
  <c r="U45" i="20" l="1"/>
  <c r="T45" i="20" a="1"/>
  <c r="T45" i="20" l="1"/>
  <c r="R45" i="20" a="1"/>
  <c r="R45" i="20" l="1"/>
  <c r="Q45" i="20" a="1"/>
  <c r="Q45" i="20" l="1"/>
  <c r="N45" i="20" a="1"/>
  <c r="N45" i="20" l="1"/>
  <c r="M45" i="20" a="1"/>
  <c r="M45" i="20" l="1"/>
  <c r="O45" i="20"/>
  <c r="J45" i="20" a="1"/>
  <c r="J45" i="20" l="1"/>
  <c r="I45" i="20" a="1"/>
  <c r="I45" i="20" l="1"/>
  <c r="K45" i="20"/>
  <c r="H45" i="20" a="1"/>
  <c r="H45" i="20" l="1"/>
  <c r="P45" i="20"/>
  <c r="G45" i="20" a="1"/>
  <c r="G45" i="20" l="1"/>
  <c r="U44" i="20" a="1"/>
  <c r="U44" i="20" l="1"/>
  <c r="T44" i="20" a="1"/>
  <c r="T44" i="20" l="1"/>
  <c r="R44" i="20" a="1"/>
  <c r="R44" i="20" l="1"/>
  <c r="Q44" i="20" a="1"/>
  <c r="Q44" i="20" l="1"/>
  <c r="N44" i="20" a="1"/>
  <c r="N44" i="20" l="1"/>
  <c r="M44" i="20" a="1"/>
  <c r="M44" i="20" l="1"/>
  <c r="O44" i="20" s="1"/>
  <c r="J44" i="20" a="1"/>
  <c r="J44" i="20" l="1"/>
  <c r="I44" i="20" a="1"/>
  <c r="I44" i="20" l="1"/>
  <c r="K44" i="20"/>
  <c r="H44" i="20" a="1"/>
  <c r="H44" i="20" l="1"/>
  <c r="P44" i="20"/>
  <c r="G44" i="20" a="1"/>
  <c r="G44" i="20" l="1"/>
  <c r="T43" i="20" a="1"/>
  <c r="T43" i="20" l="1"/>
  <c r="Q43" i="20" a="1"/>
  <c r="Q43" i="20" l="1"/>
  <c r="M43" i="20" a="1"/>
  <c r="M43" i="20" l="1"/>
  <c r="I43" i="20" a="1"/>
  <c r="I43" i="20" l="1"/>
  <c r="G43" i="20" a="1"/>
  <c r="G43" i="20" l="1"/>
  <c r="F43" i="20"/>
  <c r="H43" i="20" a="1"/>
  <c r="R43" i="20" a="1"/>
  <c r="N43" i="20" a="1"/>
  <c r="J43" i="20" a="1"/>
  <c r="U43" i="20" a="1"/>
  <c r="U43" i="20" l="1"/>
  <c r="R43" i="20"/>
  <c r="N43" i="20"/>
  <c r="O43" i="20" s="1"/>
  <c r="J43" i="20"/>
  <c r="K43" i="20" s="1"/>
  <c r="H43" i="20"/>
  <c r="AB43" i="20" l="1"/>
  <c r="AC43" i="20" s="1"/>
  <c r="P43" i="20"/>
  <c r="S43" i="20" s="1"/>
  <c r="U42" i="20" a="1"/>
  <c r="U42" i="20" l="1"/>
  <c r="T42" i="20" a="1"/>
  <c r="T42" i="20" l="1"/>
  <c r="R42" i="20" a="1"/>
  <c r="R42" i="20" l="1"/>
  <c r="Q42" i="20" a="1"/>
  <c r="Q42" i="20" l="1"/>
  <c r="N42" i="20" a="1"/>
  <c r="N42" i="20" l="1"/>
  <c r="M42" i="20" a="1"/>
  <c r="M42" i="20" l="1"/>
  <c r="O42" i="20" s="1"/>
  <c r="J42" i="20" a="1"/>
  <c r="J42" i="20" l="1"/>
  <c r="I42" i="20" a="1"/>
  <c r="I42" i="20" l="1"/>
  <c r="K42" i="20"/>
  <c r="H42" i="20" a="1"/>
  <c r="H42" i="20" l="1"/>
  <c r="P42" i="20"/>
  <c r="G42" i="20" a="1"/>
  <c r="G42" i="20" l="1"/>
  <c r="U41" i="20" a="1"/>
  <c r="U41" i="20" l="1"/>
  <c r="T41" i="20" a="1"/>
  <c r="T41" i="20" l="1"/>
  <c r="R41" i="20" a="1"/>
  <c r="R41" i="20" l="1"/>
  <c r="Q41" i="20" a="1"/>
  <c r="Q41" i="20" l="1"/>
  <c r="N41" i="20" a="1"/>
  <c r="N41" i="20" l="1"/>
  <c r="M41" i="20" a="1"/>
  <c r="M41" i="20" l="1"/>
  <c r="O41" i="20" s="1"/>
  <c r="J41" i="20" a="1"/>
  <c r="J41" i="20" l="1"/>
  <c r="I41" i="20" a="1"/>
  <c r="I41" i="20" l="1"/>
  <c r="K41" i="20"/>
  <c r="H41" i="20" a="1"/>
  <c r="H41" i="20" l="1"/>
  <c r="P41" i="20"/>
  <c r="G41" i="20" a="1"/>
  <c r="G41" i="20" l="1"/>
  <c r="U40" i="20" a="1"/>
  <c r="U40" i="20" l="1"/>
  <c r="T40" i="20" a="1"/>
  <c r="T40" i="20" l="1"/>
  <c r="R40" i="20" a="1"/>
  <c r="R40" i="20" l="1"/>
  <c r="Q40" i="20" a="1"/>
  <c r="Q40" i="20" l="1"/>
  <c r="N40" i="20" a="1"/>
  <c r="N40" i="20" l="1"/>
  <c r="M40" i="20" a="1"/>
  <c r="M40" i="20" l="1"/>
  <c r="O40" i="20" s="1"/>
  <c r="J40" i="20" a="1"/>
  <c r="J40" i="20" l="1"/>
  <c r="I40" i="20" a="1"/>
  <c r="I40" i="20" l="1"/>
  <c r="K40" i="20"/>
  <c r="H40" i="20" a="1"/>
  <c r="H40" i="20" l="1"/>
  <c r="P40" i="20"/>
  <c r="G40" i="20" a="1"/>
  <c r="G40" i="20" l="1"/>
  <c r="U39" i="20" a="1"/>
  <c r="U39" i="20" l="1"/>
  <c r="T39" i="20" a="1"/>
  <c r="T39" i="20" l="1"/>
  <c r="R39" i="20" a="1"/>
  <c r="R39" i="20" l="1"/>
  <c r="Q39" i="20" a="1"/>
  <c r="Q39" i="20" l="1"/>
  <c r="N39" i="20" a="1"/>
  <c r="N39" i="20" l="1"/>
  <c r="M39" i="20" a="1"/>
  <c r="M39" i="20" l="1"/>
  <c r="O39" i="20" s="1"/>
  <c r="J39" i="20" a="1"/>
  <c r="J39" i="20" l="1"/>
  <c r="I39" i="20" a="1"/>
  <c r="I39" i="20" l="1"/>
  <c r="K39" i="20" s="1"/>
  <c r="H39" i="20" a="1"/>
  <c r="H39" i="20" l="1"/>
  <c r="P39" i="20"/>
  <c r="G39" i="20" a="1"/>
  <c r="G39" i="20" l="1"/>
  <c r="U38" i="20" a="1"/>
  <c r="U38" i="20" l="1"/>
  <c r="T38" i="20" a="1"/>
  <c r="T38" i="20" l="1"/>
  <c r="R38" i="20" a="1"/>
  <c r="R38" i="20" l="1"/>
  <c r="Q38" i="20" a="1"/>
  <c r="Q38" i="20" l="1"/>
  <c r="N38" i="20" a="1"/>
  <c r="N38" i="20" l="1"/>
  <c r="M38" i="20" a="1"/>
  <c r="M38" i="20" l="1"/>
  <c r="O38" i="20"/>
  <c r="J38" i="20" a="1"/>
  <c r="J38" i="20" l="1"/>
  <c r="I38" i="20" a="1"/>
  <c r="I38" i="20" l="1"/>
  <c r="K38" i="20" s="1"/>
  <c r="H38" i="20" a="1"/>
  <c r="H38" i="20" l="1"/>
  <c r="P38" i="20"/>
  <c r="G38" i="20" a="1"/>
  <c r="G38" i="20" l="1"/>
  <c r="U37" i="20" a="1"/>
  <c r="U37" i="20" l="1"/>
  <c r="T37" i="20" a="1"/>
  <c r="T37" i="20" l="1"/>
  <c r="R37" i="20" a="1"/>
  <c r="R37" i="20" l="1"/>
  <c r="Q37" i="20" a="1"/>
  <c r="Q37" i="20" l="1"/>
  <c r="N37" i="20" a="1"/>
  <c r="N37" i="20" l="1"/>
  <c r="M37" i="20" a="1"/>
  <c r="M37" i="20" l="1"/>
  <c r="O37" i="20" s="1"/>
  <c r="J37" i="20" a="1"/>
  <c r="J37" i="20" l="1"/>
  <c r="I37" i="20" a="1"/>
  <c r="I37" i="20" l="1"/>
  <c r="K37" i="20"/>
  <c r="H37" i="20" a="1"/>
  <c r="H37" i="20" l="1"/>
  <c r="P37" i="20"/>
  <c r="G37" i="20" a="1"/>
  <c r="G37" i="20" l="1"/>
  <c r="U36" i="20" a="1"/>
  <c r="U36" i="20" l="1"/>
  <c r="T36" i="20" a="1"/>
  <c r="T36" i="20" l="1"/>
  <c r="R36" i="20" a="1"/>
  <c r="R36" i="20" l="1"/>
  <c r="Q36" i="20" a="1"/>
  <c r="Q36" i="20" l="1"/>
  <c r="N36" i="20" a="1"/>
  <c r="N36" i="20" l="1"/>
  <c r="M36" i="20" a="1"/>
  <c r="M36" i="20" l="1"/>
  <c r="O36" i="20"/>
  <c r="J36" i="20" a="1"/>
  <c r="J36" i="20" l="1"/>
  <c r="I36" i="20" a="1"/>
  <c r="I36" i="20" l="1"/>
  <c r="K36" i="20"/>
  <c r="H36" i="20" a="1"/>
  <c r="H36" i="20" l="1"/>
  <c r="P36" i="20"/>
  <c r="G36" i="20" a="1"/>
  <c r="G36" i="20" l="1"/>
  <c r="U35" i="20" a="1"/>
  <c r="U35" i="20" l="1"/>
  <c r="T35" i="20" a="1"/>
  <c r="T35" i="20" l="1"/>
  <c r="R35" i="20" a="1"/>
  <c r="R35" i="20" l="1"/>
  <c r="Q35" i="20" a="1"/>
  <c r="Q35" i="20" l="1"/>
  <c r="N35" i="20" a="1"/>
  <c r="N35" i="20" l="1"/>
  <c r="M35" i="20" a="1"/>
  <c r="M35" i="20" l="1"/>
  <c r="O35" i="20" s="1"/>
  <c r="J35" i="20" a="1"/>
  <c r="J35" i="20" l="1"/>
  <c r="I35" i="20" a="1"/>
  <c r="I35" i="20" l="1"/>
  <c r="K35" i="20" s="1"/>
  <c r="H35" i="20" a="1"/>
  <c r="H35" i="20" l="1"/>
  <c r="P35" i="20"/>
  <c r="G35" i="20" a="1"/>
  <c r="G35" i="20" l="1"/>
  <c r="U34" i="20" a="1"/>
  <c r="U34" i="20" l="1"/>
  <c r="T34" i="20" a="1"/>
  <c r="T34" i="20" l="1"/>
  <c r="R34" i="20" a="1"/>
  <c r="R34" i="20" l="1"/>
  <c r="Q34" i="20" a="1"/>
  <c r="Q34" i="20" l="1"/>
  <c r="N34" i="20" a="1"/>
  <c r="N34" i="20" l="1"/>
  <c r="M34" i="20" a="1"/>
  <c r="M34" i="20" l="1"/>
  <c r="O34" i="20" s="1"/>
  <c r="J34" i="20" a="1"/>
  <c r="J34" i="20" l="1"/>
  <c r="I34" i="20" a="1"/>
  <c r="I34" i="20" l="1"/>
  <c r="K34" i="20"/>
  <c r="H34" i="20" a="1"/>
  <c r="H34" i="20" l="1"/>
  <c r="P34" i="20"/>
  <c r="G34" i="20" a="1"/>
  <c r="G34" i="20" l="1"/>
  <c r="U33" i="20" a="1"/>
  <c r="U33" i="20" l="1"/>
  <c r="T33" i="20" a="1"/>
  <c r="T33" i="20" l="1"/>
  <c r="R33" i="20" a="1"/>
  <c r="R33" i="20" l="1"/>
  <c r="Q33" i="20" a="1"/>
  <c r="Q33" i="20" l="1"/>
  <c r="N33" i="20" a="1"/>
  <c r="N33" i="20" l="1"/>
  <c r="M33" i="20" a="1"/>
  <c r="M33" i="20" l="1"/>
  <c r="O33" i="20"/>
  <c r="J33" i="20" a="1"/>
  <c r="J33" i="20" l="1"/>
  <c r="I33" i="20" a="1"/>
  <c r="I33" i="20" l="1"/>
  <c r="K33" i="20"/>
  <c r="H33" i="20" a="1"/>
  <c r="H33" i="20" l="1"/>
  <c r="P33" i="20"/>
  <c r="G33" i="20" a="1"/>
  <c r="G33" i="20" l="1"/>
  <c r="U32" i="20" a="1"/>
  <c r="U32" i="20" l="1"/>
  <c r="T32" i="20" a="1"/>
  <c r="T32" i="20" l="1"/>
  <c r="R32" i="20" a="1"/>
  <c r="R32" i="20" l="1"/>
  <c r="Q32" i="20" a="1"/>
  <c r="Q32" i="20" l="1"/>
  <c r="N32" i="20" a="1"/>
  <c r="N32" i="20" l="1"/>
  <c r="M32" i="20" a="1"/>
  <c r="M32" i="20" l="1"/>
  <c r="O32" i="20"/>
  <c r="J32" i="20" a="1"/>
  <c r="J32" i="20" l="1"/>
  <c r="I32" i="20" a="1"/>
  <c r="I32" i="20" l="1"/>
  <c r="K32" i="20"/>
  <c r="H32" i="20" a="1"/>
  <c r="H32" i="20" l="1"/>
  <c r="P32" i="20"/>
  <c r="G32" i="20" a="1"/>
  <c r="G32" i="20" l="1"/>
  <c r="U31" i="20" a="1"/>
  <c r="U31" i="20" l="1"/>
  <c r="T31" i="20" a="1"/>
  <c r="T31" i="20" l="1"/>
  <c r="R31" i="20" a="1"/>
  <c r="R31" i="20" l="1"/>
  <c r="Q31" i="20" a="1"/>
  <c r="Q31" i="20" l="1"/>
  <c r="N31" i="20" a="1"/>
  <c r="N31" i="20" l="1"/>
  <c r="M31" i="20" a="1"/>
  <c r="M31" i="20" l="1"/>
  <c r="O31" i="20"/>
  <c r="J31" i="20" a="1"/>
  <c r="J31" i="20" l="1"/>
  <c r="I31" i="20" a="1"/>
  <c r="I31" i="20" l="1"/>
  <c r="K31" i="20" s="1"/>
  <c r="H31" i="20" a="1"/>
  <c r="H31" i="20" l="1"/>
  <c r="P31" i="20"/>
  <c r="G31" i="20" a="1"/>
  <c r="G31" i="20" l="1"/>
  <c r="U30" i="20" a="1"/>
  <c r="U30" i="20" l="1"/>
  <c r="T30" i="20" a="1"/>
  <c r="T30" i="20" l="1"/>
  <c r="R30" i="20" a="1"/>
  <c r="R30" i="20" l="1"/>
  <c r="Q30" i="20" a="1"/>
  <c r="Q30" i="20" l="1"/>
  <c r="N30" i="20" a="1"/>
  <c r="N30" i="20" l="1"/>
  <c r="M30" i="20" a="1"/>
  <c r="M30" i="20" l="1"/>
  <c r="O30" i="20"/>
  <c r="J30" i="20" a="1"/>
  <c r="J30" i="20" l="1"/>
  <c r="I30" i="20" a="1"/>
  <c r="I30" i="20" l="1"/>
  <c r="K30" i="20"/>
  <c r="H30" i="20" a="1"/>
  <c r="H30" i="20" l="1"/>
  <c r="P30" i="20"/>
  <c r="G30" i="20" a="1"/>
  <c r="G30" i="20" l="1"/>
  <c r="U29" i="20" a="1"/>
  <c r="U29" i="20" l="1"/>
  <c r="T29" i="20" a="1"/>
  <c r="T29" i="20" l="1"/>
  <c r="R29" i="20" a="1"/>
  <c r="R29" i="20" l="1"/>
  <c r="Q29" i="20" a="1"/>
  <c r="Q29" i="20" l="1"/>
  <c r="N29" i="20" a="1"/>
  <c r="N29" i="20" l="1"/>
  <c r="M29" i="20" a="1"/>
  <c r="M29" i="20" l="1"/>
  <c r="O29" i="20"/>
  <c r="J29" i="20" a="1"/>
  <c r="J29" i="20" l="1"/>
  <c r="I29" i="20" a="1"/>
  <c r="I29" i="20" l="1"/>
  <c r="K29" i="20" s="1"/>
  <c r="H29" i="20" a="1"/>
  <c r="H29" i="20" l="1"/>
  <c r="P29" i="20"/>
  <c r="G29" i="20" a="1"/>
  <c r="G29" i="20" l="1"/>
  <c r="U28" i="20" a="1"/>
  <c r="U28" i="20" l="1"/>
  <c r="T28" i="20" a="1"/>
  <c r="T28" i="20" l="1"/>
  <c r="R28" i="20" a="1"/>
  <c r="R28" i="20" l="1"/>
  <c r="Q28" i="20" a="1"/>
  <c r="Q28" i="20" l="1"/>
  <c r="N28" i="20" a="1"/>
  <c r="N28" i="20" l="1"/>
  <c r="M28" i="20" a="1"/>
  <c r="M28" i="20" l="1"/>
  <c r="O28" i="20" s="1"/>
  <c r="J28" i="20" a="1"/>
  <c r="J28" i="20" l="1"/>
  <c r="I28" i="20" a="1"/>
  <c r="I28" i="20" l="1"/>
  <c r="K28" i="20"/>
  <c r="H28" i="20" a="1"/>
  <c r="H28" i="20" l="1"/>
  <c r="P28" i="20"/>
  <c r="G28" i="20" a="1"/>
  <c r="G28" i="20" l="1"/>
  <c r="U27" i="20" a="1"/>
  <c r="U27" i="20" l="1"/>
  <c r="T27" i="20" a="1"/>
  <c r="T27" i="20" l="1"/>
  <c r="R27" i="20" a="1"/>
  <c r="R27" i="20" l="1"/>
  <c r="Q27" i="20" a="1"/>
  <c r="Q27" i="20" l="1"/>
  <c r="N27" i="20" a="1"/>
  <c r="N27" i="20" l="1"/>
  <c r="M27" i="20" a="1"/>
  <c r="M27" i="20" l="1"/>
  <c r="O27" i="20"/>
  <c r="J27" i="20" a="1"/>
  <c r="J27" i="20" l="1"/>
  <c r="I27" i="20" a="1"/>
  <c r="I27" i="20" l="1"/>
  <c r="K27" i="20"/>
  <c r="H27" i="20" a="1"/>
  <c r="H27" i="20" l="1"/>
  <c r="P27" i="20"/>
  <c r="G27" i="20" a="1"/>
  <c r="G27" i="20" l="1"/>
  <c r="U26" i="20" a="1"/>
  <c r="U26" i="20" l="1"/>
  <c r="T26" i="20" a="1"/>
  <c r="T26" i="20" l="1"/>
  <c r="R26" i="20" a="1"/>
  <c r="R26" i="20" l="1"/>
  <c r="Q26" i="20" a="1"/>
  <c r="Q26" i="20" l="1"/>
  <c r="N26" i="20" a="1"/>
  <c r="N26" i="20" l="1"/>
  <c r="M26" i="20" a="1"/>
  <c r="M26" i="20" l="1"/>
  <c r="O26" i="20" s="1"/>
  <c r="J26" i="20" a="1"/>
  <c r="J26" i="20" l="1"/>
  <c r="I26" i="20" a="1"/>
  <c r="I26" i="20" l="1"/>
  <c r="K26" i="20"/>
  <c r="H26" i="20" a="1"/>
  <c r="H26" i="20" l="1"/>
  <c r="P26" i="20"/>
  <c r="G26" i="20" a="1"/>
  <c r="G26" i="20" l="1"/>
  <c r="U25" i="20" a="1"/>
  <c r="U25" i="20" l="1"/>
  <c r="T25" i="20" a="1"/>
  <c r="T25" i="20" l="1"/>
  <c r="R25" i="20" a="1"/>
  <c r="R25" i="20" l="1"/>
  <c r="Q25" i="20" a="1"/>
  <c r="Q25" i="20" l="1"/>
  <c r="N25" i="20" a="1"/>
  <c r="N25" i="20" l="1"/>
  <c r="M25" i="20" a="1"/>
  <c r="M25" i="20" l="1"/>
  <c r="O25" i="20"/>
  <c r="J25" i="20" a="1"/>
  <c r="J25" i="20" l="1"/>
  <c r="I25" i="20" a="1"/>
  <c r="I25" i="20" l="1"/>
  <c r="K25" i="20" s="1"/>
  <c r="H25" i="20" a="1"/>
  <c r="H25" i="20" l="1"/>
  <c r="P25" i="20"/>
  <c r="G25" i="20" a="1"/>
  <c r="G25" i="20" l="1"/>
  <c r="U24" i="20" a="1"/>
  <c r="U24" i="20" l="1"/>
  <c r="T24" i="20" a="1"/>
  <c r="T24" i="20" l="1"/>
  <c r="R24" i="20" a="1"/>
  <c r="R24" i="20" l="1"/>
  <c r="Q24" i="20" a="1"/>
  <c r="Q24" i="20" l="1"/>
  <c r="N24" i="20" a="1"/>
  <c r="N24" i="20" l="1"/>
  <c r="M24" i="20" a="1"/>
  <c r="M24" i="20" l="1"/>
  <c r="O24" i="20"/>
  <c r="J24" i="20" a="1"/>
  <c r="J24" i="20" l="1"/>
  <c r="I24" i="20" a="1"/>
  <c r="I24" i="20" l="1"/>
  <c r="K24" i="20"/>
  <c r="H24" i="20" a="1"/>
  <c r="H24" i="20" l="1"/>
  <c r="P24" i="20"/>
  <c r="G24" i="20" a="1"/>
  <c r="G24" i="20" l="1"/>
  <c r="U23" i="20" a="1"/>
  <c r="U23" i="20" l="1"/>
  <c r="T23" i="20" a="1"/>
  <c r="T23" i="20" l="1"/>
  <c r="R23" i="20" a="1"/>
  <c r="R23" i="20" l="1"/>
  <c r="Q23" i="20" a="1"/>
  <c r="Q23" i="20" l="1"/>
  <c r="N23" i="20" a="1"/>
  <c r="N23" i="20" l="1"/>
  <c r="M23" i="20" a="1"/>
  <c r="M23" i="20" l="1"/>
  <c r="O23" i="20"/>
  <c r="J23" i="20" a="1"/>
  <c r="J23" i="20" l="1"/>
  <c r="I23" i="20" a="1"/>
  <c r="I23" i="20" l="1"/>
  <c r="K23" i="20"/>
  <c r="H23" i="20" a="1"/>
  <c r="H23" i="20" l="1"/>
  <c r="P23" i="20"/>
  <c r="G23" i="20" a="1"/>
  <c r="G23" i="20" l="1"/>
  <c r="U22" i="20" a="1"/>
  <c r="U22" i="20" l="1"/>
  <c r="T22" i="20" a="1"/>
  <c r="T22" i="20" l="1"/>
  <c r="R22" i="20" a="1"/>
  <c r="R22" i="20" l="1"/>
  <c r="Q22" i="20" a="1"/>
  <c r="Q22" i="20" l="1"/>
  <c r="N22" i="20" a="1"/>
  <c r="N22" i="20" l="1"/>
  <c r="M22" i="20" a="1"/>
  <c r="M22" i="20" l="1"/>
  <c r="O22" i="20"/>
  <c r="J22" i="20" a="1"/>
  <c r="J22" i="20" l="1"/>
  <c r="I22" i="20" a="1"/>
  <c r="I22" i="20" l="1"/>
  <c r="K22" i="20"/>
  <c r="H22" i="20" a="1"/>
  <c r="H22" i="20" l="1"/>
  <c r="P22" i="20"/>
  <c r="G22" i="20" a="1"/>
  <c r="G22" i="20" l="1"/>
  <c r="U21" i="20" a="1"/>
  <c r="U21" i="20" l="1"/>
  <c r="T21" i="20" a="1"/>
  <c r="T21" i="20" l="1"/>
  <c r="R21" i="20" a="1"/>
  <c r="R21" i="20" l="1"/>
  <c r="Q21" i="20" a="1"/>
  <c r="Q21" i="20" l="1"/>
  <c r="N21" i="20" a="1"/>
  <c r="N21" i="20" l="1"/>
  <c r="M21" i="20" a="1"/>
  <c r="M21" i="20" l="1"/>
  <c r="O21" i="20" s="1"/>
  <c r="J21" i="20" a="1"/>
  <c r="J21" i="20" l="1"/>
  <c r="I21" i="20" a="1"/>
  <c r="I21" i="20" l="1"/>
  <c r="K21" i="20" s="1"/>
  <c r="H21" i="20" a="1"/>
  <c r="H21" i="20" l="1"/>
  <c r="P21" i="20"/>
  <c r="G21" i="20" a="1"/>
  <c r="G21" i="20" l="1"/>
  <c r="U20" i="20" a="1"/>
  <c r="U20" i="20" l="1"/>
  <c r="T20" i="20" a="1"/>
  <c r="T20" i="20" l="1"/>
  <c r="R20" i="20" a="1"/>
  <c r="R20" i="20" l="1"/>
  <c r="Q20" i="20" a="1"/>
  <c r="Q20" i="20" l="1"/>
  <c r="N20" i="20" a="1"/>
  <c r="N20" i="20" l="1"/>
  <c r="M20" i="20" a="1"/>
  <c r="M20" i="20" l="1"/>
  <c r="O20" i="20"/>
  <c r="J20" i="20" a="1"/>
  <c r="J20" i="20" l="1"/>
  <c r="I20" i="20" a="1"/>
  <c r="I20" i="20" l="1"/>
  <c r="K20" i="20"/>
  <c r="H20" i="20" a="1"/>
  <c r="H20" i="20" l="1"/>
  <c r="P20" i="20"/>
  <c r="G20" i="20" a="1"/>
  <c r="G20" i="20" l="1"/>
  <c r="U19" i="20" a="1"/>
  <c r="U19" i="20" l="1"/>
  <c r="T19" i="20" a="1"/>
  <c r="T19" i="20" l="1"/>
  <c r="R19" i="20" a="1"/>
  <c r="R19" i="20" l="1"/>
  <c r="Q19" i="20" a="1"/>
  <c r="Q19" i="20" l="1"/>
  <c r="N19" i="20" a="1"/>
  <c r="N19" i="20" l="1"/>
  <c r="M19" i="20" a="1"/>
  <c r="M19" i="20" l="1"/>
  <c r="O19" i="20"/>
  <c r="J19" i="20" a="1"/>
  <c r="J19" i="20" l="1"/>
  <c r="I19" i="20" a="1"/>
  <c r="I19" i="20" l="1"/>
  <c r="K19" i="20"/>
  <c r="H19" i="20" a="1"/>
  <c r="H19" i="20" l="1"/>
  <c r="P19" i="20"/>
  <c r="G19" i="20" a="1"/>
  <c r="G19" i="20" l="1"/>
  <c r="U18" i="20" a="1"/>
  <c r="U18" i="20" l="1"/>
  <c r="T18" i="20" a="1"/>
  <c r="T18" i="20" l="1"/>
  <c r="R18" i="20" a="1"/>
  <c r="R18" i="20" l="1"/>
  <c r="Q18" i="20" a="1"/>
  <c r="Q18" i="20" l="1"/>
  <c r="N18" i="20" a="1"/>
  <c r="N18" i="20" l="1"/>
  <c r="M18" i="20" a="1"/>
  <c r="M18" i="20" l="1"/>
  <c r="O18" i="20"/>
  <c r="J18" i="20" a="1"/>
  <c r="J18" i="20" l="1"/>
  <c r="I18" i="20" a="1"/>
  <c r="I18" i="20" l="1"/>
  <c r="K18" i="20" s="1"/>
  <c r="H18" i="20" a="1"/>
  <c r="H18" i="20" l="1"/>
  <c r="P18" i="20"/>
  <c r="G18" i="20" a="1"/>
  <c r="G18" i="20" l="1"/>
  <c r="U17" i="20" a="1"/>
  <c r="U17" i="20" l="1"/>
  <c r="T17" i="20" a="1"/>
  <c r="T17" i="20" l="1"/>
  <c r="R17" i="20" a="1"/>
  <c r="R17" i="20" l="1"/>
  <c r="Q17" i="20" a="1"/>
  <c r="Q17" i="20" l="1"/>
  <c r="N17" i="20" a="1"/>
  <c r="N17" i="20" l="1"/>
  <c r="M17" i="20" a="1"/>
  <c r="M17" i="20" l="1"/>
  <c r="O17" i="20"/>
  <c r="J17" i="20" a="1"/>
  <c r="J17" i="20" l="1"/>
  <c r="I17" i="20" a="1"/>
  <c r="I17" i="20" l="1"/>
  <c r="K17" i="20" s="1"/>
  <c r="H17" i="20" a="1"/>
  <c r="H17" i="20" l="1"/>
  <c r="P17" i="20"/>
  <c r="G17" i="20" a="1"/>
  <c r="G17" i="20" l="1"/>
  <c r="U16" i="20" a="1"/>
  <c r="U16" i="20" l="1"/>
  <c r="T16" i="20" a="1"/>
  <c r="T16" i="20" l="1"/>
  <c r="R16" i="20" a="1"/>
  <c r="R16" i="20" l="1"/>
  <c r="Q16" i="20" a="1"/>
  <c r="Q16" i="20" l="1"/>
  <c r="N16" i="20" a="1"/>
  <c r="N16" i="20" l="1"/>
  <c r="M16" i="20" a="1"/>
  <c r="M16" i="20" l="1"/>
  <c r="O16" i="20"/>
  <c r="J16" i="20" a="1"/>
  <c r="J16" i="20" l="1"/>
  <c r="I16" i="20" a="1"/>
  <c r="I16" i="20" l="1"/>
  <c r="K16" i="20"/>
  <c r="H16" i="20" a="1"/>
  <c r="H16" i="20" l="1"/>
  <c r="P16" i="20"/>
  <c r="G16" i="20" a="1"/>
  <c r="G16" i="20" l="1"/>
  <c r="U15" i="20" a="1"/>
  <c r="U15" i="20" l="1"/>
  <c r="T15" i="20" a="1"/>
  <c r="T15" i="20" l="1"/>
  <c r="R15" i="20" a="1"/>
  <c r="R15" i="20" l="1"/>
  <c r="Q15" i="20" a="1"/>
  <c r="Q15" i="20" l="1"/>
  <c r="N15" i="20" a="1"/>
  <c r="N15" i="20" l="1"/>
  <c r="M15" i="20" a="1"/>
  <c r="M15" i="20" l="1"/>
  <c r="O15" i="20"/>
  <c r="J15" i="20" a="1"/>
  <c r="J15" i="20" l="1"/>
  <c r="I15" i="20" a="1"/>
  <c r="I15" i="20" l="1"/>
  <c r="K15" i="20" s="1"/>
  <c r="H15" i="20" a="1"/>
  <c r="H15" i="20" l="1"/>
  <c r="AB15" i="20"/>
  <c r="AC15" i="20" s="1"/>
  <c r="P15" i="20"/>
  <c r="S15" i="20" s="1"/>
  <c r="G15" i="20" a="1"/>
  <c r="G15" i="20" l="1"/>
  <c r="U14" i="20" a="1"/>
  <c r="U14" i="20" l="1"/>
  <c r="T14" i="20" a="1"/>
  <c r="T14" i="20" l="1"/>
  <c r="R14" i="20" a="1"/>
  <c r="R14" i="20" l="1"/>
  <c r="Q14" i="20" a="1"/>
  <c r="Q14" i="20" l="1"/>
  <c r="N14" i="20" a="1"/>
  <c r="N14" i="20" l="1"/>
  <c r="M14" i="20" a="1"/>
  <c r="M14" i="20" l="1"/>
  <c r="O14" i="20" s="1"/>
  <c r="J14" i="20" a="1"/>
  <c r="J14" i="20" l="1"/>
  <c r="I14" i="20" a="1"/>
  <c r="I14" i="20" l="1"/>
  <c r="K14" i="20" s="1"/>
  <c r="H14" i="20" a="1"/>
  <c r="H14" i="20" l="1"/>
  <c r="P14" i="20"/>
  <c r="G14" i="20" a="1"/>
  <c r="G14" i="20" l="1"/>
  <c r="U13" i="20" a="1"/>
  <c r="U13" i="20" l="1"/>
  <c r="T13" i="20" a="1"/>
  <c r="T13" i="20" l="1"/>
  <c r="R13" i="20" a="1"/>
  <c r="R13" i="20" l="1"/>
  <c r="Q13" i="20" a="1"/>
  <c r="Q13" i="20" l="1"/>
  <c r="N13" i="20" a="1"/>
  <c r="N13" i="20" l="1"/>
  <c r="M13" i="20" a="1"/>
  <c r="M13" i="20" l="1"/>
  <c r="O13" i="20"/>
  <c r="J13" i="20" a="1"/>
  <c r="J13" i="20" l="1"/>
  <c r="I13" i="20" a="1"/>
  <c r="I13" i="20" l="1"/>
  <c r="K13" i="20"/>
  <c r="H13" i="20" a="1"/>
  <c r="H13" i="20" l="1"/>
  <c r="P13" i="20"/>
  <c r="G13" i="20" a="1"/>
  <c r="G13" i="20" l="1"/>
  <c r="U12" i="20" a="1"/>
  <c r="U12" i="20" l="1"/>
  <c r="T12" i="20" a="1"/>
  <c r="T12" i="20" l="1"/>
  <c r="R12" i="20" a="1"/>
  <c r="R12" i="20" l="1"/>
  <c r="Q12" i="20" a="1"/>
  <c r="Q12" i="20" l="1"/>
  <c r="N12" i="20" a="1"/>
  <c r="N12" i="20" l="1"/>
  <c r="M12" i="20" a="1"/>
  <c r="M12" i="20" l="1"/>
  <c r="O12" i="20"/>
  <c r="J12" i="20" a="1"/>
  <c r="J12" i="20" l="1"/>
  <c r="I12" i="20" a="1"/>
  <c r="I12" i="20" l="1"/>
  <c r="K12" i="20"/>
  <c r="H12" i="20" a="1"/>
  <c r="H12" i="20" l="1"/>
  <c r="P12" i="20"/>
  <c r="G12" i="20" a="1"/>
  <c r="G12" i="20" l="1"/>
  <c r="U11" i="20" a="1"/>
  <c r="U11" i="20" l="1"/>
  <c r="T11" i="20" a="1"/>
  <c r="T11" i="20" l="1"/>
  <c r="R11" i="20" a="1"/>
  <c r="R11" i="20" l="1"/>
  <c r="Q11" i="20" a="1"/>
  <c r="Q11" i="20" l="1"/>
  <c r="N11" i="20" a="1"/>
  <c r="N11" i="20" l="1"/>
  <c r="M11" i="20" a="1"/>
  <c r="M11" i="20" l="1"/>
  <c r="O11" i="20"/>
  <c r="J11" i="20" a="1"/>
  <c r="J11" i="20" l="1"/>
  <c r="I11" i="20" a="1"/>
  <c r="I11" i="20" l="1"/>
  <c r="K11" i="20"/>
  <c r="H11" i="20" a="1"/>
  <c r="H11" i="20" l="1"/>
  <c r="P11" i="20"/>
  <c r="G11" i="20" a="1"/>
  <c r="G11" i="20" l="1"/>
  <c r="U10" i="20" a="1"/>
  <c r="U10" i="20" l="1"/>
  <c r="T10" i="20" a="1"/>
  <c r="T10" i="20" l="1"/>
  <c r="R10" i="20" a="1"/>
  <c r="R10" i="20" l="1"/>
  <c r="Q10" i="20" a="1"/>
  <c r="Q10" i="20" l="1"/>
  <c r="N10" i="20" a="1"/>
  <c r="N10" i="20" l="1"/>
  <c r="M10" i="20" a="1"/>
  <c r="M10" i="20" l="1"/>
  <c r="O10" i="20" s="1"/>
  <c r="J10" i="20" a="1"/>
  <c r="J10" i="20" l="1"/>
  <c r="I10" i="20" a="1"/>
  <c r="I10" i="20" l="1"/>
  <c r="K10" i="20" s="1"/>
  <c r="H10" i="20" a="1"/>
  <c r="H10" i="20" l="1"/>
  <c r="P10" i="20"/>
  <c r="G10" i="20" a="1"/>
  <c r="G10" i="20" l="1"/>
  <c r="U9" i="20" a="1"/>
  <c r="U9" i="20" l="1"/>
  <c r="T9" i="20" a="1"/>
  <c r="T9" i="20" l="1"/>
  <c r="R9" i="20" a="1"/>
  <c r="R9" i="20" l="1"/>
  <c r="Q9" i="20" a="1"/>
  <c r="Q9" i="20" l="1"/>
  <c r="N9" i="20" a="1"/>
  <c r="N9" i="20" l="1"/>
  <c r="M9" i="20" a="1"/>
  <c r="M9" i="20" l="1"/>
  <c r="O9" i="20"/>
  <c r="J9" i="20" a="1"/>
  <c r="J9" i="20" l="1"/>
  <c r="I9" i="20" a="1"/>
  <c r="I9" i="20" l="1"/>
  <c r="K9" i="20" s="1"/>
  <c r="H9" i="20" a="1"/>
  <c r="H9" i="20" l="1"/>
  <c r="P9" i="20"/>
  <c r="G9" i="20" a="1"/>
  <c r="G9" i="20" l="1"/>
  <c r="U8" i="20" a="1"/>
  <c r="U8" i="20" l="1"/>
  <c r="T8" i="20" a="1"/>
  <c r="T8" i="20" l="1"/>
  <c r="R8" i="20" a="1"/>
  <c r="R8" i="20" l="1"/>
  <c r="Q8" i="20" a="1"/>
  <c r="Q8" i="20" l="1"/>
  <c r="N8" i="20" a="1"/>
  <c r="N8" i="20" l="1"/>
  <c r="M8" i="20" a="1"/>
  <c r="M8" i="20" l="1"/>
  <c r="O8" i="20"/>
  <c r="J8" i="20" a="1"/>
  <c r="J8" i="20" l="1"/>
  <c r="I8" i="20" a="1"/>
  <c r="I8" i="20" l="1"/>
  <c r="K8" i="20"/>
  <c r="H8" i="20" a="1"/>
  <c r="H8" i="20" l="1"/>
  <c r="P8" i="20"/>
  <c r="G8" i="20" a="1"/>
  <c r="G8" i="20" l="1"/>
  <c r="U7" i="20" a="1"/>
  <c r="U7" i="20" l="1"/>
  <c r="T7" i="20" a="1"/>
  <c r="T7" i="20" l="1"/>
  <c r="R7" i="20" a="1"/>
  <c r="R7" i="20" l="1"/>
  <c r="Q7" i="20" a="1"/>
  <c r="Q7" i="20" l="1"/>
  <c r="N7" i="20" a="1"/>
  <c r="N7" i="20" l="1"/>
  <c r="M7" i="20" a="1"/>
  <c r="M7" i="20" l="1"/>
  <c r="O7" i="20" s="1"/>
  <c r="J7" i="20" a="1"/>
  <c r="J7" i="20" l="1"/>
  <c r="I7" i="20" a="1"/>
  <c r="I7" i="20" l="1"/>
  <c r="K7" i="20" s="1"/>
  <c r="H7" i="20" a="1"/>
  <c r="H7" i="20" l="1"/>
  <c r="P7" i="20"/>
  <c r="G7" i="20" a="1"/>
  <c r="G7" i="20" l="1"/>
  <c r="Y5" i="20"/>
  <c r="P4" i="20"/>
  <c r="N4" i="20"/>
  <c r="M4" i="20"/>
  <c r="K4" i="20"/>
  <c r="P3" i="20"/>
  <c r="N3" i="20"/>
  <c r="M3" i="20"/>
  <c r="K3" i="20"/>
  <c r="Y21" i="20" a="1"/>
  <c r="Y34" i="20" a="1"/>
  <c r="Y50" i="20" a="1"/>
  <c r="Y28" i="20" a="1"/>
  <c r="Y37" i="20" a="1"/>
  <c r="Y44" i="20" a="1"/>
  <c r="Y27" i="20" a="1"/>
  <c r="Y10" i="20" a="1"/>
  <c r="Y14" i="20" a="1"/>
  <c r="Y20" i="20" a="1"/>
  <c r="Y48" i="20" a="1"/>
  <c r="Y46" i="20" a="1"/>
  <c r="Y26" i="20" a="1"/>
  <c r="Y35" i="20" a="1"/>
  <c r="Y42" i="20" a="1"/>
  <c r="Y18" i="20" a="1"/>
  <c r="Y31" i="20" a="1"/>
  <c r="Y45" i="20" a="1"/>
  <c r="Y15" i="20" a="1"/>
  <c r="Y51" i="20" a="1"/>
  <c r="Y36" i="20" a="1"/>
  <c r="Y24" i="20" a="1"/>
  <c r="Y29" i="20" a="1"/>
  <c r="Y32" i="20" a="1"/>
  <c r="Y7" i="20" a="1"/>
  <c r="Y22" i="20" a="1"/>
  <c r="Y9" i="20" a="1"/>
  <c r="Y8" i="20" a="1"/>
  <c r="Y41" i="20" a="1"/>
  <c r="Y13" i="20" a="1"/>
  <c r="Y11" i="20" a="1"/>
  <c r="Y16" i="20" a="1"/>
  <c r="Y43" i="20" a="1"/>
  <c r="Y47" i="20" a="1"/>
  <c r="Y33" i="20" a="1"/>
  <c r="Y23" i="20" a="1"/>
  <c r="Y40" i="20" a="1"/>
  <c r="Y49" i="20" a="1"/>
  <c r="Y12" i="20" a="1"/>
  <c r="Y38" i="20" a="1"/>
  <c r="Y30" i="20" a="1"/>
  <c r="Y39" i="20" a="1"/>
  <c r="Y25" i="20" a="1"/>
  <c r="Y19" i="20" a="1"/>
  <c r="Y17" i="20" a="1"/>
  <c r="F2" i="5" a="1"/>
  <c r="Y17" i="20" l="1"/>
  <c r="Y19" i="20"/>
  <c r="Z19" i="20" s="1"/>
  <c r="AA19" i="20" s="1"/>
  <c r="AB19" i="20" s="1"/>
  <c r="AC19" i="20" s="1"/>
  <c r="Y25" i="20"/>
  <c r="Y39" i="20"/>
  <c r="Y30" i="20"/>
  <c r="Y38" i="20"/>
  <c r="Y12" i="20"/>
  <c r="Y49" i="20"/>
  <c r="Y40" i="20"/>
  <c r="Y23" i="20"/>
  <c r="Y33" i="20"/>
  <c r="Y47" i="20"/>
  <c r="Y43" i="20"/>
  <c r="Y16" i="20"/>
  <c r="Y11" i="20"/>
  <c r="Y13" i="20"/>
  <c r="Y41" i="20"/>
  <c r="Y8" i="20"/>
  <c r="Y9" i="20"/>
  <c r="Y22" i="20"/>
  <c r="Y7" i="20"/>
  <c r="Y32" i="20"/>
  <c r="Y29" i="20"/>
  <c r="Y24" i="20"/>
  <c r="Y36" i="20"/>
  <c r="Y51" i="20"/>
  <c r="Y15" i="20"/>
  <c r="Y45" i="20"/>
  <c r="Y31" i="20"/>
  <c r="Y18" i="20"/>
  <c r="Y42" i="20"/>
  <c r="Y35" i="20"/>
  <c r="Y26" i="20"/>
  <c r="Y46" i="20"/>
  <c r="Y48" i="20"/>
  <c r="Y20" i="20"/>
  <c r="Y14" i="20"/>
  <c r="Y10" i="20"/>
  <c r="Y27" i="20"/>
  <c r="Y44" i="20"/>
  <c r="Y37" i="20"/>
  <c r="Y28" i="20"/>
  <c r="Y50" i="20"/>
  <c r="Y34" i="20"/>
  <c r="Y21" i="20"/>
  <c r="S7" i="20"/>
  <c r="Z5" i="20"/>
  <c r="S51" i="20"/>
  <c r="S50" i="20"/>
  <c r="S49" i="20"/>
  <c r="S48" i="20"/>
  <c r="S47" i="20"/>
  <c r="S46" i="20"/>
  <c r="S45" i="20"/>
  <c r="S44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4" i="20"/>
  <c r="S13" i="20"/>
  <c r="S12" i="20"/>
  <c r="S11" i="20"/>
  <c r="S10" i="20"/>
  <c r="S9" i="20"/>
  <c r="S8" i="20"/>
  <c r="AE5" i="20"/>
  <c r="F2" i="5"/>
  <c r="AA70" i="18"/>
  <c r="AA62" i="18"/>
  <c r="AA61" i="18"/>
  <c r="AA60" i="18"/>
  <c r="AA59" i="18"/>
  <c r="SQ46" i="18"/>
  <c r="SP46" i="18"/>
  <c r="SO46" i="18"/>
  <c r="SN46" i="18"/>
  <c r="SM46" i="18"/>
  <c r="SL46" i="18"/>
  <c r="SK46" i="18"/>
  <c r="SJ46" i="18"/>
  <c r="SI46" i="18"/>
  <c r="SH46" i="18"/>
  <c r="SG46" i="18"/>
  <c r="SF46" i="18"/>
  <c r="SE46" i="18"/>
  <c r="SD46" i="18"/>
  <c r="SC46" i="18"/>
  <c r="SB46" i="18"/>
  <c r="SA46" i="18"/>
  <c r="RZ46" i="18"/>
  <c r="RY46" i="18"/>
  <c r="RX46" i="18"/>
  <c r="RW46" i="18"/>
  <c r="RV46" i="18"/>
  <c r="RU46" i="18"/>
  <c r="RT46" i="18"/>
  <c r="RS46" i="18"/>
  <c r="RR46" i="18"/>
  <c r="RQ46" i="18"/>
  <c r="RP46" i="18"/>
  <c r="RO46" i="18"/>
  <c r="RN46" i="18"/>
  <c r="RM46" i="18"/>
  <c r="RL46" i="18"/>
  <c r="RK46" i="18"/>
  <c r="RJ46" i="18"/>
  <c r="RI46" i="18"/>
  <c r="RH46" i="18"/>
  <c r="RG46" i="18"/>
  <c r="RF46" i="18"/>
  <c r="RE46" i="18"/>
  <c r="RD46" i="18"/>
  <c r="RC46" i="18"/>
  <c r="RB46" i="18"/>
  <c r="RA46" i="18"/>
  <c r="QZ46" i="18"/>
  <c r="QY46" i="18"/>
  <c r="QX46" i="18"/>
  <c r="QW46" i="18"/>
  <c r="QV46" i="18"/>
  <c r="QU46" i="18"/>
  <c r="QT46" i="18"/>
  <c r="QS46" i="18"/>
  <c r="QR46" i="18"/>
  <c r="QQ46" i="18"/>
  <c r="QP46" i="18"/>
  <c r="QO46" i="18"/>
  <c r="QN46" i="18"/>
  <c r="QM46" i="18"/>
  <c r="QL46" i="18"/>
  <c r="QK46" i="18"/>
  <c r="QJ46" i="18"/>
  <c r="QI46" i="18"/>
  <c r="QH46" i="18"/>
  <c r="QG46" i="18"/>
  <c r="QF46" i="18"/>
  <c r="QE46" i="18"/>
  <c r="QD46" i="18"/>
  <c r="QC46" i="18"/>
  <c r="QB46" i="18"/>
  <c r="QA46" i="18"/>
  <c r="PZ46" i="18"/>
  <c r="PY46" i="18"/>
  <c r="PX46" i="18"/>
  <c r="PW46" i="18"/>
  <c r="PV46" i="18"/>
  <c r="PU46" i="18"/>
  <c r="PT46" i="18"/>
  <c r="PS46" i="18"/>
  <c r="PR46" i="18"/>
  <c r="PQ46" i="18"/>
  <c r="PP46" i="18"/>
  <c r="PO46" i="18"/>
  <c r="PN46" i="18"/>
  <c r="PM46" i="18"/>
  <c r="PL46" i="18"/>
  <c r="PK46" i="18"/>
  <c r="PJ46" i="18"/>
  <c r="PI46" i="18"/>
  <c r="PH46" i="18"/>
  <c r="PG46" i="18"/>
  <c r="PF46" i="18"/>
  <c r="PE46" i="18"/>
  <c r="PD46" i="18"/>
  <c r="PC46" i="18"/>
  <c r="PB46" i="18"/>
  <c r="PA46" i="18"/>
  <c r="OZ46" i="18"/>
  <c r="OY46" i="18"/>
  <c r="OX46" i="18"/>
  <c r="OW46" i="18"/>
  <c r="OV46" i="18"/>
  <c r="OU46" i="18"/>
  <c r="OT46" i="18"/>
  <c r="OS46" i="18"/>
  <c r="OR46" i="18"/>
  <c r="OQ46" i="18"/>
  <c r="OP46" i="18"/>
  <c r="OO46" i="18"/>
  <c r="ON46" i="18"/>
  <c r="OM46" i="18"/>
  <c r="OL46" i="18"/>
  <c r="OK46" i="18"/>
  <c r="OJ46" i="18"/>
  <c r="OI46" i="18"/>
  <c r="OH46" i="18"/>
  <c r="OG46" i="18"/>
  <c r="OF46" i="18"/>
  <c r="OE46" i="18"/>
  <c r="OD46" i="18"/>
  <c r="OC46" i="18"/>
  <c r="OB46" i="18"/>
  <c r="OA46" i="18"/>
  <c r="NZ46" i="18"/>
  <c r="NY46" i="18"/>
  <c r="NX46" i="18"/>
  <c r="NW46" i="18"/>
  <c r="NV46" i="18"/>
  <c r="NU46" i="18"/>
  <c r="NT46" i="18"/>
  <c r="NS46" i="18"/>
  <c r="NR46" i="18"/>
  <c r="NQ46" i="18"/>
  <c r="NP46" i="18"/>
  <c r="NO46" i="18"/>
  <c r="NN46" i="18"/>
  <c r="NM46" i="18"/>
  <c r="NL46" i="18"/>
  <c r="NK46" i="18"/>
  <c r="NJ46" i="18"/>
  <c r="NI46" i="18"/>
  <c r="NH46" i="18"/>
  <c r="NG46" i="18"/>
  <c r="NF46" i="18"/>
  <c r="NE46" i="18"/>
  <c r="ND46" i="18"/>
  <c r="NC46" i="18"/>
  <c r="NB46" i="18"/>
  <c r="NA46" i="18"/>
  <c r="MZ46" i="18"/>
  <c r="MY46" i="18"/>
  <c r="MX46" i="18"/>
  <c r="MW46" i="18"/>
  <c r="MV46" i="18"/>
  <c r="MU46" i="18"/>
  <c r="MT46" i="18"/>
  <c r="MS46" i="18"/>
  <c r="MR46" i="18"/>
  <c r="MQ46" i="18"/>
  <c r="MP46" i="18"/>
  <c r="MO46" i="18"/>
  <c r="MN46" i="18"/>
  <c r="MM46" i="18"/>
  <c r="ML46" i="18"/>
  <c r="MK46" i="18"/>
  <c r="MJ46" i="18"/>
  <c r="MI46" i="18"/>
  <c r="MH46" i="18"/>
  <c r="MG46" i="18"/>
  <c r="MF46" i="18"/>
  <c r="ME46" i="18"/>
  <c r="MD46" i="18"/>
  <c r="MC46" i="18"/>
  <c r="MB46" i="18"/>
  <c r="MA46" i="18"/>
  <c r="LZ46" i="18"/>
  <c r="LY46" i="18"/>
  <c r="LX46" i="18"/>
  <c r="LW46" i="18"/>
  <c r="LV46" i="18"/>
  <c r="LU46" i="18"/>
  <c r="LT46" i="18"/>
  <c r="LS46" i="18"/>
  <c r="LR46" i="18"/>
  <c r="LQ46" i="18"/>
  <c r="LP46" i="18"/>
  <c r="LO46" i="18"/>
  <c r="LN46" i="18"/>
  <c r="LM46" i="18"/>
  <c r="LL46" i="18"/>
  <c r="LK46" i="18"/>
  <c r="LJ46" i="18"/>
  <c r="LI46" i="18"/>
  <c r="LH46" i="18"/>
  <c r="LG46" i="18"/>
  <c r="LF46" i="18"/>
  <c r="LE46" i="18"/>
  <c r="LD46" i="18"/>
  <c r="LC46" i="18"/>
  <c r="LB46" i="18"/>
  <c r="LA46" i="18"/>
  <c r="KZ46" i="18"/>
  <c r="KY46" i="18"/>
  <c r="KX46" i="18"/>
  <c r="KW46" i="18"/>
  <c r="KV46" i="18"/>
  <c r="KU46" i="18"/>
  <c r="KT46" i="18"/>
  <c r="KS46" i="18"/>
  <c r="KR46" i="18"/>
  <c r="KQ46" i="18"/>
  <c r="KP46" i="18"/>
  <c r="KO46" i="18"/>
  <c r="KN46" i="18"/>
  <c r="KM46" i="18"/>
  <c r="KL46" i="18"/>
  <c r="KK46" i="18"/>
  <c r="KJ46" i="18"/>
  <c r="KI46" i="18"/>
  <c r="KH46" i="18"/>
  <c r="KG46" i="18"/>
  <c r="KF46" i="18"/>
  <c r="KE46" i="18"/>
  <c r="KD46" i="18"/>
  <c r="KC46" i="18"/>
  <c r="KB46" i="18"/>
  <c r="KA46" i="18"/>
  <c r="JZ46" i="18"/>
  <c r="JY46" i="18"/>
  <c r="JX46" i="18"/>
  <c r="JW46" i="18"/>
  <c r="JV46" i="18"/>
  <c r="JU46" i="18"/>
  <c r="JT46" i="18"/>
  <c r="JS46" i="18"/>
  <c r="JR46" i="18"/>
  <c r="JQ46" i="18"/>
  <c r="JP46" i="18"/>
  <c r="JO46" i="18"/>
  <c r="JN46" i="18"/>
  <c r="JM46" i="18"/>
  <c r="JL46" i="18"/>
  <c r="JK46" i="18"/>
  <c r="JJ46" i="18"/>
  <c r="JI46" i="18"/>
  <c r="JH46" i="18"/>
  <c r="JG46" i="18"/>
  <c r="JF46" i="18"/>
  <c r="JE46" i="18"/>
  <c r="JD46" i="18"/>
  <c r="JC46" i="18"/>
  <c r="JB46" i="18"/>
  <c r="JA46" i="18"/>
  <c r="IZ46" i="18"/>
  <c r="IY46" i="18"/>
  <c r="IX46" i="18"/>
  <c r="IW46" i="18"/>
  <c r="IV46" i="18"/>
  <c r="IU46" i="18"/>
  <c r="IT46" i="18"/>
  <c r="IS46" i="18"/>
  <c r="IR46" i="18"/>
  <c r="IQ46" i="18"/>
  <c r="IP46" i="18"/>
  <c r="IO46" i="18"/>
  <c r="IN46" i="18"/>
  <c r="IM46" i="18"/>
  <c r="IL46" i="18"/>
  <c r="IK46" i="18"/>
  <c r="IJ46" i="18"/>
  <c r="II46" i="18"/>
  <c r="IH46" i="18"/>
  <c r="IG46" i="18"/>
  <c r="IF46" i="18"/>
  <c r="IE46" i="18"/>
  <c r="ID46" i="18"/>
  <c r="IC46" i="18"/>
  <c r="IB46" i="18"/>
  <c r="IA46" i="18"/>
  <c r="HZ46" i="18"/>
  <c r="HY46" i="18"/>
  <c r="HX46" i="18"/>
  <c r="HW46" i="18"/>
  <c r="HV46" i="18"/>
  <c r="HU46" i="18"/>
  <c r="HT46" i="18"/>
  <c r="HS46" i="18"/>
  <c r="HR46" i="18"/>
  <c r="HQ46" i="18"/>
  <c r="HP46" i="18"/>
  <c r="HO46" i="18"/>
  <c r="HN46" i="18"/>
  <c r="HM46" i="18"/>
  <c r="HL46" i="18"/>
  <c r="HK46" i="18"/>
  <c r="HJ46" i="18"/>
  <c r="HI46" i="18"/>
  <c r="HH46" i="18"/>
  <c r="HG46" i="18"/>
  <c r="HF46" i="18"/>
  <c r="HE46" i="18"/>
  <c r="HD46" i="18"/>
  <c r="HC46" i="18"/>
  <c r="HB46" i="18"/>
  <c r="HA46" i="18"/>
  <c r="GZ46" i="18"/>
  <c r="GY46" i="18"/>
  <c r="GX46" i="18"/>
  <c r="GW46" i="18"/>
  <c r="GV46" i="18"/>
  <c r="GU46" i="18"/>
  <c r="GT46" i="18"/>
  <c r="GS46" i="18"/>
  <c r="GR46" i="18"/>
  <c r="GQ46" i="18"/>
  <c r="GP46" i="18"/>
  <c r="GO46" i="18"/>
  <c r="GN46" i="18"/>
  <c r="GM46" i="18"/>
  <c r="GL46" i="18"/>
  <c r="GK46" i="18"/>
  <c r="GJ46" i="18"/>
  <c r="GI46" i="18"/>
  <c r="GH46" i="18"/>
  <c r="GG46" i="18"/>
  <c r="GF46" i="18"/>
  <c r="GE46" i="18"/>
  <c r="GD46" i="18"/>
  <c r="GC46" i="18"/>
  <c r="GB46" i="18"/>
  <c r="GA46" i="18"/>
  <c r="FZ46" i="18"/>
  <c r="FY46" i="18"/>
  <c r="FX46" i="18"/>
  <c r="FW46" i="18"/>
  <c r="FV46" i="18"/>
  <c r="FU46" i="18"/>
  <c r="FT46" i="18"/>
  <c r="FS46" i="18"/>
  <c r="FR46" i="18"/>
  <c r="FQ46" i="18"/>
  <c r="FP46" i="18"/>
  <c r="FO46" i="18"/>
  <c r="FN46" i="18"/>
  <c r="FM46" i="18"/>
  <c r="FL46" i="18"/>
  <c r="FK46" i="18"/>
  <c r="FJ46" i="18"/>
  <c r="FI46" i="18"/>
  <c r="FH46" i="18"/>
  <c r="FG46" i="18"/>
  <c r="FF46" i="18"/>
  <c r="FE46" i="18"/>
  <c r="FD46" i="18"/>
  <c r="FC46" i="18"/>
  <c r="FB46" i="18"/>
  <c r="FA46" i="18"/>
  <c r="EZ46" i="18"/>
  <c r="EY46" i="18"/>
  <c r="EX46" i="18"/>
  <c r="EW46" i="18"/>
  <c r="EV46" i="18"/>
  <c r="EU46" i="18"/>
  <c r="ET46" i="18"/>
  <c r="ES46" i="18"/>
  <c r="ER46" i="18"/>
  <c r="EQ46" i="18"/>
  <c r="EP46" i="18"/>
  <c r="EO46" i="18"/>
  <c r="EN46" i="18"/>
  <c r="EM46" i="18"/>
  <c r="EL46" i="18"/>
  <c r="EK46" i="18"/>
  <c r="EJ46" i="18"/>
  <c r="EI46" i="18"/>
  <c r="EH46" i="18"/>
  <c r="EG46" i="18"/>
  <c r="EF46" i="18"/>
  <c r="EE46" i="18"/>
  <c r="ED46" i="18"/>
  <c r="EC46" i="18"/>
  <c r="EB46" i="18"/>
  <c r="EA46" i="18"/>
  <c r="DZ46" i="18"/>
  <c r="DY46" i="18"/>
  <c r="DX46" i="18"/>
  <c r="DW46" i="18"/>
  <c r="DV46" i="18"/>
  <c r="DU46" i="18"/>
  <c r="DT46" i="18"/>
  <c r="DS46" i="18"/>
  <c r="DR46" i="18"/>
  <c r="DQ46" i="18"/>
  <c r="DP46" i="18"/>
  <c r="DO46" i="18"/>
  <c r="DN46" i="18"/>
  <c r="DM46" i="18"/>
  <c r="DL46" i="18"/>
  <c r="DK46" i="18"/>
  <c r="DJ46" i="18"/>
  <c r="DI46" i="18"/>
  <c r="DH46" i="18"/>
  <c r="DG46" i="18"/>
  <c r="DF46" i="18"/>
  <c r="DE46" i="18"/>
  <c r="DD46" i="18"/>
  <c r="DC46" i="18"/>
  <c r="DB46" i="18"/>
  <c r="DA46" i="18"/>
  <c r="CZ46" i="18"/>
  <c r="CY46" i="18"/>
  <c r="CX46" i="18"/>
  <c r="CW46" i="18"/>
  <c r="CV46" i="18"/>
  <c r="CU46" i="18"/>
  <c r="CT46" i="18"/>
  <c r="CS46" i="18"/>
  <c r="CR46" i="18"/>
  <c r="CQ46" i="18"/>
  <c r="CP46" i="18"/>
  <c r="CO46" i="18"/>
  <c r="CN46" i="18"/>
  <c r="CM46" i="18"/>
  <c r="CL46" i="18"/>
  <c r="CK46" i="18"/>
  <c r="CJ46" i="18"/>
  <c r="CI46" i="18"/>
  <c r="CH46" i="18"/>
  <c r="CG46" i="18"/>
  <c r="CF46" i="18"/>
  <c r="CE46" i="18"/>
  <c r="CD46" i="18"/>
  <c r="CC46" i="18"/>
  <c r="CB46" i="18"/>
  <c r="CA46" i="18"/>
  <c r="BZ46" i="18"/>
  <c r="BY46" i="18"/>
  <c r="BX46" i="18"/>
  <c r="BW46" i="18"/>
  <c r="BV46" i="18"/>
  <c r="BU46" i="18"/>
  <c r="BT46" i="18"/>
  <c r="BS46" i="18"/>
  <c r="BR46" i="18"/>
  <c r="BQ46" i="18"/>
  <c r="BP46" i="18"/>
  <c r="BO46" i="18"/>
  <c r="BN46" i="18"/>
  <c r="BM46" i="18"/>
  <c r="BL46" i="18"/>
  <c r="BK46" i="18"/>
  <c r="BJ46" i="18"/>
  <c r="BI46" i="18"/>
  <c r="BH46" i="18"/>
  <c r="BG46" i="18"/>
  <c r="BF46" i="18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B46" i="18"/>
  <c r="AA74" i="18" s="1"/>
  <c r="SQ45" i="18"/>
  <c r="SP45" i="18"/>
  <c r="SO45" i="18"/>
  <c r="SN45" i="18"/>
  <c r="SM45" i="18"/>
  <c r="SL45" i="18"/>
  <c r="SK45" i="18"/>
  <c r="SJ45" i="18"/>
  <c r="SI45" i="18"/>
  <c r="SH45" i="18"/>
  <c r="SG45" i="18"/>
  <c r="SF45" i="18"/>
  <c r="SE45" i="18"/>
  <c r="SD45" i="18"/>
  <c r="SC45" i="18"/>
  <c r="SB45" i="18"/>
  <c r="SA45" i="18"/>
  <c r="RZ45" i="18"/>
  <c r="RY45" i="18"/>
  <c r="RX45" i="18"/>
  <c r="RW45" i="18"/>
  <c r="RV45" i="18"/>
  <c r="RU45" i="18"/>
  <c r="RT45" i="18"/>
  <c r="RS45" i="18"/>
  <c r="RR45" i="18"/>
  <c r="RQ45" i="18"/>
  <c r="RP45" i="18"/>
  <c r="RO45" i="18"/>
  <c r="RN45" i="18"/>
  <c r="RM45" i="18"/>
  <c r="RL45" i="18"/>
  <c r="RK45" i="18"/>
  <c r="RJ45" i="18"/>
  <c r="RI45" i="18"/>
  <c r="RH45" i="18"/>
  <c r="RG45" i="18"/>
  <c r="RF45" i="18"/>
  <c r="RE45" i="18"/>
  <c r="RD45" i="18"/>
  <c r="RC45" i="18"/>
  <c r="RB45" i="18"/>
  <c r="RA45" i="18"/>
  <c r="QZ45" i="18"/>
  <c r="QY45" i="18"/>
  <c r="QX45" i="18"/>
  <c r="QW45" i="18"/>
  <c r="QV45" i="18"/>
  <c r="QU45" i="18"/>
  <c r="QT45" i="18"/>
  <c r="QS45" i="18"/>
  <c r="QR45" i="18"/>
  <c r="QQ45" i="18"/>
  <c r="QP45" i="18"/>
  <c r="QO45" i="18"/>
  <c r="QN45" i="18"/>
  <c r="QM45" i="18"/>
  <c r="QL45" i="18"/>
  <c r="QK45" i="18"/>
  <c r="QJ45" i="18"/>
  <c r="QI45" i="18"/>
  <c r="QH45" i="18"/>
  <c r="QG45" i="18"/>
  <c r="QF45" i="18"/>
  <c r="QE45" i="18"/>
  <c r="QD45" i="18"/>
  <c r="QC45" i="18"/>
  <c r="QB45" i="18"/>
  <c r="QA45" i="18"/>
  <c r="PZ45" i="18"/>
  <c r="PY45" i="18"/>
  <c r="PX45" i="18"/>
  <c r="PW45" i="18"/>
  <c r="PV45" i="18"/>
  <c r="PU45" i="18"/>
  <c r="PT45" i="18"/>
  <c r="PS45" i="18"/>
  <c r="PR45" i="18"/>
  <c r="PQ45" i="18"/>
  <c r="PP45" i="18"/>
  <c r="PO45" i="18"/>
  <c r="PN45" i="18"/>
  <c r="PM45" i="18"/>
  <c r="PL45" i="18"/>
  <c r="PK45" i="18"/>
  <c r="PJ45" i="18"/>
  <c r="PI45" i="18"/>
  <c r="PH45" i="18"/>
  <c r="PG45" i="18"/>
  <c r="PF45" i="18"/>
  <c r="PE45" i="18"/>
  <c r="PD45" i="18"/>
  <c r="PC45" i="18"/>
  <c r="PB45" i="18"/>
  <c r="PA45" i="18"/>
  <c r="OZ45" i="18"/>
  <c r="OY45" i="18"/>
  <c r="OX45" i="18"/>
  <c r="OW45" i="18"/>
  <c r="OV45" i="18"/>
  <c r="OU45" i="18"/>
  <c r="OT45" i="18"/>
  <c r="OS45" i="18"/>
  <c r="OR45" i="18"/>
  <c r="OQ45" i="18"/>
  <c r="OP45" i="18"/>
  <c r="OO45" i="18"/>
  <c r="ON45" i="18"/>
  <c r="OM45" i="18"/>
  <c r="OL45" i="18"/>
  <c r="OK45" i="18"/>
  <c r="OJ45" i="18"/>
  <c r="OI45" i="18"/>
  <c r="OH45" i="18"/>
  <c r="OG45" i="18"/>
  <c r="OF45" i="18"/>
  <c r="OE45" i="18"/>
  <c r="OD45" i="18"/>
  <c r="OC45" i="18"/>
  <c r="OB45" i="18"/>
  <c r="OA45" i="18"/>
  <c r="NZ45" i="18"/>
  <c r="NY45" i="18"/>
  <c r="NX45" i="18"/>
  <c r="NW45" i="18"/>
  <c r="NV45" i="18"/>
  <c r="NU45" i="18"/>
  <c r="NT45" i="18"/>
  <c r="NS45" i="18"/>
  <c r="NR45" i="18"/>
  <c r="NQ45" i="18"/>
  <c r="NP45" i="18"/>
  <c r="NO45" i="18"/>
  <c r="NN45" i="18"/>
  <c r="NM45" i="18"/>
  <c r="NL45" i="18"/>
  <c r="NK45" i="18"/>
  <c r="NJ45" i="18"/>
  <c r="NI45" i="18"/>
  <c r="NH45" i="18"/>
  <c r="NG45" i="18"/>
  <c r="NF45" i="18"/>
  <c r="NE45" i="18"/>
  <c r="ND45" i="18"/>
  <c r="NC45" i="18"/>
  <c r="NB45" i="18"/>
  <c r="NA45" i="18"/>
  <c r="MZ45" i="18"/>
  <c r="MY45" i="18"/>
  <c r="MX45" i="18"/>
  <c r="MW45" i="18"/>
  <c r="MV45" i="18"/>
  <c r="MU45" i="18"/>
  <c r="MT45" i="18"/>
  <c r="MS45" i="18"/>
  <c r="MR45" i="18"/>
  <c r="MQ45" i="18"/>
  <c r="MP45" i="18"/>
  <c r="MO45" i="18"/>
  <c r="MN45" i="18"/>
  <c r="MM45" i="18"/>
  <c r="ML45" i="18"/>
  <c r="MK45" i="18"/>
  <c r="MJ45" i="18"/>
  <c r="MI45" i="18"/>
  <c r="MH45" i="18"/>
  <c r="MG45" i="18"/>
  <c r="MF45" i="18"/>
  <c r="ME45" i="18"/>
  <c r="MD45" i="18"/>
  <c r="MC45" i="18"/>
  <c r="MB45" i="18"/>
  <c r="MA45" i="18"/>
  <c r="LZ45" i="18"/>
  <c r="LY45" i="18"/>
  <c r="LX45" i="18"/>
  <c r="LW45" i="18"/>
  <c r="LV45" i="18"/>
  <c r="LU45" i="18"/>
  <c r="LT45" i="18"/>
  <c r="LS45" i="18"/>
  <c r="LR45" i="18"/>
  <c r="LQ45" i="18"/>
  <c r="LP45" i="18"/>
  <c r="LO45" i="18"/>
  <c r="LN45" i="18"/>
  <c r="LM45" i="18"/>
  <c r="LL45" i="18"/>
  <c r="LK45" i="18"/>
  <c r="LJ45" i="18"/>
  <c r="LI45" i="18"/>
  <c r="LH45" i="18"/>
  <c r="LG45" i="18"/>
  <c r="LF45" i="18"/>
  <c r="LE45" i="18"/>
  <c r="LD45" i="18"/>
  <c r="LC45" i="18"/>
  <c r="LB45" i="18"/>
  <c r="LA45" i="18"/>
  <c r="KZ45" i="18"/>
  <c r="KY45" i="18"/>
  <c r="KX45" i="18"/>
  <c r="KW45" i="18"/>
  <c r="KV45" i="18"/>
  <c r="KU45" i="18"/>
  <c r="KT45" i="18"/>
  <c r="KS45" i="18"/>
  <c r="KR45" i="18"/>
  <c r="KQ45" i="18"/>
  <c r="KP45" i="18"/>
  <c r="KO45" i="18"/>
  <c r="KN45" i="18"/>
  <c r="KM45" i="18"/>
  <c r="KL45" i="18"/>
  <c r="KK45" i="18"/>
  <c r="KJ45" i="18"/>
  <c r="KI45" i="18"/>
  <c r="KH45" i="18"/>
  <c r="KG45" i="18"/>
  <c r="KF45" i="18"/>
  <c r="KE45" i="18"/>
  <c r="KD45" i="18"/>
  <c r="KC45" i="18"/>
  <c r="KB45" i="18"/>
  <c r="KA45" i="18"/>
  <c r="JZ45" i="18"/>
  <c r="JY45" i="18"/>
  <c r="JX45" i="18"/>
  <c r="JW45" i="18"/>
  <c r="JV45" i="18"/>
  <c r="JU45" i="18"/>
  <c r="JT45" i="18"/>
  <c r="JS45" i="18"/>
  <c r="JR45" i="18"/>
  <c r="JQ45" i="18"/>
  <c r="JP45" i="18"/>
  <c r="JO45" i="18"/>
  <c r="JN45" i="18"/>
  <c r="JM45" i="18"/>
  <c r="JL45" i="18"/>
  <c r="JK45" i="18"/>
  <c r="JJ45" i="18"/>
  <c r="JI45" i="18"/>
  <c r="JH45" i="18"/>
  <c r="JG45" i="18"/>
  <c r="JF45" i="18"/>
  <c r="JE45" i="18"/>
  <c r="JD45" i="18"/>
  <c r="JC45" i="18"/>
  <c r="JB45" i="18"/>
  <c r="JA45" i="18"/>
  <c r="IZ45" i="18"/>
  <c r="IY45" i="18"/>
  <c r="IX45" i="18"/>
  <c r="IW45" i="18"/>
  <c r="IV45" i="18"/>
  <c r="IU45" i="18"/>
  <c r="IT45" i="18"/>
  <c r="IS45" i="18"/>
  <c r="IR45" i="18"/>
  <c r="IQ45" i="18"/>
  <c r="IP45" i="18"/>
  <c r="IO45" i="18"/>
  <c r="IN45" i="18"/>
  <c r="IM45" i="18"/>
  <c r="IL45" i="18"/>
  <c r="IK45" i="18"/>
  <c r="IJ45" i="18"/>
  <c r="II45" i="18"/>
  <c r="IH45" i="18"/>
  <c r="IG45" i="18"/>
  <c r="IF45" i="18"/>
  <c r="IE45" i="18"/>
  <c r="ID45" i="18"/>
  <c r="IC45" i="18"/>
  <c r="IB45" i="18"/>
  <c r="IA45" i="18"/>
  <c r="HZ45" i="18"/>
  <c r="HY45" i="18"/>
  <c r="HX45" i="18"/>
  <c r="HW45" i="18"/>
  <c r="HV45" i="18"/>
  <c r="HU45" i="18"/>
  <c r="HT45" i="18"/>
  <c r="HS45" i="18"/>
  <c r="HR45" i="18"/>
  <c r="HQ45" i="18"/>
  <c r="HP45" i="18"/>
  <c r="HO45" i="18"/>
  <c r="HN45" i="18"/>
  <c r="HM45" i="18"/>
  <c r="HL45" i="18"/>
  <c r="HK45" i="18"/>
  <c r="HJ45" i="18"/>
  <c r="HI45" i="18"/>
  <c r="HH45" i="18"/>
  <c r="HG45" i="18"/>
  <c r="HF45" i="18"/>
  <c r="HE45" i="18"/>
  <c r="HD45" i="18"/>
  <c r="HC45" i="18"/>
  <c r="HB45" i="18"/>
  <c r="HA45" i="18"/>
  <c r="GZ45" i="18"/>
  <c r="GY45" i="18"/>
  <c r="GX45" i="18"/>
  <c r="GW45" i="18"/>
  <c r="GV45" i="18"/>
  <c r="GU45" i="18"/>
  <c r="GT45" i="18"/>
  <c r="GS45" i="18"/>
  <c r="GR45" i="18"/>
  <c r="GQ45" i="18"/>
  <c r="GP45" i="18"/>
  <c r="GO45" i="18"/>
  <c r="GN45" i="18"/>
  <c r="GM45" i="18"/>
  <c r="GL45" i="18"/>
  <c r="GK45" i="18"/>
  <c r="GJ45" i="18"/>
  <c r="GI45" i="18"/>
  <c r="GH45" i="18"/>
  <c r="GG45" i="18"/>
  <c r="GF45" i="18"/>
  <c r="GE45" i="18"/>
  <c r="GD45" i="18"/>
  <c r="GC45" i="18"/>
  <c r="GB45" i="18"/>
  <c r="GA45" i="18"/>
  <c r="FZ45" i="18"/>
  <c r="FY45" i="18"/>
  <c r="FX45" i="18"/>
  <c r="FW45" i="18"/>
  <c r="FV45" i="18"/>
  <c r="FU45" i="18"/>
  <c r="FT45" i="18"/>
  <c r="FS45" i="18"/>
  <c r="FR45" i="18"/>
  <c r="FQ45" i="18"/>
  <c r="FP45" i="18"/>
  <c r="FO45" i="18"/>
  <c r="FN45" i="18"/>
  <c r="FM45" i="18"/>
  <c r="FL45" i="18"/>
  <c r="FK45" i="18"/>
  <c r="FJ45" i="18"/>
  <c r="FI45" i="18"/>
  <c r="FH45" i="18"/>
  <c r="FG45" i="18"/>
  <c r="FF45" i="18"/>
  <c r="FE45" i="18"/>
  <c r="FD45" i="18"/>
  <c r="FC45" i="18"/>
  <c r="FB45" i="18"/>
  <c r="FA45" i="18"/>
  <c r="EZ45" i="18"/>
  <c r="EY45" i="18"/>
  <c r="EX45" i="18"/>
  <c r="EW45" i="18"/>
  <c r="EV45" i="18"/>
  <c r="EU45" i="18"/>
  <c r="ET45" i="18"/>
  <c r="ES45" i="18"/>
  <c r="ER45" i="18"/>
  <c r="EQ45" i="18"/>
  <c r="EP45" i="18"/>
  <c r="EO45" i="18"/>
  <c r="EN45" i="18"/>
  <c r="EM45" i="18"/>
  <c r="EL45" i="18"/>
  <c r="EK45" i="18"/>
  <c r="EJ45" i="18"/>
  <c r="EI45" i="18"/>
  <c r="EH45" i="18"/>
  <c r="EG45" i="18"/>
  <c r="EF45" i="18"/>
  <c r="EE45" i="18"/>
  <c r="ED45" i="18"/>
  <c r="EC45" i="18"/>
  <c r="EB45" i="18"/>
  <c r="EA45" i="18"/>
  <c r="DZ45" i="18"/>
  <c r="DY45" i="18"/>
  <c r="DX45" i="18"/>
  <c r="DW45" i="18"/>
  <c r="DV45" i="18"/>
  <c r="DU45" i="18"/>
  <c r="DT45" i="18"/>
  <c r="DS45" i="18"/>
  <c r="DR45" i="18"/>
  <c r="DQ45" i="18"/>
  <c r="DP45" i="18"/>
  <c r="DO45" i="18"/>
  <c r="DN45" i="18"/>
  <c r="DM45" i="18"/>
  <c r="DL45" i="18"/>
  <c r="DK45" i="18"/>
  <c r="DJ45" i="18"/>
  <c r="DI45" i="18"/>
  <c r="DH45" i="18"/>
  <c r="DG45" i="18"/>
  <c r="DF45" i="18"/>
  <c r="DE45" i="18"/>
  <c r="DD45" i="18"/>
  <c r="DC45" i="18"/>
  <c r="DB45" i="18"/>
  <c r="DA45" i="18"/>
  <c r="CZ45" i="18"/>
  <c r="CY45" i="18"/>
  <c r="CX45" i="18"/>
  <c r="CW45" i="18"/>
  <c r="CV45" i="18"/>
  <c r="CU45" i="18"/>
  <c r="CT45" i="18"/>
  <c r="CS45" i="18"/>
  <c r="CR45" i="18"/>
  <c r="CQ45" i="18"/>
  <c r="CP45" i="18"/>
  <c r="CO45" i="18"/>
  <c r="CN45" i="18"/>
  <c r="CM45" i="18"/>
  <c r="CL45" i="18"/>
  <c r="CK45" i="18"/>
  <c r="CJ45" i="18"/>
  <c r="CI45" i="18"/>
  <c r="CH45" i="18"/>
  <c r="CG45" i="18"/>
  <c r="CF45" i="18"/>
  <c r="CE45" i="18"/>
  <c r="CD45" i="18"/>
  <c r="CC45" i="18"/>
  <c r="CB45" i="18"/>
  <c r="CA45" i="18"/>
  <c r="BZ45" i="18"/>
  <c r="BY45" i="18"/>
  <c r="BX45" i="18"/>
  <c r="BW45" i="18"/>
  <c r="BV45" i="18"/>
  <c r="BU45" i="18"/>
  <c r="BT45" i="18"/>
  <c r="BS45" i="18"/>
  <c r="BR45" i="18"/>
  <c r="BQ45" i="18"/>
  <c r="BP45" i="18"/>
  <c r="BO45" i="18"/>
  <c r="BN45" i="18"/>
  <c r="BM45" i="18"/>
  <c r="BL45" i="18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B45" i="18"/>
  <c r="AA73" i="18" s="1"/>
  <c r="SQ44" i="18"/>
  <c r="SP44" i="18"/>
  <c r="SO44" i="18"/>
  <c r="SN44" i="18"/>
  <c r="SM44" i="18"/>
  <c r="SL44" i="18"/>
  <c r="SK44" i="18"/>
  <c r="SJ44" i="18"/>
  <c r="SI44" i="18"/>
  <c r="SH44" i="18"/>
  <c r="SG44" i="18"/>
  <c r="SF44" i="18"/>
  <c r="SE44" i="18"/>
  <c r="SD44" i="18"/>
  <c r="SC44" i="18"/>
  <c r="SB44" i="18"/>
  <c r="SA44" i="18"/>
  <c r="RZ44" i="18"/>
  <c r="RY44" i="18"/>
  <c r="RX44" i="18"/>
  <c r="RW44" i="18"/>
  <c r="RV44" i="18"/>
  <c r="RU44" i="18"/>
  <c r="RT44" i="18"/>
  <c r="RS44" i="18"/>
  <c r="RR44" i="18"/>
  <c r="RQ44" i="18"/>
  <c r="RP44" i="18"/>
  <c r="RO44" i="18"/>
  <c r="RN44" i="18"/>
  <c r="RM44" i="18"/>
  <c r="RL44" i="18"/>
  <c r="RK44" i="18"/>
  <c r="RJ44" i="18"/>
  <c r="RI44" i="18"/>
  <c r="RH44" i="18"/>
  <c r="RG44" i="18"/>
  <c r="RF44" i="18"/>
  <c r="RE44" i="18"/>
  <c r="RD44" i="18"/>
  <c r="RC44" i="18"/>
  <c r="RB44" i="18"/>
  <c r="RA44" i="18"/>
  <c r="QZ44" i="18"/>
  <c r="QY44" i="18"/>
  <c r="QX44" i="18"/>
  <c r="QW44" i="18"/>
  <c r="QV44" i="18"/>
  <c r="QU44" i="18"/>
  <c r="QT44" i="18"/>
  <c r="QS44" i="18"/>
  <c r="QR44" i="18"/>
  <c r="QQ44" i="18"/>
  <c r="QP44" i="18"/>
  <c r="QO44" i="18"/>
  <c r="QN44" i="18"/>
  <c r="QM44" i="18"/>
  <c r="QL44" i="18"/>
  <c r="QK44" i="18"/>
  <c r="QJ44" i="18"/>
  <c r="QI44" i="18"/>
  <c r="QH44" i="18"/>
  <c r="QG44" i="18"/>
  <c r="QF44" i="18"/>
  <c r="QE44" i="18"/>
  <c r="QD44" i="18"/>
  <c r="QC44" i="18"/>
  <c r="QB44" i="18"/>
  <c r="QA44" i="18"/>
  <c r="PZ44" i="18"/>
  <c r="PY44" i="18"/>
  <c r="PX44" i="18"/>
  <c r="PW44" i="18"/>
  <c r="PV44" i="18"/>
  <c r="PU44" i="18"/>
  <c r="PT44" i="18"/>
  <c r="PS44" i="18"/>
  <c r="PR44" i="18"/>
  <c r="PQ44" i="18"/>
  <c r="PP44" i="18"/>
  <c r="PO44" i="18"/>
  <c r="PN44" i="18"/>
  <c r="PM44" i="18"/>
  <c r="PL44" i="18"/>
  <c r="PK44" i="18"/>
  <c r="PJ44" i="18"/>
  <c r="PI44" i="18"/>
  <c r="PH44" i="18"/>
  <c r="PG44" i="18"/>
  <c r="PF44" i="18"/>
  <c r="PE44" i="18"/>
  <c r="PD44" i="18"/>
  <c r="PC44" i="18"/>
  <c r="PB44" i="18"/>
  <c r="PA44" i="18"/>
  <c r="OZ44" i="18"/>
  <c r="OY44" i="18"/>
  <c r="OX44" i="18"/>
  <c r="OW44" i="18"/>
  <c r="OV44" i="18"/>
  <c r="OU44" i="18"/>
  <c r="OT44" i="18"/>
  <c r="OS44" i="18"/>
  <c r="OR44" i="18"/>
  <c r="OQ44" i="18"/>
  <c r="OP44" i="18"/>
  <c r="OO44" i="18"/>
  <c r="ON44" i="18"/>
  <c r="OM44" i="18"/>
  <c r="OL44" i="18"/>
  <c r="OK44" i="18"/>
  <c r="OJ44" i="18"/>
  <c r="OI44" i="18"/>
  <c r="OH44" i="18"/>
  <c r="OG44" i="18"/>
  <c r="OF44" i="18"/>
  <c r="OE44" i="18"/>
  <c r="OD44" i="18"/>
  <c r="OC44" i="18"/>
  <c r="OB44" i="18"/>
  <c r="OA44" i="18"/>
  <c r="NZ44" i="18"/>
  <c r="NY44" i="18"/>
  <c r="NX44" i="18"/>
  <c r="NW44" i="18"/>
  <c r="NV44" i="18"/>
  <c r="NU44" i="18"/>
  <c r="NT44" i="18"/>
  <c r="NS44" i="18"/>
  <c r="NR44" i="18"/>
  <c r="NQ44" i="18"/>
  <c r="NP44" i="18"/>
  <c r="NO44" i="18"/>
  <c r="NN44" i="18"/>
  <c r="NM44" i="18"/>
  <c r="NL44" i="18"/>
  <c r="NK44" i="18"/>
  <c r="NJ44" i="18"/>
  <c r="NI44" i="18"/>
  <c r="NH44" i="18"/>
  <c r="NG44" i="18"/>
  <c r="NF44" i="18"/>
  <c r="NE44" i="18"/>
  <c r="ND44" i="18"/>
  <c r="NC44" i="18"/>
  <c r="NB44" i="18"/>
  <c r="NA44" i="18"/>
  <c r="MZ44" i="18"/>
  <c r="MY44" i="18"/>
  <c r="MX44" i="18"/>
  <c r="MW44" i="18"/>
  <c r="MV44" i="18"/>
  <c r="MU44" i="18"/>
  <c r="MT44" i="18"/>
  <c r="MS44" i="18"/>
  <c r="MR44" i="18"/>
  <c r="MQ44" i="18"/>
  <c r="MP44" i="18"/>
  <c r="MO44" i="18"/>
  <c r="MN44" i="18"/>
  <c r="MM44" i="18"/>
  <c r="ML44" i="18"/>
  <c r="MK44" i="18"/>
  <c r="MJ44" i="18"/>
  <c r="MI44" i="18"/>
  <c r="MH44" i="18"/>
  <c r="MG44" i="18"/>
  <c r="MF44" i="18"/>
  <c r="ME44" i="18"/>
  <c r="MD44" i="18"/>
  <c r="MC44" i="18"/>
  <c r="MB44" i="18"/>
  <c r="MA44" i="18"/>
  <c r="LZ44" i="18"/>
  <c r="LY44" i="18"/>
  <c r="LX44" i="18"/>
  <c r="LW44" i="18"/>
  <c r="LV44" i="18"/>
  <c r="LU44" i="18"/>
  <c r="LT44" i="18"/>
  <c r="LS44" i="18"/>
  <c r="LR44" i="18"/>
  <c r="LQ44" i="18"/>
  <c r="LP44" i="18"/>
  <c r="LO44" i="18"/>
  <c r="LN44" i="18"/>
  <c r="LM44" i="18"/>
  <c r="LL44" i="18"/>
  <c r="LK44" i="18"/>
  <c r="LJ44" i="18"/>
  <c r="LI44" i="18"/>
  <c r="LH44" i="18"/>
  <c r="LG44" i="18"/>
  <c r="LF44" i="18"/>
  <c r="LE44" i="18"/>
  <c r="LD44" i="18"/>
  <c r="LC44" i="18"/>
  <c r="LB44" i="18"/>
  <c r="LA44" i="18"/>
  <c r="KZ44" i="18"/>
  <c r="KY44" i="18"/>
  <c r="KX44" i="18"/>
  <c r="KW44" i="18"/>
  <c r="KV44" i="18"/>
  <c r="KU44" i="18"/>
  <c r="KT44" i="18"/>
  <c r="KS44" i="18"/>
  <c r="KR44" i="18"/>
  <c r="KQ44" i="18"/>
  <c r="KP44" i="18"/>
  <c r="KO44" i="18"/>
  <c r="KN44" i="18"/>
  <c r="KM44" i="18"/>
  <c r="KL44" i="18"/>
  <c r="KK44" i="18"/>
  <c r="KJ44" i="18"/>
  <c r="KI44" i="18"/>
  <c r="KH44" i="18"/>
  <c r="KG44" i="18"/>
  <c r="KF44" i="18"/>
  <c r="KE44" i="18"/>
  <c r="KD44" i="18"/>
  <c r="KC44" i="18"/>
  <c r="KB44" i="18"/>
  <c r="KA44" i="18"/>
  <c r="JZ44" i="18"/>
  <c r="JY44" i="18"/>
  <c r="JX44" i="18"/>
  <c r="JW44" i="18"/>
  <c r="JV44" i="18"/>
  <c r="JU44" i="18"/>
  <c r="JT44" i="18"/>
  <c r="JS44" i="18"/>
  <c r="JR44" i="18"/>
  <c r="JQ44" i="18"/>
  <c r="JP44" i="18"/>
  <c r="JO44" i="18"/>
  <c r="JN44" i="18"/>
  <c r="JM44" i="18"/>
  <c r="JL44" i="18"/>
  <c r="JK44" i="18"/>
  <c r="JJ44" i="18"/>
  <c r="JI44" i="18"/>
  <c r="JH44" i="18"/>
  <c r="JG44" i="18"/>
  <c r="JF44" i="18"/>
  <c r="JE44" i="18"/>
  <c r="JD44" i="18"/>
  <c r="JC44" i="18"/>
  <c r="JB44" i="18"/>
  <c r="JA44" i="18"/>
  <c r="IZ44" i="18"/>
  <c r="IY44" i="18"/>
  <c r="IX44" i="18"/>
  <c r="IW44" i="18"/>
  <c r="IV44" i="18"/>
  <c r="IU44" i="18"/>
  <c r="IT44" i="18"/>
  <c r="IS44" i="18"/>
  <c r="IR44" i="18"/>
  <c r="IQ44" i="18"/>
  <c r="IP44" i="18"/>
  <c r="IO44" i="18"/>
  <c r="IN44" i="18"/>
  <c r="IM44" i="18"/>
  <c r="IL44" i="18"/>
  <c r="IK44" i="18"/>
  <c r="IJ44" i="18"/>
  <c r="II44" i="18"/>
  <c r="IH44" i="18"/>
  <c r="IG44" i="18"/>
  <c r="IF44" i="18"/>
  <c r="IE44" i="18"/>
  <c r="ID44" i="18"/>
  <c r="IC44" i="18"/>
  <c r="IB44" i="18"/>
  <c r="IA44" i="18"/>
  <c r="HZ44" i="18"/>
  <c r="HY44" i="18"/>
  <c r="HX44" i="18"/>
  <c r="HW44" i="18"/>
  <c r="HV44" i="18"/>
  <c r="HU44" i="18"/>
  <c r="HT44" i="18"/>
  <c r="HS44" i="18"/>
  <c r="HR44" i="18"/>
  <c r="HQ44" i="18"/>
  <c r="HP44" i="18"/>
  <c r="HO44" i="18"/>
  <c r="HN44" i="18"/>
  <c r="HM44" i="18"/>
  <c r="HL44" i="18"/>
  <c r="HK44" i="18"/>
  <c r="HJ44" i="18"/>
  <c r="HI44" i="18"/>
  <c r="HH44" i="18"/>
  <c r="HG44" i="18"/>
  <c r="HF44" i="18"/>
  <c r="HE44" i="18"/>
  <c r="HD44" i="18"/>
  <c r="HC44" i="18"/>
  <c r="HB44" i="18"/>
  <c r="HA44" i="18"/>
  <c r="GZ44" i="18"/>
  <c r="GY44" i="18"/>
  <c r="GX44" i="18"/>
  <c r="GW44" i="18"/>
  <c r="GV44" i="18"/>
  <c r="GU44" i="18"/>
  <c r="GT44" i="18"/>
  <c r="GS44" i="18"/>
  <c r="GR44" i="18"/>
  <c r="GQ44" i="18"/>
  <c r="GP44" i="18"/>
  <c r="GO44" i="18"/>
  <c r="GN44" i="18"/>
  <c r="GM44" i="18"/>
  <c r="GL44" i="18"/>
  <c r="GK44" i="18"/>
  <c r="GJ44" i="18"/>
  <c r="GI44" i="18"/>
  <c r="GH44" i="18"/>
  <c r="GG44" i="18"/>
  <c r="GF44" i="18"/>
  <c r="GE44" i="18"/>
  <c r="GD44" i="18"/>
  <c r="GC44" i="18"/>
  <c r="GB44" i="18"/>
  <c r="GA44" i="18"/>
  <c r="FZ44" i="18"/>
  <c r="FY44" i="18"/>
  <c r="FX44" i="18"/>
  <c r="FW44" i="18"/>
  <c r="FV44" i="18"/>
  <c r="FU44" i="18"/>
  <c r="FT44" i="18"/>
  <c r="FS44" i="18"/>
  <c r="FR44" i="18"/>
  <c r="FQ44" i="18"/>
  <c r="FP44" i="18"/>
  <c r="FO44" i="18"/>
  <c r="FN44" i="18"/>
  <c r="FM44" i="18"/>
  <c r="FL44" i="18"/>
  <c r="FK44" i="18"/>
  <c r="FJ44" i="18"/>
  <c r="FI44" i="18"/>
  <c r="FH44" i="18"/>
  <c r="FG44" i="18"/>
  <c r="FF44" i="18"/>
  <c r="FE44" i="18"/>
  <c r="FD44" i="18"/>
  <c r="FC44" i="18"/>
  <c r="FB44" i="18"/>
  <c r="FA44" i="18"/>
  <c r="EZ44" i="18"/>
  <c r="EY44" i="18"/>
  <c r="EX44" i="18"/>
  <c r="EW44" i="18"/>
  <c r="EV44" i="18"/>
  <c r="EU44" i="18"/>
  <c r="ET44" i="18"/>
  <c r="ES44" i="18"/>
  <c r="ER44" i="18"/>
  <c r="EQ44" i="18"/>
  <c r="EP44" i="18"/>
  <c r="EO44" i="18"/>
  <c r="EN44" i="18"/>
  <c r="EM44" i="18"/>
  <c r="EL44" i="18"/>
  <c r="EK44" i="18"/>
  <c r="EJ44" i="18"/>
  <c r="EI44" i="18"/>
  <c r="EH44" i="18"/>
  <c r="EG44" i="18"/>
  <c r="EF44" i="18"/>
  <c r="EE44" i="18"/>
  <c r="ED44" i="18"/>
  <c r="EC44" i="18"/>
  <c r="EB44" i="18"/>
  <c r="EA44" i="18"/>
  <c r="DZ44" i="18"/>
  <c r="DY44" i="18"/>
  <c r="DX44" i="18"/>
  <c r="DW44" i="18"/>
  <c r="DV44" i="18"/>
  <c r="DU44" i="18"/>
  <c r="DT44" i="18"/>
  <c r="DS44" i="18"/>
  <c r="DR44" i="18"/>
  <c r="DQ44" i="18"/>
  <c r="DP44" i="18"/>
  <c r="DO44" i="18"/>
  <c r="DN44" i="18"/>
  <c r="DM44" i="18"/>
  <c r="DL44" i="18"/>
  <c r="DK44" i="18"/>
  <c r="DJ44" i="18"/>
  <c r="DI44" i="18"/>
  <c r="DH44" i="18"/>
  <c r="DG44" i="18"/>
  <c r="DF44" i="18"/>
  <c r="DE44" i="18"/>
  <c r="DD44" i="18"/>
  <c r="DC44" i="18"/>
  <c r="DB44" i="18"/>
  <c r="DA44" i="18"/>
  <c r="CZ44" i="18"/>
  <c r="CY44" i="18"/>
  <c r="CX44" i="18"/>
  <c r="CW44" i="18"/>
  <c r="CV44" i="18"/>
  <c r="CU44" i="18"/>
  <c r="CT44" i="18"/>
  <c r="CS44" i="18"/>
  <c r="CR44" i="18"/>
  <c r="CQ44" i="18"/>
  <c r="CP44" i="18"/>
  <c r="CO44" i="18"/>
  <c r="CN44" i="18"/>
  <c r="CM44" i="18"/>
  <c r="CL44" i="18"/>
  <c r="CK44" i="18"/>
  <c r="CJ44" i="18"/>
  <c r="CI44" i="18"/>
  <c r="CH44" i="18"/>
  <c r="CG44" i="18"/>
  <c r="CF44" i="18"/>
  <c r="CE44" i="18"/>
  <c r="CD44" i="18"/>
  <c r="CC44" i="18"/>
  <c r="CB44" i="18"/>
  <c r="CA44" i="18"/>
  <c r="BZ44" i="18"/>
  <c r="BY44" i="18"/>
  <c r="BX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B44" i="18"/>
  <c r="AA72" i="18" s="1"/>
  <c r="A44" i="18"/>
  <c r="A45" i="18" s="1"/>
  <c r="A46" i="18" s="1"/>
  <c r="A47" i="18" s="1"/>
  <c r="A48" i="18" s="1"/>
  <c r="A49" i="18" s="1"/>
  <c r="A50" i="18" s="1"/>
  <c r="A51" i="18" s="1"/>
  <c r="SQ43" i="18"/>
  <c r="SP43" i="18"/>
  <c r="SO43" i="18"/>
  <c r="SN43" i="18"/>
  <c r="SM43" i="18"/>
  <c r="SL43" i="18"/>
  <c r="SK43" i="18"/>
  <c r="SJ43" i="18"/>
  <c r="SI43" i="18"/>
  <c r="SH43" i="18"/>
  <c r="SG43" i="18"/>
  <c r="SF43" i="18"/>
  <c r="SE43" i="18"/>
  <c r="SD43" i="18"/>
  <c r="SC43" i="18"/>
  <c r="SB43" i="18"/>
  <c r="SA43" i="18"/>
  <c r="RZ43" i="18"/>
  <c r="RY43" i="18"/>
  <c r="RX43" i="18"/>
  <c r="RW43" i="18"/>
  <c r="RV43" i="18"/>
  <c r="RU43" i="18"/>
  <c r="RT43" i="18"/>
  <c r="RS43" i="18"/>
  <c r="RR43" i="18"/>
  <c r="RQ43" i="18"/>
  <c r="RP43" i="18"/>
  <c r="RO43" i="18"/>
  <c r="RN43" i="18"/>
  <c r="RM43" i="18"/>
  <c r="RL43" i="18"/>
  <c r="RK43" i="18"/>
  <c r="RJ43" i="18"/>
  <c r="RI43" i="18"/>
  <c r="RH43" i="18"/>
  <c r="RG43" i="18"/>
  <c r="RF43" i="18"/>
  <c r="RE43" i="18"/>
  <c r="RD43" i="18"/>
  <c r="RC43" i="18"/>
  <c r="RB43" i="18"/>
  <c r="RA43" i="18"/>
  <c r="QZ43" i="18"/>
  <c r="QY43" i="18"/>
  <c r="QX43" i="18"/>
  <c r="QW43" i="18"/>
  <c r="QV43" i="18"/>
  <c r="QU43" i="18"/>
  <c r="QT43" i="18"/>
  <c r="QS43" i="18"/>
  <c r="QR43" i="18"/>
  <c r="QQ43" i="18"/>
  <c r="QP43" i="18"/>
  <c r="QO43" i="18"/>
  <c r="QN43" i="18"/>
  <c r="QM43" i="18"/>
  <c r="QL43" i="18"/>
  <c r="QK43" i="18"/>
  <c r="QJ43" i="18"/>
  <c r="QI43" i="18"/>
  <c r="QH43" i="18"/>
  <c r="QG43" i="18"/>
  <c r="QF43" i="18"/>
  <c r="QE43" i="18"/>
  <c r="QD43" i="18"/>
  <c r="QC43" i="18"/>
  <c r="QB43" i="18"/>
  <c r="QA43" i="18"/>
  <c r="PZ43" i="18"/>
  <c r="PY43" i="18"/>
  <c r="PX43" i="18"/>
  <c r="PW43" i="18"/>
  <c r="PV43" i="18"/>
  <c r="PU43" i="18"/>
  <c r="PT43" i="18"/>
  <c r="PS43" i="18"/>
  <c r="PR43" i="18"/>
  <c r="PQ43" i="18"/>
  <c r="PP43" i="18"/>
  <c r="PO43" i="18"/>
  <c r="PN43" i="18"/>
  <c r="PM43" i="18"/>
  <c r="PL43" i="18"/>
  <c r="PK43" i="18"/>
  <c r="PJ43" i="18"/>
  <c r="PI43" i="18"/>
  <c r="PH43" i="18"/>
  <c r="PG43" i="18"/>
  <c r="PF43" i="18"/>
  <c r="PE43" i="18"/>
  <c r="PD43" i="18"/>
  <c r="PC43" i="18"/>
  <c r="PB43" i="18"/>
  <c r="PA43" i="18"/>
  <c r="OZ43" i="18"/>
  <c r="OY43" i="18"/>
  <c r="OX43" i="18"/>
  <c r="OW43" i="18"/>
  <c r="OV43" i="18"/>
  <c r="OU43" i="18"/>
  <c r="OT43" i="18"/>
  <c r="OS43" i="18"/>
  <c r="OR43" i="18"/>
  <c r="OQ43" i="18"/>
  <c r="OP43" i="18"/>
  <c r="OO43" i="18"/>
  <c r="ON43" i="18"/>
  <c r="OM43" i="18"/>
  <c r="OL43" i="18"/>
  <c r="OK43" i="18"/>
  <c r="OJ43" i="18"/>
  <c r="OI43" i="18"/>
  <c r="OH43" i="18"/>
  <c r="OG43" i="18"/>
  <c r="OF43" i="18"/>
  <c r="OE43" i="18"/>
  <c r="OD43" i="18"/>
  <c r="OC43" i="18"/>
  <c r="OB43" i="18"/>
  <c r="OA43" i="18"/>
  <c r="NZ43" i="18"/>
  <c r="NY43" i="18"/>
  <c r="NX43" i="18"/>
  <c r="NW43" i="18"/>
  <c r="NV43" i="18"/>
  <c r="NU43" i="18"/>
  <c r="NT43" i="18"/>
  <c r="NS43" i="18"/>
  <c r="NR43" i="18"/>
  <c r="NQ43" i="18"/>
  <c r="NP43" i="18"/>
  <c r="NO43" i="18"/>
  <c r="NN43" i="18"/>
  <c r="NM43" i="18"/>
  <c r="NL43" i="18"/>
  <c r="NK43" i="18"/>
  <c r="NJ43" i="18"/>
  <c r="NI43" i="18"/>
  <c r="NH43" i="18"/>
  <c r="NG43" i="18"/>
  <c r="NF43" i="18"/>
  <c r="NE43" i="18"/>
  <c r="ND43" i="18"/>
  <c r="NC43" i="18"/>
  <c r="NB43" i="18"/>
  <c r="NA43" i="18"/>
  <c r="MZ43" i="18"/>
  <c r="MY43" i="18"/>
  <c r="MX43" i="18"/>
  <c r="MW43" i="18"/>
  <c r="MV43" i="18"/>
  <c r="MU43" i="18"/>
  <c r="MT43" i="18"/>
  <c r="MS43" i="18"/>
  <c r="MR43" i="18"/>
  <c r="MQ43" i="18"/>
  <c r="MP43" i="18"/>
  <c r="MO43" i="18"/>
  <c r="MN43" i="18"/>
  <c r="MM43" i="18"/>
  <c r="ML43" i="18"/>
  <c r="MK43" i="18"/>
  <c r="MJ43" i="18"/>
  <c r="MI43" i="18"/>
  <c r="MH43" i="18"/>
  <c r="MG43" i="18"/>
  <c r="MF43" i="18"/>
  <c r="ME43" i="18"/>
  <c r="MD43" i="18"/>
  <c r="MC43" i="18"/>
  <c r="MB43" i="18"/>
  <c r="MA43" i="18"/>
  <c r="LZ43" i="18"/>
  <c r="LY43" i="18"/>
  <c r="LX43" i="18"/>
  <c r="LW43" i="18"/>
  <c r="LV43" i="18"/>
  <c r="LU43" i="18"/>
  <c r="LT43" i="18"/>
  <c r="LS43" i="18"/>
  <c r="LR43" i="18"/>
  <c r="LQ43" i="18"/>
  <c r="LP43" i="18"/>
  <c r="LO43" i="18"/>
  <c r="LN43" i="18"/>
  <c r="LM43" i="18"/>
  <c r="LL43" i="18"/>
  <c r="LK43" i="18"/>
  <c r="LJ43" i="18"/>
  <c r="LI43" i="18"/>
  <c r="LH43" i="18"/>
  <c r="LG43" i="18"/>
  <c r="LF43" i="18"/>
  <c r="LE43" i="18"/>
  <c r="LD43" i="18"/>
  <c r="LC43" i="18"/>
  <c r="LB43" i="18"/>
  <c r="LA43" i="18"/>
  <c r="KZ43" i="18"/>
  <c r="KY43" i="18"/>
  <c r="KX43" i="18"/>
  <c r="KW43" i="18"/>
  <c r="KV43" i="18"/>
  <c r="KU43" i="18"/>
  <c r="KT43" i="18"/>
  <c r="KS43" i="18"/>
  <c r="KR43" i="18"/>
  <c r="KQ43" i="18"/>
  <c r="KP43" i="18"/>
  <c r="KO43" i="18"/>
  <c r="KN43" i="18"/>
  <c r="KM43" i="18"/>
  <c r="KL43" i="18"/>
  <c r="KK43" i="18"/>
  <c r="KJ43" i="18"/>
  <c r="KI43" i="18"/>
  <c r="KH43" i="18"/>
  <c r="KG43" i="18"/>
  <c r="KF43" i="18"/>
  <c r="KE43" i="18"/>
  <c r="KD43" i="18"/>
  <c r="KC43" i="18"/>
  <c r="KB43" i="18"/>
  <c r="KA43" i="18"/>
  <c r="JZ43" i="18"/>
  <c r="JY43" i="18"/>
  <c r="JX43" i="18"/>
  <c r="JW43" i="18"/>
  <c r="JV43" i="18"/>
  <c r="JU43" i="18"/>
  <c r="JT43" i="18"/>
  <c r="JS43" i="18"/>
  <c r="JR43" i="18"/>
  <c r="JQ43" i="18"/>
  <c r="JP43" i="18"/>
  <c r="JO43" i="18"/>
  <c r="JN43" i="18"/>
  <c r="JM43" i="18"/>
  <c r="JL43" i="18"/>
  <c r="JK43" i="18"/>
  <c r="JJ43" i="18"/>
  <c r="JI43" i="18"/>
  <c r="JH43" i="18"/>
  <c r="JG43" i="18"/>
  <c r="JF43" i="18"/>
  <c r="JE43" i="18"/>
  <c r="JD43" i="18"/>
  <c r="JC43" i="18"/>
  <c r="JB43" i="18"/>
  <c r="JA43" i="18"/>
  <c r="IZ43" i="18"/>
  <c r="IY43" i="18"/>
  <c r="IX43" i="18"/>
  <c r="IW43" i="18"/>
  <c r="IV43" i="18"/>
  <c r="IU43" i="18"/>
  <c r="IT43" i="18"/>
  <c r="IS43" i="18"/>
  <c r="IR43" i="18"/>
  <c r="IQ43" i="18"/>
  <c r="IP43" i="18"/>
  <c r="IO43" i="18"/>
  <c r="IN43" i="18"/>
  <c r="IM43" i="18"/>
  <c r="IL43" i="18"/>
  <c r="IK43" i="18"/>
  <c r="IJ43" i="18"/>
  <c r="II43" i="18"/>
  <c r="IH43" i="18"/>
  <c r="IG43" i="18"/>
  <c r="IF43" i="18"/>
  <c r="IE43" i="18"/>
  <c r="ID43" i="18"/>
  <c r="IC43" i="18"/>
  <c r="IB43" i="18"/>
  <c r="IA43" i="18"/>
  <c r="HZ43" i="18"/>
  <c r="HY43" i="18"/>
  <c r="HX43" i="18"/>
  <c r="HW43" i="18"/>
  <c r="HV43" i="18"/>
  <c r="HU43" i="18"/>
  <c r="HT43" i="18"/>
  <c r="HS43" i="18"/>
  <c r="HR43" i="18"/>
  <c r="HQ43" i="18"/>
  <c r="HP43" i="18"/>
  <c r="HO43" i="18"/>
  <c r="HN43" i="18"/>
  <c r="HM43" i="18"/>
  <c r="HL43" i="18"/>
  <c r="HK43" i="18"/>
  <c r="HJ43" i="18"/>
  <c r="HI43" i="18"/>
  <c r="HH43" i="18"/>
  <c r="HG43" i="18"/>
  <c r="HF43" i="18"/>
  <c r="HE43" i="18"/>
  <c r="HD43" i="18"/>
  <c r="HC43" i="18"/>
  <c r="HB43" i="18"/>
  <c r="HA43" i="18"/>
  <c r="GZ43" i="18"/>
  <c r="GY43" i="18"/>
  <c r="GX43" i="18"/>
  <c r="GW43" i="18"/>
  <c r="GV43" i="18"/>
  <c r="GU43" i="18"/>
  <c r="GT43" i="18"/>
  <c r="GS43" i="18"/>
  <c r="GR43" i="18"/>
  <c r="GQ43" i="18"/>
  <c r="GP43" i="18"/>
  <c r="GO43" i="18"/>
  <c r="GN43" i="18"/>
  <c r="GM43" i="18"/>
  <c r="GL43" i="18"/>
  <c r="GK43" i="18"/>
  <c r="GJ43" i="18"/>
  <c r="GI43" i="18"/>
  <c r="GH43" i="18"/>
  <c r="GG43" i="18"/>
  <c r="GF43" i="18"/>
  <c r="GE43" i="18"/>
  <c r="GD43" i="18"/>
  <c r="GC43" i="18"/>
  <c r="GB43" i="18"/>
  <c r="GA43" i="18"/>
  <c r="FZ43" i="18"/>
  <c r="FY43" i="18"/>
  <c r="FX43" i="18"/>
  <c r="FW43" i="18"/>
  <c r="FV43" i="18"/>
  <c r="FU43" i="18"/>
  <c r="FT43" i="18"/>
  <c r="FS43" i="18"/>
  <c r="FR43" i="18"/>
  <c r="FQ43" i="18"/>
  <c r="FP43" i="18"/>
  <c r="FO43" i="18"/>
  <c r="FN43" i="18"/>
  <c r="FM43" i="18"/>
  <c r="FL43" i="18"/>
  <c r="FK43" i="18"/>
  <c r="FJ43" i="18"/>
  <c r="FI43" i="18"/>
  <c r="FH43" i="18"/>
  <c r="FG43" i="18"/>
  <c r="FF43" i="18"/>
  <c r="FE43" i="18"/>
  <c r="FD43" i="18"/>
  <c r="FC43" i="18"/>
  <c r="FB43" i="18"/>
  <c r="FA43" i="18"/>
  <c r="EZ43" i="18"/>
  <c r="EY43" i="18"/>
  <c r="EX43" i="18"/>
  <c r="EW43" i="18"/>
  <c r="EV43" i="18"/>
  <c r="EU43" i="18"/>
  <c r="ET43" i="18"/>
  <c r="ES43" i="18"/>
  <c r="ER43" i="18"/>
  <c r="EQ43" i="18"/>
  <c r="EP43" i="18"/>
  <c r="EO43" i="18"/>
  <c r="EN43" i="18"/>
  <c r="EM43" i="18"/>
  <c r="EL43" i="18"/>
  <c r="EK43" i="18"/>
  <c r="EJ43" i="18"/>
  <c r="EI43" i="18"/>
  <c r="EH43" i="18"/>
  <c r="EG43" i="18"/>
  <c r="EF43" i="18"/>
  <c r="EE43" i="18"/>
  <c r="ED43" i="18"/>
  <c r="EC43" i="18"/>
  <c r="EB43" i="18"/>
  <c r="EA43" i="18"/>
  <c r="DZ43" i="18"/>
  <c r="DY43" i="18"/>
  <c r="DX43" i="18"/>
  <c r="DW43" i="18"/>
  <c r="DV43" i="18"/>
  <c r="DU43" i="18"/>
  <c r="DT43" i="18"/>
  <c r="DS43" i="18"/>
  <c r="DR43" i="18"/>
  <c r="DQ43" i="18"/>
  <c r="DP43" i="18"/>
  <c r="DO43" i="18"/>
  <c r="DN43" i="18"/>
  <c r="DM43" i="18"/>
  <c r="DL43" i="18"/>
  <c r="DK43" i="18"/>
  <c r="DJ43" i="18"/>
  <c r="DI43" i="18"/>
  <c r="DH43" i="18"/>
  <c r="DG43" i="18"/>
  <c r="DF43" i="18"/>
  <c r="DE43" i="18"/>
  <c r="DD43" i="18"/>
  <c r="DC43" i="18"/>
  <c r="DB43" i="18"/>
  <c r="DA43" i="18"/>
  <c r="CZ43" i="18"/>
  <c r="CY43" i="18"/>
  <c r="CX43" i="18"/>
  <c r="CW43" i="18"/>
  <c r="CV43" i="18"/>
  <c r="CU43" i="18"/>
  <c r="CT43" i="18"/>
  <c r="CS43" i="18"/>
  <c r="CR43" i="18"/>
  <c r="CQ43" i="18"/>
  <c r="CP43" i="18"/>
  <c r="CO43" i="18"/>
  <c r="CN43" i="18"/>
  <c r="CM43" i="18"/>
  <c r="CL43" i="18"/>
  <c r="CK43" i="18"/>
  <c r="CJ43" i="18"/>
  <c r="CI43" i="18"/>
  <c r="CH43" i="18"/>
  <c r="CG43" i="18"/>
  <c r="CF43" i="18"/>
  <c r="CE43" i="18"/>
  <c r="CD43" i="18"/>
  <c r="CC43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B43" i="18"/>
  <c r="C39" i="18"/>
  <c r="C38" i="18"/>
  <c r="A26" i="18"/>
  <c r="A27" i="18" s="1"/>
  <c r="A28" i="18" s="1"/>
  <c r="A29" i="18" s="1"/>
  <c r="A30" i="18" s="1"/>
  <c r="A31" i="18" s="1"/>
  <c r="A32" i="18" s="1"/>
  <c r="A33" i="18" s="1"/>
  <c r="G23" i="18"/>
  <c r="H23" i="18" s="1"/>
  <c r="I23" i="18" s="1"/>
  <c r="J23" i="18" s="1"/>
  <c r="K23" i="18" s="1"/>
  <c r="L23" i="18" s="1"/>
  <c r="M23" i="18" s="1"/>
  <c r="N23" i="18" s="1"/>
  <c r="O23" i="18" s="1"/>
  <c r="P23" i="18" s="1"/>
  <c r="Q23" i="18" s="1"/>
  <c r="R23" i="18" s="1"/>
  <c r="S23" i="18" s="1"/>
  <c r="T23" i="18" s="1"/>
  <c r="U23" i="18" s="1"/>
  <c r="V23" i="18" s="1"/>
  <c r="W23" i="18" s="1"/>
  <c r="X23" i="18" s="1"/>
  <c r="Y23" i="18" s="1"/>
  <c r="Z23" i="18" s="1"/>
  <c r="AA23" i="18" s="1"/>
  <c r="AB23" i="18" s="1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DL23" i="18" s="1"/>
  <c r="DM23" i="18" s="1"/>
  <c r="DN23" i="18" s="1"/>
  <c r="DO23" i="18" s="1"/>
  <c r="DP23" i="18" s="1"/>
  <c r="DQ23" i="18" s="1"/>
  <c r="DR23" i="18" s="1"/>
  <c r="DS23" i="18" s="1"/>
  <c r="DT23" i="18" s="1"/>
  <c r="DU23" i="18" s="1"/>
  <c r="DV23" i="18" s="1"/>
  <c r="DW23" i="18" s="1"/>
  <c r="DX23" i="18" s="1"/>
  <c r="DY23" i="18" s="1"/>
  <c r="DZ23" i="18" s="1"/>
  <c r="EA23" i="18" s="1"/>
  <c r="EB23" i="18" s="1"/>
  <c r="EC23" i="18" s="1"/>
  <c r="ED23" i="18" s="1"/>
  <c r="EE23" i="18" s="1"/>
  <c r="EF23" i="18" s="1"/>
  <c r="EG23" i="18" s="1"/>
  <c r="EH23" i="18" s="1"/>
  <c r="EI23" i="18" s="1"/>
  <c r="EJ23" i="18" s="1"/>
  <c r="EK23" i="18" s="1"/>
  <c r="EL23" i="18" s="1"/>
  <c r="EM23" i="18" s="1"/>
  <c r="EN23" i="18" s="1"/>
  <c r="EO23" i="18" s="1"/>
  <c r="EP23" i="18" s="1"/>
  <c r="EQ23" i="18" s="1"/>
  <c r="ER23" i="18" s="1"/>
  <c r="ES23" i="18" s="1"/>
  <c r="ET23" i="18" s="1"/>
  <c r="EU23" i="18" s="1"/>
  <c r="EV23" i="18" s="1"/>
  <c r="EW23" i="18" s="1"/>
  <c r="EX23" i="18" s="1"/>
  <c r="EY23" i="18" s="1"/>
  <c r="EZ23" i="18" s="1"/>
  <c r="FA23" i="18" s="1"/>
  <c r="FB23" i="18" s="1"/>
  <c r="FC23" i="18" s="1"/>
  <c r="FD23" i="18" s="1"/>
  <c r="FE23" i="18" s="1"/>
  <c r="FF23" i="18" s="1"/>
  <c r="FG23" i="18" s="1"/>
  <c r="FH23" i="18" s="1"/>
  <c r="FI23" i="18" s="1"/>
  <c r="FJ23" i="18" s="1"/>
  <c r="FK23" i="18" s="1"/>
  <c r="FL23" i="18" s="1"/>
  <c r="FM23" i="18" s="1"/>
  <c r="FN23" i="18" s="1"/>
  <c r="FO23" i="18" s="1"/>
  <c r="FP23" i="18" s="1"/>
  <c r="FQ23" i="18" s="1"/>
  <c r="FR23" i="18" s="1"/>
  <c r="FS23" i="18" s="1"/>
  <c r="FT23" i="18" s="1"/>
  <c r="FU23" i="18" s="1"/>
  <c r="FV23" i="18" s="1"/>
  <c r="FW23" i="18" s="1"/>
  <c r="FX23" i="18" s="1"/>
  <c r="FY23" i="18" s="1"/>
  <c r="FZ23" i="18" s="1"/>
  <c r="GA23" i="18" s="1"/>
  <c r="GB23" i="18" s="1"/>
  <c r="GC23" i="18" s="1"/>
  <c r="GD23" i="18" s="1"/>
  <c r="GE23" i="18" s="1"/>
  <c r="GF23" i="18" s="1"/>
  <c r="GG23" i="18" s="1"/>
  <c r="GH23" i="18" s="1"/>
  <c r="GI23" i="18" s="1"/>
  <c r="GJ23" i="18" s="1"/>
  <c r="GK23" i="18" s="1"/>
  <c r="GL23" i="18" s="1"/>
  <c r="GM23" i="18" s="1"/>
  <c r="GN23" i="18" s="1"/>
  <c r="GO23" i="18" s="1"/>
  <c r="GP23" i="18" s="1"/>
  <c r="GQ23" i="18" s="1"/>
  <c r="GR23" i="18" s="1"/>
  <c r="GS23" i="18" s="1"/>
  <c r="GT23" i="18" s="1"/>
  <c r="GU23" i="18" s="1"/>
  <c r="GV23" i="18" s="1"/>
  <c r="GW23" i="18" s="1"/>
  <c r="GX23" i="18" s="1"/>
  <c r="GY23" i="18" s="1"/>
  <c r="GZ23" i="18" s="1"/>
  <c r="HA23" i="18" s="1"/>
  <c r="HB23" i="18" s="1"/>
  <c r="HC23" i="18" s="1"/>
  <c r="HD23" i="18" s="1"/>
  <c r="HE23" i="18" s="1"/>
  <c r="HF23" i="18" s="1"/>
  <c r="HG23" i="18" s="1"/>
  <c r="HH23" i="18" s="1"/>
  <c r="HI23" i="18" s="1"/>
  <c r="HJ23" i="18" s="1"/>
  <c r="HK23" i="18" s="1"/>
  <c r="HL23" i="18" s="1"/>
  <c r="HM23" i="18" s="1"/>
  <c r="HN23" i="18" s="1"/>
  <c r="HO23" i="18" s="1"/>
  <c r="HP23" i="18" s="1"/>
  <c r="HQ23" i="18" s="1"/>
  <c r="HR23" i="18" s="1"/>
  <c r="HS23" i="18" s="1"/>
  <c r="HT23" i="18" s="1"/>
  <c r="HU23" i="18" s="1"/>
  <c r="HV23" i="18" s="1"/>
  <c r="HW23" i="18" s="1"/>
  <c r="HX23" i="18" s="1"/>
  <c r="HY23" i="18" s="1"/>
  <c r="HZ23" i="18" s="1"/>
  <c r="IA23" i="18" s="1"/>
  <c r="IB23" i="18" s="1"/>
  <c r="IC23" i="18" s="1"/>
  <c r="ID23" i="18" s="1"/>
  <c r="IE23" i="18" s="1"/>
  <c r="IF23" i="18" s="1"/>
  <c r="IG23" i="18" s="1"/>
  <c r="IH23" i="18" s="1"/>
  <c r="II23" i="18" s="1"/>
  <c r="IJ23" i="18" s="1"/>
  <c r="IK23" i="18" s="1"/>
  <c r="IL23" i="18" s="1"/>
  <c r="IM23" i="18" s="1"/>
  <c r="IN23" i="18" s="1"/>
  <c r="IO23" i="18" s="1"/>
  <c r="IP23" i="18" s="1"/>
  <c r="IQ23" i="18" s="1"/>
  <c r="IR23" i="18" s="1"/>
  <c r="IS23" i="18" s="1"/>
  <c r="IT23" i="18" s="1"/>
  <c r="IU23" i="18" s="1"/>
  <c r="IV23" i="18" s="1"/>
  <c r="IW23" i="18" s="1"/>
  <c r="IX23" i="18" s="1"/>
  <c r="IY23" i="18" s="1"/>
  <c r="IZ23" i="18" s="1"/>
  <c r="JA23" i="18" s="1"/>
  <c r="JB23" i="18" s="1"/>
  <c r="JC23" i="18" s="1"/>
  <c r="JD23" i="18" s="1"/>
  <c r="JE23" i="18" s="1"/>
  <c r="JF23" i="18" s="1"/>
  <c r="JG23" i="18" s="1"/>
  <c r="JH23" i="18" s="1"/>
  <c r="JI23" i="18" s="1"/>
  <c r="JJ23" i="18" s="1"/>
  <c r="JK23" i="18" s="1"/>
  <c r="JL23" i="18" s="1"/>
  <c r="JM23" i="18" s="1"/>
  <c r="JN23" i="18" s="1"/>
  <c r="JO23" i="18" s="1"/>
  <c r="JP23" i="18" s="1"/>
  <c r="JQ23" i="18" s="1"/>
  <c r="JR23" i="18" s="1"/>
  <c r="JS23" i="18" s="1"/>
  <c r="JT23" i="18" s="1"/>
  <c r="JU23" i="18" s="1"/>
  <c r="JV23" i="18" s="1"/>
  <c r="JW23" i="18" s="1"/>
  <c r="JX23" i="18" s="1"/>
  <c r="JY23" i="18" s="1"/>
  <c r="JZ23" i="18" s="1"/>
  <c r="KA23" i="18" s="1"/>
  <c r="KB23" i="18" s="1"/>
  <c r="KC23" i="18" s="1"/>
  <c r="KD23" i="18" s="1"/>
  <c r="KE23" i="18" s="1"/>
  <c r="KF23" i="18" s="1"/>
  <c r="KG23" i="18" s="1"/>
  <c r="KH23" i="18" s="1"/>
  <c r="KI23" i="18" s="1"/>
  <c r="KJ23" i="18" s="1"/>
  <c r="KK23" i="18" s="1"/>
  <c r="KL23" i="18" s="1"/>
  <c r="KM23" i="18" s="1"/>
  <c r="KN23" i="18" s="1"/>
  <c r="KO23" i="18" s="1"/>
  <c r="KP23" i="18" s="1"/>
  <c r="KQ23" i="18" s="1"/>
  <c r="KR23" i="18" s="1"/>
  <c r="KS23" i="18" s="1"/>
  <c r="KT23" i="18" s="1"/>
  <c r="KU23" i="18" s="1"/>
  <c r="KV23" i="18" s="1"/>
  <c r="KW23" i="18" s="1"/>
  <c r="KX23" i="18" s="1"/>
  <c r="KY23" i="18" s="1"/>
  <c r="KZ23" i="18" s="1"/>
  <c r="LA23" i="18" s="1"/>
  <c r="LB23" i="18" s="1"/>
  <c r="LC23" i="18" s="1"/>
  <c r="LD23" i="18" s="1"/>
  <c r="LE23" i="18" s="1"/>
  <c r="LF23" i="18" s="1"/>
  <c r="LG23" i="18" s="1"/>
  <c r="LH23" i="18" s="1"/>
  <c r="LI23" i="18" s="1"/>
  <c r="LJ23" i="18" s="1"/>
  <c r="LK23" i="18" s="1"/>
  <c r="LL23" i="18" s="1"/>
  <c r="LM23" i="18" s="1"/>
  <c r="LN23" i="18" s="1"/>
  <c r="LO23" i="18" s="1"/>
  <c r="LP23" i="18" s="1"/>
  <c r="LQ23" i="18" s="1"/>
  <c r="LR23" i="18" s="1"/>
  <c r="LS23" i="18" s="1"/>
  <c r="LT23" i="18" s="1"/>
  <c r="LU23" i="18" s="1"/>
  <c r="LV23" i="18" s="1"/>
  <c r="LW23" i="18" s="1"/>
  <c r="LX23" i="18" s="1"/>
  <c r="LY23" i="18" s="1"/>
  <c r="LZ23" i="18" s="1"/>
  <c r="MA23" i="18" s="1"/>
  <c r="MB23" i="18" s="1"/>
  <c r="MC23" i="18" s="1"/>
  <c r="MD23" i="18" s="1"/>
  <c r="ME23" i="18" s="1"/>
  <c r="MF23" i="18" s="1"/>
  <c r="MG23" i="18" s="1"/>
  <c r="MH23" i="18" s="1"/>
  <c r="MI23" i="18" s="1"/>
  <c r="MJ23" i="18" s="1"/>
  <c r="MK23" i="18" s="1"/>
  <c r="ML23" i="18" s="1"/>
  <c r="MM23" i="18" s="1"/>
  <c r="MN23" i="18" s="1"/>
  <c r="MO23" i="18" s="1"/>
  <c r="MP23" i="18" s="1"/>
  <c r="MQ23" i="18" s="1"/>
  <c r="MR23" i="18" s="1"/>
  <c r="MS23" i="18" s="1"/>
  <c r="MT23" i="18" s="1"/>
  <c r="MU23" i="18" s="1"/>
  <c r="MV23" i="18" s="1"/>
  <c r="MW23" i="18" s="1"/>
  <c r="MX23" i="18" s="1"/>
  <c r="MY23" i="18" s="1"/>
  <c r="MZ23" i="18" s="1"/>
  <c r="NA23" i="18" s="1"/>
  <c r="NB23" i="18" s="1"/>
  <c r="NC23" i="18" s="1"/>
  <c r="ND23" i="18" s="1"/>
  <c r="NE23" i="18" s="1"/>
  <c r="NF23" i="18" s="1"/>
  <c r="NG23" i="18" s="1"/>
  <c r="NH23" i="18" s="1"/>
  <c r="NI23" i="18" s="1"/>
  <c r="NJ23" i="18" s="1"/>
  <c r="NK23" i="18" s="1"/>
  <c r="NL23" i="18" s="1"/>
  <c r="NM23" i="18" s="1"/>
  <c r="NN23" i="18" s="1"/>
  <c r="NO23" i="18" s="1"/>
  <c r="NP23" i="18" s="1"/>
  <c r="NQ23" i="18" s="1"/>
  <c r="NR23" i="18" s="1"/>
  <c r="NS23" i="18" s="1"/>
  <c r="NT23" i="18" s="1"/>
  <c r="NU23" i="18" s="1"/>
  <c r="NV23" i="18" s="1"/>
  <c r="NW23" i="18" s="1"/>
  <c r="NX23" i="18" s="1"/>
  <c r="NY23" i="18" s="1"/>
  <c r="NZ23" i="18" s="1"/>
  <c r="OA23" i="18" s="1"/>
  <c r="OB23" i="18" s="1"/>
  <c r="OC23" i="18" s="1"/>
  <c r="OD23" i="18" s="1"/>
  <c r="OE23" i="18" s="1"/>
  <c r="OF23" i="18" s="1"/>
  <c r="OG23" i="18" s="1"/>
  <c r="OH23" i="18" s="1"/>
  <c r="OI23" i="18" s="1"/>
  <c r="OJ23" i="18" s="1"/>
  <c r="OK23" i="18" s="1"/>
  <c r="OL23" i="18" s="1"/>
  <c r="OM23" i="18" s="1"/>
  <c r="ON23" i="18" s="1"/>
  <c r="OO23" i="18" s="1"/>
  <c r="OP23" i="18" s="1"/>
  <c r="OQ23" i="18" s="1"/>
  <c r="OR23" i="18" s="1"/>
  <c r="OS23" i="18" s="1"/>
  <c r="OT23" i="18" s="1"/>
  <c r="OU23" i="18" s="1"/>
  <c r="OV23" i="18" s="1"/>
  <c r="OW23" i="18" s="1"/>
  <c r="OX23" i="18" s="1"/>
  <c r="OY23" i="18" s="1"/>
  <c r="OZ23" i="18" s="1"/>
  <c r="PA23" i="18" s="1"/>
  <c r="PB23" i="18" s="1"/>
  <c r="PC23" i="18" s="1"/>
  <c r="PD23" i="18" s="1"/>
  <c r="PE23" i="18" s="1"/>
  <c r="PF23" i="18" s="1"/>
  <c r="PG23" i="18" s="1"/>
  <c r="PH23" i="18" s="1"/>
  <c r="PI23" i="18" s="1"/>
  <c r="PJ23" i="18" s="1"/>
  <c r="PK23" i="18" s="1"/>
  <c r="PL23" i="18" s="1"/>
  <c r="PM23" i="18" s="1"/>
  <c r="PN23" i="18" s="1"/>
  <c r="PO23" i="18" s="1"/>
  <c r="PP23" i="18" s="1"/>
  <c r="PQ23" i="18" s="1"/>
  <c r="PR23" i="18" s="1"/>
  <c r="PS23" i="18" s="1"/>
  <c r="PT23" i="18" s="1"/>
  <c r="PU23" i="18" s="1"/>
  <c r="PV23" i="18" s="1"/>
  <c r="PW23" i="18" s="1"/>
  <c r="PX23" i="18" s="1"/>
  <c r="PY23" i="18" s="1"/>
  <c r="PZ23" i="18" s="1"/>
  <c r="QA23" i="18" s="1"/>
  <c r="QB23" i="18" s="1"/>
  <c r="QC23" i="18" s="1"/>
  <c r="QD23" i="18" s="1"/>
  <c r="QE23" i="18" s="1"/>
  <c r="QF23" i="18" s="1"/>
  <c r="QG23" i="18" s="1"/>
  <c r="QH23" i="18" s="1"/>
  <c r="QI23" i="18" s="1"/>
  <c r="QJ23" i="18" s="1"/>
  <c r="QK23" i="18" s="1"/>
  <c r="QL23" i="18" s="1"/>
  <c r="QM23" i="18" s="1"/>
  <c r="QN23" i="18" s="1"/>
  <c r="QO23" i="18" s="1"/>
  <c r="QP23" i="18" s="1"/>
  <c r="QQ23" i="18" s="1"/>
  <c r="QR23" i="18" s="1"/>
  <c r="QS23" i="18" s="1"/>
  <c r="QT23" i="18" s="1"/>
  <c r="QU23" i="18" s="1"/>
  <c r="QV23" i="18" s="1"/>
  <c r="QW23" i="18" s="1"/>
  <c r="QX23" i="18" s="1"/>
  <c r="QY23" i="18" s="1"/>
  <c r="QZ23" i="18" s="1"/>
  <c r="RA23" i="18" s="1"/>
  <c r="RB23" i="18" s="1"/>
  <c r="RC23" i="18" s="1"/>
  <c r="RD23" i="18" s="1"/>
  <c r="RE23" i="18" s="1"/>
  <c r="RF23" i="18" s="1"/>
  <c r="RG23" i="18" s="1"/>
  <c r="RH23" i="18" s="1"/>
  <c r="RI23" i="18" s="1"/>
  <c r="RJ23" i="18" s="1"/>
  <c r="RK23" i="18" s="1"/>
  <c r="RL23" i="18" s="1"/>
  <c r="RM23" i="18" s="1"/>
  <c r="RN23" i="18" s="1"/>
  <c r="RO23" i="18" s="1"/>
  <c r="RP23" i="18" s="1"/>
  <c r="RQ23" i="18" s="1"/>
  <c r="RR23" i="18" s="1"/>
  <c r="RS23" i="18" s="1"/>
  <c r="RT23" i="18" s="1"/>
  <c r="RU23" i="18" s="1"/>
  <c r="RV23" i="18" s="1"/>
  <c r="RW23" i="18" s="1"/>
  <c r="RX23" i="18" s="1"/>
  <c r="RY23" i="18" s="1"/>
  <c r="RZ23" i="18" s="1"/>
  <c r="SA23" i="18" s="1"/>
  <c r="SB23" i="18" s="1"/>
  <c r="SC23" i="18" s="1"/>
  <c r="SD23" i="18" s="1"/>
  <c r="SE23" i="18" s="1"/>
  <c r="SF23" i="18" s="1"/>
  <c r="SG23" i="18" s="1"/>
  <c r="SH23" i="18" s="1"/>
  <c r="SI23" i="18" s="1"/>
  <c r="SJ23" i="18" s="1"/>
  <c r="SK23" i="18" s="1"/>
  <c r="SL23" i="18" s="1"/>
  <c r="SM23" i="18" s="1"/>
  <c r="SN23" i="18" s="1"/>
  <c r="SO23" i="18" s="1"/>
  <c r="SP23" i="18" s="1"/>
  <c r="SQ23" i="18" s="1"/>
  <c r="AA70" i="17"/>
  <c r="AA62" i="17"/>
  <c r="AA61" i="17"/>
  <c r="AA60" i="17"/>
  <c r="AA59" i="17"/>
  <c r="SQ46" i="17"/>
  <c r="SP46" i="17"/>
  <c r="SO46" i="17"/>
  <c r="SN46" i="17"/>
  <c r="SM46" i="17"/>
  <c r="SL46" i="17"/>
  <c r="SK46" i="17"/>
  <c r="SJ46" i="17"/>
  <c r="SI46" i="17"/>
  <c r="SH46" i="17"/>
  <c r="SG46" i="17"/>
  <c r="SF46" i="17"/>
  <c r="SE46" i="17"/>
  <c r="SD46" i="17"/>
  <c r="SC46" i="17"/>
  <c r="SB46" i="17"/>
  <c r="SA46" i="17"/>
  <c r="RZ46" i="17"/>
  <c r="RY46" i="17"/>
  <c r="RX46" i="17"/>
  <c r="RW46" i="17"/>
  <c r="RV46" i="17"/>
  <c r="RU46" i="17"/>
  <c r="RT46" i="17"/>
  <c r="RS46" i="17"/>
  <c r="RR46" i="17"/>
  <c r="RQ46" i="17"/>
  <c r="RP46" i="17"/>
  <c r="RO46" i="17"/>
  <c r="RN46" i="17"/>
  <c r="RM46" i="17"/>
  <c r="RL46" i="17"/>
  <c r="RK46" i="17"/>
  <c r="RJ46" i="17"/>
  <c r="RI46" i="17"/>
  <c r="RH46" i="17"/>
  <c r="RG46" i="17"/>
  <c r="RF46" i="17"/>
  <c r="RE46" i="17"/>
  <c r="RD46" i="17"/>
  <c r="RC46" i="17"/>
  <c r="RB46" i="17"/>
  <c r="RA46" i="17"/>
  <c r="QZ46" i="17"/>
  <c r="QY46" i="17"/>
  <c r="QX46" i="17"/>
  <c r="QW46" i="17"/>
  <c r="QV46" i="17"/>
  <c r="QU46" i="17"/>
  <c r="QT46" i="17"/>
  <c r="QS46" i="17"/>
  <c r="QR46" i="17"/>
  <c r="QQ46" i="17"/>
  <c r="QP46" i="17"/>
  <c r="QO46" i="17"/>
  <c r="QN46" i="17"/>
  <c r="QM46" i="17"/>
  <c r="QL46" i="17"/>
  <c r="QK46" i="17"/>
  <c r="QJ46" i="17"/>
  <c r="QI46" i="17"/>
  <c r="QH46" i="17"/>
  <c r="QG46" i="17"/>
  <c r="QF46" i="17"/>
  <c r="QE46" i="17"/>
  <c r="QD46" i="17"/>
  <c r="QC46" i="17"/>
  <c r="QB46" i="17"/>
  <c r="QA46" i="17"/>
  <c r="PZ46" i="17"/>
  <c r="PY46" i="17"/>
  <c r="PX46" i="17"/>
  <c r="PW46" i="17"/>
  <c r="PV46" i="17"/>
  <c r="PU46" i="17"/>
  <c r="PT46" i="17"/>
  <c r="PS46" i="17"/>
  <c r="PR46" i="17"/>
  <c r="PQ46" i="17"/>
  <c r="PP46" i="17"/>
  <c r="PO46" i="17"/>
  <c r="PN46" i="17"/>
  <c r="PM46" i="17"/>
  <c r="PL46" i="17"/>
  <c r="PK46" i="17"/>
  <c r="PJ46" i="17"/>
  <c r="PI46" i="17"/>
  <c r="PH46" i="17"/>
  <c r="PG46" i="17"/>
  <c r="PF46" i="17"/>
  <c r="PE46" i="17"/>
  <c r="PD46" i="17"/>
  <c r="PC46" i="17"/>
  <c r="PB46" i="17"/>
  <c r="PA46" i="17"/>
  <c r="OZ46" i="17"/>
  <c r="OY46" i="17"/>
  <c r="OX46" i="17"/>
  <c r="OW46" i="17"/>
  <c r="OV46" i="17"/>
  <c r="OU46" i="17"/>
  <c r="OT46" i="17"/>
  <c r="OS46" i="17"/>
  <c r="OR46" i="17"/>
  <c r="OQ46" i="17"/>
  <c r="OP46" i="17"/>
  <c r="OO46" i="17"/>
  <c r="ON46" i="17"/>
  <c r="OM46" i="17"/>
  <c r="OL46" i="17"/>
  <c r="OK46" i="17"/>
  <c r="OJ46" i="17"/>
  <c r="OI46" i="17"/>
  <c r="OH46" i="17"/>
  <c r="OG46" i="17"/>
  <c r="OF46" i="17"/>
  <c r="OE46" i="17"/>
  <c r="OD46" i="17"/>
  <c r="OC46" i="17"/>
  <c r="OB46" i="17"/>
  <c r="OA46" i="17"/>
  <c r="NZ46" i="17"/>
  <c r="NY46" i="17"/>
  <c r="NX46" i="17"/>
  <c r="NW46" i="17"/>
  <c r="NV46" i="17"/>
  <c r="NU46" i="17"/>
  <c r="NT46" i="17"/>
  <c r="NS46" i="17"/>
  <c r="NR46" i="17"/>
  <c r="NQ46" i="17"/>
  <c r="NP46" i="17"/>
  <c r="NO46" i="17"/>
  <c r="NN46" i="17"/>
  <c r="NM46" i="17"/>
  <c r="NL46" i="17"/>
  <c r="NK46" i="17"/>
  <c r="NJ46" i="17"/>
  <c r="NI46" i="17"/>
  <c r="NH46" i="17"/>
  <c r="NG46" i="17"/>
  <c r="NF46" i="17"/>
  <c r="NE46" i="17"/>
  <c r="ND46" i="17"/>
  <c r="NC46" i="17"/>
  <c r="NB46" i="17"/>
  <c r="NA46" i="17"/>
  <c r="MZ46" i="17"/>
  <c r="MY46" i="17"/>
  <c r="MX46" i="17"/>
  <c r="MW46" i="17"/>
  <c r="MV46" i="17"/>
  <c r="MU46" i="17"/>
  <c r="MT46" i="17"/>
  <c r="MS46" i="17"/>
  <c r="MR46" i="17"/>
  <c r="MQ46" i="17"/>
  <c r="MP46" i="17"/>
  <c r="MO46" i="17"/>
  <c r="MN46" i="17"/>
  <c r="MM46" i="17"/>
  <c r="ML46" i="17"/>
  <c r="MK46" i="17"/>
  <c r="MJ46" i="17"/>
  <c r="MI46" i="17"/>
  <c r="MH46" i="17"/>
  <c r="MG46" i="17"/>
  <c r="MF46" i="17"/>
  <c r="ME46" i="17"/>
  <c r="MD46" i="17"/>
  <c r="MC46" i="17"/>
  <c r="MB46" i="17"/>
  <c r="MA46" i="17"/>
  <c r="LZ46" i="17"/>
  <c r="LY46" i="17"/>
  <c r="LX46" i="17"/>
  <c r="LW46" i="17"/>
  <c r="LV46" i="17"/>
  <c r="LU46" i="17"/>
  <c r="LT46" i="17"/>
  <c r="LS46" i="17"/>
  <c r="LR46" i="17"/>
  <c r="LQ46" i="17"/>
  <c r="LP46" i="17"/>
  <c r="LO46" i="17"/>
  <c r="LN46" i="17"/>
  <c r="LM46" i="17"/>
  <c r="LL46" i="17"/>
  <c r="LK46" i="17"/>
  <c r="LJ46" i="17"/>
  <c r="LI46" i="17"/>
  <c r="LH46" i="17"/>
  <c r="LG46" i="17"/>
  <c r="LF46" i="17"/>
  <c r="LE46" i="17"/>
  <c r="LD46" i="17"/>
  <c r="LC46" i="17"/>
  <c r="LB46" i="17"/>
  <c r="LA46" i="17"/>
  <c r="KZ46" i="17"/>
  <c r="KY46" i="17"/>
  <c r="KX46" i="17"/>
  <c r="KW46" i="17"/>
  <c r="KV46" i="17"/>
  <c r="KU46" i="17"/>
  <c r="KT46" i="17"/>
  <c r="KS46" i="17"/>
  <c r="KR46" i="17"/>
  <c r="KQ46" i="17"/>
  <c r="KP46" i="17"/>
  <c r="KO46" i="17"/>
  <c r="KN46" i="17"/>
  <c r="KM46" i="17"/>
  <c r="KL46" i="17"/>
  <c r="KK46" i="17"/>
  <c r="KJ46" i="17"/>
  <c r="KI46" i="17"/>
  <c r="KH46" i="17"/>
  <c r="KG46" i="17"/>
  <c r="KF46" i="17"/>
  <c r="KE46" i="17"/>
  <c r="KD46" i="17"/>
  <c r="KC46" i="17"/>
  <c r="KB46" i="17"/>
  <c r="KA46" i="17"/>
  <c r="JZ46" i="17"/>
  <c r="JY46" i="17"/>
  <c r="JX46" i="17"/>
  <c r="JW46" i="17"/>
  <c r="JV46" i="17"/>
  <c r="JU46" i="17"/>
  <c r="JT46" i="17"/>
  <c r="JS46" i="17"/>
  <c r="JR46" i="17"/>
  <c r="JQ46" i="17"/>
  <c r="JP46" i="17"/>
  <c r="JO46" i="17"/>
  <c r="JN46" i="17"/>
  <c r="JM46" i="17"/>
  <c r="JL46" i="17"/>
  <c r="JK46" i="17"/>
  <c r="JJ46" i="17"/>
  <c r="JI46" i="17"/>
  <c r="JH46" i="17"/>
  <c r="JG46" i="17"/>
  <c r="JF46" i="17"/>
  <c r="JE46" i="17"/>
  <c r="JD46" i="17"/>
  <c r="JC46" i="17"/>
  <c r="JB46" i="17"/>
  <c r="JA46" i="17"/>
  <c r="IZ46" i="17"/>
  <c r="IY46" i="17"/>
  <c r="IX46" i="17"/>
  <c r="IW46" i="17"/>
  <c r="IV46" i="17"/>
  <c r="IU46" i="17"/>
  <c r="IT46" i="17"/>
  <c r="IS46" i="17"/>
  <c r="IR46" i="17"/>
  <c r="IQ46" i="17"/>
  <c r="IP46" i="17"/>
  <c r="IO46" i="17"/>
  <c r="IN46" i="17"/>
  <c r="IM46" i="17"/>
  <c r="IL46" i="17"/>
  <c r="IK46" i="17"/>
  <c r="IJ46" i="17"/>
  <c r="II46" i="17"/>
  <c r="IH46" i="17"/>
  <c r="IG46" i="17"/>
  <c r="IF46" i="17"/>
  <c r="IE46" i="17"/>
  <c r="ID46" i="17"/>
  <c r="IC46" i="17"/>
  <c r="IB46" i="17"/>
  <c r="IA46" i="17"/>
  <c r="HZ46" i="17"/>
  <c r="HY46" i="17"/>
  <c r="HX46" i="17"/>
  <c r="HW46" i="17"/>
  <c r="HV46" i="17"/>
  <c r="HU46" i="17"/>
  <c r="HT46" i="17"/>
  <c r="HS46" i="17"/>
  <c r="HR46" i="17"/>
  <c r="HQ46" i="17"/>
  <c r="HP46" i="17"/>
  <c r="HO46" i="17"/>
  <c r="HN46" i="17"/>
  <c r="HM46" i="17"/>
  <c r="HL46" i="17"/>
  <c r="HK46" i="17"/>
  <c r="HJ46" i="17"/>
  <c r="HI46" i="17"/>
  <c r="HH46" i="17"/>
  <c r="HG46" i="17"/>
  <c r="HF46" i="17"/>
  <c r="HE46" i="17"/>
  <c r="HD46" i="17"/>
  <c r="HC46" i="17"/>
  <c r="HB46" i="17"/>
  <c r="HA46" i="17"/>
  <c r="GZ46" i="17"/>
  <c r="GY46" i="17"/>
  <c r="GX46" i="17"/>
  <c r="GW46" i="17"/>
  <c r="GV46" i="17"/>
  <c r="GU46" i="17"/>
  <c r="GT46" i="17"/>
  <c r="GS46" i="17"/>
  <c r="GR46" i="17"/>
  <c r="GQ46" i="17"/>
  <c r="GP46" i="17"/>
  <c r="GO46" i="17"/>
  <c r="GN46" i="17"/>
  <c r="GM46" i="17"/>
  <c r="GL46" i="17"/>
  <c r="GK46" i="17"/>
  <c r="GJ46" i="17"/>
  <c r="GI46" i="17"/>
  <c r="GH46" i="17"/>
  <c r="GG46" i="17"/>
  <c r="GF46" i="17"/>
  <c r="GE46" i="17"/>
  <c r="GD46" i="17"/>
  <c r="GC46" i="17"/>
  <c r="GB46" i="17"/>
  <c r="GA46" i="17"/>
  <c r="FZ46" i="17"/>
  <c r="FY46" i="17"/>
  <c r="FX46" i="17"/>
  <c r="FW46" i="17"/>
  <c r="FV46" i="17"/>
  <c r="FU46" i="17"/>
  <c r="FT46" i="17"/>
  <c r="FS46" i="17"/>
  <c r="FR46" i="17"/>
  <c r="FQ46" i="17"/>
  <c r="FP46" i="17"/>
  <c r="FO46" i="17"/>
  <c r="FN46" i="17"/>
  <c r="FM46" i="17"/>
  <c r="FL46" i="17"/>
  <c r="FK46" i="17"/>
  <c r="FJ46" i="17"/>
  <c r="FI46" i="17"/>
  <c r="FH46" i="17"/>
  <c r="FG46" i="17"/>
  <c r="FF46" i="17"/>
  <c r="FE46" i="17"/>
  <c r="FD46" i="17"/>
  <c r="FC46" i="17"/>
  <c r="FB46" i="17"/>
  <c r="FA46" i="17"/>
  <c r="EZ46" i="17"/>
  <c r="EY46" i="17"/>
  <c r="EX46" i="17"/>
  <c r="EW46" i="17"/>
  <c r="EV46" i="17"/>
  <c r="EU46" i="17"/>
  <c r="ET46" i="17"/>
  <c r="ES46" i="17"/>
  <c r="ER46" i="17"/>
  <c r="EQ46" i="17"/>
  <c r="EP46" i="17"/>
  <c r="EO46" i="17"/>
  <c r="EN46" i="17"/>
  <c r="EM46" i="17"/>
  <c r="EL46" i="17"/>
  <c r="EK46" i="17"/>
  <c r="EJ46" i="17"/>
  <c r="EI46" i="17"/>
  <c r="EH46" i="17"/>
  <c r="EG46" i="17"/>
  <c r="EF46" i="17"/>
  <c r="EE46" i="17"/>
  <c r="ED46" i="17"/>
  <c r="EC46" i="17"/>
  <c r="EB46" i="17"/>
  <c r="EA46" i="17"/>
  <c r="DZ46" i="17"/>
  <c r="DY46" i="17"/>
  <c r="DX46" i="17"/>
  <c r="DW46" i="17"/>
  <c r="DV46" i="17"/>
  <c r="DU46" i="17"/>
  <c r="DT46" i="17"/>
  <c r="DS46" i="17"/>
  <c r="DR46" i="17"/>
  <c r="DQ46" i="17"/>
  <c r="DP46" i="17"/>
  <c r="DO46" i="17"/>
  <c r="DN46" i="17"/>
  <c r="DM46" i="17"/>
  <c r="DL46" i="17"/>
  <c r="DK46" i="17"/>
  <c r="DJ46" i="17"/>
  <c r="DI46" i="17"/>
  <c r="DH46" i="17"/>
  <c r="DG46" i="17"/>
  <c r="DF46" i="17"/>
  <c r="DE46" i="17"/>
  <c r="DD46" i="17"/>
  <c r="DC46" i="17"/>
  <c r="DB46" i="17"/>
  <c r="DA46" i="17"/>
  <c r="CZ46" i="17"/>
  <c r="CY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B46" i="17"/>
  <c r="AA74" i="17" s="1"/>
  <c r="SQ45" i="17"/>
  <c r="SP45" i="17"/>
  <c r="SO45" i="17"/>
  <c r="SN45" i="17"/>
  <c r="SM45" i="17"/>
  <c r="SL45" i="17"/>
  <c r="SK45" i="17"/>
  <c r="SJ45" i="17"/>
  <c r="SI45" i="17"/>
  <c r="SH45" i="17"/>
  <c r="SG45" i="17"/>
  <c r="SF45" i="17"/>
  <c r="SE45" i="17"/>
  <c r="SD45" i="17"/>
  <c r="SC45" i="17"/>
  <c r="SB45" i="17"/>
  <c r="SA45" i="17"/>
  <c r="RZ45" i="17"/>
  <c r="RY45" i="17"/>
  <c r="RX45" i="17"/>
  <c r="RW45" i="17"/>
  <c r="RV45" i="17"/>
  <c r="RU45" i="17"/>
  <c r="RT45" i="17"/>
  <c r="RS45" i="17"/>
  <c r="RR45" i="17"/>
  <c r="RQ45" i="17"/>
  <c r="RP45" i="17"/>
  <c r="RO45" i="17"/>
  <c r="RN45" i="17"/>
  <c r="RM45" i="17"/>
  <c r="RL45" i="17"/>
  <c r="RK45" i="17"/>
  <c r="RJ45" i="17"/>
  <c r="RI45" i="17"/>
  <c r="RH45" i="17"/>
  <c r="RG45" i="17"/>
  <c r="RF45" i="17"/>
  <c r="RE45" i="17"/>
  <c r="RD45" i="17"/>
  <c r="RC45" i="17"/>
  <c r="RB45" i="17"/>
  <c r="RA45" i="17"/>
  <c r="QZ45" i="17"/>
  <c r="QY45" i="17"/>
  <c r="QX45" i="17"/>
  <c r="QW45" i="17"/>
  <c r="QV45" i="17"/>
  <c r="QU45" i="17"/>
  <c r="QT45" i="17"/>
  <c r="QS45" i="17"/>
  <c r="QR45" i="17"/>
  <c r="QQ45" i="17"/>
  <c r="QP45" i="17"/>
  <c r="QO45" i="17"/>
  <c r="QN45" i="17"/>
  <c r="QM45" i="17"/>
  <c r="QL45" i="17"/>
  <c r="QK45" i="17"/>
  <c r="QJ45" i="17"/>
  <c r="QI45" i="17"/>
  <c r="QH45" i="17"/>
  <c r="QG45" i="17"/>
  <c r="QF45" i="17"/>
  <c r="QE45" i="17"/>
  <c r="QD45" i="17"/>
  <c r="QC45" i="17"/>
  <c r="QB45" i="17"/>
  <c r="QA45" i="17"/>
  <c r="PZ45" i="17"/>
  <c r="PY45" i="17"/>
  <c r="PX45" i="17"/>
  <c r="PW45" i="17"/>
  <c r="PV45" i="17"/>
  <c r="PU45" i="17"/>
  <c r="PT45" i="17"/>
  <c r="PS45" i="17"/>
  <c r="PR45" i="17"/>
  <c r="PQ45" i="17"/>
  <c r="PP45" i="17"/>
  <c r="PO45" i="17"/>
  <c r="PN45" i="17"/>
  <c r="PM45" i="17"/>
  <c r="PL45" i="17"/>
  <c r="PK45" i="17"/>
  <c r="PJ45" i="17"/>
  <c r="PI45" i="17"/>
  <c r="PH45" i="17"/>
  <c r="PG45" i="17"/>
  <c r="PF45" i="17"/>
  <c r="PE45" i="17"/>
  <c r="PD45" i="17"/>
  <c r="PC45" i="17"/>
  <c r="PB45" i="17"/>
  <c r="PA45" i="17"/>
  <c r="OZ45" i="17"/>
  <c r="OY45" i="17"/>
  <c r="OX45" i="17"/>
  <c r="OW45" i="17"/>
  <c r="OV45" i="17"/>
  <c r="OU45" i="17"/>
  <c r="OT45" i="17"/>
  <c r="OS45" i="17"/>
  <c r="OR45" i="17"/>
  <c r="OQ45" i="17"/>
  <c r="OP45" i="17"/>
  <c r="OO45" i="17"/>
  <c r="ON45" i="17"/>
  <c r="OM45" i="17"/>
  <c r="OL45" i="17"/>
  <c r="OK45" i="17"/>
  <c r="OJ45" i="17"/>
  <c r="OI45" i="17"/>
  <c r="OH45" i="17"/>
  <c r="OG45" i="17"/>
  <c r="OF45" i="17"/>
  <c r="OE45" i="17"/>
  <c r="OD45" i="17"/>
  <c r="OC45" i="17"/>
  <c r="OB45" i="17"/>
  <c r="OA45" i="17"/>
  <c r="NZ45" i="17"/>
  <c r="NY45" i="17"/>
  <c r="NX45" i="17"/>
  <c r="NW45" i="17"/>
  <c r="NV45" i="17"/>
  <c r="NU45" i="17"/>
  <c r="NT45" i="17"/>
  <c r="NS45" i="17"/>
  <c r="NR45" i="17"/>
  <c r="NQ45" i="17"/>
  <c r="NP45" i="17"/>
  <c r="NO45" i="17"/>
  <c r="NN45" i="17"/>
  <c r="NM45" i="17"/>
  <c r="NL45" i="17"/>
  <c r="NK45" i="17"/>
  <c r="NJ45" i="17"/>
  <c r="NI45" i="17"/>
  <c r="NH45" i="17"/>
  <c r="NG45" i="17"/>
  <c r="NF45" i="17"/>
  <c r="NE45" i="17"/>
  <c r="ND45" i="17"/>
  <c r="NC45" i="17"/>
  <c r="NB45" i="17"/>
  <c r="NA45" i="17"/>
  <c r="MZ45" i="17"/>
  <c r="MY45" i="17"/>
  <c r="MX45" i="17"/>
  <c r="MW45" i="17"/>
  <c r="MV45" i="17"/>
  <c r="MU45" i="17"/>
  <c r="MT45" i="17"/>
  <c r="MS45" i="17"/>
  <c r="MR45" i="17"/>
  <c r="MQ45" i="17"/>
  <c r="MP45" i="17"/>
  <c r="MO45" i="17"/>
  <c r="MN45" i="17"/>
  <c r="MM45" i="17"/>
  <c r="ML45" i="17"/>
  <c r="MK45" i="17"/>
  <c r="MJ45" i="17"/>
  <c r="MI45" i="17"/>
  <c r="MH45" i="17"/>
  <c r="MG45" i="17"/>
  <c r="MF45" i="17"/>
  <c r="ME45" i="17"/>
  <c r="MD45" i="17"/>
  <c r="MC45" i="17"/>
  <c r="MB45" i="17"/>
  <c r="MA45" i="17"/>
  <c r="LZ45" i="17"/>
  <c r="LY45" i="17"/>
  <c r="LX45" i="17"/>
  <c r="LW45" i="17"/>
  <c r="LV45" i="17"/>
  <c r="LU45" i="17"/>
  <c r="LT45" i="17"/>
  <c r="LS45" i="17"/>
  <c r="LR45" i="17"/>
  <c r="LQ45" i="17"/>
  <c r="LP45" i="17"/>
  <c r="LO45" i="17"/>
  <c r="LN45" i="17"/>
  <c r="LM45" i="17"/>
  <c r="LL45" i="17"/>
  <c r="LK45" i="17"/>
  <c r="LJ45" i="17"/>
  <c r="LI45" i="17"/>
  <c r="LH45" i="17"/>
  <c r="LG45" i="17"/>
  <c r="LF45" i="17"/>
  <c r="LE45" i="17"/>
  <c r="LD45" i="17"/>
  <c r="LC45" i="17"/>
  <c r="LB45" i="17"/>
  <c r="LA45" i="17"/>
  <c r="KZ45" i="17"/>
  <c r="KY45" i="17"/>
  <c r="KX45" i="17"/>
  <c r="KW45" i="17"/>
  <c r="KV45" i="17"/>
  <c r="KU45" i="17"/>
  <c r="KT45" i="17"/>
  <c r="KS45" i="17"/>
  <c r="KR45" i="17"/>
  <c r="KQ45" i="17"/>
  <c r="KP45" i="17"/>
  <c r="KO45" i="17"/>
  <c r="KN45" i="17"/>
  <c r="KM45" i="17"/>
  <c r="KL45" i="17"/>
  <c r="KK45" i="17"/>
  <c r="KJ45" i="17"/>
  <c r="KI45" i="17"/>
  <c r="KH45" i="17"/>
  <c r="KG45" i="17"/>
  <c r="KF45" i="17"/>
  <c r="KE45" i="17"/>
  <c r="KD45" i="17"/>
  <c r="KC45" i="17"/>
  <c r="KB45" i="17"/>
  <c r="KA45" i="17"/>
  <c r="JZ45" i="17"/>
  <c r="JY45" i="17"/>
  <c r="JX45" i="17"/>
  <c r="JW45" i="17"/>
  <c r="JV45" i="17"/>
  <c r="JU45" i="17"/>
  <c r="JT45" i="17"/>
  <c r="JS45" i="17"/>
  <c r="JR45" i="17"/>
  <c r="JQ45" i="17"/>
  <c r="JP45" i="17"/>
  <c r="JO45" i="17"/>
  <c r="JN45" i="17"/>
  <c r="JM45" i="17"/>
  <c r="JL45" i="17"/>
  <c r="JK45" i="17"/>
  <c r="JJ45" i="17"/>
  <c r="JI45" i="17"/>
  <c r="JH45" i="17"/>
  <c r="JG45" i="17"/>
  <c r="JF45" i="17"/>
  <c r="JE45" i="17"/>
  <c r="JD45" i="17"/>
  <c r="JC45" i="17"/>
  <c r="JB45" i="17"/>
  <c r="JA45" i="17"/>
  <c r="IZ45" i="17"/>
  <c r="IY45" i="17"/>
  <c r="IX45" i="17"/>
  <c r="IW45" i="17"/>
  <c r="IV45" i="17"/>
  <c r="IU45" i="17"/>
  <c r="IT45" i="17"/>
  <c r="IS45" i="17"/>
  <c r="IR45" i="17"/>
  <c r="IQ45" i="17"/>
  <c r="IP45" i="17"/>
  <c r="IO45" i="17"/>
  <c r="IN45" i="17"/>
  <c r="IM45" i="17"/>
  <c r="IL45" i="17"/>
  <c r="IK45" i="17"/>
  <c r="IJ45" i="17"/>
  <c r="II45" i="17"/>
  <c r="IH45" i="17"/>
  <c r="IG45" i="17"/>
  <c r="IF45" i="17"/>
  <c r="IE45" i="17"/>
  <c r="ID45" i="17"/>
  <c r="IC45" i="17"/>
  <c r="IB45" i="17"/>
  <c r="IA45" i="17"/>
  <c r="HZ45" i="17"/>
  <c r="HY45" i="17"/>
  <c r="HX45" i="17"/>
  <c r="HW45" i="17"/>
  <c r="HV45" i="17"/>
  <c r="HU45" i="17"/>
  <c r="HT45" i="17"/>
  <c r="HS45" i="17"/>
  <c r="HR45" i="17"/>
  <c r="HQ45" i="17"/>
  <c r="HP45" i="17"/>
  <c r="HO45" i="17"/>
  <c r="HN45" i="17"/>
  <c r="HM45" i="17"/>
  <c r="HL45" i="17"/>
  <c r="HK45" i="17"/>
  <c r="HJ45" i="17"/>
  <c r="HI45" i="17"/>
  <c r="HH45" i="17"/>
  <c r="HG45" i="17"/>
  <c r="HF45" i="17"/>
  <c r="HE45" i="17"/>
  <c r="HD45" i="17"/>
  <c r="HC45" i="17"/>
  <c r="HB45" i="17"/>
  <c r="HA45" i="17"/>
  <c r="GZ45" i="17"/>
  <c r="GY45" i="17"/>
  <c r="GX45" i="17"/>
  <c r="GW45" i="17"/>
  <c r="GV45" i="17"/>
  <c r="GU45" i="17"/>
  <c r="GT45" i="17"/>
  <c r="GS45" i="17"/>
  <c r="GR45" i="17"/>
  <c r="GQ45" i="17"/>
  <c r="GP45" i="17"/>
  <c r="GO45" i="17"/>
  <c r="GN45" i="17"/>
  <c r="GM45" i="17"/>
  <c r="GL45" i="17"/>
  <c r="GK45" i="17"/>
  <c r="GJ45" i="17"/>
  <c r="GI45" i="17"/>
  <c r="GH45" i="17"/>
  <c r="GG45" i="17"/>
  <c r="GF45" i="17"/>
  <c r="GE45" i="17"/>
  <c r="GD45" i="17"/>
  <c r="GC45" i="17"/>
  <c r="GB45" i="17"/>
  <c r="GA45" i="17"/>
  <c r="FZ45" i="17"/>
  <c r="FY45" i="17"/>
  <c r="FX45" i="17"/>
  <c r="FW45" i="17"/>
  <c r="FV45" i="17"/>
  <c r="FU45" i="17"/>
  <c r="FT45" i="17"/>
  <c r="FS45" i="17"/>
  <c r="FR45" i="17"/>
  <c r="FQ45" i="17"/>
  <c r="FP45" i="17"/>
  <c r="FO45" i="17"/>
  <c r="FN45" i="17"/>
  <c r="FM45" i="17"/>
  <c r="FL45" i="17"/>
  <c r="FK45" i="17"/>
  <c r="FJ45" i="17"/>
  <c r="FI45" i="17"/>
  <c r="FH45" i="17"/>
  <c r="FG45" i="17"/>
  <c r="FF45" i="17"/>
  <c r="FE45" i="17"/>
  <c r="FD45" i="17"/>
  <c r="FC45" i="17"/>
  <c r="FB45" i="17"/>
  <c r="FA45" i="17"/>
  <c r="EZ45" i="17"/>
  <c r="EY45" i="17"/>
  <c r="EX45" i="17"/>
  <c r="EW45" i="17"/>
  <c r="EV45" i="17"/>
  <c r="EU45" i="17"/>
  <c r="ET45" i="17"/>
  <c r="ES45" i="17"/>
  <c r="ER45" i="17"/>
  <c r="EQ45" i="17"/>
  <c r="EP45" i="17"/>
  <c r="EO45" i="17"/>
  <c r="EN45" i="17"/>
  <c r="EM45" i="17"/>
  <c r="EL45" i="17"/>
  <c r="EK45" i="17"/>
  <c r="EJ45" i="17"/>
  <c r="EI45" i="17"/>
  <c r="EH45" i="17"/>
  <c r="EG45" i="17"/>
  <c r="EF45" i="17"/>
  <c r="EE45" i="17"/>
  <c r="ED45" i="17"/>
  <c r="EC45" i="17"/>
  <c r="EB45" i="17"/>
  <c r="EA45" i="17"/>
  <c r="DZ45" i="17"/>
  <c r="DY45" i="17"/>
  <c r="DX45" i="17"/>
  <c r="DW45" i="17"/>
  <c r="DV45" i="17"/>
  <c r="DU45" i="17"/>
  <c r="DT45" i="17"/>
  <c r="DS45" i="17"/>
  <c r="DR45" i="17"/>
  <c r="DQ45" i="17"/>
  <c r="DP45" i="17"/>
  <c r="DO45" i="17"/>
  <c r="DN45" i="17"/>
  <c r="DM45" i="17"/>
  <c r="DL45" i="17"/>
  <c r="DK45" i="17"/>
  <c r="DJ45" i="17"/>
  <c r="DI45" i="17"/>
  <c r="DH45" i="17"/>
  <c r="DG45" i="17"/>
  <c r="DF45" i="17"/>
  <c r="DE45" i="17"/>
  <c r="DD45" i="17"/>
  <c r="DC45" i="17"/>
  <c r="DB45" i="17"/>
  <c r="DA45" i="17"/>
  <c r="CZ45" i="17"/>
  <c r="CY45" i="17"/>
  <c r="CX45" i="17"/>
  <c r="CW45" i="17"/>
  <c r="CV45" i="17"/>
  <c r="CU45" i="17"/>
  <c r="CT45" i="17"/>
  <c r="CS45" i="17"/>
  <c r="CR45" i="17"/>
  <c r="CQ45" i="17"/>
  <c r="CP45" i="17"/>
  <c r="CO45" i="17"/>
  <c r="CN45" i="17"/>
  <c r="CM45" i="17"/>
  <c r="CL45" i="17"/>
  <c r="CK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B45" i="17"/>
  <c r="AA73" i="17" s="1"/>
  <c r="SQ44" i="17"/>
  <c r="SP44" i="17"/>
  <c r="SO44" i="17"/>
  <c r="SN44" i="17"/>
  <c r="SM44" i="17"/>
  <c r="SL44" i="17"/>
  <c r="SK44" i="17"/>
  <c r="SJ44" i="17"/>
  <c r="SI44" i="17"/>
  <c r="SH44" i="17"/>
  <c r="SG44" i="17"/>
  <c r="SF44" i="17"/>
  <c r="SE44" i="17"/>
  <c r="SD44" i="17"/>
  <c r="SC44" i="17"/>
  <c r="SB44" i="17"/>
  <c r="SA44" i="17"/>
  <c r="RZ44" i="17"/>
  <c r="RY44" i="17"/>
  <c r="RX44" i="17"/>
  <c r="RW44" i="17"/>
  <c r="RV44" i="17"/>
  <c r="RU44" i="17"/>
  <c r="RT44" i="17"/>
  <c r="RS44" i="17"/>
  <c r="RR44" i="17"/>
  <c r="RQ44" i="17"/>
  <c r="RP44" i="17"/>
  <c r="RO44" i="17"/>
  <c r="RN44" i="17"/>
  <c r="RM44" i="17"/>
  <c r="RL44" i="17"/>
  <c r="RK44" i="17"/>
  <c r="RJ44" i="17"/>
  <c r="RI44" i="17"/>
  <c r="RH44" i="17"/>
  <c r="RG44" i="17"/>
  <c r="RF44" i="17"/>
  <c r="RE44" i="17"/>
  <c r="RD44" i="17"/>
  <c r="RC44" i="17"/>
  <c r="RB44" i="17"/>
  <c r="RA44" i="17"/>
  <c r="QZ44" i="17"/>
  <c r="QY44" i="17"/>
  <c r="QX44" i="17"/>
  <c r="QW44" i="17"/>
  <c r="QV44" i="17"/>
  <c r="QU44" i="17"/>
  <c r="QT44" i="17"/>
  <c r="QS44" i="17"/>
  <c r="QR44" i="17"/>
  <c r="QQ44" i="17"/>
  <c r="QP44" i="17"/>
  <c r="QO44" i="17"/>
  <c r="QN44" i="17"/>
  <c r="QM44" i="17"/>
  <c r="QL44" i="17"/>
  <c r="QK44" i="17"/>
  <c r="QJ44" i="17"/>
  <c r="QI44" i="17"/>
  <c r="QH44" i="17"/>
  <c r="QG44" i="17"/>
  <c r="QF44" i="17"/>
  <c r="QE44" i="17"/>
  <c r="QD44" i="17"/>
  <c r="QC44" i="17"/>
  <c r="QB44" i="17"/>
  <c r="QA44" i="17"/>
  <c r="PZ44" i="17"/>
  <c r="PY44" i="17"/>
  <c r="PX44" i="17"/>
  <c r="PW44" i="17"/>
  <c r="PV44" i="17"/>
  <c r="PU44" i="17"/>
  <c r="PT44" i="17"/>
  <c r="PS44" i="17"/>
  <c r="PR44" i="17"/>
  <c r="PQ44" i="17"/>
  <c r="PP44" i="17"/>
  <c r="PO44" i="17"/>
  <c r="PN44" i="17"/>
  <c r="PM44" i="17"/>
  <c r="PL44" i="17"/>
  <c r="PK44" i="17"/>
  <c r="PJ44" i="17"/>
  <c r="PI44" i="17"/>
  <c r="PH44" i="17"/>
  <c r="PG44" i="17"/>
  <c r="PF44" i="17"/>
  <c r="PE44" i="17"/>
  <c r="PD44" i="17"/>
  <c r="PC44" i="17"/>
  <c r="PB44" i="17"/>
  <c r="PA44" i="17"/>
  <c r="OZ44" i="17"/>
  <c r="OY44" i="17"/>
  <c r="OX44" i="17"/>
  <c r="OW44" i="17"/>
  <c r="OV44" i="17"/>
  <c r="OU44" i="17"/>
  <c r="OT44" i="17"/>
  <c r="OS44" i="17"/>
  <c r="OR44" i="17"/>
  <c r="OQ44" i="17"/>
  <c r="OP44" i="17"/>
  <c r="OO44" i="17"/>
  <c r="ON44" i="17"/>
  <c r="OM44" i="17"/>
  <c r="OL44" i="17"/>
  <c r="OK44" i="17"/>
  <c r="OJ44" i="17"/>
  <c r="OI44" i="17"/>
  <c r="OH44" i="17"/>
  <c r="OG44" i="17"/>
  <c r="OF44" i="17"/>
  <c r="OE44" i="17"/>
  <c r="OD44" i="17"/>
  <c r="OC44" i="17"/>
  <c r="OB44" i="17"/>
  <c r="OA44" i="17"/>
  <c r="NZ44" i="17"/>
  <c r="NY44" i="17"/>
  <c r="NX44" i="17"/>
  <c r="NW44" i="17"/>
  <c r="NV44" i="17"/>
  <c r="NU44" i="17"/>
  <c r="NT44" i="17"/>
  <c r="NS44" i="17"/>
  <c r="NR44" i="17"/>
  <c r="NQ44" i="17"/>
  <c r="NP44" i="17"/>
  <c r="NO44" i="17"/>
  <c r="NN44" i="17"/>
  <c r="NM44" i="17"/>
  <c r="NL44" i="17"/>
  <c r="NK44" i="17"/>
  <c r="NJ44" i="17"/>
  <c r="NI44" i="17"/>
  <c r="NH44" i="17"/>
  <c r="NG44" i="17"/>
  <c r="NF44" i="17"/>
  <c r="NE44" i="17"/>
  <c r="ND44" i="17"/>
  <c r="NC44" i="17"/>
  <c r="NB44" i="17"/>
  <c r="NA44" i="17"/>
  <c r="MZ44" i="17"/>
  <c r="MY44" i="17"/>
  <c r="MX44" i="17"/>
  <c r="MW44" i="17"/>
  <c r="MV44" i="17"/>
  <c r="MU44" i="17"/>
  <c r="MT44" i="17"/>
  <c r="MS44" i="17"/>
  <c r="MR44" i="17"/>
  <c r="MQ44" i="17"/>
  <c r="MP44" i="17"/>
  <c r="MO44" i="17"/>
  <c r="MN44" i="17"/>
  <c r="MM44" i="17"/>
  <c r="ML44" i="17"/>
  <c r="MK44" i="17"/>
  <c r="MJ44" i="17"/>
  <c r="MI44" i="17"/>
  <c r="MH44" i="17"/>
  <c r="MG44" i="17"/>
  <c r="MF44" i="17"/>
  <c r="ME44" i="17"/>
  <c r="MD44" i="17"/>
  <c r="MC44" i="17"/>
  <c r="MB44" i="17"/>
  <c r="MA44" i="17"/>
  <c r="LZ44" i="17"/>
  <c r="LY44" i="17"/>
  <c r="LX44" i="17"/>
  <c r="LW44" i="17"/>
  <c r="LV44" i="17"/>
  <c r="LU44" i="17"/>
  <c r="LT44" i="17"/>
  <c r="LS44" i="17"/>
  <c r="LR44" i="17"/>
  <c r="LQ44" i="17"/>
  <c r="LP44" i="17"/>
  <c r="LO44" i="17"/>
  <c r="LN44" i="17"/>
  <c r="LM44" i="17"/>
  <c r="LL44" i="17"/>
  <c r="LK44" i="17"/>
  <c r="LJ44" i="17"/>
  <c r="LI44" i="17"/>
  <c r="LH44" i="17"/>
  <c r="LG44" i="17"/>
  <c r="LF44" i="17"/>
  <c r="LE44" i="17"/>
  <c r="LD44" i="17"/>
  <c r="LC44" i="17"/>
  <c r="LB44" i="17"/>
  <c r="LA44" i="17"/>
  <c r="KZ44" i="17"/>
  <c r="KY44" i="17"/>
  <c r="KX44" i="17"/>
  <c r="KW44" i="17"/>
  <c r="KV44" i="17"/>
  <c r="KU44" i="17"/>
  <c r="KT44" i="17"/>
  <c r="KS44" i="17"/>
  <c r="KR44" i="17"/>
  <c r="KQ44" i="17"/>
  <c r="KP44" i="17"/>
  <c r="KO44" i="17"/>
  <c r="KN44" i="17"/>
  <c r="KM44" i="17"/>
  <c r="KL44" i="17"/>
  <c r="KK44" i="17"/>
  <c r="KJ44" i="17"/>
  <c r="KI44" i="17"/>
  <c r="KH44" i="17"/>
  <c r="KG44" i="17"/>
  <c r="KF44" i="17"/>
  <c r="KE44" i="17"/>
  <c r="KD44" i="17"/>
  <c r="KC44" i="17"/>
  <c r="KB44" i="17"/>
  <c r="KA44" i="17"/>
  <c r="JZ44" i="17"/>
  <c r="JY44" i="17"/>
  <c r="JX44" i="17"/>
  <c r="JW44" i="17"/>
  <c r="JV44" i="17"/>
  <c r="JU44" i="17"/>
  <c r="JT44" i="17"/>
  <c r="JS44" i="17"/>
  <c r="JR44" i="17"/>
  <c r="JQ44" i="17"/>
  <c r="JP44" i="17"/>
  <c r="JO44" i="17"/>
  <c r="JN44" i="17"/>
  <c r="JM44" i="17"/>
  <c r="JL44" i="17"/>
  <c r="JK44" i="17"/>
  <c r="JJ44" i="17"/>
  <c r="JI44" i="17"/>
  <c r="JH44" i="17"/>
  <c r="JG44" i="17"/>
  <c r="JF44" i="17"/>
  <c r="JE44" i="17"/>
  <c r="JD44" i="17"/>
  <c r="JC44" i="17"/>
  <c r="JB44" i="17"/>
  <c r="JA44" i="17"/>
  <c r="IZ44" i="17"/>
  <c r="IY44" i="17"/>
  <c r="IX44" i="17"/>
  <c r="IW44" i="17"/>
  <c r="IV44" i="17"/>
  <c r="IU44" i="17"/>
  <c r="IT44" i="17"/>
  <c r="IS44" i="17"/>
  <c r="IR44" i="17"/>
  <c r="IQ44" i="17"/>
  <c r="IP44" i="17"/>
  <c r="IO44" i="17"/>
  <c r="IN44" i="17"/>
  <c r="IM44" i="17"/>
  <c r="IL44" i="17"/>
  <c r="IK44" i="17"/>
  <c r="IJ44" i="17"/>
  <c r="II44" i="17"/>
  <c r="IH44" i="17"/>
  <c r="IG44" i="17"/>
  <c r="IF44" i="17"/>
  <c r="IE44" i="17"/>
  <c r="ID44" i="17"/>
  <c r="IC44" i="17"/>
  <c r="IB44" i="17"/>
  <c r="IA44" i="17"/>
  <c r="HZ44" i="17"/>
  <c r="HY44" i="17"/>
  <c r="HX44" i="17"/>
  <c r="HW44" i="17"/>
  <c r="HV44" i="17"/>
  <c r="HU44" i="17"/>
  <c r="HT44" i="17"/>
  <c r="HS44" i="17"/>
  <c r="HR44" i="17"/>
  <c r="HQ44" i="17"/>
  <c r="HP44" i="17"/>
  <c r="HO44" i="17"/>
  <c r="HN44" i="17"/>
  <c r="HM44" i="17"/>
  <c r="HL44" i="17"/>
  <c r="HK44" i="17"/>
  <c r="HJ44" i="17"/>
  <c r="HI44" i="17"/>
  <c r="HH44" i="17"/>
  <c r="HG44" i="17"/>
  <c r="HF44" i="17"/>
  <c r="HE44" i="17"/>
  <c r="HD44" i="17"/>
  <c r="HC44" i="17"/>
  <c r="HB44" i="17"/>
  <c r="HA44" i="17"/>
  <c r="GZ44" i="17"/>
  <c r="GY44" i="17"/>
  <c r="GX44" i="17"/>
  <c r="GW44" i="17"/>
  <c r="GV44" i="17"/>
  <c r="GU44" i="17"/>
  <c r="GT44" i="17"/>
  <c r="GS44" i="17"/>
  <c r="GR44" i="17"/>
  <c r="GQ44" i="17"/>
  <c r="GP44" i="17"/>
  <c r="GO44" i="17"/>
  <c r="GN44" i="17"/>
  <c r="GM44" i="17"/>
  <c r="GL44" i="17"/>
  <c r="GK44" i="17"/>
  <c r="GJ44" i="17"/>
  <c r="GI44" i="17"/>
  <c r="GH44" i="17"/>
  <c r="GG44" i="17"/>
  <c r="GF44" i="17"/>
  <c r="GE44" i="17"/>
  <c r="GD44" i="17"/>
  <c r="GC44" i="17"/>
  <c r="GB44" i="17"/>
  <c r="GA44" i="17"/>
  <c r="FZ44" i="17"/>
  <c r="FY44" i="17"/>
  <c r="FX44" i="17"/>
  <c r="FW44" i="17"/>
  <c r="FV44" i="17"/>
  <c r="FU44" i="17"/>
  <c r="FT44" i="17"/>
  <c r="FS44" i="17"/>
  <c r="FR44" i="17"/>
  <c r="FQ44" i="17"/>
  <c r="FP44" i="17"/>
  <c r="FO44" i="17"/>
  <c r="FN44" i="17"/>
  <c r="FM44" i="17"/>
  <c r="FL44" i="17"/>
  <c r="FK44" i="17"/>
  <c r="FJ44" i="17"/>
  <c r="FI44" i="17"/>
  <c r="FH44" i="17"/>
  <c r="FG44" i="17"/>
  <c r="FF44" i="17"/>
  <c r="FE44" i="17"/>
  <c r="FD44" i="17"/>
  <c r="FC44" i="17"/>
  <c r="FB44" i="17"/>
  <c r="FA44" i="17"/>
  <c r="EZ44" i="17"/>
  <c r="EY44" i="17"/>
  <c r="EX44" i="17"/>
  <c r="EW44" i="17"/>
  <c r="EV44" i="17"/>
  <c r="EU44" i="17"/>
  <c r="ET44" i="17"/>
  <c r="ES44" i="17"/>
  <c r="ER44" i="17"/>
  <c r="EQ44" i="17"/>
  <c r="EP44" i="17"/>
  <c r="EO44" i="17"/>
  <c r="EN44" i="17"/>
  <c r="EM44" i="17"/>
  <c r="EL44" i="17"/>
  <c r="EK44" i="17"/>
  <c r="EJ44" i="17"/>
  <c r="EI44" i="17"/>
  <c r="EH44" i="17"/>
  <c r="EG44" i="17"/>
  <c r="EF44" i="17"/>
  <c r="EE44" i="17"/>
  <c r="ED44" i="17"/>
  <c r="EC44" i="17"/>
  <c r="EB44" i="17"/>
  <c r="EA44" i="17"/>
  <c r="DZ44" i="17"/>
  <c r="DY44" i="17"/>
  <c r="DX44" i="17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B44" i="17"/>
  <c r="AA72" i="17" s="1"/>
  <c r="A44" i="17"/>
  <c r="A45" i="17" s="1"/>
  <c r="A46" i="17" s="1"/>
  <c r="A47" i="17" s="1"/>
  <c r="A48" i="17" s="1"/>
  <c r="A49" i="17" s="1"/>
  <c r="A50" i="17" s="1"/>
  <c r="A51" i="17" s="1"/>
  <c r="SQ43" i="17"/>
  <c r="SP43" i="17"/>
  <c r="SO43" i="17"/>
  <c r="SN43" i="17"/>
  <c r="SM43" i="17"/>
  <c r="SL43" i="17"/>
  <c r="SK43" i="17"/>
  <c r="SJ43" i="17"/>
  <c r="SI43" i="17"/>
  <c r="SH43" i="17"/>
  <c r="SG43" i="17"/>
  <c r="SF43" i="17"/>
  <c r="SE43" i="17"/>
  <c r="SD43" i="17"/>
  <c r="SC43" i="17"/>
  <c r="SB43" i="17"/>
  <c r="SA43" i="17"/>
  <c r="RZ43" i="17"/>
  <c r="RY43" i="17"/>
  <c r="RX43" i="17"/>
  <c r="RW43" i="17"/>
  <c r="RV43" i="17"/>
  <c r="RU43" i="17"/>
  <c r="RT43" i="17"/>
  <c r="RS43" i="17"/>
  <c r="RR43" i="17"/>
  <c r="RQ43" i="17"/>
  <c r="RP43" i="17"/>
  <c r="RO43" i="17"/>
  <c r="RN43" i="17"/>
  <c r="RM43" i="17"/>
  <c r="RL43" i="17"/>
  <c r="RK43" i="17"/>
  <c r="RJ43" i="17"/>
  <c r="RI43" i="17"/>
  <c r="RH43" i="17"/>
  <c r="RG43" i="17"/>
  <c r="RF43" i="17"/>
  <c r="RE43" i="17"/>
  <c r="RD43" i="17"/>
  <c r="RC43" i="17"/>
  <c r="RB43" i="17"/>
  <c r="RA43" i="17"/>
  <c r="QZ43" i="17"/>
  <c r="QY43" i="17"/>
  <c r="QX43" i="17"/>
  <c r="QW43" i="17"/>
  <c r="QV43" i="17"/>
  <c r="QU43" i="17"/>
  <c r="QT43" i="17"/>
  <c r="QS43" i="17"/>
  <c r="QR43" i="17"/>
  <c r="QQ43" i="17"/>
  <c r="QP43" i="17"/>
  <c r="QO43" i="17"/>
  <c r="QN43" i="17"/>
  <c r="QM43" i="17"/>
  <c r="QL43" i="17"/>
  <c r="QK43" i="17"/>
  <c r="QJ43" i="17"/>
  <c r="QI43" i="17"/>
  <c r="QH43" i="17"/>
  <c r="QG43" i="17"/>
  <c r="QF43" i="17"/>
  <c r="QE43" i="17"/>
  <c r="QD43" i="17"/>
  <c r="QC43" i="17"/>
  <c r="QB43" i="17"/>
  <c r="QA43" i="17"/>
  <c r="PZ43" i="17"/>
  <c r="PY43" i="17"/>
  <c r="PX43" i="17"/>
  <c r="PW43" i="17"/>
  <c r="PV43" i="17"/>
  <c r="PU43" i="17"/>
  <c r="PT43" i="17"/>
  <c r="PS43" i="17"/>
  <c r="PR43" i="17"/>
  <c r="PQ43" i="17"/>
  <c r="PP43" i="17"/>
  <c r="PO43" i="17"/>
  <c r="PN43" i="17"/>
  <c r="PM43" i="17"/>
  <c r="PL43" i="17"/>
  <c r="PK43" i="17"/>
  <c r="PJ43" i="17"/>
  <c r="PI43" i="17"/>
  <c r="PH43" i="17"/>
  <c r="PG43" i="17"/>
  <c r="PF43" i="17"/>
  <c r="PE43" i="17"/>
  <c r="PD43" i="17"/>
  <c r="PC43" i="17"/>
  <c r="PB43" i="17"/>
  <c r="PA43" i="17"/>
  <c r="OZ43" i="17"/>
  <c r="OY43" i="17"/>
  <c r="OX43" i="17"/>
  <c r="OW43" i="17"/>
  <c r="OV43" i="17"/>
  <c r="OU43" i="17"/>
  <c r="OT43" i="17"/>
  <c r="OS43" i="17"/>
  <c r="OR43" i="17"/>
  <c r="OQ43" i="17"/>
  <c r="OP43" i="17"/>
  <c r="OO43" i="17"/>
  <c r="ON43" i="17"/>
  <c r="OM43" i="17"/>
  <c r="OL43" i="17"/>
  <c r="OK43" i="17"/>
  <c r="OJ43" i="17"/>
  <c r="OI43" i="17"/>
  <c r="OH43" i="17"/>
  <c r="OG43" i="17"/>
  <c r="OF43" i="17"/>
  <c r="OE43" i="17"/>
  <c r="OD43" i="17"/>
  <c r="OC43" i="17"/>
  <c r="OB43" i="17"/>
  <c r="OA43" i="17"/>
  <c r="NZ43" i="17"/>
  <c r="NY43" i="17"/>
  <c r="NX43" i="17"/>
  <c r="NW43" i="17"/>
  <c r="NV43" i="17"/>
  <c r="NU43" i="17"/>
  <c r="NT43" i="17"/>
  <c r="NS43" i="17"/>
  <c r="NR43" i="17"/>
  <c r="NQ43" i="17"/>
  <c r="NP43" i="17"/>
  <c r="NO43" i="17"/>
  <c r="NN43" i="17"/>
  <c r="NM43" i="17"/>
  <c r="NL43" i="17"/>
  <c r="NK43" i="17"/>
  <c r="NJ43" i="17"/>
  <c r="NI43" i="17"/>
  <c r="NH43" i="17"/>
  <c r="NG43" i="17"/>
  <c r="NF43" i="17"/>
  <c r="NE43" i="17"/>
  <c r="ND43" i="17"/>
  <c r="NC43" i="17"/>
  <c r="NB43" i="17"/>
  <c r="NA43" i="17"/>
  <c r="MZ43" i="17"/>
  <c r="MY43" i="17"/>
  <c r="MX43" i="17"/>
  <c r="MW43" i="17"/>
  <c r="MV43" i="17"/>
  <c r="MU43" i="17"/>
  <c r="MT43" i="17"/>
  <c r="MS43" i="17"/>
  <c r="MR43" i="17"/>
  <c r="MQ43" i="17"/>
  <c r="MP43" i="17"/>
  <c r="MO43" i="17"/>
  <c r="MN43" i="17"/>
  <c r="MM43" i="17"/>
  <c r="ML43" i="17"/>
  <c r="MK43" i="17"/>
  <c r="MJ43" i="17"/>
  <c r="MI43" i="17"/>
  <c r="MH43" i="17"/>
  <c r="MG43" i="17"/>
  <c r="MF43" i="17"/>
  <c r="ME43" i="17"/>
  <c r="MD43" i="17"/>
  <c r="MC43" i="17"/>
  <c r="MB43" i="17"/>
  <c r="MA43" i="17"/>
  <c r="LZ43" i="17"/>
  <c r="LY43" i="17"/>
  <c r="LX43" i="17"/>
  <c r="LW43" i="17"/>
  <c r="LV43" i="17"/>
  <c r="LU43" i="17"/>
  <c r="LT43" i="17"/>
  <c r="LS43" i="17"/>
  <c r="LR43" i="17"/>
  <c r="LQ43" i="17"/>
  <c r="LP43" i="17"/>
  <c r="LO43" i="17"/>
  <c r="LN43" i="17"/>
  <c r="LM43" i="17"/>
  <c r="LL43" i="17"/>
  <c r="LK43" i="17"/>
  <c r="LJ43" i="17"/>
  <c r="LI43" i="17"/>
  <c r="LH43" i="17"/>
  <c r="LG43" i="17"/>
  <c r="LF43" i="17"/>
  <c r="LE43" i="17"/>
  <c r="LD43" i="17"/>
  <c r="LC43" i="17"/>
  <c r="LB43" i="17"/>
  <c r="LA43" i="17"/>
  <c r="KZ43" i="17"/>
  <c r="KY43" i="17"/>
  <c r="KX43" i="17"/>
  <c r="KW43" i="17"/>
  <c r="KV43" i="17"/>
  <c r="KU43" i="17"/>
  <c r="KT43" i="17"/>
  <c r="KS43" i="17"/>
  <c r="KR43" i="17"/>
  <c r="KQ43" i="17"/>
  <c r="KP43" i="17"/>
  <c r="KO43" i="17"/>
  <c r="KN43" i="17"/>
  <c r="KM43" i="17"/>
  <c r="KL43" i="17"/>
  <c r="KK43" i="17"/>
  <c r="KJ43" i="17"/>
  <c r="KI43" i="17"/>
  <c r="KH43" i="17"/>
  <c r="KG43" i="17"/>
  <c r="KF43" i="17"/>
  <c r="KE43" i="17"/>
  <c r="KD43" i="17"/>
  <c r="KC43" i="17"/>
  <c r="KB43" i="17"/>
  <c r="KA43" i="17"/>
  <c r="JZ43" i="17"/>
  <c r="JY43" i="17"/>
  <c r="JX43" i="17"/>
  <c r="JW43" i="17"/>
  <c r="JV43" i="17"/>
  <c r="JU43" i="17"/>
  <c r="JT43" i="17"/>
  <c r="JS43" i="17"/>
  <c r="JR43" i="17"/>
  <c r="JQ43" i="17"/>
  <c r="JP43" i="17"/>
  <c r="JO43" i="17"/>
  <c r="JN43" i="17"/>
  <c r="JM43" i="17"/>
  <c r="JL43" i="17"/>
  <c r="JK43" i="17"/>
  <c r="JJ43" i="17"/>
  <c r="JI43" i="17"/>
  <c r="JH43" i="17"/>
  <c r="JG43" i="17"/>
  <c r="JF43" i="17"/>
  <c r="JE43" i="17"/>
  <c r="JD43" i="17"/>
  <c r="JC43" i="17"/>
  <c r="JB43" i="17"/>
  <c r="JA43" i="17"/>
  <c r="IZ43" i="17"/>
  <c r="IY43" i="17"/>
  <c r="IX43" i="17"/>
  <c r="IW43" i="17"/>
  <c r="IV43" i="17"/>
  <c r="IU43" i="17"/>
  <c r="IT43" i="17"/>
  <c r="IS43" i="17"/>
  <c r="IR43" i="17"/>
  <c r="IQ43" i="17"/>
  <c r="IP43" i="17"/>
  <c r="IO43" i="17"/>
  <c r="IN43" i="17"/>
  <c r="IM43" i="17"/>
  <c r="IL43" i="17"/>
  <c r="IK43" i="17"/>
  <c r="IJ43" i="17"/>
  <c r="II43" i="17"/>
  <c r="IH43" i="17"/>
  <c r="IG43" i="17"/>
  <c r="IF43" i="17"/>
  <c r="IE43" i="17"/>
  <c r="ID43" i="17"/>
  <c r="IC43" i="17"/>
  <c r="IB43" i="17"/>
  <c r="IA43" i="17"/>
  <c r="HZ43" i="17"/>
  <c r="HY43" i="17"/>
  <c r="HX43" i="17"/>
  <c r="HW43" i="17"/>
  <c r="HV43" i="17"/>
  <c r="HU43" i="17"/>
  <c r="HT43" i="17"/>
  <c r="HS43" i="17"/>
  <c r="HR43" i="17"/>
  <c r="HQ43" i="17"/>
  <c r="HP43" i="17"/>
  <c r="HO43" i="17"/>
  <c r="HN43" i="17"/>
  <c r="HM43" i="17"/>
  <c r="HL43" i="17"/>
  <c r="HK43" i="17"/>
  <c r="HJ43" i="17"/>
  <c r="HI43" i="17"/>
  <c r="HH43" i="17"/>
  <c r="HG43" i="17"/>
  <c r="HF43" i="17"/>
  <c r="HE43" i="17"/>
  <c r="HD43" i="17"/>
  <c r="HC43" i="17"/>
  <c r="HB43" i="17"/>
  <c r="HA43" i="17"/>
  <c r="GZ43" i="17"/>
  <c r="GY43" i="17"/>
  <c r="GX43" i="17"/>
  <c r="GW43" i="17"/>
  <c r="GV43" i="17"/>
  <c r="GU43" i="17"/>
  <c r="GT43" i="17"/>
  <c r="GS43" i="17"/>
  <c r="GR43" i="17"/>
  <c r="GQ43" i="17"/>
  <c r="GP43" i="17"/>
  <c r="GO43" i="17"/>
  <c r="GN43" i="17"/>
  <c r="GM43" i="17"/>
  <c r="GL43" i="17"/>
  <c r="GK43" i="17"/>
  <c r="GJ43" i="17"/>
  <c r="GI43" i="17"/>
  <c r="GH43" i="17"/>
  <c r="GG43" i="17"/>
  <c r="GF43" i="17"/>
  <c r="GE43" i="17"/>
  <c r="GD43" i="17"/>
  <c r="GC43" i="17"/>
  <c r="GB43" i="17"/>
  <c r="GA43" i="17"/>
  <c r="FZ43" i="17"/>
  <c r="FY43" i="17"/>
  <c r="FX43" i="17"/>
  <c r="FW43" i="17"/>
  <c r="FV43" i="17"/>
  <c r="FU43" i="17"/>
  <c r="FT43" i="17"/>
  <c r="FS43" i="17"/>
  <c r="FR43" i="17"/>
  <c r="FQ43" i="17"/>
  <c r="FP43" i="17"/>
  <c r="FO43" i="17"/>
  <c r="FN43" i="17"/>
  <c r="FM43" i="17"/>
  <c r="FL43" i="17"/>
  <c r="FK43" i="17"/>
  <c r="FJ43" i="17"/>
  <c r="FI43" i="17"/>
  <c r="FH43" i="17"/>
  <c r="FG43" i="17"/>
  <c r="FF43" i="17"/>
  <c r="FE43" i="17"/>
  <c r="FD43" i="17"/>
  <c r="FC43" i="17"/>
  <c r="FB43" i="17"/>
  <c r="FA43" i="17"/>
  <c r="EZ43" i="17"/>
  <c r="EY43" i="17"/>
  <c r="EX43" i="17"/>
  <c r="EW43" i="17"/>
  <c r="EV43" i="17"/>
  <c r="EU43" i="17"/>
  <c r="ET43" i="17"/>
  <c r="ES43" i="17"/>
  <c r="ER43" i="17"/>
  <c r="EQ43" i="17"/>
  <c r="EP43" i="17"/>
  <c r="EO43" i="17"/>
  <c r="EN43" i="17"/>
  <c r="EM43" i="17"/>
  <c r="EL43" i="17"/>
  <c r="EK43" i="17"/>
  <c r="EJ43" i="17"/>
  <c r="EI43" i="17"/>
  <c r="EH43" i="17"/>
  <c r="EG43" i="17"/>
  <c r="EF43" i="17"/>
  <c r="EE43" i="17"/>
  <c r="ED43" i="17"/>
  <c r="EC43" i="17"/>
  <c r="EB43" i="17"/>
  <c r="EA43" i="17"/>
  <c r="DZ43" i="17"/>
  <c r="DY43" i="17"/>
  <c r="DX43" i="17"/>
  <c r="DW43" i="17"/>
  <c r="DV43" i="17"/>
  <c r="DU43" i="17"/>
  <c r="DT43" i="17"/>
  <c r="DS43" i="17"/>
  <c r="DR43" i="17"/>
  <c r="DQ43" i="17"/>
  <c r="DP43" i="17"/>
  <c r="DO43" i="17"/>
  <c r="DN43" i="17"/>
  <c r="DM43" i="17"/>
  <c r="DL43" i="17"/>
  <c r="DK43" i="17"/>
  <c r="DJ43" i="17"/>
  <c r="DI43" i="17"/>
  <c r="DH43" i="17"/>
  <c r="DG43" i="17"/>
  <c r="DF43" i="17"/>
  <c r="DE43" i="17"/>
  <c r="DD43" i="17"/>
  <c r="DC43" i="17"/>
  <c r="DB43" i="17"/>
  <c r="DA43" i="17"/>
  <c r="CZ43" i="17"/>
  <c r="CY43" i="17"/>
  <c r="CX43" i="17"/>
  <c r="CW43" i="17"/>
  <c r="CV43" i="17"/>
  <c r="CU43" i="17"/>
  <c r="CT43" i="17"/>
  <c r="CS43" i="17"/>
  <c r="CR43" i="17"/>
  <c r="CQ43" i="17"/>
  <c r="CP43" i="17"/>
  <c r="CO43" i="17"/>
  <c r="CN43" i="17"/>
  <c r="CM43" i="17"/>
  <c r="CL43" i="17"/>
  <c r="CK43" i="17"/>
  <c r="CJ43" i="17"/>
  <c r="CI43" i="17"/>
  <c r="CH43" i="17"/>
  <c r="CG43" i="17"/>
  <c r="CF43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B43" i="17"/>
  <c r="AA71" i="17" s="1"/>
  <c r="C39" i="17"/>
  <c r="C38" i="17"/>
  <c r="A26" i="17"/>
  <c r="A27" i="17" s="1"/>
  <c r="A28" i="17" s="1"/>
  <c r="A29" i="17" s="1"/>
  <c r="A30" i="17" s="1"/>
  <c r="A31" i="17" s="1"/>
  <c r="A32" i="17" s="1"/>
  <c r="A33" i="17" s="1"/>
  <c r="G23" i="17"/>
  <c r="H23" i="17" s="1"/>
  <c r="I23" i="17" s="1"/>
  <c r="J23" i="17" s="1"/>
  <c r="K23" i="17" s="1"/>
  <c r="L23" i="17" s="1"/>
  <c r="M23" i="17" s="1"/>
  <c r="N23" i="17" s="1"/>
  <c r="O23" i="17" s="1"/>
  <c r="P23" i="17" s="1"/>
  <c r="Q23" i="17" s="1"/>
  <c r="R23" i="17" s="1"/>
  <c r="S23" i="17" s="1"/>
  <c r="T23" i="17" s="1"/>
  <c r="U23" i="17" s="1"/>
  <c r="V23" i="17" s="1"/>
  <c r="W23" i="17" s="1"/>
  <c r="X23" i="17" s="1"/>
  <c r="Y23" i="17" s="1"/>
  <c r="Z23" i="17" s="1"/>
  <c r="AA23" i="17" s="1"/>
  <c r="AB23" i="17" s="1"/>
  <c r="AC23" i="17" s="1"/>
  <c r="AD23" i="17" s="1"/>
  <c r="AE23" i="17" s="1"/>
  <c r="AF23" i="17" s="1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BF23" i="17" s="1"/>
  <c r="BG23" i="17" s="1"/>
  <c r="BH23" i="17" s="1"/>
  <c r="BI23" i="17" s="1"/>
  <c r="BJ23" i="17" s="1"/>
  <c r="BK23" i="17" s="1"/>
  <c r="BL23" i="17" s="1"/>
  <c r="BM23" i="17" s="1"/>
  <c r="BN23" i="17" s="1"/>
  <c r="BO23" i="17" s="1"/>
  <c r="BP23" i="17" s="1"/>
  <c r="BQ23" i="17" s="1"/>
  <c r="BR23" i="17" s="1"/>
  <c r="BS23" i="17" s="1"/>
  <c r="BT23" i="17" s="1"/>
  <c r="BU23" i="17" s="1"/>
  <c r="BV23" i="17" s="1"/>
  <c r="BW23" i="17" s="1"/>
  <c r="BX23" i="17" s="1"/>
  <c r="BY23" i="17" s="1"/>
  <c r="BZ23" i="17" s="1"/>
  <c r="CA23" i="17" s="1"/>
  <c r="CB23" i="17" s="1"/>
  <c r="CC23" i="17" s="1"/>
  <c r="CD23" i="17" s="1"/>
  <c r="CE23" i="17" s="1"/>
  <c r="CF23" i="17" s="1"/>
  <c r="CG23" i="17" s="1"/>
  <c r="CH23" i="17" s="1"/>
  <c r="CI23" i="17" s="1"/>
  <c r="CJ23" i="17" s="1"/>
  <c r="CK23" i="17" s="1"/>
  <c r="CL23" i="17" s="1"/>
  <c r="CM23" i="17" s="1"/>
  <c r="CN23" i="17" s="1"/>
  <c r="CO23" i="17" s="1"/>
  <c r="CP23" i="17" s="1"/>
  <c r="CQ23" i="17" s="1"/>
  <c r="CR23" i="17" s="1"/>
  <c r="CS23" i="17" s="1"/>
  <c r="CT23" i="17" s="1"/>
  <c r="CU23" i="17" s="1"/>
  <c r="CV23" i="17" s="1"/>
  <c r="CW23" i="17" s="1"/>
  <c r="CX23" i="17" s="1"/>
  <c r="CY23" i="17" s="1"/>
  <c r="CZ23" i="17" s="1"/>
  <c r="DA23" i="17" s="1"/>
  <c r="DB23" i="17" s="1"/>
  <c r="DC23" i="17" s="1"/>
  <c r="DD23" i="17" s="1"/>
  <c r="DE23" i="17" s="1"/>
  <c r="DF23" i="17" s="1"/>
  <c r="DG23" i="17" s="1"/>
  <c r="DH23" i="17" s="1"/>
  <c r="DI23" i="17" s="1"/>
  <c r="DJ23" i="17" s="1"/>
  <c r="DK23" i="17" s="1"/>
  <c r="DL23" i="17" s="1"/>
  <c r="DM23" i="17" s="1"/>
  <c r="DN23" i="17" s="1"/>
  <c r="DO23" i="17" s="1"/>
  <c r="DP23" i="17" s="1"/>
  <c r="DQ23" i="17" s="1"/>
  <c r="DR23" i="17" s="1"/>
  <c r="DS23" i="17" s="1"/>
  <c r="DT23" i="17" s="1"/>
  <c r="DU23" i="17" s="1"/>
  <c r="DV23" i="17" s="1"/>
  <c r="DW23" i="17" s="1"/>
  <c r="DX23" i="17" s="1"/>
  <c r="DY23" i="17" s="1"/>
  <c r="DZ23" i="17" s="1"/>
  <c r="EA23" i="17" s="1"/>
  <c r="EB23" i="17" s="1"/>
  <c r="EC23" i="17" s="1"/>
  <c r="ED23" i="17" s="1"/>
  <c r="EE23" i="17" s="1"/>
  <c r="EF23" i="17" s="1"/>
  <c r="EG23" i="17" s="1"/>
  <c r="EH23" i="17" s="1"/>
  <c r="EI23" i="17" s="1"/>
  <c r="EJ23" i="17" s="1"/>
  <c r="EK23" i="17" s="1"/>
  <c r="EL23" i="17" s="1"/>
  <c r="EM23" i="17" s="1"/>
  <c r="EN23" i="17" s="1"/>
  <c r="EO23" i="17" s="1"/>
  <c r="EP23" i="17" s="1"/>
  <c r="EQ23" i="17" s="1"/>
  <c r="ER23" i="17" s="1"/>
  <c r="ES23" i="17" s="1"/>
  <c r="ET23" i="17" s="1"/>
  <c r="EU23" i="17" s="1"/>
  <c r="EV23" i="17" s="1"/>
  <c r="EW23" i="17" s="1"/>
  <c r="EX23" i="17" s="1"/>
  <c r="EY23" i="17" s="1"/>
  <c r="EZ23" i="17" s="1"/>
  <c r="FA23" i="17" s="1"/>
  <c r="FB23" i="17" s="1"/>
  <c r="FC23" i="17" s="1"/>
  <c r="FD23" i="17" s="1"/>
  <c r="FE23" i="17" s="1"/>
  <c r="FF23" i="17" s="1"/>
  <c r="FG23" i="17" s="1"/>
  <c r="FH23" i="17" s="1"/>
  <c r="FI23" i="17" s="1"/>
  <c r="FJ23" i="17" s="1"/>
  <c r="FK23" i="17" s="1"/>
  <c r="FL23" i="17" s="1"/>
  <c r="FM23" i="17" s="1"/>
  <c r="FN23" i="17" s="1"/>
  <c r="FO23" i="17" s="1"/>
  <c r="FP23" i="17" s="1"/>
  <c r="FQ23" i="17" s="1"/>
  <c r="FR23" i="17" s="1"/>
  <c r="FS23" i="17" s="1"/>
  <c r="FT23" i="17" s="1"/>
  <c r="FU23" i="17" s="1"/>
  <c r="FV23" i="17" s="1"/>
  <c r="FW23" i="17" s="1"/>
  <c r="FX23" i="17" s="1"/>
  <c r="FY23" i="17" s="1"/>
  <c r="FZ23" i="17" s="1"/>
  <c r="GA23" i="17" s="1"/>
  <c r="GB23" i="17" s="1"/>
  <c r="GC23" i="17" s="1"/>
  <c r="GD23" i="17" s="1"/>
  <c r="GE23" i="17" s="1"/>
  <c r="GF23" i="17" s="1"/>
  <c r="GG23" i="17" s="1"/>
  <c r="GH23" i="17" s="1"/>
  <c r="GI23" i="17" s="1"/>
  <c r="GJ23" i="17" s="1"/>
  <c r="GK23" i="17" s="1"/>
  <c r="GL23" i="17" s="1"/>
  <c r="GM23" i="17" s="1"/>
  <c r="GN23" i="17" s="1"/>
  <c r="GO23" i="17" s="1"/>
  <c r="GP23" i="17" s="1"/>
  <c r="GQ23" i="17" s="1"/>
  <c r="GR23" i="17" s="1"/>
  <c r="GS23" i="17" s="1"/>
  <c r="GT23" i="17" s="1"/>
  <c r="GU23" i="17" s="1"/>
  <c r="GV23" i="17" s="1"/>
  <c r="GW23" i="17" s="1"/>
  <c r="GX23" i="17" s="1"/>
  <c r="GY23" i="17" s="1"/>
  <c r="GZ23" i="17" s="1"/>
  <c r="HA23" i="17" s="1"/>
  <c r="HB23" i="17" s="1"/>
  <c r="HC23" i="17" s="1"/>
  <c r="HD23" i="17" s="1"/>
  <c r="HE23" i="17" s="1"/>
  <c r="HF23" i="17" s="1"/>
  <c r="HG23" i="17" s="1"/>
  <c r="HH23" i="17" s="1"/>
  <c r="HI23" i="17" s="1"/>
  <c r="HJ23" i="17" s="1"/>
  <c r="HK23" i="17" s="1"/>
  <c r="HL23" i="17" s="1"/>
  <c r="HM23" i="17" s="1"/>
  <c r="HN23" i="17" s="1"/>
  <c r="HO23" i="17" s="1"/>
  <c r="HP23" i="17" s="1"/>
  <c r="HQ23" i="17" s="1"/>
  <c r="HR23" i="17" s="1"/>
  <c r="HS23" i="17" s="1"/>
  <c r="HT23" i="17" s="1"/>
  <c r="HU23" i="17" s="1"/>
  <c r="HV23" i="17" s="1"/>
  <c r="HW23" i="17" s="1"/>
  <c r="HX23" i="17" s="1"/>
  <c r="HY23" i="17" s="1"/>
  <c r="HZ23" i="17" s="1"/>
  <c r="IA23" i="17" s="1"/>
  <c r="IB23" i="17" s="1"/>
  <c r="IC23" i="17" s="1"/>
  <c r="ID23" i="17" s="1"/>
  <c r="IE23" i="17" s="1"/>
  <c r="IF23" i="17" s="1"/>
  <c r="IG23" i="17" s="1"/>
  <c r="IH23" i="17" s="1"/>
  <c r="II23" i="17" s="1"/>
  <c r="IJ23" i="17" s="1"/>
  <c r="IK23" i="17" s="1"/>
  <c r="IL23" i="17" s="1"/>
  <c r="IM23" i="17" s="1"/>
  <c r="IN23" i="17" s="1"/>
  <c r="IO23" i="17" s="1"/>
  <c r="IP23" i="17" s="1"/>
  <c r="IQ23" i="17" s="1"/>
  <c r="IR23" i="17" s="1"/>
  <c r="IS23" i="17" s="1"/>
  <c r="IT23" i="17" s="1"/>
  <c r="IU23" i="17" s="1"/>
  <c r="IV23" i="17" s="1"/>
  <c r="IW23" i="17" s="1"/>
  <c r="IX23" i="17" s="1"/>
  <c r="IY23" i="17" s="1"/>
  <c r="IZ23" i="17" s="1"/>
  <c r="JA23" i="17" s="1"/>
  <c r="JB23" i="17" s="1"/>
  <c r="JC23" i="17" s="1"/>
  <c r="JD23" i="17" s="1"/>
  <c r="JE23" i="17" s="1"/>
  <c r="JF23" i="17" s="1"/>
  <c r="JG23" i="17" s="1"/>
  <c r="JH23" i="17" s="1"/>
  <c r="JI23" i="17" s="1"/>
  <c r="JJ23" i="17" s="1"/>
  <c r="JK23" i="17" s="1"/>
  <c r="JL23" i="17" s="1"/>
  <c r="JM23" i="17" s="1"/>
  <c r="JN23" i="17" s="1"/>
  <c r="JO23" i="17" s="1"/>
  <c r="JP23" i="17" s="1"/>
  <c r="JQ23" i="17" s="1"/>
  <c r="JR23" i="17" s="1"/>
  <c r="JS23" i="17" s="1"/>
  <c r="JT23" i="17" s="1"/>
  <c r="JU23" i="17" s="1"/>
  <c r="JV23" i="17" s="1"/>
  <c r="JW23" i="17" s="1"/>
  <c r="JX23" i="17" s="1"/>
  <c r="JY23" i="17" s="1"/>
  <c r="JZ23" i="17" s="1"/>
  <c r="KA23" i="17" s="1"/>
  <c r="KB23" i="17" s="1"/>
  <c r="KC23" i="17" s="1"/>
  <c r="KD23" i="17" s="1"/>
  <c r="KE23" i="17" s="1"/>
  <c r="KF23" i="17" s="1"/>
  <c r="KG23" i="17" s="1"/>
  <c r="KH23" i="17" s="1"/>
  <c r="KI23" i="17" s="1"/>
  <c r="KJ23" i="17" s="1"/>
  <c r="KK23" i="17" s="1"/>
  <c r="KL23" i="17" s="1"/>
  <c r="KM23" i="17" s="1"/>
  <c r="KN23" i="17" s="1"/>
  <c r="KO23" i="17" s="1"/>
  <c r="KP23" i="17" s="1"/>
  <c r="KQ23" i="17" s="1"/>
  <c r="KR23" i="17" s="1"/>
  <c r="KS23" i="17" s="1"/>
  <c r="KT23" i="17" s="1"/>
  <c r="KU23" i="17" s="1"/>
  <c r="KV23" i="17" s="1"/>
  <c r="KW23" i="17" s="1"/>
  <c r="KX23" i="17" s="1"/>
  <c r="KY23" i="17" s="1"/>
  <c r="KZ23" i="17" s="1"/>
  <c r="LA23" i="17" s="1"/>
  <c r="LB23" i="17" s="1"/>
  <c r="LC23" i="17" s="1"/>
  <c r="LD23" i="17" s="1"/>
  <c r="LE23" i="17" s="1"/>
  <c r="LF23" i="17" s="1"/>
  <c r="LG23" i="17" s="1"/>
  <c r="LH23" i="17" s="1"/>
  <c r="LI23" i="17" s="1"/>
  <c r="LJ23" i="17" s="1"/>
  <c r="LK23" i="17" s="1"/>
  <c r="LL23" i="17" s="1"/>
  <c r="LM23" i="17" s="1"/>
  <c r="LN23" i="17" s="1"/>
  <c r="LO23" i="17" s="1"/>
  <c r="LP23" i="17" s="1"/>
  <c r="LQ23" i="17" s="1"/>
  <c r="LR23" i="17" s="1"/>
  <c r="LS23" i="17" s="1"/>
  <c r="LT23" i="17" s="1"/>
  <c r="LU23" i="17" s="1"/>
  <c r="LV23" i="17" s="1"/>
  <c r="LW23" i="17" s="1"/>
  <c r="LX23" i="17" s="1"/>
  <c r="LY23" i="17" s="1"/>
  <c r="LZ23" i="17" s="1"/>
  <c r="MA23" i="17" s="1"/>
  <c r="MB23" i="17" s="1"/>
  <c r="MC23" i="17" s="1"/>
  <c r="MD23" i="17" s="1"/>
  <c r="ME23" i="17" s="1"/>
  <c r="MF23" i="17" s="1"/>
  <c r="MG23" i="17" s="1"/>
  <c r="MH23" i="17" s="1"/>
  <c r="MI23" i="17" s="1"/>
  <c r="MJ23" i="17" s="1"/>
  <c r="MK23" i="17" s="1"/>
  <c r="ML23" i="17" s="1"/>
  <c r="MM23" i="17" s="1"/>
  <c r="MN23" i="17" s="1"/>
  <c r="MO23" i="17" s="1"/>
  <c r="MP23" i="17" s="1"/>
  <c r="MQ23" i="17" s="1"/>
  <c r="MR23" i="17" s="1"/>
  <c r="MS23" i="17" s="1"/>
  <c r="MT23" i="17" s="1"/>
  <c r="MU23" i="17" s="1"/>
  <c r="MV23" i="17" s="1"/>
  <c r="MW23" i="17" s="1"/>
  <c r="MX23" i="17" s="1"/>
  <c r="MY23" i="17" s="1"/>
  <c r="MZ23" i="17" s="1"/>
  <c r="NA23" i="17" s="1"/>
  <c r="NB23" i="17" s="1"/>
  <c r="NC23" i="17" s="1"/>
  <c r="ND23" i="17" s="1"/>
  <c r="NE23" i="17" s="1"/>
  <c r="NF23" i="17" s="1"/>
  <c r="NG23" i="17" s="1"/>
  <c r="NH23" i="17" s="1"/>
  <c r="NI23" i="17" s="1"/>
  <c r="NJ23" i="17" s="1"/>
  <c r="NK23" i="17" s="1"/>
  <c r="NL23" i="17" s="1"/>
  <c r="NM23" i="17" s="1"/>
  <c r="NN23" i="17" s="1"/>
  <c r="NO23" i="17" s="1"/>
  <c r="NP23" i="17" s="1"/>
  <c r="NQ23" i="17" s="1"/>
  <c r="NR23" i="17" s="1"/>
  <c r="NS23" i="17" s="1"/>
  <c r="NT23" i="17" s="1"/>
  <c r="NU23" i="17" s="1"/>
  <c r="NV23" i="17" s="1"/>
  <c r="NW23" i="17" s="1"/>
  <c r="NX23" i="17" s="1"/>
  <c r="NY23" i="17" s="1"/>
  <c r="NZ23" i="17" s="1"/>
  <c r="OA23" i="17" s="1"/>
  <c r="OB23" i="17" s="1"/>
  <c r="OC23" i="17" s="1"/>
  <c r="OD23" i="17" s="1"/>
  <c r="OE23" i="17" s="1"/>
  <c r="OF23" i="17" s="1"/>
  <c r="OG23" i="17" s="1"/>
  <c r="OH23" i="17" s="1"/>
  <c r="OI23" i="17" s="1"/>
  <c r="OJ23" i="17" s="1"/>
  <c r="OK23" i="17" s="1"/>
  <c r="OL23" i="17" s="1"/>
  <c r="OM23" i="17" s="1"/>
  <c r="ON23" i="17" s="1"/>
  <c r="OO23" i="17" s="1"/>
  <c r="OP23" i="17" s="1"/>
  <c r="OQ23" i="17" s="1"/>
  <c r="OR23" i="17" s="1"/>
  <c r="OS23" i="17" s="1"/>
  <c r="OT23" i="17" s="1"/>
  <c r="OU23" i="17" s="1"/>
  <c r="OV23" i="17" s="1"/>
  <c r="OW23" i="17" s="1"/>
  <c r="OX23" i="17" s="1"/>
  <c r="OY23" i="17" s="1"/>
  <c r="OZ23" i="17" s="1"/>
  <c r="PA23" i="17" s="1"/>
  <c r="PB23" i="17" s="1"/>
  <c r="PC23" i="17" s="1"/>
  <c r="PD23" i="17" s="1"/>
  <c r="PE23" i="17" s="1"/>
  <c r="PF23" i="17" s="1"/>
  <c r="PG23" i="17" s="1"/>
  <c r="PH23" i="17" s="1"/>
  <c r="PI23" i="17" s="1"/>
  <c r="PJ23" i="17" s="1"/>
  <c r="PK23" i="17" s="1"/>
  <c r="PL23" i="17" s="1"/>
  <c r="PM23" i="17" s="1"/>
  <c r="PN23" i="17" s="1"/>
  <c r="PO23" i="17" s="1"/>
  <c r="PP23" i="17" s="1"/>
  <c r="PQ23" i="17" s="1"/>
  <c r="PR23" i="17" s="1"/>
  <c r="PS23" i="17" s="1"/>
  <c r="PT23" i="17" s="1"/>
  <c r="PU23" i="17" s="1"/>
  <c r="PV23" i="17" s="1"/>
  <c r="PW23" i="17" s="1"/>
  <c r="PX23" i="17" s="1"/>
  <c r="PY23" i="17" s="1"/>
  <c r="PZ23" i="17" s="1"/>
  <c r="QA23" i="17" s="1"/>
  <c r="QB23" i="17" s="1"/>
  <c r="QC23" i="17" s="1"/>
  <c r="QD23" i="17" s="1"/>
  <c r="QE23" i="17" s="1"/>
  <c r="QF23" i="17" s="1"/>
  <c r="QG23" i="17" s="1"/>
  <c r="QH23" i="17" s="1"/>
  <c r="QI23" i="17" s="1"/>
  <c r="QJ23" i="17" s="1"/>
  <c r="QK23" i="17" s="1"/>
  <c r="QL23" i="17" s="1"/>
  <c r="QM23" i="17" s="1"/>
  <c r="QN23" i="17" s="1"/>
  <c r="QO23" i="17" s="1"/>
  <c r="QP23" i="17" s="1"/>
  <c r="QQ23" i="17" s="1"/>
  <c r="QR23" i="17" s="1"/>
  <c r="QS23" i="17" s="1"/>
  <c r="QT23" i="17" s="1"/>
  <c r="QU23" i="17" s="1"/>
  <c r="QV23" i="17" s="1"/>
  <c r="QW23" i="17" s="1"/>
  <c r="QX23" i="17" s="1"/>
  <c r="QY23" i="17" s="1"/>
  <c r="QZ23" i="17" s="1"/>
  <c r="RA23" i="17" s="1"/>
  <c r="RB23" i="17" s="1"/>
  <c r="RC23" i="17" s="1"/>
  <c r="RD23" i="17" s="1"/>
  <c r="RE23" i="17" s="1"/>
  <c r="RF23" i="17" s="1"/>
  <c r="RG23" i="17" s="1"/>
  <c r="RH23" i="17" s="1"/>
  <c r="RI23" i="17" s="1"/>
  <c r="RJ23" i="17" s="1"/>
  <c r="RK23" i="17" s="1"/>
  <c r="RL23" i="17" s="1"/>
  <c r="RM23" i="17" s="1"/>
  <c r="RN23" i="17" s="1"/>
  <c r="RO23" i="17" s="1"/>
  <c r="RP23" i="17" s="1"/>
  <c r="RQ23" i="17" s="1"/>
  <c r="RR23" i="17" s="1"/>
  <c r="RS23" i="17" s="1"/>
  <c r="RT23" i="17" s="1"/>
  <c r="RU23" i="17" s="1"/>
  <c r="RV23" i="17" s="1"/>
  <c r="RW23" i="17" s="1"/>
  <c r="RX23" i="17" s="1"/>
  <c r="RY23" i="17" s="1"/>
  <c r="RZ23" i="17" s="1"/>
  <c r="SA23" i="17" s="1"/>
  <c r="SB23" i="17" s="1"/>
  <c r="SC23" i="17" s="1"/>
  <c r="SD23" i="17" s="1"/>
  <c r="SE23" i="17" s="1"/>
  <c r="SF23" i="17" s="1"/>
  <c r="SG23" i="17" s="1"/>
  <c r="SH23" i="17" s="1"/>
  <c r="SI23" i="17" s="1"/>
  <c r="SJ23" i="17" s="1"/>
  <c r="SK23" i="17" s="1"/>
  <c r="SL23" i="17" s="1"/>
  <c r="SM23" i="17" s="1"/>
  <c r="SN23" i="17" s="1"/>
  <c r="SO23" i="17" s="1"/>
  <c r="SP23" i="17" s="1"/>
  <c r="SQ23" i="17" s="1"/>
  <c r="AE43" i="20" a="1"/>
  <c r="AE15" i="20" a="1"/>
  <c r="AE20" i="20" a="1"/>
  <c r="AE33" i="20" a="1"/>
  <c r="AE24" i="20" a="1"/>
  <c r="AE46" i="20" a="1"/>
  <c r="AE16" i="20" a="1"/>
  <c r="AE11" i="20" a="1"/>
  <c r="AE30" i="20" a="1"/>
  <c r="AE37" i="20" a="1"/>
  <c r="AE28" i="20" a="1"/>
  <c r="AE49" i="20" a="1"/>
  <c r="AE44" i="20" a="1"/>
  <c r="AE14" i="20" a="1"/>
  <c r="AE50" i="20" a="1"/>
  <c r="AE13" i="20" a="1"/>
  <c r="AE23" i="20" a="1"/>
  <c r="AE42" i="20" a="1"/>
  <c r="AE8" i="20" a="1"/>
  <c r="AE34" i="20" a="1"/>
  <c r="AE19" i="20" a="1"/>
  <c r="AE32" i="20" a="1"/>
  <c r="AE12" i="20" a="1"/>
  <c r="AE9" i="20" a="1"/>
  <c r="AE18" i="20" a="1"/>
  <c r="AE27" i="20" a="1"/>
  <c r="AE25" i="20" a="1"/>
  <c r="AE39" i="20" a="1"/>
  <c r="AE21" i="20" a="1"/>
  <c r="AE48" i="20" a="1"/>
  <c r="AE29" i="20" a="1"/>
  <c r="AE51" i="20" a="1"/>
  <c r="AE10" i="20" a="1"/>
  <c r="AE35" i="20" a="1"/>
  <c r="AE47" i="20" a="1"/>
  <c r="AE7" i="20" a="1"/>
  <c r="AE36" i="20" a="1"/>
  <c r="AE41" i="20" a="1"/>
  <c r="AE26" i="20" a="1"/>
  <c r="AE17" i="20" a="1"/>
  <c r="AE22" i="20" a="1"/>
  <c r="AE40" i="20" a="1"/>
  <c r="AE31" i="20" a="1"/>
  <c r="AE45" i="20" a="1"/>
  <c r="AE38" i="20" a="1"/>
  <c r="Z15" i="20" a="1"/>
  <c r="Z43" i="20" a="1"/>
  <c r="Z22" i="20" a="1"/>
  <c r="Z37" i="20" a="1"/>
  <c r="Z24" i="20" a="1"/>
  <c r="Z26" i="20" a="1"/>
  <c r="Z38" i="20" a="1"/>
  <c r="Z17" i="20" a="1"/>
  <c r="Z42" i="20" a="1"/>
  <c r="Z44" i="20" a="1"/>
  <c r="Z29" i="20" a="1"/>
  <c r="Z41" i="20" a="1"/>
  <c r="Z28" i="20" a="1"/>
  <c r="Z49" i="20" a="1"/>
  <c r="Z8" i="20" a="1"/>
  <c r="Z34" i="20" a="1"/>
  <c r="Z36" i="20" a="1"/>
  <c r="Z13" i="20" a="1"/>
  <c r="Z50" i="20" a="1"/>
  <c r="Z46" i="20" a="1"/>
  <c r="Z51" i="20" a="1"/>
  <c r="Z25" i="20" a="1"/>
  <c r="Z33" i="20" a="1"/>
  <c r="Z10" i="20" a="1"/>
  <c r="Z23" i="20" a="1"/>
  <c r="Z32" i="20" a="1"/>
  <c r="Z12" i="20" a="1"/>
  <c r="Z40" i="20" a="1"/>
  <c r="Z39" i="20" a="1"/>
  <c r="Z7" i="20" a="1"/>
  <c r="Z30" i="20" a="1"/>
  <c r="Z11" i="20" a="1"/>
  <c r="Z47" i="20" a="1"/>
  <c r="Z14" i="20" a="1"/>
  <c r="Z20" i="20" a="1"/>
  <c r="Z16" i="20" a="1"/>
  <c r="Z31" i="20" a="1"/>
  <c r="Z35" i="20" a="1"/>
  <c r="Z9" i="20" a="1"/>
  <c r="Z45" i="20" a="1"/>
  <c r="Z21" i="20" a="1"/>
  <c r="Z18" i="20" a="1"/>
  <c r="Z27" i="20" a="1"/>
  <c r="Z48" i="20" a="1"/>
  <c r="J2" i="5" a="1"/>
  <c r="M2" i="5" a="1"/>
  <c r="K2" i="5" a="1"/>
  <c r="G2" i="5" a="1"/>
  <c r="Z48" i="20" l="1"/>
  <c r="AA48" i="20" s="1"/>
  <c r="AB48" i="20" s="1"/>
  <c r="AC48" i="20" s="1"/>
  <c r="Z27" i="20"/>
  <c r="Z18" i="20"/>
  <c r="Z21" i="20"/>
  <c r="AA21" i="20" s="1"/>
  <c r="AB21" i="20" s="1"/>
  <c r="AC21" i="20" s="1"/>
  <c r="Z45" i="20"/>
  <c r="AA45" i="20" s="1"/>
  <c r="AB45" i="20" s="1"/>
  <c r="AC45" i="20" s="1"/>
  <c r="Z9" i="20"/>
  <c r="AA9" i="20" s="1"/>
  <c r="AB9" i="20" s="1"/>
  <c r="AC9" i="20" s="1"/>
  <c r="Z35" i="20"/>
  <c r="AA35" i="20" s="1"/>
  <c r="AB35" i="20" s="1"/>
  <c r="AC35" i="20" s="1"/>
  <c r="Z31" i="20"/>
  <c r="AA31" i="20" s="1"/>
  <c r="AB31" i="20" s="1"/>
  <c r="AC31" i="20" s="1"/>
  <c r="Z16" i="20"/>
  <c r="AA16" i="20" s="1"/>
  <c r="AB16" i="20" s="1"/>
  <c r="AC16" i="20" s="1"/>
  <c r="Z20" i="20"/>
  <c r="Z14" i="20"/>
  <c r="AA14" i="20" s="1"/>
  <c r="AB14" i="20" s="1"/>
  <c r="AC14" i="20" s="1"/>
  <c r="Z47" i="20"/>
  <c r="AA47" i="20" s="1"/>
  <c r="AB47" i="20" s="1"/>
  <c r="AC47" i="20" s="1"/>
  <c r="Z11" i="20"/>
  <c r="AA11" i="20" s="1"/>
  <c r="AB11" i="20" s="1"/>
  <c r="AC11" i="20" s="1"/>
  <c r="Z30" i="20"/>
  <c r="AA30" i="20" s="1"/>
  <c r="AB30" i="20" s="1"/>
  <c r="AC30" i="20" s="1"/>
  <c r="Z7" i="20"/>
  <c r="AA7" i="20" s="1"/>
  <c r="AB7" i="20" s="1"/>
  <c r="AC7" i="20" s="1"/>
  <c r="Z39" i="20"/>
  <c r="AA39" i="20" s="1"/>
  <c r="AB39" i="20" s="1"/>
  <c r="AC39" i="20" s="1"/>
  <c r="Z40" i="20"/>
  <c r="AA40" i="20" s="1"/>
  <c r="AB40" i="20" s="1"/>
  <c r="AC40" i="20" s="1"/>
  <c r="Z12" i="20"/>
  <c r="Z32" i="20"/>
  <c r="AA32" i="20" s="1"/>
  <c r="AB32" i="20" s="1"/>
  <c r="AC32" i="20" s="1"/>
  <c r="Z23" i="20"/>
  <c r="AA23" i="20" s="1"/>
  <c r="AB23" i="20" s="1"/>
  <c r="AC23" i="20" s="1"/>
  <c r="Z10" i="20"/>
  <c r="AA10" i="20" s="1"/>
  <c r="AB10" i="20" s="1"/>
  <c r="AC10" i="20" s="1"/>
  <c r="Z33" i="20"/>
  <c r="AA33" i="20" s="1"/>
  <c r="AB33" i="20" s="1"/>
  <c r="AC33" i="20" s="1"/>
  <c r="Z25" i="20"/>
  <c r="AA25" i="20" s="1"/>
  <c r="AB25" i="20" s="1"/>
  <c r="AC25" i="20" s="1"/>
  <c r="Z51" i="20"/>
  <c r="AA51" i="20" s="1"/>
  <c r="AB51" i="20" s="1"/>
  <c r="AC51" i="20" s="1"/>
  <c r="Z46" i="20"/>
  <c r="Z50" i="20"/>
  <c r="AA50" i="20" s="1"/>
  <c r="AB50" i="20" s="1"/>
  <c r="AC50" i="20" s="1"/>
  <c r="Z13" i="20"/>
  <c r="AA13" i="20" s="1"/>
  <c r="AB13" i="20" s="1"/>
  <c r="AC13" i="20" s="1"/>
  <c r="Z36" i="20"/>
  <c r="AA36" i="20" s="1"/>
  <c r="AB36" i="20" s="1"/>
  <c r="AC36" i="20" s="1"/>
  <c r="Z34" i="20"/>
  <c r="AA34" i="20" s="1"/>
  <c r="AB34" i="20" s="1"/>
  <c r="AC34" i="20" s="1"/>
  <c r="Z8" i="20"/>
  <c r="AA8" i="20" s="1"/>
  <c r="AB8" i="20" s="1"/>
  <c r="AC8" i="20" s="1"/>
  <c r="Z49" i="20"/>
  <c r="AA49" i="20" s="1"/>
  <c r="AB49" i="20" s="1"/>
  <c r="AC49" i="20" s="1"/>
  <c r="Z28" i="20"/>
  <c r="AA28" i="20" s="1"/>
  <c r="AB28" i="20" s="1"/>
  <c r="AC28" i="20" s="1"/>
  <c r="Z41" i="20"/>
  <c r="Z29" i="20"/>
  <c r="AA29" i="20" s="1"/>
  <c r="AB29" i="20" s="1"/>
  <c r="AC29" i="20" s="1"/>
  <c r="Z44" i="20"/>
  <c r="AA44" i="20" s="1"/>
  <c r="AB44" i="20" s="1"/>
  <c r="AC44" i="20" s="1"/>
  <c r="Z42" i="20"/>
  <c r="AA42" i="20" s="1"/>
  <c r="AB42" i="20" s="1"/>
  <c r="AC42" i="20" s="1"/>
  <c r="Z17" i="20"/>
  <c r="AA17" i="20" s="1"/>
  <c r="AB17" i="20" s="1"/>
  <c r="AC17" i="20" s="1"/>
  <c r="Z38" i="20"/>
  <c r="AA38" i="20" s="1"/>
  <c r="AB38" i="20" s="1"/>
  <c r="AC38" i="20" s="1"/>
  <c r="Z26" i="20"/>
  <c r="AA26" i="20" s="1"/>
  <c r="AB26" i="20" s="1"/>
  <c r="AC26" i="20" s="1"/>
  <c r="Z24" i="20"/>
  <c r="AA24" i="20" s="1"/>
  <c r="AB24" i="20" s="1"/>
  <c r="AC24" i="20" s="1"/>
  <c r="Z37" i="20"/>
  <c r="AA37" i="20" s="1"/>
  <c r="AB37" i="20" s="1"/>
  <c r="AC37" i="20" s="1"/>
  <c r="Z22" i="20"/>
  <c r="Z43" i="20"/>
  <c r="AA43" i="20" s="1"/>
  <c r="Z15" i="20"/>
  <c r="AA15" i="20" s="1"/>
  <c r="AE38" i="20"/>
  <c r="AF38" i="20" s="1"/>
  <c r="AE45" i="20"/>
  <c r="AF45" i="20" s="1"/>
  <c r="AG45" i="20" s="1"/>
  <c r="AH45" i="20" s="1"/>
  <c r="AE31" i="20"/>
  <c r="AF31" i="20" s="1"/>
  <c r="AG31" i="20" s="1"/>
  <c r="AH31" i="20" s="1"/>
  <c r="AE40" i="20"/>
  <c r="AF40" i="20" s="1"/>
  <c r="AG40" i="20" s="1"/>
  <c r="AH40" i="20" s="1"/>
  <c r="AE22" i="20"/>
  <c r="AE17" i="20"/>
  <c r="AF17" i="20" s="1"/>
  <c r="AG17" i="20" s="1"/>
  <c r="AH17" i="20" s="1"/>
  <c r="AE26" i="20"/>
  <c r="AE41" i="20"/>
  <c r="AE36" i="20"/>
  <c r="AF36" i="20" s="1"/>
  <c r="AE7" i="20"/>
  <c r="AF7" i="20" s="1"/>
  <c r="AG7" i="20" s="1"/>
  <c r="AH7" i="20" s="1"/>
  <c r="AE47" i="20"/>
  <c r="AF47" i="20" s="1"/>
  <c r="AG47" i="20" s="1"/>
  <c r="AH47" i="20" s="1"/>
  <c r="AE35" i="20"/>
  <c r="AF35" i="20" s="1"/>
  <c r="AG35" i="20" s="1"/>
  <c r="AH35" i="20" s="1"/>
  <c r="AE10" i="20"/>
  <c r="AF10" i="20" s="1"/>
  <c r="AE51" i="20"/>
  <c r="AE29" i="20"/>
  <c r="AF29" i="20" s="1"/>
  <c r="AG29" i="20" s="1"/>
  <c r="AH29" i="20" s="1"/>
  <c r="AE48" i="20"/>
  <c r="AE21" i="20"/>
  <c r="AF21" i="20" s="1"/>
  <c r="AE39" i="20"/>
  <c r="AF39" i="20" s="1"/>
  <c r="AG39" i="20" s="1"/>
  <c r="AH39" i="20" s="1"/>
  <c r="AE25" i="20"/>
  <c r="AF25" i="20" s="1"/>
  <c r="AG25" i="20" s="1"/>
  <c r="AH25" i="20" s="1"/>
  <c r="AE27" i="20"/>
  <c r="AF27" i="20" s="1"/>
  <c r="AG27" i="20" s="1"/>
  <c r="AH27" i="20" s="1"/>
  <c r="AE18" i="20"/>
  <c r="AF18" i="20" s="1"/>
  <c r="AG18" i="20" s="1"/>
  <c r="AH18" i="20" s="1"/>
  <c r="AE9" i="20"/>
  <c r="AE12" i="20"/>
  <c r="AE32" i="20"/>
  <c r="AF32" i="20" s="1"/>
  <c r="AG32" i="20" s="1"/>
  <c r="AH32" i="20" s="1"/>
  <c r="AE19" i="20"/>
  <c r="AF19" i="20" s="1"/>
  <c r="AE34" i="20"/>
  <c r="AF34" i="20" s="1"/>
  <c r="AG34" i="20" s="1"/>
  <c r="AH34" i="20" s="1"/>
  <c r="AE8" i="20"/>
  <c r="AF8" i="20" s="1"/>
  <c r="AG8" i="20" s="1"/>
  <c r="AH8" i="20" s="1"/>
  <c r="AE42" i="20"/>
  <c r="AE23" i="20"/>
  <c r="AF23" i="20" s="1"/>
  <c r="AG23" i="20" s="1"/>
  <c r="AH23" i="20" s="1"/>
  <c r="AE13" i="20"/>
  <c r="AE50" i="20"/>
  <c r="AE14" i="20"/>
  <c r="AF14" i="20" s="1"/>
  <c r="AG14" i="20" s="1"/>
  <c r="AH14" i="20" s="1"/>
  <c r="AE44" i="20"/>
  <c r="AF44" i="20" s="1"/>
  <c r="AG44" i="20" s="1"/>
  <c r="AH44" i="20" s="1"/>
  <c r="AE49" i="20"/>
  <c r="AF49" i="20" s="1"/>
  <c r="AG49" i="20" s="1"/>
  <c r="AH49" i="20" s="1"/>
  <c r="AE28" i="20"/>
  <c r="AE37" i="20"/>
  <c r="AF37" i="20" s="1"/>
  <c r="AG37" i="20" s="1"/>
  <c r="AH37" i="20" s="1"/>
  <c r="AE30" i="20"/>
  <c r="AE11" i="20"/>
  <c r="AE16" i="20"/>
  <c r="AF16" i="20" s="1"/>
  <c r="AG16" i="20" s="1"/>
  <c r="AH16" i="20" s="1"/>
  <c r="AE46" i="20"/>
  <c r="AF46" i="20" s="1"/>
  <c r="AG46" i="20" s="1"/>
  <c r="AH46" i="20" s="1"/>
  <c r="AE24" i="20"/>
  <c r="AF24" i="20" s="1"/>
  <c r="AG24" i="20" s="1"/>
  <c r="AH24" i="20" s="1"/>
  <c r="AE33" i="20"/>
  <c r="AE20" i="20"/>
  <c r="AF20" i="20" s="1"/>
  <c r="AG20" i="20" s="1"/>
  <c r="AH20" i="20" s="1"/>
  <c r="AE15" i="20"/>
  <c r="AF15" i="20" s="1"/>
  <c r="AG15" i="20" s="1"/>
  <c r="AH15" i="20" s="1"/>
  <c r="AE43" i="20"/>
  <c r="AF43" i="20" s="1"/>
  <c r="AG43" i="20" s="1"/>
  <c r="AH43" i="20" s="1"/>
  <c r="OK38" i="17" a="1"/>
  <c r="OK38" i="17" s="1"/>
  <c r="AF51" i="20"/>
  <c r="AG51" i="20" s="1"/>
  <c r="AH51" i="20" s="1"/>
  <c r="AF48" i="20"/>
  <c r="AG48" i="20" s="1"/>
  <c r="AH48" i="20" s="1"/>
  <c r="AF50" i="20"/>
  <c r="AG50" i="20" s="1"/>
  <c r="AH50" i="20" s="1"/>
  <c r="AF30" i="20"/>
  <c r="AG30" i="20" s="1"/>
  <c r="AH30" i="20" s="1"/>
  <c r="AF26" i="20"/>
  <c r="AG26" i="20" s="1"/>
  <c r="AH26" i="20" s="1"/>
  <c r="AF22" i="20"/>
  <c r="AG22" i="20" s="1"/>
  <c r="AH22" i="20" s="1"/>
  <c r="AF11" i="20"/>
  <c r="AF13" i="20"/>
  <c r="AG13" i="20" s="1"/>
  <c r="AH13" i="20" s="1"/>
  <c r="AF9" i="20"/>
  <c r="AG9" i="20" s="1"/>
  <c r="AH9" i="20" s="1"/>
  <c r="AA41" i="20"/>
  <c r="AB41" i="20" s="1"/>
  <c r="AC41" i="20" s="1"/>
  <c r="AA46" i="20"/>
  <c r="AB46" i="20" s="1"/>
  <c r="AC46" i="20" s="1"/>
  <c r="AA27" i="20"/>
  <c r="AB27" i="20" s="1"/>
  <c r="AC27" i="20" s="1"/>
  <c r="AA18" i="20"/>
  <c r="AB18" i="20" s="1"/>
  <c r="AC18" i="20" s="1"/>
  <c r="AA22" i="20"/>
  <c r="AB22" i="20" s="1"/>
  <c r="AC22" i="20" s="1"/>
  <c r="AA20" i="20"/>
  <c r="AB20" i="20" s="1"/>
  <c r="AC20" i="20" s="1"/>
  <c r="AA12" i="20"/>
  <c r="AB12" i="20" s="1"/>
  <c r="AC12" i="20" s="1"/>
  <c r="M2" i="5"/>
  <c r="K2" i="5"/>
  <c r="J2" i="5"/>
  <c r="G2" i="5"/>
  <c r="NX38" i="18" a="1"/>
  <c r="NX38" i="18" s="1"/>
  <c r="V38" i="18" a="1"/>
  <c r="V38" i="18" s="1"/>
  <c r="AL38" i="18" a="1"/>
  <c r="AL38" i="18" s="1"/>
  <c r="BB38" i="18" a="1"/>
  <c r="BB38" i="18" s="1"/>
  <c r="BR38" i="18" a="1"/>
  <c r="BR38" i="18" s="1"/>
  <c r="CH38" i="18" a="1"/>
  <c r="CH38" i="18" s="1"/>
  <c r="CX38" i="18" a="1"/>
  <c r="CX38" i="18" s="1"/>
  <c r="DN38" i="18" a="1"/>
  <c r="DN38" i="18" s="1"/>
  <c r="EP38" i="18" a="1"/>
  <c r="EP38" i="18" s="1"/>
  <c r="GI38" i="18" a="1"/>
  <c r="GI38" i="18" s="1"/>
  <c r="KA38" i="18" a="1"/>
  <c r="KA38" i="18" s="1"/>
  <c r="EY38" i="18" a="1"/>
  <c r="EY38" i="18" s="1"/>
  <c r="GW38" i="18" a="1"/>
  <c r="GW38" i="18" s="1"/>
  <c r="EO38" i="18" a="1"/>
  <c r="EO38" i="18" s="1"/>
  <c r="J38" i="18" a="1"/>
  <c r="J38" i="18" s="1"/>
  <c r="Z38" i="18" a="1"/>
  <c r="Z38" i="18" s="1"/>
  <c r="AP38" i="18" a="1"/>
  <c r="AP38" i="18" s="1"/>
  <c r="BF38" i="18" a="1"/>
  <c r="BF38" i="18" s="1"/>
  <c r="BV38" i="18" a="1"/>
  <c r="BV38" i="18" s="1"/>
  <c r="CL38" i="18" a="1"/>
  <c r="CL38" i="18" s="1"/>
  <c r="DB38" i="18" a="1"/>
  <c r="DB38" i="18" s="1"/>
  <c r="DR38" i="18" a="1"/>
  <c r="DR38" i="18" s="1"/>
  <c r="FA38" i="18" a="1"/>
  <c r="FA38" i="18" s="1"/>
  <c r="GY38" i="18" a="1"/>
  <c r="GY38" i="18" s="1"/>
  <c r="GG38" i="18" a="1"/>
  <c r="GG38" i="18" s="1"/>
  <c r="DV38" i="18" a="1"/>
  <c r="DV38" i="18" s="1"/>
  <c r="FJ38" i="18" a="1"/>
  <c r="FJ38" i="18" s="1"/>
  <c r="HM38" i="18" a="1"/>
  <c r="HM38" i="18" s="1"/>
  <c r="NR38" i="18" a="1"/>
  <c r="NR38" i="18" s="1"/>
  <c r="JV38" i="18" a="1"/>
  <c r="JV38" i="18" s="1"/>
  <c r="N38" i="18" a="1"/>
  <c r="N38" i="18" s="1"/>
  <c r="AD38" i="18" a="1"/>
  <c r="AD38" i="18" s="1"/>
  <c r="AT38" i="18" a="1"/>
  <c r="AT38" i="18" s="1"/>
  <c r="BJ38" i="18" a="1"/>
  <c r="BJ38" i="18" s="1"/>
  <c r="BZ38" i="18" a="1"/>
  <c r="BZ38" i="18" s="1"/>
  <c r="CP38" i="18" a="1"/>
  <c r="CP38" i="18" s="1"/>
  <c r="DF38" i="18" a="1"/>
  <c r="DF38" i="18" s="1"/>
  <c r="FK38" i="18" a="1"/>
  <c r="FK38" i="18" s="1"/>
  <c r="HO38" i="18" a="1"/>
  <c r="HO38" i="18" s="1"/>
  <c r="SS38" i="18" a="1"/>
  <c r="SS38" i="18" s="1"/>
  <c r="SO38" i="18" a="1"/>
  <c r="SO38" i="18" s="1"/>
  <c r="SK38" i="18" a="1"/>
  <c r="SK38" i="18" s="1"/>
  <c r="SG38" i="18" a="1"/>
  <c r="SG38" i="18" s="1"/>
  <c r="SC38" i="18" a="1"/>
  <c r="SC38" i="18" s="1"/>
  <c r="RY38" i="18" a="1"/>
  <c r="RY38" i="18" s="1"/>
  <c r="RU38" i="18" a="1"/>
  <c r="RU38" i="18" s="1"/>
  <c r="RQ38" i="18" a="1"/>
  <c r="RQ38" i="18" s="1"/>
  <c r="RM38" i="18" a="1"/>
  <c r="RM38" i="18" s="1"/>
  <c r="RI38" i="18" a="1"/>
  <c r="RI38" i="18" s="1"/>
  <c r="RE38" i="18" a="1"/>
  <c r="RE38" i="18" s="1"/>
  <c r="RA38" i="18" a="1"/>
  <c r="RA38" i="18" s="1"/>
  <c r="QW38" i="18" a="1"/>
  <c r="QW38" i="18" s="1"/>
  <c r="QS38" i="18" a="1"/>
  <c r="QS38" i="18" s="1"/>
  <c r="QO38" i="18" a="1"/>
  <c r="QO38" i="18" s="1"/>
  <c r="QK38" i="18" a="1"/>
  <c r="QK38" i="18" s="1"/>
  <c r="QG38" i="18" a="1"/>
  <c r="QG38" i="18" s="1"/>
  <c r="QC38" i="18" a="1"/>
  <c r="QC38" i="18" s="1"/>
  <c r="PY38" i="18" a="1"/>
  <c r="PY38" i="18" s="1"/>
  <c r="PU38" i="18" a="1"/>
  <c r="PU38" i="18" s="1"/>
  <c r="PQ38" i="18" a="1"/>
  <c r="PQ38" i="18" s="1"/>
  <c r="PM38" i="18" a="1"/>
  <c r="PM38" i="18" s="1"/>
  <c r="PI38" i="18" a="1"/>
  <c r="PI38" i="18" s="1"/>
  <c r="PE38" i="18" a="1"/>
  <c r="PE38" i="18" s="1"/>
  <c r="PA38" i="18" a="1"/>
  <c r="PA38" i="18" s="1"/>
  <c r="OW38" i="18" a="1"/>
  <c r="OW38" i="18" s="1"/>
  <c r="OS38" i="18" a="1"/>
  <c r="OS38" i="18" s="1"/>
  <c r="OO38" i="18" a="1"/>
  <c r="OO38" i="18" s="1"/>
  <c r="OK38" i="18" a="1"/>
  <c r="OK38" i="18" s="1"/>
  <c r="OG38" i="18" a="1"/>
  <c r="OG38" i="18" s="1"/>
  <c r="OC38" i="18" a="1"/>
  <c r="OC38" i="18" s="1"/>
  <c r="NY38" i="18" a="1"/>
  <c r="NY38" i="18" s="1"/>
  <c r="NU38" i="18" a="1"/>
  <c r="NU38" i="18" s="1"/>
  <c r="NQ38" i="18" a="1"/>
  <c r="NQ38" i="18" s="1"/>
  <c r="NM38" i="18" a="1"/>
  <c r="NM38" i="18" s="1"/>
  <c r="NI38" i="18" a="1"/>
  <c r="NI38" i="18" s="1"/>
  <c r="NE38" i="18" a="1"/>
  <c r="NE38" i="18" s="1"/>
  <c r="NA38" i="18" a="1"/>
  <c r="NA38" i="18" s="1"/>
  <c r="MW38" i="18" a="1"/>
  <c r="MW38" i="18" s="1"/>
  <c r="MS38" i="18" a="1"/>
  <c r="MS38" i="18" s="1"/>
  <c r="MO38" i="18" a="1"/>
  <c r="MO38" i="18" s="1"/>
  <c r="MK38" i="18" a="1"/>
  <c r="MK38" i="18" s="1"/>
  <c r="MG38" i="18" a="1"/>
  <c r="MG38" i="18" s="1"/>
  <c r="MC38" i="18" a="1"/>
  <c r="MC38" i="18" s="1"/>
  <c r="LY38" i="18" a="1"/>
  <c r="LY38" i="18" s="1"/>
  <c r="LU38" i="18" a="1"/>
  <c r="LU38" i="18" s="1"/>
  <c r="LQ38" i="18" a="1"/>
  <c r="LQ38" i="18" s="1"/>
  <c r="LM38" i="18" a="1"/>
  <c r="LM38" i="18" s="1"/>
  <c r="LI38" i="18" a="1"/>
  <c r="LI38" i="18" s="1"/>
  <c r="LE38" i="18" a="1"/>
  <c r="LE38" i="18" s="1"/>
  <c r="LA38" i="18" a="1"/>
  <c r="LA38" i="18" s="1"/>
  <c r="KW38" i="18" a="1"/>
  <c r="KW38" i="18" s="1"/>
  <c r="KS38" i="18" a="1"/>
  <c r="KS38" i="18" s="1"/>
  <c r="KO38" i="18" a="1"/>
  <c r="KO38" i="18" s="1"/>
  <c r="KK38" i="18" a="1"/>
  <c r="KK38" i="18" s="1"/>
  <c r="KG38" i="18" a="1"/>
  <c r="KG38" i="18" s="1"/>
  <c r="KC38" i="18" a="1"/>
  <c r="KC38" i="18" s="1"/>
  <c r="JY38" i="18" a="1"/>
  <c r="JY38" i="18" s="1"/>
  <c r="JU38" i="18" a="1"/>
  <c r="JU38" i="18" s="1"/>
  <c r="JQ38" i="18" a="1"/>
  <c r="JQ38" i="18" s="1"/>
  <c r="JM38" i="18" a="1"/>
  <c r="JM38" i="18" s="1"/>
  <c r="JI38" i="18" a="1"/>
  <c r="JI38" i="18" s="1"/>
  <c r="JE38" i="18" a="1"/>
  <c r="JE38" i="18" s="1"/>
  <c r="JA38" i="18" a="1"/>
  <c r="JA38" i="18" s="1"/>
  <c r="IW38" i="18" a="1"/>
  <c r="IW38" i="18" s="1"/>
  <c r="SQ38" i="18" a="1"/>
  <c r="SQ38" i="18" s="1"/>
  <c r="SM38" i="18" a="1"/>
  <c r="SM38" i="18" s="1"/>
  <c r="SI38" i="18" a="1"/>
  <c r="SI38" i="18" s="1"/>
  <c r="SE38" i="18" a="1"/>
  <c r="SE38" i="18" s="1"/>
  <c r="SA38" i="18" a="1"/>
  <c r="SA38" i="18" s="1"/>
  <c r="RW38" i="18" a="1"/>
  <c r="RW38" i="18" s="1"/>
  <c r="RS38" i="18" a="1"/>
  <c r="RS38" i="18" s="1"/>
  <c r="RO38" i="18" a="1"/>
  <c r="RO38" i="18" s="1"/>
  <c r="RK38" i="18" a="1"/>
  <c r="RK38" i="18" s="1"/>
  <c r="RG38" i="18" a="1"/>
  <c r="RG38" i="18" s="1"/>
  <c r="RC38" i="18" a="1"/>
  <c r="RC38" i="18" s="1"/>
  <c r="QY38" i="18" a="1"/>
  <c r="QY38" i="18" s="1"/>
  <c r="QU38" i="18" a="1"/>
  <c r="QU38" i="18" s="1"/>
  <c r="QQ38" i="18" a="1"/>
  <c r="QQ38" i="18" s="1"/>
  <c r="QM38" i="18" a="1"/>
  <c r="QM38" i="18" s="1"/>
  <c r="QI38" i="18" a="1"/>
  <c r="QI38" i="18" s="1"/>
  <c r="QE38" i="18" a="1"/>
  <c r="QE38" i="18" s="1"/>
  <c r="QA38" i="18" a="1"/>
  <c r="QA38" i="18" s="1"/>
  <c r="PW38" i="18" a="1"/>
  <c r="PW38" i="18" s="1"/>
  <c r="PS38" i="18" a="1"/>
  <c r="PS38" i="18" s="1"/>
  <c r="PO38" i="18" a="1"/>
  <c r="PO38" i="18" s="1"/>
  <c r="PK38" i="18" a="1"/>
  <c r="PK38" i="18" s="1"/>
  <c r="PG38" i="18" a="1"/>
  <c r="PG38" i="18" s="1"/>
  <c r="PC38" i="18" a="1"/>
  <c r="PC38" i="18" s="1"/>
  <c r="OY38" i="18" a="1"/>
  <c r="OY38" i="18" s="1"/>
  <c r="OU38" i="18" a="1"/>
  <c r="OU38" i="18" s="1"/>
  <c r="OQ38" i="18" a="1"/>
  <c r="OQ38" i="18" s="1"/>
  <c r="OM38" i="18" a="1"/>
  <c r="OM38" i="18" s="1"/>
  <c r="OI38" i="18" a="1"/>
  <c r="OI38" i="18" s="1"/>
  <c r="OE38" i="18" a="1"/>
  <c r="OE38" i="18" s="1"/>
  <c r="OA38" i="18" a="1"/>
  <c r="OA38" i="18" s="1"/>
  <c r="NW38" i="18" a="1"/>
  <c r="NW38" i="18" s="1"/>
  <c r="NS38" i="18" a="1"/>
  <c r="NS38" i="18" s="1"/>
  <c r="NO38" i="18" a="1"/>
  <c r="NO38" i="18" s="1"/>
  <c r="NK38" i="18" a="1"/>
  <c r="NK38" i="18" s="1"/>
  <c r="NG38" i="18" a="1"/>
  <c r="NG38" i="18" s="1"/>
  <c r="NC38" i="18" a="1"/>
  <c r="NC38" i="18" s="1"/>
  <c r="MY38" i="18" a="1"/>
  <c r="MY38" i="18" s="1"/>
  <c r="MU38" i="18" a="1"/>
  <c r="MU38" i="18" s="1"/>
  <c r="MQ38" i="18" a="1"/>
  <c r="MQ38" i="18" s="1"/>
  <c r="MM38" i="18" a="1"/>
  <c r="MM38" i="18" s="1"/>
  <c r="MI38" i="18" a="1"/>
  <c r="MI38" i="18" s="1"/>
  <c r="ME38" i="18" a="1"/>
  <c r="ME38" i="18" s="1"/>
  <c r="MA38" i="18" a="1"/>
  <c r="MA38" i="18" s="1"/>
  <c r="LW38" i="18" a="1"/>
  <c r="LW38" i="18" s="1"/>
  <c r="LS38" i="18" a="1"/>
  <c r="LS38" i="18" s="1"/>
  <c r="LO38" i="18" a="1"/>
  <c r="LO38" i="18" s="1"/>
  <c r="LK38" i="18" a="1"/>
  <c r="LK38" i="18" s="1"/>
  <c r="LG38" i="18" a="1"/>
  <c r="LG38" i="18" s="1"/>
  <c r="LC38" i="18" a="1"/>
  <c r="LC38" i="18" s="1"/>
  <c r="KY38" i="18" a="1"/>
  <c r="KY38" i="18" s="1"/>
  <c r="KU38" i="18" a="1"/>
  <c r="KU38" i="18" s="1"/>
  <c r="KQ38" i="18" a="1"/>
  <c r="KQ38" i="18" s="1"/>
  <c r="KM38" i="18" a="1"/>
  <c r="KM38" i="18" s="1"/>
  <c r="KI38" i="18" a="1"/>
  <c r="KI38" i="18" s="1"/>
  <c r="SB38" i="18" a="1"/>
  <c r="SB38" i="18" s="1"/>
  <c r="RV38" i="18" a="1"/>
  <c r="RV38" i="18" s="1"/>
  <c r="QV38" i="18" a="1"/>
  <c r="QV38" i="18" s="1"/>
  <c r="QP38" i="18" a="1"/>
  <c r="QP38" i="18" s="1"/>
  <c r="PP38" i="18" a="1"/>
  <c r="PP38" i="18" s="1"/>
  <c r="PJ38" i="18" a="1"/>
  <c r="PJ38" i="18" s="1"/>
  <c r="OJ38" i="18" a="1"/>
  <c r="OJ38" i="18" s="1"/>
  <c r="OD38" i="18" a="1"/>
  <c r="OD38" i="18" s="1"/>
  <c r="ND38" i="18" a="1"/>
  <c r="ND38" i="18" s="1"/>
  <c r="MX38" i="18" a="1"/>
  <c r="MX38" i="18" s="1"/>
  <c r="LX38" i="18" a="1"/>
  <c r="LX38" i="18" s="1"/>
  <c r="LR38" i="18" a="1"/>
  <c r="LR38" i="18" s="1"/>
  <c r="KR38" i="18" a="1"/>
  <c r="KR38" i="18" s="1"/>
  <c r="KL38" i="18" a="1"/>
  <c r="KL38" i="18" s="1"/>
  <c r="SN38" i="18" a="1"/>
  <c r="SN38" i="18" s="1"/>
  <c r="SH38" i="18" a="1"/>
  <c r="SH38" i="18" s="1"/>
  <c r="RH38" i="18" a="1"/>
  <c r="RH38" i="18" s="1"/>
  <c r="RB38" i="18" a="1"/>
  <c r="RB38" i="18" s="1"/>
  <c r="QB38" i="18" a="1"/>
  <c r="QB38" i="18" s="1"/>
  <c r="PV38" i="18" a="1"/>
  <c r="PV38" i="18" s="1"/>
  <c r="OV38" i="18" a="1"/>
  <c r="OV38" i="18" s="1"/>
  <c r="OP38" i="18" a="1"/>
  <c r="OP38" i="18" s="1"/>
  <c r="NP38" i="18" a="1"/>
  <c r="NP38" i="18" s="1"/>
  <c r="NJ38" i="18" a="1"/>
  <c r="NJ38" i="18" s="1"/>
  <c r="MJ38" i="18" a="1"/>
  <c r="MJ38" i="18" s="1"/>
  <c r="MD38" i="18" a="1"/>
  <c r="MD38" i="18" s="1"/>
  <c r="LD38" i="18" a="1"/>
  <c r="LD38" i="18" s="1"/>
  <c r="KX38" i="18" a="1"/>
  <c r="KX38" i="18" s="1"/>
  <c r="KE38" i="18" a="1"/>
  <c r="KE38" i="18" s="1"/>
  <c r="JZ38" i="18" a="1"/>
  <c r="JZ38" i="18" s="1"/>
  <c r="JT38" i="18" a="1"/>
  <c r="JT38" i="18" s="1"/>
  <c r="JO38" i="18" a="1"/>
  <c r="JO38" i="18" s="1"/>
  <c r="JJ38" i="18" a="1"/>
  <c r="JJ38" i="18" s="1"/>
  <c r="JD38" i="18" a="1"/>
  <c r="JD38" i="18" s="1"/>
  <c r="IY38" i="18" a="1"/>
  <c r="IY38" i="18" s="1"/>
  <c r="IT38" i="18" a="1"/>
  <c r="IT38" i="18" s="1"/>
  <c r="IP38" i="18" a="1"/>
  <c r="IP38" i="18" s="1"/>
  <c r="IL38" i="18" a="1"/>
  <c r="IL38" i="18" s="1"/>
  <c r="IH38" i="18" a="1"/>
  <c r="IH38" i="18" s="1"/>
  <c r="ID38" i="18" a="1"/>
  <c r="ID38" i="18" s="1"/>
  <c r="HZ38" i="18" a="1"/>
  <c r="HZ38" i="18" s="1"/>
  <c r="HV38" i="18" a="1"/>
  <c r="HV38" i="18" s="1"/>
  <c r="HR38" i="18" a="1"/>
  <c r="HR38" i="18" s="1"/>
  <c r="HN38" i="18" a="1"/>
  <c r="HN38" i="18" s="1"/>
  <c r="HJ38" i="18" a="1"/>
  <c r="HJ38" i="18" s="1"/>
  <c r="HF38" i="18" a="1"/>
  <c r="HF38" i="18" s="1"/>
  <c r="HB38" i="18" a="1"/>
  <c r="HB38" i="18" s="1"/>
  <c r="GX38" i="18" a="1"/>
  <c r="GX38" i="18" s="1"/>
  <c r="GT38" i="18" a="1"/>
  <c r="GT38" i="18" s="1"/>
  <c r="GP38" i="18" a="1"/>
  <c r="GP38" i="18" s="1"/>
  <c r="GL38" i="18" a="1"/>
  <c r="GL38" i="18" s="1"/>
  <c r="GH38" i="18" a="1"/>
  <c r="GH38" i="18" s="1"/>
  <c r="GD38" i="18" a="1"/>
  <c r="GD38" i="18" s="1"/>
  <c r="ST38" i="18" a="1"/>
  <c r="ST38" i="18" s="1"/>
  <c r="RT38" i="18" a="1"/>
  <c r="RT38" i="18" s="1"/>
  <c r="RN38" i="18" a="1"/>
  <c r="RN38" i="18" s="1"/>
  <c r="QN38" i="18" a="1"/>
  <c r="QN38" i="18" s="1"/>
  <c r="QH38" i="18" a="1"/>
  <c r="QH38" i="18" s="1"/>
  <c r="PH38" i="18" a="1"/>
  <c r="PH38" i="18" s="1"/>
  <c r="PB38" i="18" a="1"/>
  <c r="PB38" i="18" s="1"/>
  <c r="OB38" i="18" a="1"/>
  <c r="OB38" i="18" s="1"/>
  <c r="NV38" i="18" a="1"/>
  <c r="NV38" i="18" s="1"/>
  <c r="MV38" i="18" a="1"/>
  <c r="MV38" i="18" s="1"/>
  <c r="MP38" i="18" a="1"/>
  <c r="MP38" i="18" s="1"/>
  <c r="LP38" i="18" a="1"/>
  <c r="LP38" i="18" s="1"/>
  <c r="LJ38" i="18" a="1"/>
  <c r="LJ38" i="18" s="1"/>
  <c r="KJ38" i="18" a="1"/>
  <c r="KJ38" i="18" s="1"/>
  <c r="SF38" i="18" a="1"/>
  <c r="SF38" i="18" s="1"/>
  <c r="RZ38" i="18" a="1"/>
  <c r="RZ38" i="18" s="1"/>
  <c r="QZ38" i="18" a="1"/>
  <c r="QZ38" i="18" s="1"/>
  <c r="QT38" i="18" a="1"/>
  <c r="QT38" i="18" s="1"/>
  <c r="PT38" i="18" a="1"/>
  <c r="PT38" i="18" s="1"/>
  <c r="PN38" i="18" a="1"/>
  <c r="PN38" i="18" s="1"/>
  <c r="ON38" i="18" a="1"/>
  <c r="ON38" i="18" s="1"/>
  <c r="OH38" i="18" a="1"/>
  <c r="OH38" i="18" s="1"/>
  <c r="NH38" i="18" a="1"/>
  <c r="NH38" i="18" s="1"/>
  <c r="NB38" i="18" a="1"/>
  <c r="NB38" i="18" s="1"/>
  <c r="MB38" i="18" a="1"/>
  <c r="MB38" i="18" s="1"/>
  <c r="LV38" i="18" a="1"/>
  <c r="LV38" i="18" s="1"/>
  <c r="KV38" i="18" a="1"/>
  <c r="KV38" i="18" s="1"/>
  <c r="KP38" i="18" a="1"/>
  <c r="KP38" i="18" s="1"/>
  <c r="KD38" i="18" a="1"/>
  <c r="KD38" i="18" s="1"/>
  <c r="JX38" i="18" a="1"/>
  <c r="JX38" i="18" s="1"/>
  <c r="JS38" i="18" a="1"/>
  <c r="JS38" i="18" s="1"/>
  <c r="JN38" i="18" a="1"/>
  <c r="JN38" i="18" s="1"/>
  <c r="JH38" i="18" a="1"/>
  <c r="JH38" i="18" s="1"/>
  <c r="JC38" i="18" a="1"/>
  <c r="JC38" i="18" s="1"/>
  <c r="IX38" i="18" a="1"/>
  <c r="IX38" i="18" s="1"/>
  <c r="IS38" i="18" a="1"/>
  <c r="IS38" i="18" s="1"/>
  <c r="IO38" i="18" a="1"/>
  <c r="IO38" i="18" s="1"/>
  <c r="IK38" i="18" a="1"/>
  <c r="IK38" i="18" s="1"/>
  <c r="IG38" i="18" a="1"/>
  <c r="IG38" i="18" s="1"/>
  <c r="IC38" i="18" a="1"/>
  <c r="IC38" i="18" s="1"/>
  <c r="HY38" i="18" a="1"/>
  <c r="HY38" i="18" s="1"/>
  <c r="SR38" i="18" a="1"/>
  <c r="SR38" i="18" s="1"/>
  <c r="SL38" i="18" a="1"/>
  <c r="SL38" i="18" s="1"/>
  <c r="RL38" i="18" a="1"/>
  <c r="RL38" i="18" s="1"/>
  <c r="RF38" i="18" a="1"/>
  <c r="RF38" i="18" s="1"/>
  <c r="QF38" i="18" a="1"/>
  <c r="QF38" i="18" s="1"/>
  <c r="PZ38" i="18" a="1"/>
  <c r="PZ38" i="18" s="1"/>
  <c r="OZ38" i="18" a="1"/>
  <c r="OZ38" i="18" s="1"/>
  <c r="OT38" i="18" a="1"/>
  <c r="OT38" i="18" s="1"/>
  <c r="NT38" i="18" a="1"/>
  <c r="NT38" i="18" s="1"/>
  <c r="NN38" i="18" a="1"/>
  <c r="NN38" i="18" s="1"/>
  <c r="MN38" i="18" a="1"/>
  <c r="MN38" i="18" s="1"/>
  <c r="MH38" i="18" a="1"/>
  <c r="MH38" i="18" s="1"/>
  <c r="LH38" i="18" a="1"/>
  <c r="LH38" i="18" s="1"/>
  <c r="LB38" i="18" a="1"/>
  <c r="LB38" i="18" s="1"/>
  <c r="RX38" i="18" a="1"/>
  <c r="RX38" i="18" s="1"/>
  <c r="RR38" i="18" a="1"/>
  <c r="RR38" i="18" s="1"/>
  <c r="QR38" i="18" a="1"/>
  <c r="QR38" i="18" s="1"/>
  <c r="QL38" i="18" a="1"/>
  <c r="QL38" i="18" s="1"/>
  <c r="PL38" i="18" a="1"/>
  <c r="PL38" i="18" s="1"/>
  <c r="PF38" i="18" a="1"/>
  <c r="PF38" i="18" s="1"/>
  <c r="OF38" i="18" a="1"/>
  <c r="OF38" i="18" s="1"/>
  <c r="NZ38" i="18" a="1"/>
  <c r="NZ38" i="18" s="1"/>
  <c r="MZ38" i="18" a="1"/>
  <c r="MZ38" i="18" s="1"/>
  <c r="MT38" i="18" a="1"/>
  <c r="MT38" i="18" s="1"/>
  <c r="LT38" i="18" a="1"/>
  <c r="LT38" i="18" s="1"/>
  <c r="LN38" i="18" a="1"/>
  <c r="LN38" i="18" s="1"/>
  <c r="KN38" i="18" a="1"/>
  <c r="KN38" i="18" s="1"/>
  <c r="KH38" i="18" a="1"/>
  <c r="KH38" i="18" s="1"/>
  <c r="KB38" i="18" a="1"/>
  <c r="KB38" i="18" s="1"/>
  <c r="JW38" i="18" a="1"/>
  <c r="JW38" i="18" s="1"/>
  <c r="JR38" i="18" a="1"/>
  <c r="JR38" i="18" s="1"/>
  <c r="JL38" i="18" a="1"/>
  <c r="JL38" i="18" s="1"/>
  <c r="JG38" i="18" a="1"/>
  <c r="JG38" i="18" s="1"/>
  <c r="JB38" i="18" a="1"/>
  <c r="JB38" i="18" s="1"/>
  <c r="IV38" i="18" a="1"/>
  <c r="IV38" i="18" s="1"/>
  <c r="IR38" i="18" a="1"/>
  <c r="IR38" i="18" s="1"/>
  <c r="IN38" i="18" a="1"/>
  <c r="IN38" i="18" s="1"/>
  <c r="IJ38" i="18" a="1"/>
  <c r="IJ38" i="18" s="1"/>
  <c r="IF38" i="18" a="1"/>
  <c r="IF38" i="18" s="1"/>
  <c r="IB38" i="18" a="1"/>
  <c r="IB38" i="18" s="1"/>
  <c r="HX38" i="18" a="1"/>
  <c r="HX38" i="18" s="1"/>
  <c r="HT38" i="18" a="1"/>
  <c r="HT38" i="18" s="1"/>
  <c r="HP38" i="18" a="1"/>
  <c r="HP38" i="18" s="1"/>
  <c r="HL38" i="18" a="1"/>
  <c r="HL38" i="18" s="1"/>
  <c r="HH38" i="18" a="1"/>
  <c r="HH38" i="18" s="1"/>
  <c r="HD38" i="18" a="1"/>
  <c r="HD38" i="18" s="1"/>
  <c r="GZ38" i="18" a="1"/>
  <c r="GZ38" i="18" s="1"/>
  <c r="GV38" i="18" a="1"/>
  <c r="GV38" i="18" s="1"/>
  <c r="GR38" i="18" a="1"/>
  <c r="GR38" i="18" s="1"/>
  <c r="GN38" i="18" a="1"/>
  <c r="GN38" i="18" s="1"/>
  <c r="GJ38" i="18" a="1"/>
  <c r="GJ38" i="18" s="1"/>
  <c r="GF38" i="18" a="1"/>
  <c r="GF38" i="18" s="1"/>
  <c r="GB38" i="18" a="1"/>
  <c r="GB38" i="18" s="1"/>
  <c r="FX38" i="18" a="1"/>
  <c r="FX38" i="18" s="1"/>
  <c r="FT38" i="18" a="1"/>
  <c r="FT38" i="18" s="1"/>
  <c r="FP38" i="18" a="1"/>
  <c r="FP38" i="18" s="1"/>
  <c r="FL38" i="18" a="1"/>
  <c r="FL38" i="18" s="1"/>
  <c r="FH38" i="18" a="1"/>
  <c r="FH38" i="18" s="1"/>
  <c r="FD38" i="18" a="1"/>
  <c r="FD38" i="18" s="1"/>
  <c r="EZ38" i="18" a="1"/>
  <c r="EZ38" i="18" s="1"/>
  <c r="EV38" i="18" a="1"/>
  <c r="EV38" i="18" s="1"/>
  <c r="ER38" i="18" a="1"/>
  <c r="ER38" i="18" s="1"/>
  <c r="EN38" i="18" a="1"/>
  <c r="EN38" i="18" s="1"/>
  <c r="EJ38" i="18" a="1"/>
  <c r="EJ38" i="18" s="1"/>
  <c r="EF38" i="18" a="1"/>
  <c r="EF38" i="18" s="1"/>
  <c r="EB38" i="18" a="1"/>
  <c r="EB38" i="18" s="1"/>
  <c r="SJ38" i="18" a="1"/>
  <c r="SJ38" i="18" s="1"/>
  <c r="SD38" i="18" a="1"/>
  <c r="SD38" i="18" s="1"/>
  <c r="RD38" i="18" a="1"/>
  <c r="RD38" i="18" s="1"/>
  <c r="QX38" i="18" a="1"/>
  <c r="QX38" i="18" s="1"/>
  <c r="PX38" i="18" a="1"/>
  <c r="PX38" i="18" s="1"/>
  <c r="PR38" i="18" a="1"/>
  <c r="PR38" i="18" s="1"/>
  <c r="OR38" i="18" a="1"/>
  <c r="OR38" i="18" s="1"/>
  <c r="OL38" i="18" a="1"/>
  <c r="OL38" i="18" s="1"/>
  <c r="NL38" i="18" a="1"/>
  <c r="NL38" i="18" s="1"/>
  <c r="NF38" i="18" a="1"/>
  <c r="NF38" i="18" s="1"/>
  <c r="MF38" i="18" a="1"/>
  <c r="MF38" i="18" s="1"/>
  <c r="LZ38" i="18" a="1"/>
  <c r="LZ38" i="18" s="1"/>
  <c r="KZ38" i="18" a="1"/>
  <c r="KZ38" i="18" s="1"/>
  <c r="KT38" i="18" a="1"/>
  <c r="KT38" i="18" s="1"/>
  <c r="RJ38" i="18" a="1"/>
  <c r="RJ38" i="18" s="1"/>
  <c r="LL38" i="18" a="1"/>
  <c r="LL38" i="18" s="1"/>
  <c r="JP38" i="18" a="1"/>
  <c r="JP38" i="18" s="1"/>
  <c r="IE38" i="18" a="1"/>
  <c r="IE38" i="18" s="1"/>
  <c r="HK38" i="18" a="1"/>
  <c r="HK38" i="18" s="1"/>
  <c r="GU38" i="18" a="1"/>
  <c r="GU38" i="18" s="1"/>
  <c r="GE38" i="18" a="1"/>
  <c r="GE38" i="18" s="1"/>
  <c r="FS38" i="18" a="1"/>
  <c r="FS38" i="18" s="1"/>
  <c r="FI38" i="18" a="1"/>
  <c r="FI38" i="18" s="1"/>
  <c r="EX38" i="18" a="1"/>
  <c r="EX38" i="18" s="1"/>
  <c r="EM38" i="18" a="1"/>
  <c r="EM38" i="18" s="1"/>
  <c r="EC38" i="18" a="1"/>
  <c r="EC38" i="18" s="1"/>
  <c r="DU38" i="18" a="1"/>
  <c r="DU38" i="18" s="1"/>
  <c r="DQ38" i="18" a="1"/>
  <c r="DQ38" i="18" s="1"/>
  <c r="DM38" i="18" a="1"/>
  <c r="DM38" i="18" s="1"/>
  <c r="DI38" i="18" a="1"/>
  <c r="DI38" i="18" s="1"/>
  <c r="DE38" i="18" a="1"/>
  <c r="DE38" i="18" s="1"/>
  <c r="DA38" i="18" a="1"/>
  <c r="DA38" i="18" s="1"/>
  <c r="CW38" i="18" a="1"/>
  <c r="CW38" i="18" s="1"/>
  <c r="CS38" i="18" a="1"/>
  <c r="CS38" i="18" s="1"/>
  <c r="CO38" i="18" a="1"/>
  <c r="CO38" i="18" s="1"/>
  <c r="CK38" i="18" a="1"/>
  <c r="CK38" i="18" s="1"/>
  <c r="CG38" i="18" a="1"/>
  <c r="CG38" i="18" s="1"/>
  <c r="CC38" i="18" a="1"/>
  <c r="CC38" i="18" s="1"/>
  <c r="BY38" i="18" a="1"/>
  <c r="BY38" i="18" s="1"/>
  <c r="BU38" i="18" a="1"/>
  <c r="BU38" i="18" s="1"/>
  <c r="BQ38" i="18" a="1"/>
  <c r="BQ38" i="18" s="1"/>
  <c r="BM38" i="18" a="1"/>
  <c r="BM38" i="18" s="1"/>
  <c r="BI38" i="18" a="1"/>
  <c r="BI38" i="18" s="1"/>
  <c r="BE38" i="18" a="1"/>
  <c r="BE38" i="18" s="1"/>
  <c r="BA38" i="18" a="1"/>
  <c r="BA38" i="18" s="1"/>
  <c r="AW38" i="18" a="1"/>
  <c r="AW38" i="18" s="1"/>
  <c r="AS38" i="18" a="1"/>
  <c r="AS38" i="18" s="1"/>
  <c r="AO38" i="18" a="1"/>
  <c r="AO38" i="18" s="1"/>
  <c r="AK38" i="18" a="1"/>
  <c r="AK38" i="18" s="1"/>
  <c r="AG38" i="18" a="1"/>
  <c r="AG38" i="18" s="1"/>
  <c r="AC38" i="18" a="1"/>
  <c r="AC38" i="18" s="1"/>
  <c r="Y38" i="18" a="1"/>
  <c r="Y38" i="18" s="1"/>
  <c r="U38" i="18" a="1"/>
  <c r="U38" i="18" s="1"/>
  <c r="Q38" i="18" a="1"/>
  <c r="Q38" i="18" s="1"/>
  <c r="M38" i="18" a="1"/>
  <c r="M38" i="18" s="1"/>
  <c r="I38" i="18" a="1"/>
  <c r="I38" i="18" s="1"/>
  <c r="PD38" i="18" a="1"/>
  <c r="PD38" i="18" s="1"/>
  <c r="LF38" i="18" a="1"/>
  <c r="LF38" i="18" s="1"/>
  <c r="JK38" i="18" a="1"/>
  <c r="JK38" i="18" s="1"/>
  <c r="IA38" i="18" a="1"/>
  <c r="IA38" i="18" s="1"/>
  <c r="HI38" i="18" a="1"/>
  <c r="HI38" i="18" s="1"/>
  <c r="GS38" i="18" a="1"/>
  <c r="GS38" i="18" s="1"/>
  <c r="GC38" i="18" a="1"/>
  <c r="GC38" i="18" s="1"/>
  <c r="FR38" i="18" a="1"/>
  <c r="FR38" i="18" s="1"/>
  <c r="FG38" i="18" a="1"/>
  <c r="FG38" i="18" s="1"/>
  <c r="EW38" i="18" a="1"/>
  <c r="EW38" i="18" s="1"/>
  <c r="EL38" i="18" a="1"/>
  <c r="EL38" i="18" s="1"/>
  <c r="EA38" i="18" a="1"/>
  <c r="EA38" i="18" s="1"/>
  <c r="OX38" i="18" a="1"/>
  <c r="OX38" i="18" s="1"/>
  <c r="JF38" i="18" a="1"/>
  <c r="JF38" i="18" s="1"/>
  <c r="HW38" i="18" a="1"/>
  <c r="HW38" i="18" s="1"/>
  <c r="HG38" i="18" a="1"/>
  <c r="HG38" i="18" s="1"/>
  <c r="GQ38" i="18" a="1"/>
  <c r="GQ38" i="18" s="1"/>
  <c r="GA38" i="18" a="1"/>
  <c r="GA38" i="18" s="1"/>
  <c r="FQ38" i="18" a="1"/>
  <c r="FQ38" i="18" s="1"/>
  <c r="FF38" i="18" a="1"/>
  <c r="FF38" i="18" s="1"/>
  <c r="EU38" i="18" a="1"/>
  <c r="EU38" i="18" s="1"/>
  <c r="EK38" i="18" a="1"/>
  <c r="EK38" i="18" s="1"/>
  <c r="DZ38" i="18" a="1"/>
  <c r="DZ38" i="18" s="1"/>
  <c r="DT38" i="18" a="1"/>
  <c r="DT38" i="18" s="1"/>
  <c r="DP38" i="18" a="1"/>
  <c r="DP38" i="18" s="1"/>
  <c r="DL38" i="18" a="1"/>
  <c r="DL38" i="18" s="1"/>
  <c r="DH38" i="18" a="1"/>
  <c r="DH38" i="18" s="1"/>
  <c r="DD38" i="18" a="1"/>
  <c r="DD38" i="18" s="1"/>
  <c r="CZ38" i="18" a="1"/>
  <c r="CZ38" i="18" s="1"/>
  <c r="CV38" i="18" a="1"/>
  <c r="CV38" i="18" s="1"/>
  <c r="CR38" i="18" a="1"/>
  <c r="CR38" i="18" s="1"/>
  <c r="CN38" i="18" a="1"/>
  <c r="CN38" i="18" s="1"/>
  <c r="CJ38" i="18" a="1"/>
  <c r="CJ38" i="18" s="1"/>
  <c r="CF38" i="18" a="1"/>
  <c r="CF38" i="18" s="1"/>
  <c r="CB38" i="18" a="1"/>
  <c r="CB38" i="18" s="1"/>
  <c r="BX38" i="18" a="1"/>
  <c r="BX38" i="18" s="1"/>
  <c r="BT38" i="18" a="1"/>
  <c r="BT38" i="18" s="1"/>
  <c r="BP38" i="18" a="1"/>
  <c r="BP38" i="18" s="1"/>
  <c r="BL38" i="18" a="1"/>
  <c r="BL38" i="18" s="1"/>
  <c r="BH38" i="18" a="1"/>
  <c r="BH38" i="18" s="1"/>
  <c r="BD38" i="18" a="1"/>
  <c r="BD38" i="18" s="1"/>
  <c r="AZ38" i="18" a="1"/>
  <c r="AZ38" i="18" s="1"/>
  <c r="AV38" i="18" a="1"/>
  <c r="AV38" i="18" s="1"/>
  <c r="AR38" i="18" a="1"/>
  <c r="AR38" i="18" s="1"/>
  <c r="AN38" i="18" a="1"/>
  <c r="AN38" i="18" s="1"/>
  <c r="AJ38" i="18" a="1"/>
  <c r="AJ38" i="18" s="1"/>
  <c r="AF38" i="18" a="1"/>
  <c r="AF38" i="18" s="1"/>
  <c r="AB38" i="18" a="1"/>
  <c r="AB38" i="18" s="1"/>
  <c r="X38" i="18" a="1"/>
  <c r="X38" i="18" s="1"/>
  <c r="T38" i="18" a="1"/>
  <c r="T38" i="18" s="1"/>
  <c r="P38" i="18" a="1"/>
  <c r="P38" i="18" s="1"/>
  <c r="L38" i="18" a="1"/>
  <c r="L38" i="18" s="1"/>
  <c r="H38" i="18" a="1"/>
  <c r="H38" i="18" s="1"/>
  <c r="SP38" i="18" a="1"/>
  <c r="SP38" i="18" s="1"/>
  <c r="MR38" i="18" a="1"/>
  <c r="MR38" i="18" s="1"/>
  <c r="IZ38" i="18" a="1"/>
  <c r="IZ38" i="18" s="1"/>
  <c r="HU38" i="18" a="1"/>
  <c r="HU38" i="18" s="1"/>
  <c r="HE38" i="18" a="1"/>
  <c r="HE38" i="18" s="1"/>
  <c r="GO38" i="18" a="1"/>
  <c r="GO38" i="18" s="1"/>
  <c r="FZ38" i="18" a="1"/>
  <c r="FZ38" i="18" s="1"/>
  <c r="FO38" i="18" a="1"/>
  <c r="FO38" i="18" s="1"/>
  <c r="FE38" i="18" a="1"/>
  <c r="FE38" i="18" s="1"/>
  <c r="ET38" i="18" a="1"/>
  <c r="ET38" i="18" s="1"/>
  <c r="EI38" i="18" a="1"/>
  <c r="EI38" i="18" s="1"/>
  <c r="DY38" i="18" a="1"/>
  <c r="DY38" i="18" s="1"/>
  <c r="QJ38" i="18" a="1"/>
  <c r="QJ38" i="18" s="1"/>
  <c r="ML38" i="18" a="1"/>
  <c r="ML38" i="18" s="1"/>
  <c r="IU38" i="18" a="1"/>
  <c r="IU38" i="18" s="1"/>
  <c r="HS38" i="18" a="1"/>
  <c r="HS38" i="18" s="1"/>
  <c r="HC38" i="18" a="1"/>
  <c r="HC38" i="18" s="1"/>
  <c r="GM38" i="18" a="1"/>
  <c r="GM38" i="18" s="1"/>
  <c r="FY38" i="18" a="1"/>
  <c r="FY38" i="18" s="1"/>
  <c r="FN38" i="18" a="1"/>
  <c r="FN38" i="18" s="1"/>
  <c r="FC38" i="18" a="1"/>
  <c r="FC38" i="18" s="1"/>
  <c r="ES38" i="18" a="1"/>
  <c r="ES38" i="18" s="1"/>
  <c r="EH38" i="18" a="1"/>
  <c r="EH38" i="18" s="1"/>
  <c r="DX38" i="18" a="1"/>
  <c r="DX38" i="18" s="1"/>
  <c r="DS38" i="18" a="1"/>
  <c r="DS38" i="18" s="1"/>
  <c r="DO38" i="18" a="1"/>
  <c r="DO38" i="18" s="1"/>
  <c r="DK38" i="18" a="1"/>
  <c r="DK38" i="18" s="1"/>
  <c r="DG38" i="18" a="1"/>
  <c r="DG38" i="18" s="1"/>
  <c r="DC38" i="18" a="1"/>
  <c r="DC38" i="18" s="1"/>
  <c r="CY38" i="18" a="1"/>
  <c r="CY38" i="18" s="1"/>
  <c r="CU38" i="18" a="1"/>
  <c r="CU38" i="18" s="1"/>
  <c r="CQ38" i="18" a="1"/>
  <c r="CQ38" i="18" s="1"/>
  <c r="CM38" i="18" a="1"/>
  <c r="CM38" i="18" s="1"/>
  <c r="CI38" i="18" a="1"/>
  <c r="CI38" i="18" s="1"/>
  <c r="CE38" i="18" a="1"/>
  <c r="CE38" i="18" s="1"/>
  <c r="CA38" i="18" a="1"/>
  <c r="CA38" i="18" s="1"/>
  <c r="BW38" i="18" a="1"/>
  <c r="BW38" i="18" s="1"/>
  <c r="BS38" i="18" a="1"/>
  <c r="BS38" i="18" s="1"/>
  <c r="BO38" i="18" a="1"/>
  <c r="BO38" i="18" s="1"/>
  <c r="BK38" i="18" a="1"/>
  <c r="BK38" i="18" s="1"/>
  <c r="BG38" i="18" a="1"/>
  <c r="BG38" i="18" s="1"/>
  <c r="BC38" i="18" a="1"/>
  <c r="BC38" i="18" s="1"/>
  <c r="AY38" i="18" a="1"/>
  <c r="AY38" i="18" s="1"/>
  <c r="AU38" i="18" a="1"/>
  <c r="AU38" i="18" s="1"/>
  <c r="AQ38" i="18" a="1"/>
  <c r="AQ38" i="18" s="1"/>
  <c r="AM38" i="18" a="1"/>
  <c r="AM38" i="18" s="1"/>
  <c r="AI38" i="18" a="1"/>
  <c r="AI38" i="18" s="1"/>
  <c r="AE38" i="18" a="1"/>
  <c r="AE38" i="18" s="1"/>
  <c r="AA38" i="18" a="1"/>
  <c r="AA38" i="18" s="1"/>
  <c r="W38" i="18" a="1"/>
  <c r="W38" i="18" s="1"/>
  <c r="S38" i="18" a="1"/>
  <c r="S38" i="18" s="1"/>
  <c r="O38" i="18" a="1"/>
  <c r="O38" i="18" s="1"/>
  <c r="K38" i="18" a="1"/>
  <c r="K38" i="18" s="1"/>
  <c r="G38" i="18" a="1"/>
  <c r="G38" i="18" s="1"/>
  <c r="QD38" i="18" a="1"/>
  <c r="QD38" i="18" s="1"/>
  <c r="KF38" i="18" a="1"/>
  <c r="KF38" i="18" s="1"/>
  <c r="IQ38" i="18" a="1"/>
  <c r="IQ38" i="18" s="1"/>
  <c r="HQ38" i="18" a="1"/>
  <c r="HQ38" i="18" s="1"/>
  <c r="HA38" i="18" a="1"/>
  <c r="HA38" i="18" s="1"/>
  <c r="GK38" i="18" a="1"/>
  <c r="GK38" i="18" s="1"/>
  <c r="FW38" i="18" a="1"/>
  <c r="FW38" i="18" s="1"/>
  <c r="FM38" i="18" a="1"/>
  <c r="FM38" i="18" s="1"/>
  <c r="FB38" i="18" a="1"/>
  <c r="FB38" i="18" s="1"/>
  <c r="EQ38" i="18" a="1"/>
  <c r="EQ38" i="18" s="1"/>
  <c r="EG38" i="18" a="1"/>
  <c r="EG38" i="18" s="1"/>
  <c r="DW38" i="18" a="1"/>
  <c r="DW38" i="18" s="1"/>
  <c r="RP38" i="18" a="1"/>
  <c r="RP38" i="18" s="1"/>
  <c r="ED38" i="18" a="1"/>
  <c r="ED38" i="18" s="1"/>
  <c r="FU38" i="18" a="1"/>
  <c r="FU38" i="18" s="1"/>
  <c r="II38" i="18" a="1"/>
  <c r="II38" i="18" s="1"/>
  <c r="R38" i="18" a="1"/>
  <c r="R38" i="18" s="1"/>
  <c r="AH38" i="18" a="1"/>
  <c r="AH38" i="18" s="1"/>
  <c r="AX38" i="18" a="1"/>
  <c r="AX38" i="18" s="1"/>
  <c r="BN38" i="18" a="1"/>
  <c r="BN38" i="18" s="1"/>
  <c r="CD38" i="18" a="1"/>
  <c r="CD38" i="18" s="1"/>
  <c r="CT38" i="18" a="1"/>
  <c r="CT38" i="18" s="1"/>
  <c r="DJ38" i="18" a="1"/>
  <c r="DJ38" i="18" s="1"/>
  <c r="EE38" i="18" a="1"/>
  <c r="EE38" i="18" s="1"/>
  <c r="FV38" i="18" a="1"/>
  <c r="FV38" i="18" s="1"/>
  <c r="IM38" i="18" a="1"/>
  <c r="IM38" i="18" s="1"/>
  <c r="C45" i="18"/>
  <c r="C46" i="18"/>
  <c r="AA71" i="18"/>
  <c r="C44" i="18"/>
  <c r="EJ38" i="17" a="1"/>
  <c r="EJ38" i="17" s="1"/>
  <c r="CI38" i="17" a="1"/>
  <c r="CI38" i="17" s="1"/>
  <c r="SG38" i="17" a="1"/>
  <c r="SG38" i="17" s="1"/>
  <c r="FP38" i="17" a="1"/>
  <c r="FP38" i="17" s="1"/>
  <c r="II38" i="17" a="1"/>
  <c r="II38" i="17" s="1"/>
  <c r="IJ38" i="17" a="1"/>
  <c r="IJ38" i="17" s="1"/>
  <c r="JR38" i="17" a="1"/>
  <c r="JR38" i="17" s="1"/>
  <c r="NA38" i="17" a="1"/>
  <c r="NA38" i="17" s="1"/>
  <c r="BC38" i="17" a="1"/>
  <c r="BC38" i="17" s="1"/>
  <c r="NU38" i="17" a="1"/>
  <c r="NU38" i="17" s="1"/>
  <c r="DT38" i="17" a="1"/>
  <c r="DT38" i="17" s="1"/>
  <c r="W38" i="17" a="1"/>
  <c r="W38" i="17" s="1"/>
  <c r="DD38" i="17" a="1"/>
  <c r="DD38" i="17" s="1"/>
  <c r="SR38" i="17" a="1"/>
  <c r="SR38" i="17" s="1"/>
  <c r="SN38" i="17" a="1"/>
  <c r="SN38" i="17" s="1"/>
  <c r="SJ38" i="17" a="1"/>
  <c r="SJ38" i="17" s="1"/>
  <c r="SF38" i="17" a="1"/>
  <c r="SF38" i="17" s="1"/>
  <c r="SB38" i="17" a="1"/>
  <c r="SB38" i="17" s="1"/>
  <c r="RX38" i="17" a="1"/>
  <c r="RX38" i="17" s="1"/>
  <c r="RT38" i="17" a="1"/>
  <c r="RT38" i="17" s="1"/>
  <c r="RP38" i="17" a="1"/>
  <c r="RP38" i="17" s="1"/>
  <c r="RL38" i="17" a="1"/>
  <c r="RL38" i="17" s="1"/>
  <c r="RH38" i="17" a="1"/>
  <c r="RH38" i="17" s="1"/>
  <c r="RD38" i="17" a="1"/>
  <c r="RD38" i="17" s="1"/>
  <c r="QZ38" i="17" a="1"/>
  <c r="QZ38" i="17" s="1"/>
  <c r="QV38" i="17" a="1"/>
  <c r="QV38" i="17" s="1"/>
  <c r="QR38" i="17" a="1"/>
  <c r="QR38" i="17" s="1"/>
  <c r="QN38" i="17" a="1"/>
  <c r="QN38" i="17" s="1"/>
  <c r="QJ38" i="17" a="1"/>
  <c r="QJ38" i="17" s="1"/>
  <c r="QF38" i="17" a="1"/>
  <c r="QF38" i="17" s="1"/>
  <c r="QB38" i="17" a="1"/>
  <c r="QB38" i="17" s="1"/>
  <c r="PX38" i="17" a="1"/>
  <c r="PX38" i="17" s="1"/>
  <c r="PT38" i="17" a="1"/>
  <c r="PT38" i="17" s="1"/>
  <c r="PP38" i="17" a="1"/>
  <c r="PP38" i="17" s="1"/>
  <c r="PL38" i="17" a="1"/>
  <c r="PL38" i="17" s="1"/>
  <c r="PH38" i="17" a="1"/>
  <c r="PH38" i="17" s="1"/>
  <c r="PD38" i="17" a="1"/>
  <c r="PD38" i="17" s="1"/>
  <c r="OZ38" i="17" a="1"/>
  <c r="OZ38" i="17" s="1"/>
  <c r="OV38" i="17" a="1"/>
  <c r="OV38" i="17" s="1"/>
  <c r="OR38" i="17" a="1"/>
  <c r="OR38" i="17" s="1"/>
  <c r="ON38" i="17" a="1"/>
  <c r="ON38" i="17" s="1"/>
  <c r="OJ38" i="17" a="1"/>
  <c r="OJ38" i="17" s="1"/>
  <c r="OF38" i="17" a="1"/>
  <c r="OF38" i="17" s="1"/>
  <c r="OB38" i="17" a="1"/>
  <c r="OB38" i="17" s="1"/>
  <c r="NX38" i="17" a="1"/>
  <c r="NX38" i="17" s="1"/>
  <c r="NT38" i="17" a="1"/>
  <c r="NT38" i="17" s="1"/>
  <c r="NP38" i="17" a="1"/>
  <c r="NP38" i="17" s="1"/>
  <c r="NL38" i="17" a="1"/>
  <c r="NL38" i="17" s="1"/>
  <c r="NH38" i="17" a="1"/>
  <c r="NH38" i="17" s="1"/>
  <c r="ND38" i="17" a="1"/>
  <c r="ND38" i="17" s="1"/>
  <c r="MZ38" i="17" a="1"/>
  <c r="MZ38" i="17" s="1"/>
  <c r="MV38" i="17" a="1"/>
  <c r="MV38" i="17" s="1"/>
  <c r="MR38" i="17" a="1"/>
  <c r="MR38" i="17" s="1"/>
  <c r="MN38" i="17" a="1"/>
  <c r="MN38" i="17" s="1"/>
  <c r="MJ38" i="17" a="1"/>
  <c r="MJ38" i="17" s="1"/>
  <c r="MF38" i="17" a="1"/>
  <c r="MF38" i="17" s="1"/>
  <c r="MB38" i="17" a="1"/>
  <c r="MB38" i="17" s="1"/>
  <c r="LX38" i="17" a="1"/>
  <c r="LX38" i="17" s="1"/>
  <c r="LT38" i="17" a="1"/>
  <c r="LT38" i="17" s="1"/>
  <c r="LP38" i="17" a="1"/>
  <c r="LP38" i="17" s="1"/>
  <c r="LL38" i="17" a="1"/>
  <c r="LL38" i="17" s="1"/>
  <c r="LH38" i="17" a="1"/>
  <c r="LH38" i="17" s="1"/>
  <c r="LD38" i="17" a="1"/>
  <c r="LD38" i="17" s="1"/>
  <c r="KZ38" i="17" a="1"/>
  <c r="KZ38" i="17" s="1"/>
  <c r="KV38" i="17" a="1"/>
  <c r="KV38" i="17" s="1"/>
  <c r="KR38" i="17" a="1"/>
  <c r="KR38" i="17" s="1"/>
  <c r="KN38" i="17" a="1"/>
  <c r="KN38" i="17" s="1"/>
  <c r="KJ38" i="17" a="1"/>
  <c r="KJ38" i="17" s="1"/>
  <c r="KF38" i="17" a="1"/>
  <c r="KF38" i="17" s="1"/>
  <c r="KB38" i="17" a="1"/>
  <c r="KB38" i="17" s="1"/>
  <c r="JX38" i="17" a="1"/>
  <c r="JX38" i="17" s="1"/>
  <c r="ST38" i="17" a="1"/>
  <c r="ST38" i="17" s="1"/>
  <c r="SP38" i="17" a="1"/>
  <c r="SP38" i="17" s="1"/>
  <c r="SL38" i="17" a="1"/>
  <c r="SL38" i="17" s="1"/>
  <c r="SH38" i="17" a="1"/>
  <c r="SH38" i="17" s="1"/>
  <c r="SD38" i="17" a="1"/>
  <c r="SD38" i="17" s="1"/>
  <c r="RZ38" i="17" a="1"/>
  <c r="RZ38" i="17" s="1"/>
  <c r="RV38" i="17" a="1"/>
  <c r="RV38" i="17" s="1"/>
  <c r="RR38" i="17" a="1"/>
  <c r="RR38" i="17" s="1"/>
  <c r="RN38" i="17" a="1"/>
  <c r="RN38" i="17" s="1"/>
  <c r="RJ38" i="17" a="1"/>
  <c r="RJ38" i="17" s="1"/>
  <c r="RF38" i="17" a="1"/>
  <c r="RF38" i="17" s="1"/>
  <c r="RB38" i="17" a="1"/>
  <c r="RB38" i="17" s="1"/>
  <c r="QX38" i="17" a="1"/>
  <c r="QX38" i="17" s="1"/>
  <c r="QT38" i="17" a="1"/>
  <c r="QT38" i="17" s="1"/>
  <c r="QP38" i="17" a="1"/>
  <c r="QP38" i="17" s="1"/>
  <c r="QL38" i="17" a="1"/>
  <c r="QL38" i="17" s="1"/>
  <c r="QH38" i="17" a="1"/>
  <c r="QH38" i="17" s="1"/>
  <c r="QD38" i="17" a="1"/>
  <c r="QD38" i="17" s="1"/>
  <c r="PZ38" i="17" a="1"/>
  <c r="PZ38" i="17" s="1"/>
  <c r="PV38" i="17" a="1"/>
  <c r="PV38" i="17" s="1"/>
  <c r="PR38" i="17" a="1"/>
  <c r="PR38" i="17" s="1"/>
  <c r="PN38" i="17" a="1"/>
  <c r="PN38" i="17" s="1"/>
  <c r="PJ38" i="17" a="1"/>
  <c r="PJ38" i="17" s="1"/>
  <c r="PF38" i="17" a="1"/>
  <c r="PF38" i="17" s="1"/>
  <c r="PB38" i="17" a="1"/>
  <c r="PB38" i="17" s="1"/>
  <c r="OX38" i="17" a="1"/>
  <c r="OX38" i="17" s="1"/>
  <c r="OT38" i="17" a="1"/>
  <c r="OT38" i="17" s="1"/>
  <c r="OP38" i="17" a="1"/>
  <c r="OP38" i="17" s="1"/>
  <c r="OL38" i="17" a="1"/>
  <c r="OL38" i="17" s="1"/>
  <c r="OH38" i="17" a="1"/>
  <c r="OH38" i="17" s="1"/>
  <c r="OD38" i="17" a="1"/>
  <c r="OD38" i="17" s="1"/>
  <c r="NZ38" i="17" a="1"/>
  <c r="NZ38" i="17" s="1"/>
  <c r="NV38" i="17" a="1"/>
  <c r="NV38" i="17" s="1"/>
  <c r="NR38" i="17" a="1"/>
  <c r="NR38" i="17" s="1"/>
  <c r="NN38" i="17" a="1"/>
  <c r="NN38" i="17" s="1"/>
  <c r="NJ38" i="17" a="1"/>
  <c r="NJ38" i="17" s="1"/>
  <c r="NF38" i="17" a="1"/>
  <c r="NF38" i="17" s="1"/>
  <c r="NB38" i="17" a="1"/>
  <c r="NB38" i="17" s="1"/>
  <c r="MX38" i="17" a="1"/>
  <c r="MX38" i="17" s="1"/>
  <c r="MT38" i="17" a="1"/>
  <c r="MT38" i="17" s="1"/>
  <c r="MP38" i="17" a="1"/>
  <c r="MP38" i="17" s="1"/>
  <c r="ML38" i="17" a="1"/>
  <c r="ML38" i="17" s="1"/>
  <c r="MH38" i="17" a="1"/>
  <c r="MH38" i="17" s="1"/>
  <c r="MD38" i="17" a="1"/>
  <c r="MD38" i="17" s="1"/>
  <c r="LZ38" i="17" a="1"/>
  <c r="LZ38" i="17" s="1"/>
  <c r="LV38" i="17" a="1"/>
  <c r="LV38" i="17" s="1"/>
  <c r="LR38" i="17" a="1"/>
  <c r="LR38" i="17" s="1"/>
  <c r="LN38" i="17" a="1"/>
  <c r="LN38" i="17" s="1"/>
  <c r="LJ38" i="17" a="1"/>
  <c r="LJ38" i="17" s="1"/>
  <c r="LF38" i="17" a="1"/>
  <c r="LF38" i="17" s="1"/>
  <c r="LB38" i="17" a="1"/>
  <c r="LB38" i="17" s="1"/>
  <c r="KX38" i="17" a="1"/>
  <c r="KX38" i="17" s="1"/>
  <c r="KT38" i="17" a="1"/>
  <c r="KT38" i="17" s="1"/>
  <c r="SQ38" i="17" a="1"/>
  <c r="SQ38" i="17" s="1"/>
  <c r="SA38" i="17" a="1"/>
  <c r="SA38" i="17" s="1"/>
  <c r="RK38" i="17" a="1"/>
  <c r="RK38" i="17" s="1"/>
  <c r="QU38" i="17" a="1"/>
  <c r="QU38" i="17" s="1"/>
  <c r="QE38" i="17" a="1"/>
  <c r="QE38" i="17" s="1"/>
  <c r="PO38" i="17" a="1"/>
  <c r="PO38" i="17" s="1"/>
  <c r="OY38" i="17" a="1"/>
  <c r="OY38" i="17" s="1"/>
  <c r="OI38" i="17" a="1"/>
  <c r="OI38" i="17" s="1"/>
  <c r="NS38" i="17" a="1"/>
  <c r="NS38" i="17" s="1"/>
  <c r="NC38" i="17" a="1"/>
  <c r="NC38" i="17" s="1"/>
  <c r="MM38" i="17" a="1"/>
  <c r="MM38" i="17" s="1"/>
  <c r="MA38" i="17" a="1"/>
  <c r="MA38" i="17" s="1"/>
  <c r="LQ38" i="17" a="1"/>
  <c r="LQ38" i="17" s="1"/>
  <c r="KU38" i="17" a="1"/>
  <c r="KU38" i="17" s="1"/>
  <c r="KL38" i="17" a="1"/>
  <c r="KL38" i="17" s="1"/>
  <c r="KD38" i="17" a="1"/>
  <c r="KD38" i="17" s="1"/>
  <c r="JV38" i="17" a="1"/>
  <c r="JV38" i="17" s="1"/>
  <c r="JP38" i="17" a="1"/>
  <c r="JP38" i="17" s="1"/>
  <c r="JK38" i="17" a="1"/>
  <c r="JK38" i="17" s="1"/>
  <c r="IZ38" i="17" a="1"/>
  <c r="IZ38" i="17" s="1"/>
  <c r="IU38" i="17" a="1"/>
  <c r="IU38" i="17" s="1"/>
  <c r="IQ38" i="17" a="1"/>
  <c r="IQ38" i="17" s="1"/>
  <c r="SM38" i="17" a="1"/>
  <c r="SM38" i="17" s="1"/>
  <c r="RW38" i="17" a="1"/>
  <c r="RW38" i="17" s="1"/>
  <c r="RG38" i="17" a="1"/>
  <c r="RG38" i="17" s="1"/>
  <c r="QQ38" i="17" a="1"/>
  <c r="QQ38" i="17" s="1"/>
  <c r="QA38" i="17" a="1"/>
  <c r="QA38" i="17" s="1"/>
  <c r="PK38" i="17" a="1"/>
  <c r="PK38" i="17" s="1"/>
  <c r="OU38" i="17" a="1"/>
  <c r="OU38" i="17" s="1"/>
  <c r="OE38" i="17" a="1"/>
  <c r="OE38" i="17" s="1"/>
  <c r="NO38" i="17" a="1"/>
  <c r="NO38" i="17" s="1"/>
  <c r="MY38" i="17" a="1"/>
  <c r="MY38" i="17" s="1"/>
  <c r="MI38" i="17" a="1"/>
  <c r="MI38" i="17" s="1"/>
  <c r="LY38" i="17" a="1"/>
  <c r="LY38" i="17" s="1"/>
  <c r="LC38" i="17" a="1"/>
  <c r="LC38" i="17" s="1"/>
  <c r="KS38" i="17" a="1"/>
  <c r="KS38" i="17" s="1"/>
  <c r="KK38" i="17" a="1"/>
  <c r="KK38" i="17" s="1"/>
  <c r="KC38" i="17" a="1"/>
  <c r="KC38" i="17" s="1"/>
  <c r="JU38" i="17" a="1"/>
  <c r="JU38" i="17" s="1"/>
  <c r="JO38" i="17" a="1"/>
  <c r="JO38" i="17" s="1"/>
  <c r="JD38" i="17" a="1"/>
  <c r="JD38" i="17" s="1"/>
  <c r="IY38" i="17" a="1"/>
  <c r="IY38" i="17" s="1"/>
  <c r="IT38" i="17" a="1"/>
  <c r="IT38" i="17" s="1"/>
  <c r="IP38" i="17" a="1"/>
  <c r="IP38" i="17" s="1"/>
  <c r="IL38" i="17" a="1"/>
  <c r="IL38" i="17" s="1"/>
  <c r="IH38" i="17" a="1"/>
  <c r="IH38" i="17" s="1"/>
  <c r="ID38" i="17" a="1"/>
  <c r="ID38" i="17" s="1"/>
  <c r="HZ38" i="17" a="1"/>
  <c r="HZ38" i="17" s="1"/>
  <c r="HV38" i="17" a="1"/>
  <c r="HV38" i="17" s="1"/>
  <c r="HR38" i="17" a="1"/>
  <c r="HR38" i="17" s="1"/>
  <c r="HN38" i="17" a="1"/>
  <c r="HN38" i="17" s="1"/>
  <c r="HJ38" i="17" a="1"/>
  <c r="HJ38" i="17" s="1"/>
  <c r="HF38" i="17" a="1"/>
  <c r="HF38" i="17" s="1"/>
  <c r="HB38" i="17" a="1"/>
  <c r="HB38" i="17" s="1"/>
  <c r="GX38" i="17" a="1"/>
  <c r="GX38" i="17" s="1"/>
  <c r="GT38" i="17" a="1"/>
  <c r="GT38" i="17" s="1"/>
  <c r="GP38" i="17" a="1"/>
  <c r="GP38" i="17" s="1"/>
  <c r="GL38" i="17" a="1"/>
  <c r="GL38" i="17" s="1"/>
  <c r="GH38" i="17" a="1"/>
  <c r="GH38" i="17" s="1"/>
  <c r="GD38" i="17" a="1"/>
  <c r="GD38" i="17" s="1"/>
  <c r="FZ38" i="17" a="1"/>
  <c r="FZ38" i="17" s="1"/>
  <c r="FV38" i="17" a="1"/>
  <c r="FV38" i="17" s="1"/>
  <c r="FR38" i="17" a="1"/>
  <c r="FR38" i="17" s="1"/>
  <c r="FN38" i="17" a="1"/>
  <c r="FN38" i="17" s="1"/>
  <c r="FJ38" i="17" a="1"/>
  <c r="FJ38" i="17" s="1"/>
  <c r="FF38" i="17" a="1"/>
  <c r="FF38" i="17" s="1"/>
  <c r="FB38" i="17" a="1"/>
  <c r="FB38" i="17" s="1"/>
  <c r="EX38" i="17" a="1"/>
  <c r="EX38" i="17" s="1"/>
  <c r="ET38" i="17" a="1"/>
  <c r="ET38" i="17" s="1"/>
  <c r="EP38" i="17" a="1"/>
  <c r="EP38" i="17" s="1"/>
  <c r="EL38" i="17" a="1"/>
  <c r="EL38" i="17" s="1"/>
  <c r="EH38" i="17" a="1"/>
  <c r="EH38" i="17" s="1"/>
  <c r="ED38" i="17" a="1"/>
  <c r="ED38" i="17" s="1"/>
  <c r="DZ38" i="17" a="1"/>
  <c r="DZ38" i="17" s="1"/>
  <c r="DV38" i="17" a="1"/>
  <c r="DV38" i="17" s="1"/>
  <c r="DR38" i="17" a="1"/>
  <c r="DR38" i="17" s="1"/>
  <c r="DN38" i="17" a="1"/>
  <c r="DN38" i="17" s="1"/>
  <c r="DJ38" i="17" a="1"/>
  <c r="DJ38" i="17" s="1"/>
  <c r="DF38" i="17" a="1"/>
  <c r="DF38" i="17" s="1"/>
  <c r="DB38" i="17" a="1"/>
  <c r="DB38" i="17" s="1"/>
  <c r="CX38" i="17" a="1"/>
  <c r="CX38" i="17" s="1"/>
  <c r="CT38" i="17" a="1"/>
  <c r="CT38" i="17" s="1"/>
  <c r="CP38" i="17" a="1"/>
  <c r="CP38" i="17" s="1"/>
  <c r="CL38" i="17" a="1"/>
  <c r="CL38" i="17" s="1"/>
  <c r="CH38" i="17" a="1"/>
  <c r="CH38" i="17" s="1"/>
  <c r="CD38" i="17" a="1"/>
  <c r="CD38" i="17" s="1"/>
  <c r="BZ38" i="17" a="1"/>
  <c r="BZ38" i="17" s="1"/>
  <c r="BV38" i="17" a="1"/>
  <c r="BV38" i="17" s="1"/>
  <c r="BR38" i="17" a="1"/>
  <c r="BR38" i="17" s="1"/>
  <c r="BN38" i="17" a="1"/>
  <c r="BN38" i="17" s="1"/>
  <c r="BJ38" i="17" a="1"/>
  <c r="BJ38" i="17" s="1"/>
  <c r="BF38" i="17" a="1"/>
  <c r="BF38" i="17" s="1"/>
  <c r="BB38" i="17" a="1"/>
  <c r="BB38" i="17" s="1"/>
  <c r="AX38" i="17" a="1"/>
  <c r="AX38" i="17" s="1"/>
  <c r="AT38" i="17" a="1"/>
  <c r="AT38" i="17" s="1"/>
  <c r="AP38" i="17" a="1"/>
  <c r="AP38" i="17" s="1"/>
  <c r="AL38" i="17" a="1"/>
  <c r="AL38" i="17" s="1"/>
  <c r="AH38" i="17" a="1"/>
  <c r="AH38" i="17" s="1"/>
  <c r="AD38" i="17" a="1"/>
  <c r="AD38" i="17" s="1"/>
  <c r="Z38" i="17" a="1"/>
  <c r="Z38" i="17" s="1"/>
  <c r="V38" i="17" a="1"/>
  <c r="V38" i="17" s="1"/>
  <c r="R38" i="17" a="1"/>
  <c r="R38" i="17" s="1"/>
  <c r="N38" i="17" a="1"/>
  <c r="N38" i="17" s="1"/>
  <c r="J38" i="17" a="1"/>
  <c r="J38" i="17" s="1"/>
  <c r="SK38" i="17" a="1"/>
  <c r="SK38" i="17" s="1"/>
  <c r="RU38" i="17" a="1"/>
  <c r="RU38" i="17" s="1"/>
  <c r="RE38" i="17" a="1"/>
  <c r="RE38" i="17" s="1"/>
  <c r="QO38" i="17" a="1"/>
  <c r="QO38" i="17" s="1"/>
  <c r="PY38" i="17" a="1"/>
  <c r="PY38" i="17" s="1"/>
  <c r="PI38" i="17" a="1"/>
  <c r="PI38" i="17" s="1"/>
  <c r="OS38" i="17" a="1"/>
  <c r="OS38" i="17" s="1"/>
  <c r="OC38" i="17" a="1"/>
  <c r="OC38" i="17" s="1"/>
  <c r="NM38" i="17" a="1"/>
  <c r="NM38" i="17" s="1"/>
  <c r="MW38" i="17" a="1"/>
  <c r="MW38" i="17" s="1"/>
  <c r="LW38" i="17" a="1"/>
  <c r="LW38" i="17" s="1"/>
  <c r="LM38" i="17" a="1"/>
  <c r="LM38" i="17" s="1"/>
  <c r="KQ38" i="17" a="1"/>
  <c r="KQ38" i="17" s="1"/>
  <c r="KI38" i="17" a="1"/>
  <c r="KI38" i="17" s="1"/>
  <c r="KA38" i="17" a="1"/>
  <c r="KA38" i="17" s="1"/>
  <c r="JT38" i="17" a="1"/>
  <c r="JT38" i="17" s="1"/>
  <c r="JN38" i="17" a="1"/>
  <c r="JN38" i="17" s="1"/>
  <c r="JI38" i="17" a="1"/>
  <c r="JI38" i="17" s="1"/>
  <c r="IX38" i="17" a="1"/>
  <c r="IX38" i="17" s="1"/>
  <c r="SI38" i="17" a="1"/>
  <c r="SI38" i="17" s="1"/>
  <c r="RS38" i="17" a="1"/>
  <c r="RS38" i="17" s="1"/>
  <c r="RC38" i="17" a="1"/>
  <c r="RC38" i="17" s="1"/>
  <c r="QM38" i="17" a="1"/>
  <c r="QM38" i="17" s="1"/>
  <c r="PW38" i="17" a="1"/>
  <c r="PW38" i="17" s="1"/>
  <c r="PG38" i="17" a="1"/>
  <c r="PG38" i="17" s="1"/>
  <c r="OQ38" i="17" a="1"/>
  <c r="OQ38" i="17" s="1"/>
  <c r="OA38" i="17" a="1"/>
  <c r="OA38" i="17" s="1"/>
  <c r="NK38" i="17" a="1"/>
  <c r="NK38" i="17" s="1"/>
  <c r="MU38" i="17" a="1"/>
  <c r="MU38" i="17" s="1"/>
  <c r="MG38" i="17" a="1"/>
  <c r="MG38" i="17" s="1"/>
  <c r="LK38" i="17" a="1"/>
  <c r="LK38" i="17" s="1"/>
  <c r="LA38" i="17" a="1"/>
  <c r="LA38" i="17" s="1"/>
  <c r="KP38" i="17" a="1"/>
  <c r="KP38" i="17" s="1"/>
  <c r="KH38" i="17" a="1"/>
  <c r="KH38" i="17" s="1"/>
  <c r="JZ38" i="17" a="1"/>
  <c r="JZ38" i="17" s="1"/>
  <c r="JS38" i="17" a="1"/>
  <c r="JS38" i="17" s="1"/>
  <c r="JH38" i="17" a="1"/>
  <c r="JH38" i="17" s="1"/>
  <c r="JC38" i="17" a="1"/>
  <c r="JC38" i="17" s="1"/>
  <c r="IS38" i="17" a="1"/>
  <c r="IS38" i="17" s="1"/>
  <c r="IO38" i="17" a="1"/>
  <c r="IO38" i="17" s="1"/>
  <c r="IK38" i="17" a="1"/>
  <c r="IK38" i="17" s="1"/>
  <c r="IG38" i="17" a="1"/>
  <c r="IG38" i="17" s="1"/>
  <c r="IC38" i="17" a="1"/>
  <c r="IC38" i="17" s="1"/>
  <c r="HY38" i="17" a="1"/>
  <c r="HY38" i="17" s="1"/>
  <c r="HU38" i="17" a="1"/>
  <c r="HU38" i="17" s="1"/>
  <c r="HQ38" i="17" a="1"/>
  <c r="HQ38" i="17" s="1"/>
  <c r="HM38" i="17" a="1"/>
  <c r="HM38" i="17" s="1"/>
  <c r="HI38" i="17" a="1"/>
  <c r="HI38" i="17" s="1"/>
  <c r="HE38" i="17" a="1"/>
  <c r="HE38" i="17" s="1"/>
  <c r="HA38" i="17" a="1"/>
  <c r="HA38" i="17" s="1"/>
  <c r="GW38" i="17" a="1"/>
  <c r="GW38" i="17" s="1"/>
  <c r="GS38" i="17" a="1"/>
  <c r="GS38" i="17" s="1"/>
  <c r="GO38" i="17" a="1"/>
  <c r="GO38" i="17" s="1"/>
  <c r="GK38" i="17" a="1"/>
  <c r="GK38" i="17" s="1"/>
  <c r="GG38" i="17" a="1"/>
  <c r="GG38" i="17" s="1"/>
  <c r="GC38" i="17" a="1"/>
  <c r="GC38" i="17" s="1"/>
  <c r="FY38" i="17" a="1"/>
  <c r="FY38" i="17" s="1"/>
  <c r="FU38" i="17" a="1"/>
  <c r="FU38" i="17" s="1"/>
  <c r="FQ38" i="17" a="1"/>
  <c r="FQ38" i="17" s="1"/>
  <c r="FM38" i="17" a="1"/>
  <c r="FM38" i="17" s="1"/>
  <c r="FI38" i="17" a="1"/>
  <c r="FI38" i="17" s="1"/>
  <c r="FE38" i="17" a="1"/>
  <c r="FE38" i="17" s="1"/>
  <c r="FA38" i="17" a="1"/>
  <c r="FA38" i="17" s="1"/>
  <c r="EW38" i="17" a="1"/>
  <c r="EW38" i="17" s="1"/>
  <c r="ES38" i="17" a="1"/>
  <c r="ES38" i="17" s="1"/>
  <c r="EO38" i="17" a="1"/>
  <c r="EO38" i="17" s="1"/>
  <c r="EK38" i="17" a="1"/>
  <c r="EK38" i="17" s="1"/>
  <c r="EG38" i="17" a="1"/>
  <c r="EG38" i="17" s="1"/>
  <c r="EC38" i="17" a="1"/>
  <c r="EC38" i="17" s="1"/>
  <c r="DY38" i="17" a="1"/>
  <c r="DY38" i="17" s="1"/>
  <c r="DU38" i="17" a="1"/>
  <c r="DU38" i="17" s="1"/>
  <c r="DQ38" i="17" a="1"/>
  <c r="DQ38" i="17" s="1"/>
  <c r="DM38" i="17" a="1"/>
  <c r="DM38" i="17" s="1"/>
  <c r="DI38" i="17" a="1"/>
  <c r="DI38" i="17" s="1"/>
  <c r="DE38" i="17" a="1"/>
  <c r="DE38" i="17" s="1"/>
  <c r="DA38" i="17" a="1"/>
  <c r="DA38" i="17" s="1"/>
  <c r="CW38" i="17" a="1"/>
  <c r="CW38" i="17" s="1"/>
  <c r="CS38" i="17" a="1"/>
  <c r="CS38" i="17" s="1"/>
  <c r="CO38" i="17" a="1"/>
  <c r="CO38" i="17" s="1"/>
  <c r="CK38" i="17" a="1"/>
  <c r="CK38" i="17" s="1"/>
  <c r="CG38" i="17" a="1"/>
  <c r="CG38" i="17" s="1"/>
  <c r="CC38" i="17" a="1"/>
  <c r="CC38" i="17" s="1"/>
  <c r="BY38" i="17" a="1"/>
  <c r="BY38" i="17" s="1"/>
  <c r="BU38" i="17" a="1"/>
  <c r="BU38" i="17" s="1"/>
  <c r="BQ38" i="17" a="1"/>
  <c r="BQ38" i="17" s="1"/>
  <c r="BM38" i="17" a="1"/>
  <c r="BM38" i="17" s="1"/>
  <c r="BI38" i="17" a="1"/>
  <c r="BI38" i="17" s="1"/>
  <c r="BE38" i="17" a="1"/>
  <c r="BE38" i="17" s="1"/>
  <c r="BA38" i="17" a="1"/>
  <c r="BA38" i="17" s="1"/>
  <c r="AW38" i="17" a="1"/>
  <c r="AW38" i="17" s="1"/>
  <c r="AS38" i="17" a="1"/>
  <c r="AS38" i="17" s="1"/>
  <c r="AO38" i="17" a="1"/>
  <c r="AO38" i="17" s="1"/>
  <c r="AK38" i="17" a="1"/>
  <c r="AK38" i="17" s="1"/>
  <c r="AG38" i="17" a="1"/>
  <c r="AG38" i="17" s="1"/>
  <c r="AC38" i="17" a="1"/>
  <c r="AC38" i="17" s="1"/>
  <c r="Y38" i="17" a="1"/>
  <c r="Y38" i="17" s="1"/>
  <c r="U38" i="17" a="1"/>
  <c r="U38" i="17" s="1"/>
  <c r="Q38" i="17" a="1"/>
  <c r="Q38" i="17" s="1"/>
  <c r="M38" i="17" a="1"/>
  <c r="M38" i="17" s="1"/>
  <c r="I38" i="17" a="1"/>
  <c r="I38" i="17" s="1"/>
  <c r="SE38" i="17" a="1"/>
  <c r="SE38" i="17" s="1"/>
  <c r="RO38" i="17" a="1"/>
  <c r="RO38" i="17" s="1"/>
  <c r="QY38" i="17" a="1"/>
  <c r="QY38" i="17" s="1"/>
  <c r="QI38" i="17" a="1"/>
  <c r="QI38" i="17" s="1"/>
  <c r="PS38" i="17" a="1"/>
  <c r="PS38" i="17" s="1"/>
  <c r="PC38" i="17" a="1"/>
  <c r="PC38" i="17" s="1"/>
  <c r="OM38" i="17" a="1"/>
  <c r="OM38" i="17" s="1"/>
  <c r="NW38" i="17" a="1"/>
  <c r="NW38" i="17" s="1"/>
  <c r="NG38" i="17" a="1"/>
  <c r="NG38" i="17" s="1"/>
  <c r="MQ38" i="17" a="1"/>
  <c r="MQ38" i="17" s="1"/>
  <c r="LS38" i="17" a="1"/>
  <c r="LS38" i="17" s="1"/>
  <c r="LI38" i="17" a="1"/>
  <c r="LI38" i="17" s="1"/>
  <c r="KO38" i="17" a="1"/>
  <c r="KO38" i="17" s="1"/>
  <c r="KG38" i="17" a="1"/>
  <c r="KG38" i="17" s="1"/>
  <c r="JY38" i="17" a="1"/>
  <c r="JY38" i="17" s="1"/>
  <c r="JL38" i="17" a="1"/>
  <c r="JL38" i="17" s="1"/>
  <c r="JG38" i="17" a="1"/>
  <c r="JG38" i="17" s="1"/>
  <c r="IV38" i="17" a="1"/>
  <c r="IV38" i="17" s="1"/>
  <c r="IR38" i="17" a="1"/>
  <c r="IR38" i="17" s="1"/>
  <c r="IN38" i="17" a="1"/>
  <c r="IN38" i="17" s="1"/>
  <c r="RI38" i="17" a="1"/>
  <c r="RI38" i="17" s="1"/>
  <c r="PQ38" i="17" a="1"/>
  <c r="PQ38" i="17" s="1"/>
  <c r="NY38" i="17" a="1"/>
  <c r="NY38" i="17" s="1"/>
  <c r="MK38" i="17" a="1"/>
  <c r="MK38" i="17" s="1"/>
  <c r="LG38" i="17" a="1"/>
  <c r="LG38" i="17" s="1"/>
  <c r="JA38" i="17" a="1"/>
  <c r="JA38" i="17" s="1"/>
  <c r="HP38" i="17" a="1"/>
  <c r="HP38" i="17" s="1"/>
  <c r="HK38" i="17" a="1"/>
  <c r="HK38" i="17" s="1"/>
  <c r="GZ38" i="17" a="1"/>
  <c r="GZ38" i="17" s="1"/>
  <c r="GU38" i="17" a="1"/>
  <c r="GU38" i="17" s="1"/>
  <c r="GJ38" i="17" a="1"/>
  <c r="GJ38" i="17" s="1"/>
  <c r="GE38" i="17" a="1"/>
  <c r="GE38" i="17" s="1"/>
  <c r="FT38" i="17" a="1"/>
  <c r="FT38" i="17" s="1"/>
  <c r="FO38" i="17" a="1"/>
  <c r="FO38" i="17" s="1"/>
  <c r="FD38" i="17" a="1"/>
  <c r="FD38" i="17" s="1"/>
  <c r="EY38" i="17" a="1"/>
  <c r="EY38" i="17" s="1"/>
  <c r="EN38" i="17" a="1"/>
  <c r="EN38" i="17" s="1"/>
  <c r="EI38" i="17" a="1"/>
  <c r="EI38" i="17" s="1"/>
  <c r="DX38" i="17" a="1"/>
  <c r="DX38" i="17" s="1"/>
  <c r="DS38" i="17" a="1"/>
  <c r="DS38" i="17" s="1"/>
  <c r="DH38" i="17" a="1"/>
  <c r="DH38" i="17" s="1"/>
  <c r="DC38" i="17" a="1"/>
  <c r="DC38" i="17" s="1"/>
  <c r="CR38" i="17" a="1"/>
  <c r="CR38" i="17" s="1"/>
  <c r="CM38" i="17" a="1"/>
  <c r="CM38" i="17" s="1"/>
  <c r="CB38" i="17" a="1"/>
  <c r="CB38" i="17" s="1"/>
  <c r="BW38" i="17" a="1"/>
  <c r="BW38" i="17" s="1"/>
  <c r="BL38" i="17" a="1"/>
  <c r="BL38" i="17" s="1"/>
  <c r="BG38" i="17" a="1"/>
  <c r="BG38" i="17" s="1"/>
  <c r="AV38" i="17" a="1"/>
  <c r="AV38" i="17" s="1"/>
  <c r="AQ38" i="17" a="1"/>
  <c r="AQ38" i="17" s="1"/>
  <c r="AF38" i="17" a="1"/>
  <c r="AF38" i="17" s="1"/>
  <c r="AA38" i="17" a="1"/>
  <c r="AA38" i="17" s="1"/>
  <c r="P38" i="17" a="1"/>
  <c r="P38" i="17" s="1"/>
  <c r="K38" i="17" a="1"/>
  <c r="K38" i="17" s="1"/>
  <c r="SO38" i="17" a="1"/>
  <c r="SO38" i="17" s="1"/>
  <c r="QW38" i="17" a="1"/>
  <c r="QW38" i="17" s="1"/>
  <c r="PE38" i="17" a="1"/>
  <c r="PE38" i="17" s="1"/>
  <c r="NQ38" i="17" a="1"/>
  <c r="NQ38" i="17" s="1"/>
  <c r="MC38" i="17" a="1"/>
  <c r="MC38" i="17" s="1"/>
  <c r="KY38" i="17" a="1"/>
  <c r="KY38" i="17" s="1"/>
  <c r="IW38" i="17" a="1"/>
  <c r="IW38" i="17" s="1"/>
  <c r="IM38" i="17" a="1"/>
  <c r="IM38" i="17" s="1"/>
  <c r="IF38" i="17" a="1"/>
  <c r="IF38" i="17" s="1"/>
  <c r="HT38" i="17" a="1"/>
  <c r="HT38" i="17" s="1"/>
  <c r="HO38" i="17" a="1"/>
  <c r="HO38" i="17" s="1"/>
  <c r="HD38" i="17" a="1"/>
  <c r="HD38" i="17" s="1"/>
  <c r="GY38" i="17" a="1"/>
  <c r="GY38" i="17" s="1"/>
  <c r="GN38" i="17" a="1"/>
  <c r="GN38" i="17" s="1"/>
  <c r="GI38" i="17" a="1"/>
  <c r="GI38" i="17" s="1"/>
  <c r="FX38" i="17" a="1"/>
  <c r="FX38" i="17" s="1"/>
  <c r="FS38" i="17" a="1"/>
  <c r="FS38" i="17" s="1"/>
  <c r="FH38" i="17" a="1"/>
  <c r="FH38" i="17" s="1"/>
  <c r="FC38" i="17" a="1"/>
  <c r="FC38" i="17" s="1"/>
  <c r="ER38" i="17" a="1"/>
  <c r="ER38" i="17" s="1"/>
  <c r="EM38" i="17" a="1"/>
  <c r="EM38" i="17" s="1"/>
  <c r="EB38" i="17" a="1"/>
  <c r="EB38" i="17" s="1"/>
  <c r="DW38" i="17" a="1"/>
  <c r="DW38" i="17" s="1"/>
  <c r="DL38" i="17" a="1"/>
  <c r="DL38" i="17" s="1"/>
  <c r="DG38" i="17" a="1"/>
  <c r="DG38" i="17" s="1"/>
  <c r="CV38" i="17" a="1"/>
  <c r="CV38" i="17" s="1"/>
  <c r="CQ38" i="17" a="1"/>
  <c r="CQ38" i="17" s="1"/>
  <c r="CF38" i="17" a="1"/>
  <c r="CF38" i="17" s="1"/>
  <c r="CA38" i="17" a="1"/>
  <c r="CA38" i="17" s="1"/>
  <c r="BP38" i="17" a="1"/>
  <c r="BP38" i="17" s="1"/>
  <c r="BK38" i="17" a="1"/>
  <c r="BK38" i="17" s="1"/>
  <c r="AZ38" i="17" a="1"/>
  <c r="AZ38" i="17" s="1"/>
  <c r="AU38" i="17" a="1"/>
  <c r="AU38" i="17" s="1"/>
  <c r="AJ38" i="17" a="1"/>
  <c r="AJ38" i="17" s="1"/>
  <c r="AE38" i="17" a="1"/>
  <c r="AE38" i="17" s="1"/>
  <c r="T38" i="17" a="1"/>
  <c r="T38" i="17" s="1"/>
  <c r="O38" i="17" a="1"/>
  <c r="O38" i="17" s="1"/>
  <c r="SC38" i="17" a="1"/>
  <c r="SC38" i="17" s="1"/>
  <c r="QK38" i="17" a="1"/>
  <c r="QK38" i="17" s="1"/>
  <c r="OW38" i="17" a="1"/>
  <c r="OW38" i="17" s="1"/>
  <c r="NE38" i="17" a="1"/>
  <c r="NE38" i="17" s="1"/>
  <c r="LU38" i="17" a="1"/>
  <c r="LU38" i="17" s="1"/>
  <c r="JW38" i="17" a="1"/>
  <c r="JW38" i="17" s="1"/>
  <c r="IE38" i="17" a="1"/>
  <c r="IE38" i="17" s="1"/>
  <c r="HX38" i="17" a="1"/>
  <c r="HX38" i="17" s="1"/>
  <c r="HS38" i="17" a="1"/>
  <c r="HS38" i="17" s="1"/>
  <c r="HH38" i="17" a="1"/>
  <c r="HH38" i="17" s="1"/>
  <c r="HC38" i="17" a="1"/>
  <c r="HC38" i="17" s="1"/>
  <c r="GR38" i="17" a="1"/>
  <c r="GR38" i="17" s="1"/>
  <c r="GM38" i="17" a="1"/>
  <c r="GM38" i="17" s="1"/>
  <c r="GB38" i="17" a="1"/>
  <c r="GB38" i="17" s="1"/>
  <c r="FW38" i="17" a="1"/>
  <c r="FW38" i="17" s="1"/>
  <c r="FL38" i="17" a="1"/>
  <c r="FL38" i="17" s="1"/>
  <c r="FG38" i="17" a="1"/>
  <c r="FG38" i="17" s="1"/>
  <c r="EV38" i="17" a="1"/>
  <c r="EV38" i="17" s="1"/>
  <c r="EQ38" i="17" a="1"/>
  <c r="EQ38" i="17" s="1"/>
  <c r="EF38" i="17" a="1"/>
  <c r="EF38" i="17" s="1"/>
  <c r="EA38" i="17" a="1"/>
  <c r="EA38" i="17" s="1"/>
  <c r="DP38" i="17" a="1"/>
  <c r="DP38" i="17" s="1"/>
  <c r="DK38" i="17" a="1"/>
  <c r="DK38" i="17" s="1"/>
  <c r="CZ38" i="17" a="1"/>
  <c r="CZ38" i="17" s="1"/>
  <c r="CU38" i="17" a="1"/>
  <c r="CU38" i="17" s="1"/>
  <c r="CJ38" i="17" a="1"/>
  <c r="CJ38" i="17" s="1"/>
  <c r="CE38" i="17" a="1"/>
  <c r="CE38" i="17" s="1"/>
  <c r="BT38" i="17" a="1"/>
  <c r="BT38" i="17" s="1"/>
  <c r="BO38" i="17" a="1"/>
  <c r="BO38" i="17" s="1"/>
  <c r="BD38" i="17" a="1"/>
  <c r="BD38" i="17" s="1"/>
  <c r="AY38" i="17" a="1"/>
  <c r="AY38" i="17" s="1"/>
  <c r="AN38" i="17" a="1"/>
  <c r="AN38" i="17" s="1"/>
  <c r="AI38" i="17" a="1"/>
  <c r="AI38" i="17" s="1"/>
  <c r="X38" i="17" a="1"/>
  <c r="X38" i="17" s="1"/>
  <c r="S38" i="17" a="1"/>
  <c r="S38" i="17" s="1"/>
  <c r="H38" i="17" a="1"/>
  <c r="H38" i="17" s="1"/>
  <c r="SS38" i="17" a="1"/>
  <c r="SS38" i="17" s="1"/>
  <c r="QC38" i="17" a="1"/>
  <c r="QC38" i="17" s="1"/>
  <c r="NI38" i="17" a="1"/>
  <c r="NI38" i="17" s="1"/>
  <c r="GQ38" i="17" a="1"/>
  <c r="GQ38" i="17" s="1"/>
  <c r="EZ38" i="17" a="1"/>
  <c r="EZ38" i="17" s="1"/>
  <c r="BS38" i="17" a="1"/>
  <c r="BS38" i="17" s="1"/>
  <c r="AB38" i="17" a="1"/>
  <c r="AB38" i="17" s="1"/>
  <c r="RY38" i="17" a="1"/>
  <c r="RY38" i="17" s="1"/>
  <c r="PM38" i="17" a="1"/>
  <c r="PM38" i="17" s="1"/>
  <c r="MS38" i="17" a="1"/>
  <c r="MS38" i="17" s="1"/>
  <c r="KW38" i="17" a="1"/>
  <c r="KW38" i="17" s="1"/>
  <c r="JQ38" i="17" a="1"/>
  <c r="JQ38" i="17" s="1"/>
  <c r="HW38" i="17" a="1"/>
  <c r="HW38" i="17" s="1"/>
  <c r="GF38" i="17" a="1"/>
  <c r="GF38" i="17" s="1"/>
  <c r="CY38" i="17" a="1"/>
  <c r="CY38" i="17" s="1"/>
  <c r="BH38" i="17" a="1"/>
  <c r="BH38" i="17" s="1"/>
  <c r="RQ38" i="17" a="1"/>
  <c r="RQ38" i="17" s="1"/>
  <c r="PA38" i="17" a="1"/>
  <c r="PA38" i="17" s="1"/>
  <c r="MO38" i="17" a="1"/>
  <c r="MO38" i="17" s="1"/>
  <c r="JM38" i="17" a="1"/>
  <c r="JM38" i="17" s="1"/>
  <c r="GV38" i="17" a="1"/>
  <c r="GV38" i="17" s="1"/>
  <c r="DO38" i="17" a="1"/>
  <c r="DO38" i="17" s="1"/>
  <c r="BX38" i="17" a="1"/>
  <c r="BX38" i="17" s="1"/>
  <c r="RM38" i="17" a="1"/>
  <c r="RM38" i="17" s="1"/>
  <c r="OO38" i="17" a="1"/>
  <c r="OO38" i="17" s="1"/>
  <c r="ME38" i="17" a="1"/>
  <c r="ME38" i="17" s="1"/>
  <c r="KM38" i="17" a="1"/>
  <c r="KM38" i="17" s="1"/>
  <c r="JJ38" i="17" a="1"/>
  <c r="JJ38" i="17" s="1"/>
  <c r="HL38" i="17" a="1"/>
  <c r="HL38" i="17" s="1"/>
  <c r="EE38" i="17" a="1"/>
  <c r="EE38" i="17" s="1"/>
  <c r="CN38" i="17" a="1"/>
  <c r="CN38" i="17" s="1"/>
  <c r="G38" i="17" a="1"/>
  <c r="G38" i="17" s="1"/>
  <c r="AM38" i="17" a="1"/>
  <c r="AM38" i="17" s="1"/>
  <c r="KE38" i="17" a="1"/>
  <c r="KE38" i="17" s="1"/>
  <c r="OG38" i="17" a="1"/>
  <c r="OG38" i="17" s="1"/>
  <c r="AR38" i="17" a="1"/>
  <c r="AR38" i="17" s="1"/>
  <c r="HG38" i="17" a="1"/>
  <c r="HG38" i="17" s="1"/>
  <c r="LE38" i="17" a="1"/>
  <c r="LE38" i="17" s="1"/>
  <c r="PU38" i="17" a="1"/>
  <c r="PU38" i="17" s="1"/>
  <c r="L38" i="17" a="1"/>
  <c r="L38" i="17" s="1"/>
  <c r="GA38" i="17" a="1"/>
  <c r="GA38" i="17" s="1"/>
  <c r="IA38" i="17" a="1"/>
  <c r="IA38" i="17" s="1"/>
  <c r="JB38" i="17" a="1"/>
  <c r="JB38" i="17" s="1"/>
  <c r="LO38" i="17" a="1"/>
  <c r="LO38" i="17" s="1"/>
  <c r="QG38" i="17" a="1"/>
  <c r="QG38" i="17" s="1"/>
  <c r="FK38" i="17" a="1"/>
  <c r="FK38" i="17" s="1"/>
  <c r="IB38" i="17" a="1"/>
  <c r="IB38" i="17" s="1"/>
  <c r="JE38" i="17" a="1"/>
  <c r="JE38" i="17" s="1"/>
  <c r="QS38" i="17" a="1"/>
  <c r="QS38" i="17" s="1"/>
  <c r="EU38" i="17" a="1"/>
  <c r="EU38" i="17" s="1"/>
  <c r="JF38" i="17" a="1"/>
  <c r="JF38" i="17" s="1"/>
  <c r="RA38" i="17" a="1"/>
  <c r="RA38" i="17" s="1"/>
  <c r="C44" i="17"/>
  <c r="C46" i="17"/>
  <c r="C45" i="17"/>
  <c r="B1" i="7" a="1"/>
  <c r="B1" i="7" s="1"/>
  <c r="E8" i="2"/>
  <c r="I429" i="3"/>
  <c r="E429" i="3"/>
  <c r="C8" i="2"/>
  <c r="H2" i="5" a="1"/>
  <c r="D8" i="2"/>
  <c r="F429" i="3" a="1"/>
  <c r="F8" i="2"/>
  <c r="G8" i="2"/>
  <c r="H429" i="3"/>
  <c r="G429" i="3"/>
  <c r="I2" i="5" a="1"/>
  <c r="O2" i="5" l="1" a="1"/>
  <c r="O2" i="5" s="1"/>
  <c r="P2" i="5" s="1" a="1"/>
  <c r="P2" i="5" s="1"/>
  <c r="AG11" i="20"/>
  <c r="AH11" i="20" s="1"/>
  <c r="AG21" i="20"/>
  <c r="AH21" i="20" s="1"/>
  <c r="AG38" i="20"/>
  <c r="AH38" i="20" s="1"/>
  <c r="AG10" i="20"/>
  <c r="AH10" i="20" s="1"/>
  <c r="AG36" i="20"/>
  <c r="AH36" i="20" s="1"/>
  <c r="AG19" i="20"/>
  <c r="AH19" i="20" s="1"/>
  <c r="AF12" i="20"/>
  <c r="AF41" i="20"/>
  <c r="AF33" i="20"/>
  <c r="AF42" i="20"/>
  <c r="AF28" i="20"/>
  <c r="F429" i="3"/>
  <c r="L2" i="5" a="1"/>
  <c r="L2" i="5" s="1"/>
  <c r="I2" i="5"/>
  <c r="H2" i="5"/>
  <c r="D3" i="20" s="1"/>
  <c r="B429" i="3"/>
  <c r="I428" i="3"/>
  <c r="F428" i="3" a="1"/>
  <c r="H428" i="3"/>
  <c r="E428" i="3"/>
  <c r="G428" i="3"/>
  <c r="C26" i="18" l="1"/>
  <c r="D26" i="18" s="1" a="1"/>
  <c r="D26" i="18" s="1"/>
  <c r="AG33" i="20"/>
  <c r="AH33" i="20" s="1"/>
  <c r="AG12" i="20"/>
  <c r="AH12" i="20" s="1"/>
  <c r="AG42" i="20"/>
  <c r="AH42" i="20" s="1"/>
  <c r="AG41" i="20"/>
  <c r="AH41" i="20" s="1"/>
  <c r="AG28" i="20"/>
  <c r="AH28" i="20" s="1"/>
  <c r="B7" i="18" a="1"/>
  <c r="B7" i="18" s="1"/>
  <c r="N6" i="18" s="1"/>
  <c r="B7" i="15" a="1"/>
  <c r="B7" i="15" s="1"/>
  <c r="N2" i="5" a="1"/>
  <c r="N2" i="5" s="1"/>
  <c r="T2" i="5" a="1"/>
  <c r="T2" i="5" s="1"/>
  <c r="B7" i="17" a="1"/>
  <c r="B7" i="17" s="1"/>
  <c r="N6" i="17" s="1"/>
  <c r="F428" i="3"/>
  <c r="C27" i="18"/>
  <c r="D27" i="18" s="1" a="1"/>
  <c r="D27" i="18" s="1"/>
  <c r="C25" i="18"/>
  <c r="D25" i="18" s="1" a="1"/>
  <c r="D25" i="18" s="1"/>
  <c r="C28" i="18"/>
  <c r="D28" i="18" s="1" a="1"/>
  <c r="D28" i="18" s="1"/>
  <c r="C27" i="17"/>
  <c r="D27" i="17" s="1" a="1"/>
  <c r="D27" i="17" s="1"/>
  <c r="C28" i="17"/>
  <c r="D28" i="17" s="1" a="1"/>
  <c r="D28" i="17" s="1"/>
  <c r="C26" i="17"/>
  <c r="D26" i="17" s="1" a="1"/>
  <c r="D26" i="17" s="1"/>
  <c r="C25" i="17"/>
  <c r="D25" i="17" s="1" a="1"/>
  <c r="D25" i="17" s="1"/>
  <c r="B428" i="3"/>
  <c r="E26" i="18" a="1"/>
  <c r="F26" i="18"/>
  <c r="F27" i="18"/>
  <c r="F27" i="17"/>
  <c r="F25" i="18"/>
  <c r="F28" i="18"/>
  <c r="F28" i="17"/>
  <c r="F26" i="17"/>
  <c r="F25" i="17"/>
  <c r="E427" i="3"/>
  <c r="F427" i="3" a="1"/>
  <c r="E28" i="17" a="1"/>
  <c r="E27" i="17" a="1"/>
  <c r="E28" i="18" a="1"/>
  <c r="H427" i="3"/>
  <c r="E25" i="17" a="1"/>
  <c r="E26" i="17" a="1"/>
  <c r="I427" i="3"/>
  <c r="E27" i="18" a="1"/>
  <c r="E25" i="18" a="1"/>
  <c r="G427" i="3"/>
  <c r="AD60" i="18" l="1"/>
  <c r="AF60" i="18"/>
  <c r="AE60" i="18"/>
  <c r="AB60" i="18"/>
  <c r="AC60" i="18"/>
  <c r="AG60" i="18"/>
  <c r="AH60" i="18" s="1"/>
  <c r="E26" i="18"/>
  <c r="A7" i="20" a="1"/>
  <c r="A7" i="20" s="1"/>
  <c r="U2" i="5" a="1"/>
  <c r="U2" i="5" s="1"/>
  <c r="V2" i="5" s="1" a="1"/>
  <c r="V2" i="5" s="1"/>
  <c r="B7" i="20" s="1" a="1"/>
  <c r="B7" i="20" s="1"/>
  <c r="D2" i="20" a="1"/>
  <c r="D2" i="20" s="1"/>
  <c r="D4" i="20" s="1"/>
  <c r="A7" i="16" a="1"/>
  <c r="A7" i="16" s="1"/>
  <c r="F427" i="3"/>
  <c r="E25" i="17"/>
  <c r="F46" i="17"/>
  <c r="AG74" i="17" s="1"/>
  <c r="F43" i="17"/>
  <c r="AE59" i="17"/>
  <c r="AF59" i="17"/>
  <c r="AD59" i="17"/>
  <c r="F38" i="17" a="1"/>
  <c r="F38" i="17" s="1"/>
  <c r="F44" i="17"/>
  <c r="AC72" i="17" s="1"/>
  <c r="AG59" i="17"/>
  <c r="F45" i="17"/>
  <c r="AC73" i="17" s="1"/>
  <c r="AB59" i="17"/>
  <c r="AC59" i="17"/>
  <c r="E28" i="17"/>
  <c r="AF62" i="17"/>
  <c r="AE62" i="17"/>
  <c r="AC62" i="17"/>
  <c r="AD62" i="17"/>
  <c r="AB62" i="17"/>
  <c r="AG62" i="17"/>
  <c r="E27" i="17"/>
  <c r="AB61" i="17"/>
  <c r="AG61" i="17"/>
  <c r="AC61" i="17"/>
  <c r="AF61" i="17"/>
  <c r="AE61" i="17"/>
  <c r="AD61" i="17"/>
  <c r="E28" i="18"/>
  <c r="AB62" i="18"/>
  <c r="AF62" i="18"/>
  <c r="AE62" i="18"/>
  <c r="AD62" i="18"/>
  <c r="AC62" i="18"/>
  <c r="AG62" i="18"/>
  <c r="E26" i="17"/>
  <c r="AE60" i="17"/>
  <c r="AF60" i="17"/>
  <c r="AD60" i="17"/>
  <c r="AC60" i="17"/>
  <c r="AB60" i="17"/>
  <c r="AG60" i="17"/>
  <c r="E25" i="18"/>
  <c r="F38" i="18" a="1"/>
  <c r="F38" i="18" s="1"/>
  <c r="AE59" i="18"/>
  <c r="AD59" i="18"/>
  <c r="AG59" i="18"/>
  <c r="AC59" i="18"/>
  <c r="F44" i="18"/>
  <c r="AG72" i="18" s="1"/>
  <c r="F43" i="18"/>
  <c r="F46" i="18"/>
  <c r="AD74" i="18" s="1"/>
  <c r="AB59" i="18"/>
  <c r="F45" i="18"/>
  <c r="AE73" i="18" s="1"/>
  <c r="AF59" i="18"/>
  <c r="E27" i="18"/>
  <c r="AC61" i="18"/>
  <c r="AB61" i="18"/>
  <c r="AF61" i="18"/>
  <c r="AE61" i="18"/>
  <c r="AG61" i="18"/>
  <c r="AD61" i="18"/>
  <c r="B427" i="3"/>
  <c r="I426" i="3"/>
  <c r="H426" i="3"/>
  <c r="G426" i="3"/>
  <c r="E426" i="3"/>
  <c r="F426" i="3" a="1"/>
  <c r="D7" i="20" l="1" a="1"/>
  <c r="D7" i="20" s="1"/>
  <c r="W7" i="20" a="1"/>
  <c r="W7" i="20" s="1"/>
  <c r="AF73" i="17"/>
  <c r="AE74" i="18"/>
  <c r="AC74" i="18"/>
  <c r="AD74" i="17"/>
  <c r="AF74" i="18"/>
  <c r="AE74" i="17"/>
  <c r="AG73" i="17"/>
  <c r="AB74" i="17"/>
  <c r="AB73" i="17"/>
  <c r="AG74" i="18"/>
  <c r="AD73" i="17"/>
  <c r="AC74" i="17"/>
  <c r="AE73" i="17"/>
  <c r="AF74" i="17"/>
  <c r="AB74" i="18"/>
  <c r="F426" i="3"/>
  <c r="AH59" i="18"/>
  <c r="AH59" i="17"/>
  <c r="AE72" i="18"/>
  <c r="AH62" i="17"/>
  <c r="AB72" i="18"/>
  <c r="AD73" i="18"/>
  <c r="AC73" i="18"/>
  <c r="AG73" i="18"/>
  <c r="AB73" i="18"/>
  <c r="AF73" i="18"/>
  <c r="AC72" i="18"/>
  <c r="AD72" i="18"/>
  <c r="AF72" i="18"/>
  <c r="AH61" i="18"/>
  <c r="AH61" i="17"/>
  <c r="AH60" i="17"/>
  <c r="AH62" i="18"/>
  <c r="AD72" i="17"/>
  <c r="AE72" i="17"/>
  <c r="AF72" i="17"/>
  <c r="AB72" i="17"/>
  <c r="AG72" i="17"/>
  <c r="B426" i="3"/>
  <c r="E425" i="3"/>
  <c r="H425" i="3"/>
  <c r="F425" i="3" a="1"/>
  <c r="I425" i="3"/>
  <c r="G425" i="3"/>
  <c r="AH74" i="18" l="1"/>
  <c r="AH73" i="17"/>
  <c r="AH74" i="17"/>
  <c r="AH73" i="18"/>
  <c r="F425" i="3"/>
  <c r="AH72" i="18"/>
  <c r="AH72" i="17"/>
  <c r="B425" i="3"/>
  <c r="I424" i="3"/>
  <c r="G424" i="3"/>
  <c r="H424" i="3"/>
  <c r="E424" i="3"/>
  <c r="F424" i="3" a="1"/>
  <c r="F424" i="3" l="1"/>
  <c r="B424" i="3"/>
  <c r="F423" i="3" a="1"/>
  <c r="E423" i="3"/>
  <c r="H423" i="3"/>
  <c r="G423" i="3"/>
  <c r="I423" i="3"/>
  <c r="F423" i="3" l="1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E49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0" i="9"/>
  <c r="SQ20" i="11"/>
  <c r="SP20" i="11"/>
  <c r="SO20" i="11"/>
  <c r="SN20" i="11"/>
  <c r="SM20" i="11"/>
  <c r="SL20" i="11"/>
  <c r="SK20" i="11"/>
  <c r="SJ20" i="11"/>
  <c r="SI20" i="11"/>
  <c r="SH20" i="11"/>
  <c r="SG20" i="11"/>
  <c r="SF20" i="11"/>
  <c r="SE20" i="11"/>
  <c r="SD20" i="11"/>
  <c r="SC20" i="11"/>
  <c r="SB20" i="11"/>
  <c r="SA20" i="11"/>
  <c r="RZ20" i="11"/>
  <c r="RY20" i="11"/>
  <c r="RX20" i="11"/>
  <c r="RW20" i="11"/>
  <c r="RV20" i="11"/>
  <c r="RU20" i="11"/>
  <c r="RT20" i="11"/>
  <c r="RS20" i="11"/>
  <c r="RR20" i="11"/>
  <c r="RQ20" i="11"/>
  <c r="RP20" i="11"/>
  <c r="RO20" i="11"/>
  <c r="RN20" i="11"/>
  <c r="RM20" i="11"/>
  <c r="RL20" i="11"/>
  <c r="RK20" i="11"/>
  <c r="RJ20" i="11"/>
  <c r="RI20" i="11"/>
  <c r="RH20" i="11"/>
  <c r="RG20" i="11"/>
  <c r="RF20" i="11"/>
  <c r="RE20" i="11"/>
  <c r="RD20" i="11"/>
  <c r="RC20" i="11"/>
  <c r="RB20" i="11"/>
  <c r="RA20" i="11"/>
  <c r="QZ20" i="11"/>
  <c r="QY20" i="11"/>
  <c r="QX20" i="11"/>
  <c r="QW20" i="11"/>
  <c r="QV20" i="11"/>
  <c r="QU20" i="11"/>
  <c r="QT20" i="11"/>
  <c r="QS20" i="11"/>
  <c r="QR20" i="11"/>
  <c r="QQ20" i="11"/>
  <c r="QP20" i="11"/>
  <c r="QO20" i="11"/>
  <c r="QN20" i="11"/>
  <c r="QM20" i="11"/>
  <c r="QL20" i="11"/>
  <c r="QK20" i="11"/>
  <c r="QJ20" i="11"/>
  <c r="QI20" i="11"/>
  <c r="QH20" i="11"/>
  <c r="QG20" i="11"/>
  <c r="QF20" i="11"/>
  <c r="QE20" i="11"/>
  <c r="QD20" i="11"/>
  <c r="QC20" i="11"/>
  <c r="QB20" i="11"/>
  <c r="QA20" i="11"/>
  <c r="PZ20" i="11"/>
  <c r="PY20" i="11"/>
  <c r="PX20" i="11"/>
  <c r="PW20" i="11"/>
  <c r="PV20" i="11"/>
  <c r="PU20" i="11"/>
  <c r="PT20" i="11"/>
  <c r="PS20" i="11"/>
  <c r="PR20" i="11"/>
  <c r="PQ20" i="11"/>
  <c r="PP20" i="11"/>
  <c r="PO20" i="11"/>
  <c r="PN20" i="11"/>
  <c r="PM20" i="11"/>
  <c r="PL20" i="11"/>
  <c r="PK20" i="11"/>
  <c r="PJ20" i="11"/>
  <c r="PI20" i="11"/>
  <c r="PH20" i="11"/>
  <c r="PG20" i="11"/>
  <c r="PF20" i="11"/>
  <c r="PE20" i="11"/>
  <c r="PD20" i="11"/>
  <c r="PC20" i="11"/>
  <c r="PB20" i="11"/>
  <c r="PA20" i="11"/>
  <c r="OZ20" i="11"/>
  <c r="OY20" i="11"/>
  <c r="OX20" i="11"/>
  <c r="OW20" i="11"/>
  <c r="OV20" i="11"/>
  <c r="OU20" i="11"/>
  <c r="OT20" i="11"/>
  <c r="OS20" i="11"/>
  <c r="OR20" i="11"/>
  <c r="OQ20" i="11"/>
  <c r="OP20" i="11"/>
  <c r="OO20" i="11"/>
  <c r="ON20" i="11"/>
  <c r="OM20" i="11"/>
  <c r="OL20" i="11"/>
  <c r="OK20" i="11"/>
  <c r="OJ20" i="11"/>
  <c r="OI20" i="11"/>
  <c r="OH20" i="11"/>
  <c r="OG20" i="11"/>
  <c r="OF20" i="11"/>
  <c r="OE20" i="11"/>
  <c r="OD20" i="11"/>
  <c r="OC20" i="11"/>
  <c r="OB20" i="11"/>
  <c r="OA20" i="11"/>
  <c r="NZ20" i="11"/>
  <c r="NY20" i="11"/>
  <c r="NX20" i="11"/>
  <c r="NW20" i="11"/>
  <c r="NV20" i="11"/>
  <c r="NU20" i="11"/>
  <c r="NT20" i="11"/>
  <c r="NS20" i="11"/>
  <c r="NR20" i="11"/>
  <c r="NQ20" i="11"/>
  <c r="NP20" i="11"/>
  <c r="NO20" i="11"/>
  <c r="NN20" i="11"/>
  <c r="NM20" i="11"/>
  <c r="NL20" i="11"/>
  <c r="NK20" i="11"/>
  <c r="NJ20" i="11"/>
  <c r="NI20" i="11"/>
  <c r="NH20" i="11"/>
  <c r="NG20" i="11"/>
  <c r="NF20" i="11"/>
  <c r="NE20" i="11"/>
  <c r="ND20" i="11"/>
  <c r="NC20" i="11"/>
  <c r="NB20" i="11"/>
  <c r="NA20" i="11"/>
  <c r="MZ20" i="11"/>
  <c r="MY20" i="11"/>
  <c r="MX20" i="11"/>
  <c r="MW20" i="11"/>
  <c r="MV20" i="11"/>
  <c r="MU20" i="11"/>
  <c r="MT20" i="11"/>
  <c r="MS20" i="11"/>
  <c r="MR20" i="11"/>
  <c r="MQ20" i="11"/>
  <c r="MP20" i="11"/>
  <c r="MO20" i="11"/>
  <c r="MN20" i="11"/>
  <c r="MM20" i="11"/>
  <c r="ML20" i="11"/>
  <c r="MK20" i="11"/>
  <c r="MJ20" i="11"/>
  <c r="MI20" i="11"/>
  <c r="MH20" i="11"/>
  <c r="MG20" i="11"/>
  <c r="MF20" i="11"/>
  <c r="ME20" i="11"/>
  <c r="MD20" i="11"/>
  <c r="MC20" i="11"/>
  <c r="MB20" i="11"/>
  <c r="MA20" i="11"/>
  <c r="LZ20" i="11"/>
  <c r="LY20" i="11"/>
  <c r="LX20" i="11"/>
  <c r="LW20" i="11"/>
  <c r="LV20" i="11"/>
  <c r="LU20" i="11"/>
  <c r="LT20" i="11"/>
  <c r="LS20" i="11"/>
  <c r="LR20" i="11"/>
  <c r="LQ20" i="11"/>
  <c r="LP20" i="11"/>
  <c r="LO20" i="11"/>
  <c r="LN20" i="11"/>
  <c r="LM20" i="11"/>
  <c r="LL20" i="11"/>
  <c r="LK20" i="11"/>
  <c r="LJ20" i="11"/>
  <c r="LI20" i="11"/>
  <c r="LH20" i="11"/>
  <c r="LG20" i="11"/>
  <c r="LF20" i="11"/>
  <c r="LE20" i="11"/>
  <c r="LD20" i="11"/>
  <c r="LC20" i="11"/>
  <c r="LB20" i="11"/>
  <c r="LA20" i="11"/>
  <c r="KZ20" i="11"/>
  <c r="KY20" i="11"/>
  <c r="KX20" i="11"/>
  <c r="KW20" i="11"/>
  <c r="KV20" i="11"/>
  <c r="KU20" i="11"/>
  <c r="KT20" i="11"/>
  <c r="KS20" i="11"/>
  <c r="KR20" i="11"/>
  <c r="KQ20" i="11"/>
  <c r="KP20" i="11"/>
  <c r="KO20" i="11"/>
  <c r="KN20" i="11"/>
  <c r="KM20" i="11"/>
  <c r="KL20" i="11"/>
  <c r="KK20" i="11"/>
  <c r="KJ20" i="11"/>
  <c r="KI20" i="11"/>
  <c r="KH20" i="11"/>
  <c r="KG20" i="11"/>
  <c r="KF20" i="11"/>
  <c r="KE20" i="11"/>
  <c r="KD20" i="11"/>
  <c r="KC20" i="11"/>
  <c r="KB20" i="11"/>
  <c r="KA20" i="11"/>
  <c r="JZ20" i="11"/>
  <c r="JY20" i="11"/>
  <c r="JX20" i="11"/>
  <c r="JW20" i="11"/>
  <c r="JV20" i="11"/>
  <c r="JU20" i="11"/>
  <c r="JT20" i="11"/>
  <c r="JS20" i="11"/>
  <c r="JR20" i="11"/>
  <c r="JQ20" i="11"/>
  <c r="JP20" i="11"/>
  <c r="JO20" i="11"/>
  <c r="JN20" i="11"/>
  <c r="JM20" i="11"/>
  <c r="JL20" i="11"/>
  <c r="JK20" i="11"/>
  <c r="JJ20" i="11"/>
  <c r="JI20" i="11"/>
  <c r="JH20" i="11"/>
  <c r="JG20" i="11"/>
  <c r="JF20" i="11"/>
  <c r="JE20" i="11"/>
  <c r="JD20" i="11"/>
  <c r="JC20" i="11"/>
  <c r="JB20" i="11"/>
  <c r="JA20" i="11"/>
  <c r="IZ20" i="11"/>
  <c r="IY20" i="11"/>
  <c r="IX20" i="11"/>
  <c r="IW20" i="11"/>
  <c r="IV20" i="11"/>
  <c r="IU20" i="11"/>
  <c r="IT20" i="11"/>
  <c r="IS20" i="11"/>
  <c r="IR20" i="11"/>
  <c r="IQ20" i="11"/>
  <c r="IP20" i="11"/>
  <c r="IO20" i="11"/>
  <c r="IN20" i="11"/>
  <c r="IM20" i="11"/>
  <c r="IL20" i="11"/>
  <c r="IK20" i="11"/>
  <c r="IJ20" i="11"/>
  <c r="II20" i="11"/>
  <c r="IH20" i="11"/>
  <c r="IG20" i="11"/>
  <c r="IF20" i="11"/>
  <c r="IE20" i="11"/>
  <c r="ID20" i="11"/>
  <c r="IC20" i="11"/>
  <c r="IB20" i="11"/>
  <c r="IA20" i="11"/>
  <c r="HZ20" i="11"/>
  <c r="HY20" i="11"/>
  <c r="HX20" i="11"/>
  <c r="HW20" i="11"/>
  <c r="HV20" i="11"/>
  <c r="HU20" i="11"/>
  <c r="HT20" i="11"/>
  <c r="HS20" i="11"/>
  <c r="HR20" i="11"/>
  <c r="HQ20" i="11"/>
  <c r="HP20" i="11"/>
  <c r="HO20" i="11"/>
  <c r="HN20" i="11"/>
  <c r="HM20" i="11"/>
  <c r="HL20" i="11"/>
  <c r="HK20" i="11"/>
  <c r="HJ20" i="11"/>
  <c r="HI20" i="11"/>
  <c r="HH20" i="11"/>
  <c r="HG20" i="11"/>
  <c r="HF20" i="11"/>
  <c r="HE20" i="11"/>
  <c r="HD20" i="11"/>
  <c r="HC20" i="11"/>
  <c r="HB20" i="11"/>
  <c r="HA20" i="11"/>
  <c r="GZ20" i="11"/>
  <c r="GY20" i="11"/>
  <c r="GX20" i="11"/>
  <c r="GW20" i="11"/>
  <c r="GV20" i="11"/>
  <c r="GU20" i="11"/>
  <c r="GT20" i="11"/>
  <c r="GS20" i="11"/>
  <c r="GR20" i="11"/>
  <c r="GQ20" i="11"/>
  <c r="GP20" i="11"/>
  <c r="GO20" i="11"/>
  <c r="GN20" i="11"/>
  <c r="GM20" i="11"/>
  <c r="GL20" i="11"/>
  <c r="GK20" i="11"/>
  <c r="GJ20" i="11"/>
  <c r="GI20" i="11"/>
  <c r="GH20" i="11"/>
  <c r="GG20" i="11"/>
  <c r="GF20" i="11"/>
  <c r="GE20" i="11"/>
  <c r="GD20" i="11"/>
  <c r="GC20" i="11"/>
  <c r="GB20" i="11"/>
  <c r="GA20" i="11"/>
  <c r="FZ20" i="11"/>
  <c r="FY20" i="11"/>
  <c r="FX20" i="11"/>
  <c r="FW20" i="11"/>
  <c r="FV20" i="11"/>
  <c r="FU20" i="11"/>
  <c r="FT20" i="11"/>
  <c r="FS20" i="11"/>
  <c r="FR20" i="11"/>
  <c r="FQ20" i="11"/>
  <c r="FP20" i="11"/>
  <c r="FO20" i="11"/>
  <c r="FN20" i="11"/>
  <c r="FM20" i="11"/>
  <c r="FL20" i="11"/>
  <c r="FK20" i="11"/>
  <c r="FJ20" i="11"/>
  <c r="FI20" i="11"/>
  <c r="FH20" i="11"/>
  <c r="FG20" i="11"/>
  <c r="FF20" i="11"/>
  <c r="FE20" i="11"/>
  <c r="FD20" i="11"/>
  <c r="FC20" i="11"/>
  <c r="FB20" i="11"/>
  <c r="FA20" i="11"/>
  <c r="EZ20" i="11"/>
  <c r="EY20" i="11"/>
  <c r="EX20" i="11"/>
  <c r="EW20" i="11"/>
  <c r="EV20" i="11"/>
  <c r="EU20" i="11"/>
  <c r="ET20" i="11"/>
  <c r="ES20" i="11"/>
  <c r="ER20" i="11"/>
  <c r="EQ20" i="11"/>
  <c r="EP20" i="11"/>
  <c r="EO20" i="11"/>
  <c r="EN20" i="11"/>
  <c r="EM20" i="11"/>
  <c r="EL20" i="11"/>
  <c r="EK20" i="11"/>
  <c r="EJ20" i="11"/>
  <c r="EI20" i="11"/>
  <c r="EH20" i="11"/>
  <c r="EG20" i="11"/>
  <c r="EF20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M20" i="11"/>
  <c r="DL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B20" i="11"/>
  <c r="SQ19" i="11"/>
  <c r="SP19" i="11"/>
  <c r="SO19" i="11"/>
  <c r="SN19" i="11"/>
  <c r="SM19" i="11"/>
  <c r="SL19" i="11"/>
  <c r="SK19" i="11"/>
  <c r="SJ19" i="11"/>
  <c r="SI19" i="11"/>
  <c r="SH19" i="11"/>
  <c r="SG19" i="11"/>
  <c r="SF19" i="11"/>
  <c r="SE19" i="11"/>
  <c r="SD19" i="11"/>
  <c r="SC19" i="11"/>
  <c r="SB19" i="11"/>
  <c r="SA19" i="11"/>
  <c r="RZ19" i="11"/>
  <c r="RY19" i="11"/>
  <c r="RX19" i="11"/>
  <c r="RW19" i="11"/>
  <c r="RV19" i="11"/>
  <c r="RU19" i="11"/>
  <c r="RT19" i="11"/>
  <c r="RS19" i="11"/>
  <c r="RR19" i="11"/>
  <c r="RQ19" i="11"/>
  <c r="RP19" i="11"/>
  <c r="RO19" i="11"/>
  <c r="RN19" i="11"/>
  <c r="RM19" i="11"/>
  <c r="RL19" i="11"/>
  <c r="RK19" i="11"/>
  <c r="RJ19" i="11"/>
  <c r="RI19" i="11"/>
  <c r="RH19" i="11"/>
  <c r="RG19" i="11"/>
  <c r="RF19" i="11"/>
  <c r="RE19" i="11"/>
  <c r="RD19" i="11"/>
  <c r="RC19" i="11"/>
  <c r="RB19" i="11"/>
  <c r="RA19" i="11"/>
  <c r="QZ19" i="11"/>
  <c r="QY19" i="11"/>
  <c r="QX19" i="11"/>
  <c r="QW19" i="11"/>
  <c r="QV19" i="11"/>
  <c r="QU19" i="11"/>
  <c r="QT19" i="11"/>
  <c r="QS19" i="11"/>
  <c r="QR19" i="11"/>
  <c r="QQ19" i="11"/>
  <c r="QP19" i="11"/>
  <c r="QO19" i="11"/>
  <c r="QN19" i="11"/>
  <c r="QM19" i="11"/>
  <c r="QL19" i="11"/>
  <c r="QK19" i="11"/>
  <c r="QJ19" i="11"/>
  <c r="QI19" i="11"/>
  <c r="QH19" i="11"/>
  <c r="QG19" i="11"/>
  <c r="QF19" i="11"/>
  <c r="QE19" i="11"/>
  <c r="QD19" i="11"/>
  <c r="QC19" i="11"/>
  <c r="QB19" i="11"/>
  <c r="QA19" i="11"/>
  <c r="PZ19" i="11"/>
  <c r="PY19" i="11"/>
  <c r="PX19" i="11"/>
  <c r="PW19" i="11"/>
  <c r="PV19" i="11"/>
  <c r="PU19" i="11"/>
  <c r="PT19" i="11"/>
  <c r="PS19" i="11"/>
  <c r="PR19" i="11"/>
  <c r="PQ19" i="11"/>
  <c r="PP19" i="11"/>
  <c r="PO19" i="11"/>
  <c r="PN19" i="11"/>
  <c r="PM19" i="11"/>
  <c r="PL19" i="11"/>
  <c r="PK19" i="11"/>
  <c r="PJ19" i="11"/>
  <c r="PI19" i="11"/>
  <c r="PH19" i="11"/>
  <c r="PG19" i="11"/>
  <c r="PF19" i="11"/>
  <c r="PE19" i="11"/>
  <c r="PD19" i="11"/>
  <c r="PC19" i="11"/>
  <c r="PB19" i="11"/>
  <c r="PA19" i="11"/>
  <c r="OZ19" i="11"/>
  <c r="OY19" i="11"/>
  <c r="OX19" i="11"/>
  <c r="OW19" i="11"/>
  <c r="OV19" i="11"/>
  <c r="OU19" i="11"/>
  <c r="OT19" i="11"/>
  <c r="OS19" i="11"/>
  <c r="OR19" i="11"/>
  <c r="OQ19" i="11"/>
  <c r="OP19" i="11"/>
  <c r="OO19" i="11"/>
  <c r="ON19" i="11"/>
  <c r="OM19" i="11"/>
  <c r="OL19" i="11"/>
  <c r="OK19" i="11"/>
  <c r="OJ19" i="11"/>
  <c r="OI19" i="11"/>
  <c r="OH19" i="11"/>
  <c r="OG19" i="11"/>
  <c r="OF19" i="11"/>
  <c r="OE19" i="11"/>
  <c r="OD19" i="11"/>
  <c r="OC19" i="11"/>
  <c r="OB19" i="11"/>
  <c r="OA19" i="11"/>
  <c r="NZ19" i="11"/>
  <c r="NY19" i="11"/>
  <c r="NX19" i="11"/>
  <c r="NW19" i="11"/>
  <c r="NV19" i="11"/>
  <c r="NU19" i="11"/>
  <c r="NT19" i="11"/>
  <c r="NS19" i="11"/>
  <c r="NR19" i="11"/>
  <c r="NQ19" i="11"/>
  <c r="NP19" i="11"/>
  <c r="NO19" i="11"/>
  <c r="NN19" i="11"/>
  <c r="NM19" i="11"/>
  <c r="NL19" i="11"/>
  <c r="NK19" i="11"/>
  <c r="NJ19" i="11"/>
  <c r="NI19" i="11"/>
  <c r="NH19" i="11"/>
  <c r="NG19" i="11"/>
  <c r="NF19" i="11"/>
  <c r="NE19" i="11"/>
  <c r="ND19" i="11"/>
  <c r="NC19" i="11"/>
  <c r="NB19" i="11"/>
  <c r="NA19" i="11"/>
  <c r="MZ19" i="11"/>
  <c r="MY19" i="11"/>
  <c r="MX19" i="11"/>
  <c r="MW19" i="11"/>
  <c r="MV19" i="11"/>
  <c r="MU19" i="11"/>
  <c r="MT19" i="11"/>
  <c r="MS19" i="11"/>
  <c r="MR19" i="11"/>
  <c r="MQ19" i="11"/>
  <c r="MP19" i="11"/>
  <c r="MO19" i="11"/>
  <c r="MN19" i="11"/>
  <c r="MM19" i="11"/>
  <c r="ML19" i="11"/>
  <c r="MK19" i="11"/>
  <c r="MJ19" i="11"/>
  <c r="MI19" i="11"/>
  <c r="MH19" i="11"/>
  <c r="MG19" i="11"/>
  <c r="MF19" i="11"/>
  <c r="ME19" i="11"/>
  <c r="MD19" i="11"/>
  <c r="MC19" i="11"/>
  <c r="MB19" i="11"/>
  <c r="MA19" i="11"/>
  <c r="LZ19" i="11"/>
  <c r="LY19" i="11"/>
  <c r="LX19" i="11"/>
  <c r="LW19" i="11"/>
  <c r="LV19" i="11"/>
  <c r="LU19" i="11"/>
  <c r="LT19" i="11"/>
  <c r="LS19" i="11"/>
  <c r="LR19" i="11"/>
  <c r="LQ19" i="11"/>
  <c r="LP19" i="11"/>
  <c r="LO19" i="11"/>
  <c r="LN19" i="11"/>
  <c r="LM19" i="11"/>
  <c r="LL19" i="11"/>
  <c r="LK19" i="11"/>
  <c r="LJ19" i="11"/>
  <c r="LI19" i="11"/>
  <c r="LH19" i="11"/>
  <c r="LG19" i="11"/>
  <c r="LF19" i="11"/>
  <c r="LE19" i="11"/>
  <c r="LD19" i="11"/>
  <c r="LC19" i="11"/>
  <c r="LB19" i="11"/>
  <c r="LA19" i="11"/>
  <c r="KZ19" i="11"/>
  <c r="KY19" i="11"/>
  <c r="KX19" i="11"/>
  <c r="KW19" i="11"/>
  <c r="KV19" i="11"/>
  <c r="KU19" i="11"/>
  <c r="KT19" i="11"/>
  <c r="KS19" i="11"/>
  <c r="KR19" i="11"/>
  <c r="KQ19" i="11"/>
  <c r="KP19" i="11"/>
  <c r="KO19" i="11"/>
  <c r="KN19" i="11"/>
  <c r="KM19" i="11"/>
  <c r="KL19" i="11"/>
  <c r="KK19" i="11"/>
  <c r="KJ19" i="11"/>
  <c r="KI19" i="11"/>
  <c r="KH19" i="11"/>
  <c r="KG19" i="11"/>
  <c r="KF19" i="11"/>
  <c r="KE19" i="11"/>
  <c r="KD19" i="11"/>
  <c r="KC19" i="11"/>
  <c r="KB19" i="11"/>
  <c r="KA19" i="11"/>
  <c r="JZ19" i="11"/>
  <c r="JY19" i="11"/>
  <c r="JX19" i="11"/>
  <c r="JW19" i="11"/>
  <c r="JV19" i="11"/>
  <c r="JU19" i="11"/>
  <c r="JT19" i="11"/>
  <c r="JS19" i="11"/>
  <c r="JR19" i="11"/>
  <c r="JQ19" i="11"/>
  <c r="JP19" i="11"/>
  <c r="JO19" i="11"/>
  <c r="JN19" i="11"/>
  <c r="JM19" i="11"/>
  <c r="JL19" i="11"/>
  <c r="JK19" i="11"/>
  <c r="JJ19" i="11"/>
  <c r="JI19" i="11"/>
  <c r="JH19" i="11"/>
  <c r="JG19" i="11"/>
  <c r="JF19" i="11"/>
  <c r="JE19" i="11"/>
  <c r="JD19" i="11"/>
  <c r="JC19" i="11"/>
  <c r="JB19" i="11"/>
  <c r="JA19" i="11"/>
  <c r="IZ19" i="11"/>
  <c r="IY19" i="11"/>
  <c r="IX19" i="11"/>
  <c r="IW19" i="11"/>
  <c r="IV19" i="11"/>
  <c r="IU19" i="11"/>
  <c r="IT19" i="11"/>
  <c r="IS19" i="11"/>
  <c r="IR19" i="11"/>
  <c r="IQ19" i="11"/>
  <c r="IP19" i="11"/>
  <c r="IO19" i="11"/>
  <c r="IN19" i="11"/>
  <c r="IM19" i="11"/>
  <c r="IL19" i="11"/>
  <c r="IK19" i="11"/>
  <c r="IJ19" i="11"/>
  <c r="II19" i="11"/>
  <c r="IH19" i="11"/>
  <c r="IG19" i="11"/>
  <c r="IF19" i="11"/>
  <c r="IE19" i="11"/>
  <c r="ID19" i="11"/>
  <c r="IC19" i="11"/>
  <c r="IB19" i="11"/>
  <c r="IA19" i="11"/>
  <c r="HZ19" i="11"/>
  <c r="HY19" i="11"/>
  <c r="HX19" i="11"/>
  <c r="HW19" i="11"/>
  <c r="HV19" i="11"/>
  <c r="HU19" i="11"/>
  <c r="HT19" i="11"/>
  <c r="HS19" i="11"/>
  <c r="HR19" i="11"/>
  <c r="HQ19" i="11"/>
  <c r="HP19" i="11"/>
  <c r="HO19" i="11"/>
  <c r="HN19" i="11"/>
  <c r="HM19" i="11"/>
  <c r="HL19" i="11"/>
  <c r="HK19" i="11"/>
  <c r="HJ19" i="11"/>
  <c r="HI19" i="11"/>
  <c r="HH19" i="11"/>
  <c r="HG19" i="11"/>
  <c r="HF19" i="11"/>
  <c r="HE19" i="11"/>
  <c r="HD19" i="11"/>
  <c r="HC19" i="11"/>
  <c r="HB19" i="11"/>
  <c r="HA19" i="11"/>
  <c r="GZ19" i="11"/>
  <c r="GY19" i="11"/>
  <c r="GX19" i="11"/>
  <c r="GW19" i="11"/>
  <c r="GV19" i="11"/>
  <c r="GU19" i="11"/>
  <c r="GT19" i="11"/>
  <c r="GS19" i="11"/>
  <c r="GR19" i="11"/>
  <c r="GQ19" i="11"/>
  <c r="GP19" i="11"/>
  <c r="GO19" i="11"/>
  <c r="GN19" i="11"/>
  <c r="GM19" i="11"/>
  <c r="GL19" i="11"/>
  <c r="GK19" i="11"/>
  <c r="GJ19" i="11"/>
  <c r="GI19" i="11"/>
  <c r="GH19" i="11"/>
  <c r="GG19" i="11"/>
  <c r="GF19" i="11"/>
  <c r="GE19" i="11"/>
  <c r="GD19" i="11"/>
  <c r="GC19" i="11"/>
  <c r="GB19" i="11"/>
  <c r="GA19" i="11"/>
  <c r="FZ19" i="11"/>
  <c r="FY19" i="11"/>
  <c r="FX19" i="11"/>
  <c r="FW19" i="11"/>
  <c r="FV19" i="11"/>
  <c r="FU19" i="11"/>
  <c r="FT19" i="11"/>
  <c r="FS19" i="11"/>
  <c r="FR19" i="11"/>
  <c r="FQ19" i="11"/>
  <c r="FP19" i="11"/>
  <c r="FO19" i="11"/>
  <c r="FN19" i="11"/>
  <c r="FM19" i="11"/>
  <c r="FL19" i="11"/>
  <c r="FK19" i="11"/>
  <c r="FJ19" i="11"/>
  <c r="FI19" i="11"/>
  <c r="FH19" i="11"/>
  <c r="FG19" i="11"/>
  <c r="FF19" i="11"/>
  <c r="FE19" i="11"/>
  <c r="FD19" i="11"/>
  <c r="FC19" i="11"/>
  <c r="FB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B19" i="11"/>
  <c r="SQ18" i="11"/>
  <c r="SP18" i="11"/>
  <c r="SO18" i="11"/>
  <c r="SN18" i="11"/>
  <c r="SM18" i="11"/>
  <c r="SL18" i="11"/>
  <c r="SK18" i="11"/>
  <c r="SJ18" i="11"/>
  <c r="SI18" i="11"/>
  <c r="SH18" i="11"/>
  <c r="SG18" i="11"/>
  <c r="SF18" i="11"/>
  <c r="SE18" i="11"/>
  <c r="SD18" i="11"/>
  <c r="SC18" i="11"/>
  <c r="SB18" i="11"/>
  <c r="SA18" i="11"/>
  <c r="RZ18" i="11"/>
  <c r="RY18" i="11"/>
  <c r="RX18" i="11"/>
  <c r="RW18" i="11"/>
  <c r="RV18" i="11"/>
  <c r="RU18" i="11"/>
  <c r="RT18" i="11"/>
  <c r="RS18" i="11"/>
  <c r="RR18" i="11"/>
  <c r="RQ18" i="11"/>
  <c r="RP18" i="11"/>
  <c r="RO18" i="11"/>
  <c r="RN18" i="11"/>
  <c r="RM18" i="11"/>
  <c r="RL18" i="11"/>
  <c r="RK18" i="11"/>
  <c r="RJ18" i="11"/>
  <c r="RI18" i="11"/>
  <c r="RH18" i="11"/>
  <c r="RG18" i="11"/>
  <c r="RF18" i="11"/>
  <c r="RE18" i="11"/>
  <c r="RD18" i="11"/>
  <c r="RC18" i="11"/>
  <c r="RB18" i="11"/>
  <c r="RA18" i="11"/>
  <c r="QZ18" i="11"/>
  <c r="QY18" i="11"/>
  <c r="QX18" i="11"/>
  <c r="QW18" i="11"/>
  <c r="QV18" i="11"/>
  <c r="QU18" i="11"/>
  <c r="QT18" i="11"/>
  <c r="QS18" i="11"/>
  <c r="QR18" i="11"/>
  <c r="QQ18" i="11"/>
  <c r="QP18" i="11"/>
  <c r="QO18" i="11"/>
  <c r="QN18" i="11"/>
  <c r="QM18" i="11"/>
  <c r="QL18" i="11"/>
  <c r="QK18" i="11"/>
  <c r="QJ18" i="11"/>
  <c r="QI18" i="11"/>
  <c r="QH18" i="11"/>
  <c r="QG18" i="11"/>
  <c r="QF18" i="11"/>
  <c r="QE18" i="11"/>
  <c r="QD18" i="11"/>
  <c r="QC18" i="11"/>
  <c r="QB18" i="11"/>
  <c r="QA18" i="11"/>
  <c r="PZ18" i="11"/>
  <c r="PY18" i="11"/>
  <c r="PX18" i="11"/>
  <c r="PW18" i="11"/>
  <c r="PV18" i="11"/>
  <c r="PU18" i="11"/>
  <c r="PT18" i="11"/>
  <c r="PS18" i="11"/>
  <c r="PR18" i="11"/>
  <c r="PQ18" i="11"/>
  <c r="PP18" i="11"/>
  <c r="PO18" i="11"/>
  <c r="PN18" i="11"/>
  <c r="PM18" i="11"/>
  <c r="PL18" i="11"/>
  <c r="PK18" i="11"/>
  <c r="PJ18" i="11"/>
  <c r="PI18" i="11"/>
  <c r="PH18" i="11"/>
  <c r="PG18" i="11"/>
  <c r="PF18" i="11"/>
  <c r="PE18" i="11"/>
  <c r="PD18" i="11"/>
  <c r="PC18" i="11"/>
  <c r="PB18" i="11"/>
  <c r="PA18" i="11"/>
  <c r="OZ18" i="11"/>
  <c r="OY18" i="11"/>
  <c r="OX18" i="11"/>
  <c r="OW18" i="11"/>
  <c r="OV18" i="11"/>
  <c r="OU18" i="11"/>
  <c r="OT18" i="11"/>
  <c r="OS18" i="11"/>
  <c r="OR18" i="11"/>
  <c r="OQ18" i="11"/>
  <c r="OP18" i="11"/>
  <c r="OO18" i="11"/>
  <c r="ON18" i="11"/>
  <c r="OM18" i="11"/>
  <c r="OL18" i="11"/>
  <c r="OK18" i="11"/>
  <c r="OJ18" i="11"/>
  <c r="OI18" i="11"/>
  <c r="OH18" i="11"/>
  <c r="OG18" i="11"/>
  <c r="OF18" i="11"/>
  <c r="OE18" i="11"/>
  <c r="OD18" i="11"/>
  <c r="OC18" i="11"/>
  <c r="OB18" i="11"/>
  <c r="OA18" i="11"/>
  <c r="NZ18" i="11"/>
  <c r="NY18" i="11"/>
  <c r="NX18" i="11"/>
  <c r="NW18" i="11"/>
  <c r="NV18" i="11"/>
  <c r="NU18" i="11"/>
  <c r="NT18" i="11"/>
  <c r="NS18" i="11"/>
  <c r="NR18" i="11"/>
  <c r="NQ18" i="11"/>
  <c r="NP18" i="11"/>
  <c r="NO18" i="11"/>
  <c r="NN18" i="11"/>
  <c r="NM18" i="11"/>
  <c r="NL18" i="11"/>
  <c r="NK18" i="11"/>
  <c r="NJ18" i="11"/>
  <c r="NI18" i="11"/>
  <c r="NH18" i="11"/>
  <c r="NG18" i="11"/>
  <c r="NF18" i="11"/>
  <c r="NE18" i="11"/>
  <c r="ND18" i="11"/>
  <c r="NC18" i="11"/>
  <c r="NB18" i="11"/>
  <c r="NA18" i="11"/>
  <c r="MZ18" i="11"/>
  <c r="MY18" i="11"/>
  <c r="MX18" i="11"/>
  <c r="MW18" i="11"/>
  <c r="MV18" i="11"/>
  <c r="MU18" i="11"/>
  <c r="MT18" i="11"/>
  <c r="MS18" i="11"/>
  <c r="MR18" i="11"/>
  <c r="MQ18" i="11"/>
  <c r="MP18" i="11"/>
  <c r="MO18" i="11"/>
  <c r="MN18" i="11"/>
  <c r="MM18" i="11"/>
  <c r="ML18" i="11"/>
  <c r="MK18" i="11"/>
  <c r="MJ18" i="11"/>
  <c r="MI18" i="11"/>
  <c r="MH18" i="11"/>
  <c r="MG18" i="11"/>
  <c r="MF18" i="11"/>
  <c r="ME18" i="11"/>
  <c r="MD18" i="11"/>
  <c r="MC18" i="11"/>
  <c r="MB18" i="11"/>
  <c r="MA18" i="11"/>
  <c r="LZ18" i="11"/>
  <c r="LY18" i="11"/>
  <c r="LX18" i="11"/>
  <c r="LW18" i="11"/>
  <c r="LV18" i="11"/>
  <c r="LU18" i="11"/>
  <c r="LT18" i="11"/>
  <c r="LS18" i="11"/>
  <c r="LR18" i="11"/>
  <c r="LQ18" i="11"/>
  <c r="LP18" i="11"/>
  <c r="LO18" i="11"/>
  <c r="LN18" i="11"/>
  <c r="LM18" i="11"/>
  <c r="LL18" i="11"/>
  <c r="LK18" i="11"/>
  <c r="LJ18" i="11"/>
  <c r="LI18" i="11"/>
  <c r="LH18" i="11"/>
  <c r="LG18" i="11"/>
  <c r="LF18" i="11"/>
  <c r="LE18" i="11"/>
  <c r="LD18" i="11"/>
  <c r="LC18" i="11"/>
  <c r="LB18" i="11"/>
  <c r="LA18" i="11"/>
  <c r="KZ18" i="11"/>
  <c r="KY18" i="11"/>
  <c r="KX18" i="11"/>
  <c r="KW18" i="11"/>
  <c r="KV18" i="11"/>
  <c r="KU18" i="11"/>
  <c r="KT18" i="11"/>
  <c r="KS18" i="11"/>
  <c r="KR18" i="11"/>
  <c r="KQ18" i="11"/>
  <c r="KP18" i="11"/>
  <c r="KO18" i="11"/>
  <c r="KN18" i="11"/>
  <c r="KM18" i="11"/>
  <c r="KL18" i="11"/>
  <c r="KK18" i="11"/>
  <c r="KJ18" i="11"/>
  <c r="KI18" i="11"/>
  <c r="KH18" i="11"/>
  <c r="KG18" i="11"/>
  <c r="KF18" i="11"/>
  <c r="KE18" i="11"/>
  <c r="KD18" i="11"/>
  <c r="KC18" i="11"/>
  <c r="KB18" i="11"/>
  <c r="KA18" i="11"/>
  <c r="JZ18" i="11"/>
  <c r="JY18" i="11"/>
  <c r="JX18" i="11"/>
  <c r="JW18" i="11"/>
  <c r="JV18" i="11"/>
  <c r="JU18" i="11"/>
  <c r="JT18" i="11"/>
  <c r="JS18" i="11"/>
  <c r="JR18" i="11"/>
  <c r="JQ18" i="11"/>
  <c r="JP18" i="11"/>
  <c r="JO18" i="11"/>
  <c r="JN18" i="11"/>
  <c r="JM18" i="11"/>
  <c r="JL18" i="11"/>
  <c r="JK18" i="11"/>
  <c r="JJ18" i="11"/>
  <c r="JI18" i="11"/>
  <c r="JH18" i="11"/>
  <c r="JG18" i="11"/>
  <c r="JF18" i="11"/>
  <c r="JE18" i="11"/>
  <c r="JD18" i="11"/>
  <c r="JC18" i="11"/>
  <c r="JB18" i="11"/>
  <c r="JA18" i="11"/>
  <c r="IZ18" i="11"/>
  <c r="IY18" i="11"/>
  <c r="IX18" i="11"/>
  <c r="IW18" i="11"/>
  <c r="IV18" i="11"/>
  <c r="IU18" i="11"/>
  <c r="IT18" i="11"/>
  <c r="IS18" i="11"/>
  <c r="IR18" i="11"/>
  <c r="IQ18" i="11"/>
  <c r="IP18" i="11"/>
  <c r="IO18" i="11"/>
  <c r="IN18" i="11"/>
  <c r="IM18" i="11"/>
  <c r="IL18" i="11"/>
  <c r="IK18" i="11"/>
  <c r="IJ18" i="11"/>
  <c r="II18" i="11"/>
  <c r="IH18" i="11"/>
  <c r="IG18" i="11"/>
  <c r="IF18" i="11"/>
  <c r="IE18" i="11"/>
  <c r="ID18" i="11"/>
  <c r="IC18" i="11"/>
  <c r="IB18" i="11"/>
  <c r="IA18" i="11"/>
  <c r="HZ18" i="11"/>
  <c r="HY18" i="11"/>
  <c r="HX18" i="11"/>
  <c r="HW18" i="11"/>
  <c r="HV18" i="11"/>
  <c r="HU18" i="11"/>
  <c r="HT18" i="11"/>
  <c r="HS18" i="11"/>
  <c r="HR18" i="11"/>
  <c r="HQ18" i="11"/>
  <c r="HP18" i="11"/>
  <c r="HO18" i="11"/>
  <c r="HN18" i="11"/>
  <c r="HM18" i="11"/>
  <c r="HL18" i="11"/>
  <c r="HK18" i="11"/>
  <c r="HJ18" i="11"/>
  <c r="HI18" i="11"/>
  <c r="HH18" i="11"/>
  <c r="HG18" i="11"/>
  <c r="HF18" i="11"/>
  <c r="HE18" i="11"/>
  <c r="HD18" i="11"/>
  <c r="HC18" i="11"/>
  <c r="HB18" i="11"/>
  <c r="HA18" i="11"/>
  <c r="GZ18" i="11"/>
  <c r="GY18" i="11"/>
  <c r="GX18" i="11"/>
  <c r="GW18" i="11"/>
  <c r="GV18" i="11"/>
  <c r="GU18" i="11"/>
  <c r="GT18" i="11"/>
  <c r="GS18" i="11"/>
  <c r="GR18" i="11"/>
  <c r="GQ18" i="11"/>
  <c r="GP18" i="11"/>
  <c r="GO18" i="11"/>
  <c r="GN18" i="11"/>
  <c r="GM18" i="11"/>
  <c r="GL18" i="11"/>
  <c r="GK18" i="11"/>
  <c r="GJ18" i="11"/>
  <c r="GI18" i="11"/>
  <c r="GH18" i="11"/>
  <c r="GG18" i="11"/>
  <c r="GF18" i="11"/>
  <c r="GE18" i="11"/>
  <c r="GD18" i="11"/>
  <c r="GC18" i="11"/>
  <c r="GB18" i="11"/>
  <c r="GA18" i="11"/>
  <c r="FZ18" i="11"/>
  <c r="FY18" i="11"/>
  <c r="FX18" i="11"/>
  <c r="FW18" i="11"/>
  <c r="FV18" i="11"/>
  <c r="FU18" i="11"/>
  <c r="FT18" i="11"/>
  <c r="FS18" i="11"/>
  <c r="FR18" i="11"/>
  <c r="FQ18" i="11"/>
  <c r="FP18" i="11"/>
  <c r="FO18" i="11"/>
  <c r="FN18" i="11"/>
  <c r="FM18" i="11"/>
  <c r="FL18" i="11"/>
  <c r="FK18" i="11"/>
  <c r="FJ18" i="11"/>
  <c r="FI18" i="11"/>
  <c r="FH18" i="11"/>
  <c r="FG18" i="11"/>
  <c r="FF18" i="11"/>
  <c r="FE18" i="11"/>
  <c r="FD18" i="11"/>
  <c r="FC18" i="11"/>
  <c r="FB18" i="11"/>
  <c r="FA18" i="11"/>
  <c r="EZ18" i="11"/>
  <c r="EY18" i="11"/>
  <c r="EX18" i="11"/>
  <c r="EW18" i="11"/>
  <c r="EV18" i="11"/>
  <c r="EU18" i="11"/>
  <c r="ET18" i="11"/>
  <c r="ES18" i="11"/>
  <c r="ER18" i="11"/>
  <c r="EQ18" i="11"/>
  <c r="EP18" i="11"/>
  <c r="EO18" i="11"/>
  <c r="EN18" i="11"/>
  <c r="EM18" i="11"/>
  <c r="EL18" i="11"/>
  <c r="EK18" i="11"/>
  <c r="EJ18" i="11"/>
  <c r="EI18" i="11"/>
  <c r="EH18" i="11"/>
  <c r="EG18" i="11"/>
  <c r="EF18" i="11"/>
  <c r="EE18" i="11"/>
  <c r="ED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Q18" i="11"/>
  <c r="DP18" i="11"/>
  <c r="DO18" i="11"/>
  <c r="DN18" i="11"/>
  <c r="DM18" i="11"/>
  <c r="DL18" i="11"/>
  <c r="DK18" i="11"/>
  <c r="DJ18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B18" i="11"/>
  <c r="SQ17" i="11"/>
  <c r="SP17" i="11"/>
  <c r="SO17" i="11"/>
  <c r="SN17" i="11"/>
  <c r="SM17" i="11"/>
  <c r="SL17" i="11"/>
  <c r="SK17" i="11"/>
  <c r="SJ17" i="11"/>
  <c r="SI17" i="11"/>
  <c r="SH17" i="11"/>
  <c r="SG17" i="11"/>
  <c r="SF17" i="11"/>
  <c r="SE17" i="11"/>
  <c r="SD17" i="11"/>
  <c r="SC17" i="11"/>
  <c r="SB17" i="11"/>
  <c r="SA17" i="11"/>
  <c r="RZ17" i="11"/>
  <c r="RY17" i="11"/>
  <c r="RX17" i="11"/>
  <c r="RW17" i="11"/>
  <c r="RV17" i="11"/>
  <c r="RU17" i="11"/>
  <c r="RT17" i="11"/>
  <c r="RS17" i="11"/>
  <c r="RR17" i="11"/>
  <c r="RQ17" i="11"/>
  <c r="RP17" i="11"/>
  <c r="RO17" i="11"/>
  <c r="RN17" i="11"/>
  <c r="RM17" i="11"/>
  <c r="RL17" i="11"/>
  <c r="RK17" i="11"/>
  <c r="RJ17" i="11"/>
  <c r="RI17" i="11"/>
  <c r="RH17" i="11"/>
  <c r="RG17" i="11"/>
  <c r="RF17" i="11"/>
  <c r="RE17" i="11"/>
  <c r="RD17" i="11"/>
  <c r="RC17" i="11"/>
  <c r="RB17" i="11"/>
  <c r="RA17" i="11"/>
  <c r="QZ17" i="11"/>
  <c r="QY17" i="11"/>
  <c r="QX17" i="11"/>
  <c r="QW17" i="11"/>
  <c r="QV17" i="11"/>
  <c r="QU17" i="11"/>
  <c r="QT17" i="11"/>
  <c r="QS17" i="11"/>
  <c r="QR17" i="11"/>
  <c r="QQ17" i="11"/>
  <c r="QP17" i="11"/>
  <c r="QO17" i="11"/>
  <c r="QN17" i="11"/>
  <c r="QM17" i="11"/>
  <c r="QL17" i="11"/>
  <c r="QK17" i="11"/>
  <c r="QJ17" i="11"/>
  <c r="QI17" i="11"/>
  <c r="QH17" i="11"/>
  <c r="QG17" i="11"/>
  <c r="QF17" i="11"/>
  <c r="QE17" i="11"/>
  <c r="QD17" i="11"/>
  <c r="QC17" i="11"/>
  <c r="QB17" i="11"/>
  <c r="QA17" i="11"/>
  <c r="PZ17" i="11"/>
  <c r="PY17" i="11"/>
  <c r="PX17" i="11"/>
  <c r="PW17" i="11"/>
  <c r="PV17" i="11"/>
  <c r="PU17" i="11"/>
  <c r="PT17" i="11"/>
  <c r="PS17" i="11"/>
  <c r="PR17" i="11"/>
  <c r="PQ17" i="11"/>
  <c r="PP17" i="11"/>
  <c r="PO17" i="11"/>
  <c r="PN17" i="11"/>
  <c r="PM17" i="11"/>
  <c r="PL17" i="11"/>
  <c r="PK17" i="11"/>
  <c r="PJ17" i="11"/>
  <c r="PI17" i="11"/>
  <c r="PH17" i="11"/>
  <c r="PG17" i="11"/>
  <c r="PF17" i="11"/>
  <c r="PE17" i="11"/>
  <c r="PD17" i="11"/>
  <c r="PC17" i="11"/>
  <c r="PB17" i="11"/>
  <c r="PA17" i="11"/>
  <c r="OZ17" i="11"/>
  <c r="OY17" i="11"/>
  <c r="OX17" i="11"/>
  <c r="OW17" i="11"/>
  <c r="OV17" i="11"/>
  <c r="OU17" i="11"/>
  <c r="OT17" i="11"/>
  <c r="OS17" i="11"/>
  <c r="OR17" i="11"/>
  <c r="OQ17" i="11"/>
  <c r="OP17" i="11"/>
  <c r="OO17" i="11"/>
  <c r="ON17" i="11"/>
  <c r="OM17" i="11"/>
  <c r="OL17" i="11"/>
  <c r="OK17" i="11"/>
  <c r="OJ17" i="11"/>
  <c r="OI17" i="11"/>
  <c r="OH17" i="11"/>
  <c r="OG17" i="11"/>
  <c r="OF17" i="11"/>
  <c r="OE17" i="11"/>
  <c r="OD17" i="11"/>
  <c r="OC17" i="11"/>
  <c r="OB17" i="11"/>
  <c r="OA17" i="11"/>
  <c r="NZ17" i="11"/>
  <c r="NY17" i="11"/>
  <c r="NX17" i="11"/>
  <c r="NW17" i="11"/>
  <c r="NV17" i="11"/>
  <c r="NU17" i="11"/>
  <c r="NT17" i="11"/>
  <c r="NS17" i="11"/>
  <c r="NR17" i="11"/>
  <c r="NQ17" i="11"/>
  <c r="NP17" i="11"/>
  <c r="NO17" i="11"/>
  <c r="NN17" i="11"/>
  <c r="NM17" i="11"/>
  <c r="NL17" i="11"/>
  <c r="NK17" i="11"/>
  <c r="NJ17" i="11"/>
  <c r="NI17" i="11"/>
  <c r="NH17" i="11"/>
  <c r="NG17" i="11"/>
  <c r="NF17" i="11"/>
  <c r="NE17" i="11"/>
  <c r="ND17" i="11"/>
  <c r="NC17" i="11"/>
  <c r="NB17" i="11"/>
  <c r="NA17" i="11"/>
  <c r="MZ17" i="11"/>
  <c r="MY17" i="11"/>
  <c r="MX17" i="11"/>
  <c r="MW17" i="11"/>
  <c r="MV17" i="11"/>
  <c r="MU17" i="11"/>
  <c r="MT17" i="11"/>
  <c r="MS17" i="11"/>
  <c r="MR17" i="11"/>
  <c r="MQ17" i="11"/>
  <c r="MP17" i="11"/>
  <c r="MO17" i="11"/>
  <c r="MN17" i="11"/>
  <c r="MM17" i="11"/>
  <c r="ML17" i="11"/>
  <c r="MK17" i="11"/>
  <c r="MJ17" i="11"/>
  <c r="MI17" i="11"/>
  <c r="MH17" i="11"/>
  <c r="MG17" i="11"/>
  <c r="MF17" i="11"/>
  <c r="ME17" i="11"/>
  <c r="MD17" i="11"/>
  <c r="MC17" i="11"/>
  <c r="MB17" i="11"/>
  <c r="MA17" i="11"/>
  <c r="LZ17" i="11"/>
  <c r="LY17" i="11"/>
  <c r="LX17" i="11"/>
  <c r="LW17" i="11"/>
  <c r="LV17" i="11"/>
  <c r="LU17" i="11"/>
  <c r="LT17" i="11"/>
  <c r="LS17" i="11"/>
  <c r="LR17" i="11"/>
  <c r="LQ17" i="11"/>
  <c r="LP17" i="11"/>
  <c r="LO17" i="11"/>
  <c r="LN17" i="11"/>
  <c r="LM17" i="11"/>
  <c r="LL17" i="11"/>
  <c r="LK17" i="11"/>
  <c r="LJ17" i="11"/>
  <c r="LI17" i="11"/>
  <c r="LH17" i="11"/>
  <c r="LG17" i="11"/>
  <c r="LF17" i="11"/>
  <c r="LE17" i="11"/>
  <c r="LD17" i="11"/>
  <c r="LC17" i="11"/>
  <c r="LB17" i="11"/>
  <c r="LA17" i="11"/>
  <c r="KZ17" i="11"/>
  <c r="KY17" i="11"/>
  <c r="KX17" i="11"/>
  <c r="KW17" i="11"/>
  <c r="KV17" i="11"/>
  <c r="KU17" i="11"/>
  <c r="KT17" i="11"/>
  <c r="KS17" i="11"/>
  <c r="KR17" i="11"/>
  <c r="KQ17" i="11"/>
  <c r="KP17" i="11"/>
  <c r="KO17" i="11"/>
  <c r="KN17" i="11"/>
  <c r="KM17" i="11"/>
  <c r="KL17" i="11"/>
  <c r="KK17" i="11"/>
  <c r="KJ17" i="11"/>
  <c r="KI17" i="11"/>
  <c r="KH17" i="11"/>
  <c r="KG17" i="11"/>
  <c r="KF17" i="11"/>
  <c r="KE17" i="11"/>
  <c r="KD17" i="11"/>
  <c r="KC17" i="11"/>
  <c r="KB17" i="11"/>
  <c r="KA17" i="11"/>
  <c r="JZ17" i="11"/>
  <c r="JY17" i="11"/>
  <c r="JX17" i="11"/>
  <c r="JW17" i="11"/>
  <c r="JV17" i="11"/>
  <c r="JU17" i="11"/>
  <c r="JT17" i="11"/>
  <c r="JS17" i="11"/>
  <c r="JR17" i="11"/>
  <c r="JQ17" i="11"/>
  <c r="JP17" i="11"/>
  <c r="JO17" i="11"/>
  <c r="JN17" i="11"/>
  <c r="JM17" i="11"/>
  <c r="JL17" i="11"/>
  <c r="JK17" i="11"/>
  <c r="JJ17" i="11"/>
  <c r="JI17" i="11"/>
  <c r="JH17" i="11"/>
  <c r="JG17" i="11"/>
  <c r="JF17" i="11"/>
  <c r="JE17" i="11"/>
  <c r="JD17" i="11"/>
  <c r="JC17" i="11"/>
  <c r="JB17" i="11"/>
  <c r="JA17" i="11"/>
  <c r="IZ17" i="11"/>
  <c r="IY17" i="11"/>
  <c r="IX17" i="11"/>
  <c r="IW17" i="11"/>
  <c r="IV17" i="11"/>
  <c r="IU17" i="11"/>
  <c r="IT17" i="11"/>
  <c r="IS17" i="11"/>
  <c r="IR17" i="11"/>
  <c r="IQ17" i="11"/>
  <c r="IP17" i="11"/>
  <c r="IO17" i="11"/>
  <c r="IN17" i="11"/>
  <c r="IM17" i="11"/>
  <c r="IL17" i="11"/>
  <c r="IK17" i="11"/>
  <c r="IJ17" i="11"/>
  <c r="II17" i="11"/>
  <c r="IH17" i="11"/>
  <c r="IG17" i="11"/>
  <c r="IF17" i="11"/>
  <c r="IE17" i="11"/>
  <c r="ID17" i="11"/>
  <c r="IC17" i="11"/>
  <c r="IB17" i="11"/>
  <c r="IA17" i="11"/>
  <c r="HZ17" i="11"/>
  <c r="HY17" i="11"/>
  <c r="HX17" i="11"/>
  <c r="HW17" i="11"/>
  <c r="HV17" i="11"/>
  <c r="HU17" i="11"/>
  <c r="HT17" i="11"/>
  <c r="HS17" i="11"/>
  <c r="HR17" i="11"/>
  <c r="HQ17" i="11"/>
  <c r="HP17" i="11"/>
  <c r="HO17" i="11"/>
  <c r="HN17" i="11"/>
  <c r="HM17" i="11"/>
  <c r="HL17" i="11"/>
  <c r="HK17" i="11"/>
  <c r="HJ17" i="11"/>
  <c r="HI17" i="11"/>
  <c r="HH17" i="11"/>
  <c r="HG17" i="11"/>
  <c r="HF17" i="11"/>
  <c r="HE17" i="11"/>
  <c r="HD17" i="11"/>
  <c r="HC17" i="11"/>
  <c r="HB17" i="11"/>
  <c r="HA17" i="11"/>
  <c r="GZ17" i="11"/>
  <c r="GY17" i="11"/>
  <c r="GX17" i="11"/>
  <c r="GW17" i="11"/>
  <c r="GV17" i="11"/>
  <c r="GU17" i="11"/>
  <c r="GT17" i="11"/>
  <c r="GS17" i="11"/>
  <c r="GR17" i="11"/>
  <c r="GQ17" i="11"/>
  <c r="GP17" i="11"/>
  <c r="GO17" i="11"/>
  <c r="GN17" i="11"/>
  <c r="GM17" i="11"/>
  <c r="GL17" i="11"/>
  <c r="GK17" i="11"/>
  <c r="GJ17" i="11"/>
  <c r="GI17" i="11"/>
  <c r="GH17" i="11"/>
  <c r="GG17" i="11"/>
  <c r="GF17" i="11"/>
  <c r="GE17" i="11"/>
  <c r="GD17" i="11"/>
  <c r="GC17" i="11"/>
  <c r="GB17" i="11"/>
  <c r="GA17" i="11"/>
  <c r="FZ17" i="11"/>
  <c r="FY17" i="11"/>
  <c r="FX17" i="11"/>
  <c r="FW17" i="11"/>
  <c r="FV17" i="11"/>
  <c r="FU17" i="11"/>
  <c r="FT17" i="11"/>
  <c r="FS17" i="11"/>
  <c r="FR17" i="11"/>
  <c r="FQ17" i="11"/>
  <c r="FP17" i="11"/>
  <c r="FO17" i="11"/>
  <c r="FN17" i="11"/>
  <c r="FM17" i="11"/>
  <c r="FL17" i="11"/>
  <c r="FK17" i="11"/>
  <c r="FJ17" i="11"/>
  <c r="FI17" i="11"/>
  <c r="FH17" i="11"/>
  <c r="FG17" i="11"/>
  <c r="FF17" i="11"/>
  <c r="FE17" i="11"/>
  <c r="FD17" i="11"/>
  <c r="FC17" i="11"/>
  <c r="FB17" i="11"/>
  <c r="FA17" i="11"/>
  <c r="EZ17" i="11"/>
  <c r="EY17" i="11"/>
  <c r="EX17" i="11"/>
  <c r="EW17" i="11"/>
  <c r="EV17" i="11"/>
  <c r="EU17" i="11"/>
  <c r="ET17" i="11"/>
  <c r="ES17" i="11"/>
  <c r="ER17" i="11"/>
  <c r="EQ17" i="11"/>
  <c r="EP17" i="11"/>
  <c r="EO17" i="11"/>
  <c r="EN17" i="11"/>
  <c r="EM17" i="11"/>
  <c r="EL17" i="11"/>
  <c r="EK17" i="11"/>
  <c r="EJ17" i="11"/>
  <c r="EI17" i="11"/>
  <c r="EH17" i="11"/>
  <c r="EG17" i="11"/>
  <c r="EF17" i="11"/>
  <c r="EE17" i="11"/>
  <c r="ED17" i="11"/>
  <c r="EC17" i="11"/>
  <c r="EB17" i="11"/>
  <c r="EA17" i="11"/>
  <c r="DZ17" i="11"/>
  <c r="DY17" i="11"/>
  <c r="DX17" i="11"/>
  <c r="DW17" i="11"/>
  <c r="DV17" i="11"/>
  <c r="DU17" i="11"/>
  <c r="DT17" i="11"/>
  <c r="DS17" i="11"/>
  <c r="DR17" i="11"/>
  <c r="DQ17" i="11"/>
  <c r="DP17" i="11"/>
  <c r="DO17" i="11"/>
  <c r="DN17" i="11"/>
  <c r="DM17" i="11"/>
  <c r="DL17" i="11"/>
  <c r="DK17" i="11"/>
  <c r="DJ17" i="11"/>
  <c r="DI17" i="11"/>
  <c r="DH17" i="11"/>
  <c r="DG17" i="11"/>
  <c r="DF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B17" i="11"/>
  <c r="C13" i="11"/>
  <c r="C12" i="11"/>
  <c r="F341" i="3" a="1"/>
  <c r="E334" i="3"/>
  <c r="I334" i="3"/>
  <c r="I332" i="3"/>
  <c r="G332" i="3"/>
  <c r="F332" i="3" a="1"/>
  <c r="H328" i="3"/>
  <c r="I325" i="3"/>
  <c r="I323" i="3"/>
  <c r="F322" i="3" a="1"/>
  <c r="G318" i="3"/>
  <c r="I315" i="3"/>
  <c r="G305" i="3"/>
  <c r="F295" i="3" a="1"/>
  <c r="I283" i="3"/>
  <c r="G273" i="3"/>
  <c r="F263" i="3" a="1"/>
  <c r="I251" i="3"/>
  <c r="G241" i="3"/>
  <c r="F231" i="3" a="1"/>
  <c r="I219" i="3"/>
  <c r="G209" i="3"/>
  <c r="F199" i="3" a="1"/>
  <c r="I312" i="3"/>
  <c r="E259" i="3"/>
  <c r="E203" i="3"/>
  <c r="F312" i="3" a="1"/>
  <c r="I300" i="3"/>
  <c r="G290" i="3"/>
  <c r="F280" i="3" a="1"/>
  <c r="I268" i="3"/>
  <c r="G258" i="3"/>
  <c r="F248" i="3" a="1"/>
  <c r="I236" i="3"/>
  <c r="G226" i="3"/>
  <c r="F216" i="3" a="1"/>
  <c r="I204" i="3"/>
  <c r="G194" i="3"/>
  <c r="G286" i="3"/>
  <c r="G238" i="3"/>
  <c r="F278" i="3" a="1"/>
  <c r="G307" i="3"/>
  <c r="F297" i="3" a="1"/>
  <c r="I285" i="3"/>
  <c r="G275" i="3"/>
  <c r="F265" i="3" a="1"/>
  <c r="I253" i="3"/>
  <c r="G243" i="3"/>
  <c r="F233" i="3" a="1"/>
  <c r="I221" i="3"/>
  <c r="G211" i="3"/>
  <c r="F201" i="3" a="1"/>
  <c r="I189" i="3"/>
  <c r="H263" i="3"/>
  <c r="E211" i="3"/>
  <c r="I310" i="3"/>
  <c r="G300" i="3"/>
  <c r="F290" i="3" a="1"/>
  <c r="I278" i="3"/>
  <c r="G268" i="3"/>
  <c r="F258" i="3" a="1"/>
  <c r="I246" i="3"/>
  <c r="G236" i="3"/>
  <c r="F226" i="3" a="1"/>
  <c r="I214" i="3"/>
  <c r="G204" i="3"/>
  <c r="F194" i="3" a="1"/>
  <c r="H231" i="3"/>
  <c r="F315" i="3" a="1"/>
  <c r="I303" i="3"/>
  <c r="G293" i="3"/>
  <c r="F283" i="3" a="1"/>
  <c r="I271" i="3"/>
  <c r="G261" i="3"/>
  <c r="F251" i="3" a="1"/>
  <c r="I239" i="3"/>
  <c r="G229" i="3"/>
  <c r="F219" i="3" a="1"/>
  <c r="I207" i="3"/>
  <c r="G197" i="3"/>
  <c r="E307" i="3"/>
  <c r="H255" i="3"/>
  <c r="G206" i="3"/>
  <c r="F309" i="3" a="1"/>
  <c r="I297" i="3"/>
  <c r="G287" i="3"/>
  <c r="F277" i="3" a="1"/>
  <c r="I265" i="3"/>
  <c r="G255" i="3"/>
  <c r="F245" i="3" a="1"/>
  <c r="I233" i="3"/>
  <c r="G223" i="3"/>
  <c r="F213" i="3" a="1"/>
  <c r="H342" i="3"/>
  <c r="F334" i="3" a="1"/>
  <c r="G333" i="3"/>
  <c r="I331" i="3"/>
  <c r="F330" i="3" a="1"/>
  <c r="H331" i="3"/>
  <c r="E338" i="3"/>
  <c r="E331" i="3"/>
  <c r="I337" i="3"/>
  <c r="I326" i="3"/>
  <c r="F326" i="3" a="1"/>
  <c r="H322" i="3"/>
  <c r="F320" i="3" a="1"/>
  <c r="E321" i="3"/>
  <c r="I321" i="3"/>
  <c r="H314" i="3"/>
  <c r="E294" i="3"/>
  <c r="H282" i="3"/>
  <c r="E262" i="3"/>
  <c r="H250" i="3"/>
  <c r="E230" i="3"/>
  <c r="H218" i="3"/>
  <c r="E198" i="3"/>
  <c r="F300" i="3" a="1"/>
  <c r="F252" i="3" a="1"/>
  <c r="F196" i="3" a="1"/>
  <c r="E311" i="3"/>
  <c r="H299" i="3"/>
  <c r="E279" i="3"/>
  <c r="H267" i="3"/>
  <c r="E247" i="3"/>
  <c r="H235" i="3"/>
  <c r="E215" i="3"/>
  <c r="H203" i="3"/>
  <c r="I280" i="3"/>
  <c r="I232" i="3"/>
  <c r="H316" i="3"/>
  <c r="E296" i="3"/>
  <c r="H284" i="3"/>
  <c r="E264" i="3"/>
  <c r="H252" i="3"/>
  <c r="E232" i="3"/>
  <c r="H220" i="3"/>
  <c r="E200" i="3"/>
  <c r="E315" i="3"/>
  <c r="G254" i="3"/>
  <c r="F204" i="3" a="1"/>
  <c r="H309" i="3"/>
  <c r="E289" i="3"/>
  <c r="H277" i="3"/>
  <c r="E257" i="3"/>
  <c r="H245" i="3"/>
  <c r="E225" i="3"/>
  <c r="H213" i="3"/>
  <c r="E193" i="3"/>
  <c r="H279" i="3"/>
  <c r="E227" i="3"/>
  <c r="E314" i="3"/>
  <c r="H302" i="3"/>
  <c r="E282" i="3"/>
  <c r="H270" i="3"/>
  <c r="E250" i="3"/>
  <c r="H238" i="3"/>
  <c r="E218" i="3"/>
  <c r="H206" i="3"/>
  <c r="G302" i="3"/>
  <c r="I248" i="3"/>
  <c r="G198" i="3"/>
  <c r="E308" i="3"/>
  <c r="H296" i="3"/>
  <c r="E276" i="3"/>
  <c r="H264" i="3"/>
  <c r="E244" i="3"/>
  <c r="H232" i="3"/>
  <c r="E212" i="3"/>
  <c r="H200" i="3"/>
  <c r="I306" i="3"/>
  <c r="G296" i="3"/>
  <c r="F286" i="3" a="1"/>
  <c r="E269" i="3"/>
  <c r="I258" i="3"/>
  <c r="G208" i="3"/>
  <c r="F222" i="3" a="1"/>
  <c r="E237" i="3"/>
  <c r="G341" i="3"/>
  <c r="E333" i="3"/>
  <c r="E330" i="3"/>
  <c r="H330" i="3"/>
  <c r="I335" i="3"/>
  <c r="G330" i="3"/>
  <c r="F331" i="3" a="1"/>
  <c r="I328" i="3"/>
  <c r="H336" i="3"/>
  <c r="F329" i="3" a="1"/>
  <c r="H325" i="3"/>
  <c r="E325" i="3"/>
  <c r="G321" i="3"/>
  <c r="E319" i="3"/>
  <c r="I318" i="3"/>
  <c r="G313" i="3"/>
  <c r="F303" i="3" a="1"/>
  <c r="I291" i="3"/>
  <c r="G281" i="3"/>
  <c r="F271" i="3" a="1"/>
  <c r="I259" i="3"/>
  <c r="G249" i="3"/>
  <c r="F239" i="3" a="1"/>
  <c r="I227" i="3"/>
  <c r="G217" i="3"/>
  <c r="F207" i="3" a="1"/>
  <c r="I195" i="3"/>
  <c r="H295" i="3"/>
  <c r="G246" i="3"/>
  <c r="H191" i="3"/>
  <c r="I308" i="3"/>
  <c r="G298" i="3"/>
  <c r="F288" i="3" a="1"/>
  <c r="I276" i="3"/>
  <c r="G266" i="3"/>
  <c r="F256" i="3" a="1"/>
  <c r="I244" i="3"/>
  <c r="G234" i="3"/>
  <c r="F224" i="3" a="1"/>
  <c r="I212" i="3"/>
  <c r="G202" i="3"/>
  <c r="F192" i="3" a="1"/>
  <c r="E275" i="3"/>
  <c r="G315" i="3"/>
  <c r="F305" i="3" a="1"/>
  <c r="I293" i="3"/>
  <c r="G283" i="3"/>
  <c r="F273" i="3" a="1"/>
  <c r="I261" i="3"/>
  <c r="G251" i="3"/>
  <c r="F241" i="3" a="1"/>
  <c r="I229" i="3"/>
  <c r="G219" i="3"/>
  <c r="F209" i="3" a="1"/>
  <c r="I197" i="3"/>
  <c r="F308" i="3" a="1"/>
  <c r="H199" i="3"/>
  <c r="G308" i="3"/>
  <c r="F298" i="3" a="1"/>
  <c r="I286" i="3"/>
  <c r="G276" i="3"/>
  <c r="F266" i="3" a="1"/>
  <c r="I254" i="3"/>
  <c r="G244" i="3"/>
  <c r="F234" i="3" a="1"/>
  <c r="I222" i="3"/>
  <c r="G212" i="3"/>
  <c r="F202" i="3" a="1"/>
  <c r="I190" i="3"/>
  <c r="I272" i="3"/>
  <c r="F220" i="3" a="1"/>
  <c r="I311" i="3"/>
  <c r="G301" i="3"/>
  <c r="F291" i="3" a="1"/>
  <c r="I279" i="3"/>
  <c r="G269" i="3"/>
  <c r="F259" i="3" a="1"/>
  <c r="I247" i="3"/>
  <c r="G237" i="3"/>
  <c r="F227" i="3" a="1"/>
  <c r="I215" i="3"/>
  <c r="G205" i="3"/>
  <c r="F195" i="3" a="1"/>
  <c r="I296" i="3"/>
  <c r="E243" i="3"/>
  <c r="I192" i="3"/>
  <c r="I305" i="3"/>
  <c r="G295" i="3"/>
  <c r="F285" i="3" a="1"/>
  <c r="I273" i="3"/>
  <c r="E341" i="3"/>
  <c r="I330" i="3"/>
  <c r="I339" i="3"/>
  <c r="G329" i="3"/>
  <c r="H339" i="3"/>
  <c r="E339" i="3"/>
  <c r="E336" i="3"/>
  <c r="G335" i="3"/>
  <c r="E329" i="3"/>
  <c r="H326" i="3"/>
  <c r="E326" i="3"/>
  <c r="I322" i="3"/>
  <c r="G323" i="3"/>
  <c r="H320" i="3"/>
  <c r="E323" i="3"/>
  <c r="E302" i="3"/>
  <c r="H290" i="3"/>
  <c r="E270" i="3"/>
  <c r="H258" i="3"/>
  <c r="E238" i="3"/>
  <c r="H226" i="3"/>
  <c r="E206" i="3"/>
  <c r="H194" i="3"/>
  <c r="H287" i="3"/>
  <c r="H239" i="3"/>
  <c r="E277" i="3"/>
  <c r="H307" i="3"/>
  <c r="E287" i="3"/>
  <c r="H275" i="3"/>
  <c r="E255" i="3"/>
  <c r="H243" i="3"/>
  <c r="E223" i="3"/>
  <c r="H211" i="3"/>
  <c r="E191" i="3"/>
  <c r="F268" i="3" a="1"/>
  <c r="H215" i="3"/>
  <c r="E304" i="3"/>
  <c r="H292" i="3"/>
  <c r="E272" i="3"/>
  <c r="H260" i="3"/>
  <c r="E240" i="3"/>
  <c r="H228" i="3"/>
  <c r="E208" i="3"/>
  <c r="H196" i="3"/>
  <c r="I240" i="3"/>
  <c r="H281" i="3"/>
  <c r="E297" i="3"/>
  <c r="H285" i="3"/>
  <c r="E265" i="3"/>
  <c r="H253" i="3"/>
  <c r="E233" i="3"/>
  <c r="H221" i="3"/>
  <c r="E201" i="3"/>
  <c r="H189" i="3"/>
  <c r="E267" i="3"/>
  <c r="H310" i="3"/>
  <c r="E290" i="3"/>
  <c r="H278" i="3"/>
  <c r="E258" i="3"/>
  <c r="H246" i="3"/>
  <c r="E226" i="3"/>
  <c r="H214" i="3"/>
  <c r="E194" i="3"/>
  <c r="E291" i="3"/>
  <c r="F236" i="3" a="1"/>
  <c r="E316" i="3"/>
  <c r="H304" i="3"/>
  <c r="E284" i="3"/>
  <c r="H272" i="3"/>
  <c r="E252" i="3"/>
  <c r="H240" i="3"/>
  <c r="E220" i="3"/>
  <c r="H208" i="3"/>
  <c r="I314" i="3"/>
  <c r="G304" i="3"/>
  <c r="F294" i="3" a="1"/>
  <c r="I282" i="3"/>
  <c r="I242" i="3"/>
  <c r="H217" i="3"/>
  <c r="E229" i="3"/>
  <c r="I202" i="3"/>
  <c r="E221" i="3"/>
  <c r="I341" i="3"/>
  <c r="G342" i="3"/>
  <c r="H329" i="3"/>
  <c r="H338" i="3"/>
  <c r="G338" i="3"/>
  <c r="F328" i="3" a="1"/>
  <c r="I336" i="3"/>
  <c r="I333" i="3"/>
  <c r="H334" i="3"/>
  <c r="G325" i="3"/>
  <c r="H321" i="3"/>
  <c r="F319" i="3" a="1"/>
  <c r="F323" i="3" a="1"/>
  <c r="I320" i="3"/>
  <c r="F311" i="3" a="1"/>
  <c r="I299" i="3"/>
  <c r="G289" i="3"/>
  <c r="F279" i="3" a="1"/>
  <c r="I267" i="3"/>
  <c r="G257" i="3"/>
  <c r="F247" i="3" a="1"/>
  <c r="I235" i="3"/>
  <c r="G225" i="3"/>
  <c r="F215" i="3" a="1"/>
  <c r="I203" i="3"/>
  <c r="G193" i="3"/>
  <c r="E283" i="3"/>
  <c r="I316" i="3"/>
  <c r="G306" i="3"/>
  <c r="F296" i="3" a="1"/>
  <c r="I284" i="3"/>
  <c r="G274" i="3"/>
  <c r="F264" i="3" a="1"/>
  <c r="I252" i="3"/>
  <c r="G242" i="3"/>
  <c r="F232" i="3" a="1"/>
  <c r="I220" i="3"/>
  <c r="G210" i="3"/>
  <c r="F200" i="3" a="1"/>
  <c r="G310" i="3"/>
  <c r="G262" i="3"/>
  <c r="H207" i="3"/>
  <c r="F313" i="3" a="1"/>
  <c r="I301" i="3"/>
  <c r="G291" i="3"/>
  <c r="F281" i="3" a="1"/>
  <c r="I269" i="3"/>
  <c r="G259" i="3"/>
  <c r="F249" i="3" a="1"/>
  <c r="I237" i="3"/>
  <c r="G227" i="3"/>
  <c r="F217" i="3" a="1"/>
  <c r="I205" i="3"/>
  <c r="G195" i="3"/>
  <c r="G294" i="3"/>
  <c r="E235" i="3"/>
  <c r="G316" i="3"/>
  <c r="F306" i="3" a="1"/>
  <c r="I294" i="3"/>
  <c r="G284" i="3"/>
  <c r="F274" i="3" a="1"/>
  <c r="I262" i="3"/>
  <c r="G252" i="3"/>
  <c r="F242" i="3" a="1"/>
  <c r="I230" i="3"/>
  <c r="G220" i="3"/>
  <c r="F210" i="3" a="1"/>
  <c r="I198" i="3"/>
  <c r="F316" i="3" a="1"/>
  <c r="F260" i="3" a="1"/>
  <c r="G309" i="3"/>
  <c r="F299" i="3" a="1"/>
  <c r="I287" i="3"/>
  <c r="G277" i="3"/>
  <c r="F267" i="3" a="1"/>
  <c r="I255" i="3"/>
  <c r="G245" i="3"/>
  <c r="F235" i="3" a="1"/>
  <c r="I223" i="3"/>
  <c r="G213" i="3"/>
  <c r="F203" i="3" a="1"/>
  <c r="I191" i="3"/>
  <c r="F284" i="3" a="1"/>
  <c r="G230" i="3"/>
  <c r="I313" i="3"/>
  <c r="G303" i="3"/>
  <c r="F293" i="3" a="1"/>
  <c r="I281" i="3"/>
  <c r="G271" i="3"/>
  <c r="F261" i="3" a="1"/>
  <c r="I249" i="3"/>
  <c r="G239" i="3"/>
  <c r="I338" i="3"/>
  <c r="G328" i="3"/>
  <c r="G337" i="3"/>
  <c r="G339" i="3"/>
  <c r="F337" i="3" a="1"/>
  <c r="H335" i="3"/>
  <c r="F333" i="3" a="1"/>
  <c r="F325" i="3" a="1"/>
  <c r="G320" i="3"/>
  <c r="E318" i="3"/>
  <c r="F321" i="3" a="1"/>
  <c r="E322" i="3"/>
  <c r="H319" i="3"/>
  <c r="E310" i="3"/>
  <c r="H298" i="3"/>
  <c r="E278" i="3"/>
  <c r="H266" i="3"/>
  <c r="E246" i="3"/>
  <c r="H234" i="3"/>
  <c r="E214" i="3"/>
  <c r="H202" i="3"/>
  <c r="F276" i="3" a="1"/>
  <c r="H223" i="3"/>
  <c r="H315" i="3"/>
  <c r="E295" i="3"/>
  <c r="H283" i="3"/>
  <c r="E263" i="3"/>
  <c r="H251" i="3"/>
  <c r="E231" i="3"/>
  <c r="H219" i="3"/>
  <c r="E199" i="3"/>
  <c r="I304" i="3"/>
  <c r="I256" i="3"/>
  <c r="I200" i="3"/>
  <c r="E312" i="3"/>
  <c r="H300" i="3"/>
  <c r="E280" i="3"/>
  <c r="H268" i="3"/>
  <c r="E248" i="3"/>
  <c r="H236" i="3"/>
  <c r="E216" i="3"/>
  <c r="H204" i="3"/>
  <c r="I288" i="3"/>
  <c r="F228" i="3" a="1"/>
  <c r="E305" i="3"/>
  <c r="H293" i="3"/>
  <c r="E273" i="3"/>
  <c r="H261" i="3"/>
  <c r="E241" i="3"/>
  <c r="H229" i="3"/>
  <c r="E209" i="3"/>
  <c r="H197" i="3"/>
  <c r="E298" i="3"/>
  <c r="H286" i="3"/>
  <c r="E266" i="3"/>
  <c r="H254" i="3"/>
  <c r="E234" i="3"/>
  <c r="H222" i="3"/>
  <c r="E202" i="3"/>
  <c r="H190" i="3"/>
  <c r="G278" i="3"/>
  <c r="I224" i="3"/>
  <c r="H312" i="3"/>
  <c r="E292" i="3"/>
  <c r="H280" i="3"/>
  <c r="E260" i="3"/>
  <c r="H248" i="3"/>
  <c r="E228" i="3"/>
  <c r="H216" i="3"/>
  <c r="E196" i="3"/>
  <c r="G312" i="3"/>
  <c r="F302" i="3" a="1"/>
  <c r="I290" i="3"/>
  <c r="H273" i="3"/>
  <c r="G224" i="3"/>
  <c r="G216" i="3"/>
  <c r="H201" i="3"/>
  <c r="F214" i="3" a="1"/>
  <c r="H341" i="3"/>
  <c r="E342" i="3"/>
  <c r="G336" i="3"/>
  <c r="E328" i="3"/>
  <c r="F335" i="3" a="1"/>
  <c r="F338" i="3" a="1"/>
  <c r="E335" i="3"/>
  <c r="E337" i="3"/>
  <c r="F339" i="3" a="1"/>
  <c r="I329" i="3"/>
  <c r="F318" i="3" a="1"/>
  <c r="G322" i="3"/>
  <c r="H318" i="3"/>
  <c r="H306" i="3"/>
  <c r="E286" i="3"/>
  <c r="H274" i="3"/>
  <c r="E254" i="3"/>
  <c r="H242" i="3"/>
  <c r="E222" i="3"/>
  <c r="H210" i="3"/>
  <c r="E190" i="3"/>
  <c r="I264" i="3"/>
  <c r="I208" i="3"/>
  <c r="E303" i="3"/>
  <c r="H291" i="3"/>
  <c r="E271" i="3"/>
  <c r="H259" i="3"/>
  <c r="E239" i="3"/>
  <c r="H227" i="3"/>
  <c r="E207" i="3"/>
  <c r="H195" i="3"/>
  <c r="F292" i="3" a="1"/>
  <c r="F244" i="3" a="1"/>
  <c r="G190" i="3"/>
  <c r="H308" i="3"/>
  <c r="E288" i="3"/>
  <c r="H276" i="3"/>
  <c r="E256" i="3"/>
  <c r="H244" i="3"/>
  <c r="E224" i="3"/>
  <c r="H212" i="3"/>
  <c r="E192" i="3"/>
  <c r="I216" i="3"/>
  <c r="E313" i="3"/>
  <c r="H301" i="3"/>
  <c r="E281" i="3"/>
  <c r="H269" i="3"/>
  <c r="E249" i="3"/>
  <c r="H237" i="3"/>
  <c r="E217" i="3"/>
  <c r="H205" i="3"/>
  <c r="E306" i="3"/>
  <c r="H294" i="3"/>
  <c r="E274" i="3"/>
  <c r="H262" i="3"/>
  <c r="E242" i="3"/>
  <c r="H230" i="3"/>
  <c r="E210" i="3"/>
  <c r="H198" i="3"/>
  <c r="H311" i="3"/>
  <c r="F212" i="3" a="1"/>
  <c r="E300" i="3"/>
  <c r="H288" i="3"/>
  <c r="E268" i="3"/>
  <c r="H256" i="3"/>
  <c r="E236" i="3"/>
  <c r="H224" i="3"/>
  <c r="E204" i="3"/>
  <c r="H192" i="3"/>
  <c r="F310" i="3" a="1"/>
  <c r="I298" i="3"/>
  <c r="G288" i="3"/>
  <c r="F206" i="3" a="1"/>
  <c r="E261" i="3"/>
  <c r="H249" i="3"/>
  <c r="I250" i="3"/>
  <c r="H323" i="3"/>
  <c r="I275" i="3"/>
  <c r="F191" i="3" a="1"/>
  <c r="I260" i="3"/>
  <c r="E251" i="3"/>
  <c r="I245" i="3"/>
  <c r="F314" i="3" a="1"/>
  <c r="G228" i="3"/>
  <c r="I295" i="3"/>
  <c r="F211" i="3" a="1"/>
  <c r="G279" i="3"/>
  <c r="G231" i="3"/>
  <c r="F205" i="3" a="1"/>
  <c r="H289" i="3"/>
  <c r="G192" i="3"/>
  <c r="G264" i="3"/>
  <c r="H257" i="3"/>
  <c r="F156" i="3" a="1"/>
  <c r="H133" i="3"/>
  <c r="H155" i="3"/>
  <c r="H167" i="3"/>
  <c r="H117" i="3"/>
  <c r="I34" i="1"/>
  <c r="G334" i="3"/>
  <c r="E320" i="3"/>
  <c r="G265" i="3"/>
  <c r="H271" i="3"/>
  <c r="G250" i="3"/>
  <c r="E195" i="3"/>
  <c r="G235" i="3"/>
  <c r="I302" i="3"/>
  <c r="F218" i="3" a="1"/>
  <c r="G285" i="3"/>
  <c r="I199" i="3"/>
  <c r="F269" i="3" a="1"/>
  <c r="F229" i="3" a="1"/>
  <c r="I201" i="3"/>
  <c r="E309" i="3"/>
  <c r="E197" i="3"/>
  <c r="I226" i="3"/>
  <c r="E213" i="3"/>
  <c r="E253" i="3"/>
  <c r="I156" i="3"/>
  <c r="F85" i="3" a="1"/>
  <c r="H142" i="3"/>
  <c r="H153" i="3"/>
  <c r="I26" i="1"/>
  <c r="G13" i="1"/>
  <c r="H333" i="3"/>
  <c r="I319" i="3"/>
  <c r="F255" i="3" a="1"/>
  <c r="G214" i="3"/>
  <c r="F240" i="3" a="1"/>
  <c r="I309" i="3"/>
  <c r="F225" i="3" a="1"/>
  <c r="G292" i="3"/>
  <c r="I206" i="3"/>
  <c r="F275" i="3" a="1"/>
  <c r="G189" i="3"/>
  <c r="G263" i="3"/>
  <c r="I225" i="3"/>
  <c r="G199" i="3"/>
  <c r="H305" i="3"/>
  <c r="E285" i="3"/>
  <c r="G240" i="3"/>
  <c r="H225" i="3"/>
  <c r="F246" i="3" a="1"/>
  <c r="F190" i="3" a="1"/>
  <c r="G248" i="3"/>
  <c r="H156" i="3"/>
  <c r="E85" i="3"/>
  <c r="H168" i="3"/>
  <c r="H169" i="3"/>
  <c r="H180" i="3"/>
  <c r="G5" i="1"/>
  <c r="H337" i="3"/>
  <c r="E332" i="3"/>
  <c r="G319" i="3"/>
  <c r="I243" i="3"/>
  <c r="G314" i="3"/>
  <c r="I228" i="3"/>
  <c r="G299" i="3"/>
  <c r="I213" i="3"/>
  <c r="F282" i="3" a="1"/>
  <c r="G196" i="3"/>
  <c r="I263" i="3"/>
  <c r="G270" i="3"/>
  <c r="I257" i="3"/>
  <c r="F221" i="3" a="1"/>
  <c r="F197" i="3" a="1"/>
  <c r="G280" i="3"/>
  <c r="H241" i="3"/>
  <c r="G232" i="3"/>
  <c r="E189" i="3"/>
  <c r="G156" i="3"/>
  <c r="H131" i="3"/>
  <c r="I10" i="1"/>
  <c r="I342" i="3"/>
  <c r="H332" i="3"/>
  <c r="G233" i="3"/>
  <c r="F304" i="3" a="1"/>
  <c r="G218" i="3"/>
  <c r="F289" i="3" a="1"/>
  <c r="G203" i="3"/>
  <c r="I270" i="3"/>
  <c r="H303" i="3"/>
  <c r="G253" i="3"/>
  <c r="E219" i="3"/>
  <c r="F253" i="3" a="1"/>
  <c r="I217" i="3"/>
  <c r="I193" i="3"/>
  <c r="E301" i="3"/>
  <c r="G272" i="3"/>
  <c r="H265" i="3"/>
  <c r="E205" i="3"/>
  <c r="I218" i="3"/>
  <c r="F254" i="3" a="1"/>
  <c r="I234" i="3"/>
  <c r="F342" i="3" a="1"/>
  <c r="I307" i="3"/>
  <c r="F223" i="3" a="1"/>
  <c r="I292" i="3"/>
  <c r="F208" i="3" a="1"/>
  <c r="I277" i="3"/>
  <c r="F193" i="3" a="1"/>
  <c r="G260" i="3"/>
  <c r="H247" i="3"/>
  <c r="F243" i="3" a="1"/>
  <c r="G311" i="3"/>
  <c r="G247" i="3"/>
  <c r="G215" i="3"/>
  <c r="G191" i="3"/>
  <c r="H297" i="3"/>
  <c r="F270" i="3" a="1"/>
  <c r="G256" i="3"/>
  <c r="H209" i="3"/>
  <c r="I274" i="3"/>
  <c r="F230" i="3" a="1"/>
  <c r="E156" i="3"/>
  <c r="I85" i="3"/>
  <c r="H128" i="3"/>
  <c r="H145" i="3"/>
  <c r="F336" i="3" a="1"/>
  <c r="G326" i="3"/>
  <c r="F287" i="3" a="1"/>
  <c r="G201" i="3"/>
  <c r="F272" i="3" a="1"/>
  <c r="E299" i="3"/>
  <c r="F257" i="3" a="1"/>
  <c r="G222" i="3"/>
  <c r="I238" i="3"/>
  <c r="F307" i="3" a="1"/>
  <c r="G221" i="3"/>
  <c r="I289" i="3"/>
  <c r="F237" i="3" a="1"/>
  <c r="G207" i="3"/>
  <c r="H313" i="3"/>
  <c r="E293" i="3"/>
  <c r="H233" i="3"/>
  <c r="I210" i="3"/>
  <c r="H193" i="3"/>
  <c r="E245" i="3"/>
  <c r="F262" i="3" a="1"/>
  <c r="G85" i="3"/>
  <c r="I42" i="1"/>
  <c r="G29" i="1"/>
  <c r="I196" i="3"/>
  <c r="I209" i="3"/>
  <c r="F198" i="3" a="1"/>
  <c r="H176" i="3"/>
  <c r="G32" i="1"/>
  <c r="I28" i="1"/>
  <c r="H98" i="3"/>
  <c r="I8" i="1"/>
  <c r="G331" i="3"/>
  <c r="G267" i="3"/>
  <c r="F189" i="3" a="1"/>
  <c r="H85" i="3"/>
  <c r="I20" i="1"/>
  <c r="G36" i="1"/>
  <c r="I29" i="1"/>
  <c r="I12" i="1"/>
  <c r="G17" i="1"/>
  <c r="I40" i="1"/>
  <c r="H94" i="3"/>
  <c r="I27" i="1"/>
  <c r="F250" i="3" a="1"/>
  <c r="G28" i="1"/>
  <c r="G8" i="1"/>
  <c r="G10" i="1"/>
  <c r="G35" i="1"/>
  <c r="G33" i="1"/>
  <c r="F238" i="3" a="1"/>
  <c r="H166" i="3"/>
  <c r="I33" i="1"/>
  <c r="G20" i="1"/>
  <c r="H181" i="3"/>
  <c r="H178" i="3"/>
  <c r="I13" i="1"/>
  <c r="H95" i="3"/>
  <c r="I35" i="1"/>
  <c r="I32" i="1"/>
  <c r="G34" i="1"/>
  <c r="G11" i="1"/>
  <c r="G25" i="1"/>
  <c r="G297" i="3"/>
  <c r="I231" i="3"/>
  <c r="I194" i="3"/>
  <c r="I25" i="1"/>
  <c r="G12" i="1"/>
  <c r="I5" i="1"/>
  <c r="G14" i="1"/>
  <c r="G282" i="3"/>
  <c r="I241" i="3"/>
  <c r="I266" i="3"/>
  <c r="I9" i="1"/>
  <c r="H146" i="3"/>
  <c r="G40" i="1"/>
  <c r="I36" i="1"/>
  <c r="I11" i="1"/>
  <c r="G42" i="1"/>
  <c r="I31" i="1"/>
  <c r="G9" i="1"/>
  <c r="H121" i="3"/>
  <c r="G6" i="1"/>
  <c r="I14" i="1"/>
  <c r="G31" i="1"/>
  <c r="G27" i="1"/>
  <c r="G26" i="1"/>
  <c r="G200" i="3"/>
  <c r="I211" i="3"/>
  <c r="F301" i="3" a="1"/>
  <c r="H136" i="3"/>
  <c r="I17" i="1"/>
  <c r="I6" i="1"/>
  <c r="H391" i="3"/>
  <c r="E41" i="3"/>
  <c r="G356" i="3"/>
  <c r="H43" i="3"/>
  <c r="G324" i="3"/>
  <c r="I28" i="3"/>
  <c r="E177" i="3"/>
  <c r="E15" i="3"/>
  <c r="F162" i="3" a="1"/>
  <c r="F45" i="1"/>
  <c r="I77" i="3"/>
  <c r="K15" i="1"/>
  <c r="G126" i="3"/>
  <c r="F43" i="3" a="1"/>
  <c r="G397" i="3"/>
  <c r="F49" i="3" a="1"/>
  <c r="H382" i="3"/>
  <c r="G35" i="3"/>
  <c r="I367" i="3"/>
  <c r="H20" i="3"/>
  <c r="E139" i="3"/>
  <c r="I55" i="3"/>
  <c r="E410" i="3"/>
  <c r="I61" i="3"/>
  <c r="F395" i="3" a="1"/>
  <c r="E48" i="3"/>
  <c r="G381" i="3"/>
  <c r="F33" i="3" a="1"/>
  <c r="H366" i="3"/>
  <c r="G19" i="3"/>
  <c r="G77" i="3"/>
  <c r="E22" i="1"/>
  <c r="E367" i="3"/>
  <c r="F181" i="3" a="1"/>
  <c r="E327" i="3"/>
  <c r="G100" i="3"/>
  <c r="I127" i="3"/>
  <c r="G84" i="3"/>
  <c r="F420" i="3" a="1"/>
  <c r="H69" i="3"/>
  <c r="G406" i="3"/>
  <c r="I54" i="3"/>
  <c r="I80" i="3"/>
  <c r="G366" i="3"/>
  <c r="I14" i="3"/>
  <c r="G180" i="3"/>
  <c r="G18" i="3"/>
  <c r="H165" i="3"/>
  <c r="H3" i="3"/>
  <c r="H149" i="3"/>
  <c r="E112" i="3"/>
  <c r="I134" i="3"/>
  <c r="F97" i="3" a="1"/>
  <c r="H12" i="3"/>
  <c r="F10" i="1"/>
  <c r="F405" i="3" a="1"/>
  <c r="F416" i="3" a="1"/>
  <c r="F371" i="3" a="1"/>
  <c r="E24" i="3"/>
  <c r="G357" i="3"/>
  <c r="F9" i="3" a="1"/>
  <c r="I327" i="3"/>
  <c r="G417" i="3"/>
  <c r="I175" i="3"/>
  <c r="E358" i="3"/>
  <c r="I44" i="1"/>
  <c r="F7" i="1"/>
  <c r="I180" i="3"/>
  <c r="F141" i="3" a="1"/>
  <c r="F152" i="3" a="1"/>
  <c r="E411" i="3"/>
  <c r="G60" i="3"/>
  <c r="F396" i="3" a="1"/>
  <c r="H45" i="3"/>
  <c r="G382" i="3"/>
  <c r="I30" i="3"/>
  <c r="H367" i="3"/>
  <c r="E17" i="3"/>
  <c r="E43" i="3"/>
  <c r="H31" i="1"/>
  <c r="E179" i="3"/>
  <c r="I95" i="3"/>
  <c r="G140" i="3"/>
  <c r="I101" i="3"/>
  <c r="H125" i="3"/>
  <c r="E88" i="3"/>
  <c r="F419" i="3" a="1"/>
  <c r="E72" i="3"/>
  <c r="G405" i="3"/>
  <c r="F57" i="3" a="1"/>
  <c r="H61" i="3"/>
  <c r="I19" i="3"/>
  <c r="H151" i="3"/>
  <c r="G69" i="3"/>
  <c r="H422" i="3"/>
  <c r="G75" i="3"/>
  <c r="I407" i="3"/>
  <c r="H60" i="3"/>
  <c r="E394" i="3"/>
  <c r="I45" i="3"/>
  <c r="F379" i="3" a="1"/>
  <c r="E32" i="3"/>
  <c r="F107" i="3" a="1"/>
  <c r="E30" i="1"/>
  <c r="F44" i="1"/>
  <c r="H345" i="3"/>
  <c r="H370" i="3"/>
  <c r="F55" i="3" a="1"/>
  <c r="E7" i="3"/>
  <c r="K26" i="1"/>
  <c r="H52" i="3"/>
  <c r="K9" i="1"/>
  <c r="H101" i="3"/>
  <c r="F79" i="3" a="1"/>
  <c r="G19" i="1"/>
  <c r="I82" i="3"/>
  <c r="H28" i="1"/>
  <c r="E11" i="1"/>
  <c r="K19" i="1"/>
  <c r="F17" i="3" a="1"/>
  <c r="I163" i="3"/>
  <c r="E166" i="3"/>
  <c r="G9" i="3"/>
  <c r="H92" i="3"/>
  <c r="K18" i="1"/>
  <c r="E16" i="3"/>
  <c r="F22" i="1"/>
  <c r="I62" i="3"/>
  <c r="G33" i="3"/>
  <c r="J4" i="1"/>
  <c r="J35" i="1"/>
  <c r="I7" i="1"/>
  <c r="F66" i="3" a="1"/>
  <c r="G26" i="3"/>
  <c r="F119" i="3" a="1"/>
  <c r="I53" i="3"/>
  <c r="K10" i="1"/>
  <c r="G385" i="3"/>
  <c r="F20" i="1"/>
  <c r="F26" i="3" a="1"/>
  <c r="E39" i="1"/>
  <c r="H20" i="1"/>
  <c r="J12" i="1"/>
  <c r="H379" i="3"/>
  <c r="E340" i="3"/>
  <c r="F352" i="3" a="1"/>
  <c r="F155" i="3" a="1"/>
  <c r="E113" i="3"/>
  <c r="G141" i="3"/>
  <c r="F98" i="3" a="1"/>
  <c r="H126" i="3"/>
  <c r="F82" i="3" a="1"/>
  <c r="E419" i="3"/>
  <c r="G68" i="3"/>
  <c r="G94" i="3"/>
  <c r="G21" i="1"/>
  <c r="I421" i="3"/>
  <c r="F382" i="3" a="1"/>
  <c r="G395" i="3"/>
  <c r="E347" i="3"/>
  <c r="F115" i="3" a="1"/>
  <c r="H183" i="3"/>
  <c r="G101" i="3"/>
  <c r="I168" i="3"/>
  <c r="H86" i="3"/>
  <c r="I152" i="3"/>
  <c r="H70" i="3"/>
  <c r="I97" i="3"/>
  <c r="K4" i="1"/>
  <c r="I417" i="3"/>
  <c r="H30" i="3"/>
  <c r="I383" i="3"/>
  <c r="H36" i="3"/>
  <c r="E370" i="3"/>
  <c r="I21" i="3"/>
  <c r="F355" i="3" a="1"/>
  <c r="E8" i="3"/>
  <c r="G317" i="3"/>
  <c r="I403" i="3"/>
  <c r="G13" i="3"/>
  <c r="E5" i="1"/>
  <c r="I340" i="3"/>
  <c r="I153" i="3"/>
  <c r="E167" i="3"/>
  <c r="G117" i="3"/>
  <c r="E73" i="3"/>
  <c r="I408" i="3"/>
  <c r="F58" i="3" a="1"/>
  <c r="E395" i="3"/>
  <c r="G44" i="3"/>
  <c r="F380" i="3" a="1"/>
  <c r="H29" i="3"/>
  <c r="H55" i="3"/>
  <c r="H39" i="1"/>
  <c r="E384" i="3"/>
  <c r="G344" i="3"/>
  <c r="H356" i="3"/>
  <c r="H159" i="3"/>
  <c r="F75" i="3" a="1"/>
  <c r="H143" i="3"/>
  <c r="G61" i="3"/>
  <c r="I128" i="3"/>
  <c r="H46" i="3"/>
  <c r="E420" i="3"/>
  <c r="I31" i="3"/>
  <c r="I57" i="3"/>
  <c r="E149" i="3"/>
  <c r="G418" i="3"/>
  <c r="E380" i="3"/>
  <c r="E391" i="3"/>
  <c r="E346" i="3"/>
  <c r="G43" i="1"/>
  <c r="F179" i="3" a="1"/>
  <c r="F367" i="3" a="1"/>
  <c r="G165" i="3"/>
  <c r="I147" i="3"/>
  <c r="H150" i="3"/>
  <c r="G108" i="3"/>
  <c r="H170" i="3"/>
  <c r="E14" i="3"/>
  <c r="F392" i="3" a="1"/>
  <c r="I353" i="3"/>
  <c r="I364" i="3"/>
  <c r="I167" i="3"/>
  <c r="H162" i="3"/>
  <c r="E154" i="3"/>
  <c r="I110" i="3"/>
  <c r="F139" i="3" a="1"/>
  <c r="E97" i="3"/>
  <c r="G125" i="3"/>
  <c r="E81" i="3"/>
  <c r="E107" i="3"/>
  <c r="G122" i="3"/>
  <c r="H375" i="3"/>
  <c r="I40" i="3"/>
  <c r="H6" i="1"/>
  <c r="H45" i="1"/>
  <c r="E33" i="1"/>
  <c r="F51" i="3" a="1"/>
  <c r="E16" i="1"/>
  <c r="I379" i="3"/>
  <c r="G73" i="3"/>
  <c r="E19" i="1"/>
  <c r="G16" i="3"/>
  <c r="J43" i="1"/>
  <c r="E4" i="1"/>
  <c r="G413" i="3"/>
  <c r="F177" i="3" a="1"/>
  <c r="G416" i="3"/>
  <c r="F28" i="3" a="1"/>
  <c r="E388" i="3"/>
  <c r="F91" i="3" a="1"/>
  <c r="E25" i="1"/>
  <c r="I15" i="3"/>
  <c r="E7" i="1"/>
  <c r="F175" i="3" a="1"/>
  <c r="H18" i="3"/>
  <c r="E18" i="1"/>
  <c r="H106" i="3"/>
  <c r="J28" i="1"/>
  <c r="H381" i="3"/>
  <c r="E23" i="3"/>
  <c r="H15" i="3"/>
  <c r="H185" i="3"/>
  <c r="G53" i="3"/>
  <c r="E17" i="1"/>
  <c r="E2" i="3"/>
  <c r="F17" i="1"/>
  <c r="G137" i="3"/>
  <c r="G38" i="1"/>
  <c r="F128" i="3" a="1"/>
  <c r="I394" i="3"/>
  <c r="E408" i="3"/>
  <c r="H359" i="3"/>
  <c r="E9" i="3"/>
  <c r="I344" i="3"/>
  <c r="E114" i="3"/>
  <c r="G182" i="3"/>
  <c r="F99" i="3" a="1"/>
  <c r="F83" i="3" a="1"/>
  <c r="G111" i="3"/>
  <c r="F8" i="1"/>
  <c r="G171" i="3"/>
  <c r="F126" i="3" a="1"/>
  <c r="I141" i="3"/>
  <c r="G399" i="3"/>
  <c r="F11" i="3" a="1"/>
  <c r="H384" i="3"/>
  <c r="F408" i="3" a="1"/>
  <c r="I369" i="3"/>
  <c r="G394" i="3"/>
  <c r="E356" i="3"/>
  <c r="H380" i="3"/>
  <c r="H410" i="3"/>
  <c r="G179" i="3"/>
  <c r="G354" i="3"/>
  <c r="H179" i="3"/>
  <c r="E130" i="3"/>
  <c r="I86" i="3"/>
  <c r="G422" i="3"/>
  <c r="I70" i="3"/>
  <c r="H407" i="3"/>
  <c r="E57" i="3"/>
  <c r="I392" i="3"/>
  <c r="F42" i="3" a="1"/>
  <c r="F68" i="3" a="1"/>
  <c r="H396" i="3"/>
  <c r="E357" i="3"/>
  <c r="F369" i="3" a="1"/>
  <c r="F172" i="3" a="1"/>
  <c r="E90" i="3"/>
  <c r="G158" i="3"/>
  <c r="E74" i="3"/>
  <c r="G142" i="3"/>
  <c r="F59" i="3" a="1"/>
  <c r="H127" i="3"/>
  <c r="G45" i="3"/>
  <c r="G71" i="3"/>
  <c r="H416" i="3"/>
  <c r="G131" i="3"/>
  <c r="F159" i="3" a="1"/>
  <c r="E399" i="3"/>
  <c r="H360" i="3"/>
  <c r="F384" i="3" a="1"/>
  <c r="I345" i="3"/>
  <c r="G370" i="3"/>
  <c r="H184" i="3"/>
  <c r="H355" i="3"/>
  <c r="I169" i="3"/>
  <c r="E409" i="3"/>
  <c r="H113" i="3"/>
  <c r="F370" i="3" a="1"/>
  <c r="F168" i="3" a="1"/>
  <c r="H139" i="3"/>
  <c r="G398" i="3"/>
  <c r="I46" i="3"/>
  <c r="H383" i="3"/>
  <c r="E33" i="3"/>
  <c r="I368" i="3"/>
  <c r="F18" i="3" a="1"/>
  <c r="E355" i="3"/>
  <c r="G4" i="3"/>
  <c r="G30" i="3"/>
  <c r="H23" i="1"/>
  <c r="I140" i="3"/>
  <c r="G408" i="3"/>
  <c r="H420" i="3"/>
  <c r="F372" i="3" a="1"/>
  <c r="H21" i="3"/>
  <c r="G358" i="3"/>
  <c r="I6" i="3"/>
  <c r="H343" i="3"/>
  <c r="I111" i="3"/>
  <c r="F180" i="3" a="1"/>
  <c r="E98" i="3"/>
  <c r="F4" i="3" a="1"/>
  <c r="H7" i="1"/>
  <c r="E389" i="3"/>
  <c r="G49" i="3"/>
  <c r="H56" i="3"/>
  <c r="E168" i="3"/>
  <c r="H111" i="3"/>
  <c r="F84" i="3" a="1"/>
  <c r="G15" i="1"/>
  <c r="F44" i="3" a="1"/>
  <c r="H32" i="1"/>
  <c r="F391" i="3" a="1"/>
  <c r="H54" i="3"/>
  <c r="I387" i="3"/>
  <c r="K37" i="1"/>
  <c r="G93" i="3"/>
  <c r="I39" i="1"/>
  <c r="E133" i="3"/>
  <c r="J31" i="1"/>
  <c r="E44" i="3"/>
  <c r="I125" i="3"/>
  <c r="E99" i="3"/>
  <c r="G24" i="1"/>
  <c r="H71" i="3"/>
  <c r="G7" i="1"/>
  <c r="H31" i="3"/>
  <c r="H24" i="1"/>
  <c r="I37" i="3"/>
  <c r="F116" i="3" a="1"/>
  <c r="E22" i="3"/>
  <c r="I68" i="3"/>
  <c r="K31" i="1"/>
  <c r="G31" i="3"/>
  <c r="H397" i="3"/>
  <c r="G86" i="3"/>
  <c r="G16" i="1"/>
  <c r="E59" i="3"/>
  <c r="H41" i="1"/>
  <c r="E19" i="3"/>
  <c r="H16" i="1"/>
  <c r="F114" i="3" a="1"/>
  <c r="E184" i="3"/>
  <c r="I138" i="3"/>
  <c r="G155" i="3"/>
  <c r="E412" i="3"/>
  <c r="I23" i="3"/>
  <c r="F397" i="3" a="1"/>
  <c r="I420" i="3"/>
  <c r="G383" i="3"/>
  <c r="E407" i="3"/>
  <c r="H368" i="3"/>
  <c r="I124" i="3"/>
  <c r="G7" i="3"/>
  <c r="I374" i="3"/>
  <c r="E63" i="3"/>
  <c r="H187" i="3"/>
  <c r="E148" i="3"/>
  <c r="I172" i="3"/>
  <c r="F133" i="3" a="1"/>
  <c r="E159" i="3"/>
  <c r="G119" i="3"/>
  <c r="E143" i="3"/>
  <c r="H409" i="3"/>
  <c r="G389" i="3"/>
  <c r="G48" i="3"/>
  <c r="F409" i="3" a="1"/>
  <c r="H369" i="3"/>
  <c r="I381" i="3"/>
  <c r="I184" i="3"/>
  <c r="H102" i="3"/>
  <c r="E171" i="3"/>
  <c r="I87" i="3"/>
  <c r="E155" i="3"/>
  <c r="I71" i="3"/>
  <c r="F140" i="3" a="1"/>
  <c r="E58" i="3"/>
  <c r="E84" i="3"/>
  <c r="H14" i="1"/>
  <c r="E144" i="3"/>
  <c r="F359" i="3" a="1"/>
  <c r="H411" i="3"/>
  <c r="F373" i="3" a="1"/>
  <c r="I396" i="3"/>
  <c r="G359" i="3"/>
  <c r="E383" i="3"/>
  <c r="H344" i="3"/>
  <c r="F368" i="3" a="1"/>
  <c r="G183" i="3"/>
  <c r="F129" i="3" a="1"/>
  <c r="H154" i="3"/>
  <c r="F186" i="3" a="1"/>
  <c r="F24" i="3" a="1"/>
  <c r="H147" i="3"/>
  <c r="F414" i="3" a="1"/>
  <c r="I132" i="3"/>
  <c r="G400" i="3"/>
  <c r="E119" i="3"/>
  <c r="H385" i="3"/>
  <c r="G411" i="3"/>
  <c r="I370" i="3"/>
  <c r="H134" i="3"/>
  <c r="G388" i="3"/>
  <c r="H75" i="3"/>
  <c r="H347" i="3"/>
  <c r="I161" i="3"/>
  <c r="G186" i="3"/>
  <c r="I145" i="3"/>
  <c r="H171" i="3"/>
  <c r="E132" i="3"/>
  <c r="F422" i="3" a="1"/>
  <c r="E61" i="3"/>
  <c r="E121" i="3"/>
  <c r="F81" i="3" a="1"/>
  <c r="I389" i="3"/>
  <c r="F350" i="3" a="1"/>
  <c r="E376" i="3"/>
  <c r="F182" i="3" a="1"/>
  <c r="F361" i="3" a="1"/>
  <c r="G168" i="3"/>
  <c r="G347" i="3"/>
  <c r="E123" i="3"/>
  <c r="I157" i="3"/>
  <c r="E414" i="3"/>
  <c r="E415" i="3"/>
  <c r="I385" i="3"/>
  <c r="G410" i="3"/>
  <c r="E372" i="3"/>
  <c r="H395" i="3"/>
  <c r="F357" i="3" a="1"/>
  <c r="I380" i="3"/>
  <c r="G343" i="3"/>
  <c r="I355" i="3"/>
  <c r="E128" i="3"/>
  <c r="H349" i="3"/>
  <c r="I36" i="3"/>
  <c r="G162" i="3"/>
  <c r="I121" i="3"/>
  <c r="G146" i="3"/>
  <c r="E413" i="3"/>
  <c r="F398" i="3" a="1"/>
  <c r="I116" i="3"/>
  <c r="G384" i="3"/>
  <c r="F171" i="3" a="1"/>
  <c r="F22" i="3" a="1"/>
  <c r="H390" i="3"/>
  <c r="G43" i="3"/>
  <c r="E352" i="3"/>
  <c r="F158" i="3" a="1"/>
  <c r="H188" i="3"/>
  <c r="G144" i="3"/>
  <c r="I173" i="3"/>
  <c r="H129" i="3"/>
  <c r="E160" i="3"/>
  <c r="H418" i="3"/>
  <c r="I177" i="3"/>
  <c r="F31" i="1"/>
  <c r="I117" i="3"/>
  <c r="G114" i="3"/>
  <c r="G386" i="3"/>
  <c r="E348" i="3"/>
  <c r="H371" i="3"/>
  <c r="I185" i="3"/>
  <c r="I356" i="3"/>
  <c r="E172" i="3"/>
  <c r="E343" i="3"/>
  <c r="F157" i="3" a="1"/>
  <c r="G372" i="3"/>
  <c r="E101" i="3"/>
  <c r="E401" i="3"/>
  <c r="F88" i="3" a="1"/>
  <c r="F360" i="3" a="1"/>
  <c r="G175" i="3"/>
  <c r="G346" i="3"/>
  <c r="H160" i="3"/>
  <c r="F184" i="3" a="1"/>
  <c r="H144" i="3"/>
  <c r="G170" i="3"/>
  <c r="I129" i="3"/>
  <c r="F154" i="3" a="1"/>
  <c r="H73" i="3"/>
  <c r="F374" i="3" a="1"/>
  <c r="G133" i="3"/>
  <c r="G8" i="3"/>
  <c r="I348" i="3"/>
  <c r="H24" i="3"/>
  <c r="F393" i="3" a="1"/>
  <c r="I419" i="3"/>
  <c r="F410" i="3" a="1"/>
  <c r="I114" i="3"/>
  <c r="I146" i="3"/>
  <c r="I42" i="3"/>
  <c r="G29" i="3"/>
  <c r="F105" i="3" a="1"/>
  <c r="G396" i="3"/>
  <c r="H163" i="3"/>
  <c r="F118" i="3" a="1"/>
  <c r="E403" i="3"/>
  <c r="I91" i="3"/>
  <c r="I148" i="3"/>
  <c r="E12" i="3"/>
  <c r="H340" i="3"/>
  <c r="E96" i="3"/>
  <c r="G403" i="3"/>
  <c r="I362" i="3"/>
  <c r="H388" i="3"/>
  <c r="E349" i="3"/>
  <c r="I373" i="3"/>
  <c r="E181" i="3"/>
  <c r="E360" i="3"/>
  <c r="F166" i="3" a="1"/>
  <c r="I160" i="3"/>
  <c r="H174" i="3"/>
  <c r="G353" i="3"/>
  <c r="F137" i="3" a="1"/>
  <c r="H186" i="3"/>
  <c r="G123" i="3"/>
  <c r="E126" i="3"/>
  <c r="E417" i="3"/>
  <c r="F104" i="3" a="1"/>
  <c r="F402" i="3" a="1"/>
  <c r="G90" i="3"/>
  <c r="G160" i="3"/>
  <c r="J7" i="1"/>
  <c r="F362" i="3" a="1"/>
  <c r="G50" i="3"/>
  <c r="E175" i="3"/>
  <c r="G135" i="3"/>
  <c r="F160" i="3" a="1"/>
  <c r="H120" i="3"/>
  <c r="F144" i="3" a="1"/>
  <c r="I410" i="3"/>
  <c r="G130" i="3"/>
  <c r="E397" i="3"/>
  <c r="I359" i="3"/>
  <c r="I34" i="3"/>
  <c r="F403" i="3" a="1"/>
  <c r="E56" i="3"/>
  <c r="H364" i="3"/>
  <c r="I170" i="3"/>
  <c r="I349" i="3"/>
  <c r="E157" i="3"/>
  <c r="G187" i="3"/>
  <c r="F142" i="3" a="1"/>
  <c r="H172" i="3"/>
  <c r="G128" i="3"/>
  <c r="I361" i="3"/>
  <c r="I135" i="3"/>
  <c r="H93" i="3"/>
  <c r="I406" i="3"/>
  <c r="E95" i="3"/>
  <c r="E393" i="3"/>
  <c r="F80" i="3" a="1"/>
  <c r="F378" i="3" a="1"/>
  <c r="G66" i="3"/>
  <c r="G364" i="3"/>
  <c r="H51" i="3"/>
  <c r="F96" i="3" a="1"/>
  <c r="G25" i="3"/>
  <c r="H173" i="3"/>
  <c r="H11" i="3"/>
  <c r="E135" i="3"/>
  <c r="H401" i="3"/>
  <c r="F120" i="3" a="1"/>
  <c r="I386" i="3"/>
  <c r="H412" i="3"/>
  <c r="E373" i="3"/>
  <c r="I397" i="3"/>
  <c r="F358" i="3" a="1"/>
  <c r="F412" i="3" a="1"/>
  <c r="G105" i="3"/>
  <c r="F146" i="3" a="1"/>
  <c r="H108" i="3"/>
  <c r="E416" i="3"/>
  <c r="G376" i="3"/>
  <c r="F401" i="3" a="1"/>
  <c r="H361" i="3"/>
  <c r="G387" i="3"/>
  <c r="I346" i="3"/>
  <c r="H372" i="3"/>
  <c r="I178" i="3"/>
  <c r="F324" i="3" a="1"/>
  <c r="E400" i="3"/>
  <c r="F24" i="1"/>
  <c r="E169" i="3"/>
  <c r="F78" i="3" a="1"/>
  <c r="I399" i="3"/>
  <c r="I50" i="3"/>
  <c r="I143" i="3"/>
  <c r="I10" i="3"/>
  <c r="E91" i="3"/>
  <c r="G390" i="3"/>
  <c r="E94" i="3"/>
  <c r="G38" i="3"/>
  <c r="G45" i="1"/>
  <c r="E10" i="1"/>
  <c r="G147" i="3"/>
  <c r="I137" i="3"/>
  <c r="J38" i="1"/>
  <c r="F130" i="3" a="1"/>
  <c r="H65" i="3"/>
  <c r="F363" i="3" a="1"/>
  <c r="F38" i="3" a="1"/>
  <c r="G414" i="3"/>
  <c r="E110" i="3"/>
  <c r="G62" i="3"/>
  <c r="F413" i="3" a="1"/>
  <c r="G97" i="3"/>
  <c r="I41" i="3"/>
  <c r="E353" i="3"/>
  <c r="F406" i="3" a="1"/>
  <c r="J30" i="1"/>
  <c r="E402" i="3"/>
  <c r="F187" i="3" a="1"/>
  <c r="F399" i="3" a="1"/>
  <c r="I149" i="3"/>
  <c r="H386" i="3"/>
  <c r="E136" i="3"/>
  <c r="E182" i="3"/>
  <c r="F121" i="3" a="1"/>
  <c r="G121" i="3"/>
  <c r="I414" i="3"/>
  <c r="E103" i="3"/>
  <c r="E317" i="3"/>
  <c r="J15" i="1"/>
  <c r="E379" i="3"/>
  <c r="G28" i="3"/>
  <c r="G340" i="3"/>
  <c r="E31" i="3"/>
  <c r="F178" i="3" a="1"/>
  <c r="F16" i="3" a="1"/>
  <c r="G164" i="3"/>
  <c r="G2" i="3"/>
  <c r="G148" i="3"/>
  <c r="I109" i="3"/>
  <c r="F41" i="3" a="1"/>
  <c r="K7" i="1"/>
  <c r="I415" i="3"/>
  <c r="H68" i="3"/>
  <c r="F377" i="3" a="1"/>
  <c r="G184" i="3"/>
  <c r="G363" i="3"/>
  <c r="H348" i="3"/>
  <c r="I154" i="3"/>
  <c r="F185" i="3" a="1"/>
  <c r="E141" i="3"/>
  <c r="G391" i="3"/>
  <c r="I18" i="1"/>
  <c r="G149" i="3"/>
  <c r="F106" i="3" a="1"/>
  <c r="G420" i="3"/>
  <c r="H107" i="3"/>
  <c r="H405" i="3"/>
  <c r="I92" i="3"/>
  <c r="I390" i="3"/>
  <c r="E79" i="3"/>
  <c r="E377" i="3"/>
  <c r="F64" i="3" a="1"/>
  <c r="G153" i="3"/>
  <c r="F71" i="3" a="1"/>
  <c r="H327" i="3"/>
  <c r="G109" i="3"/>
  <c r="E153" i="3"/>
  <c r="G115" i="3"/>
  <c r="F138" i="3" a="1"/>
  <c r="H100" i="3"/>
  <c r="G124" i="3"/>
  <c r="H84" i="3"/>
  <c r="E418" i="3"/>
  <c r="I69" i="3"/>
  <c r="G92" i="3"/>
  <c r="H74" i="3"/>
  <c r="E378" i="3"/>
  <c r="I29" i="3"/>
  <c r="I317" i="3"/>
  <c r="E176" i="3"/>
  <c r="I130" i="3"/>
  <c r="F161" i="3" a="1"/>
  <c r="E117" i="3"/>
  <c r="F145" i="3" a="1"/>
  <c r="I363" i="3"/>
  <c r="E140" i="3"/>
  <c r="J39" i="1"/>
  <c r="I351" i="3"/>
  <c r="H4" i="3"/>
  <c r="H164" i="3"/>
  <c r="G120" i="3"/>
  <c r="H148" i="3"/>
  <c r="E382" i="3"/>
  <c r="I133" i="3"/>
  <c r="G177" i="3"/>
  <c r="E120" i="3"/>
  <c r="H115" i="3"/>
  <c r="I378" i="3"/>
  <c r="J23" i="1"/>
  <c r="G360" i="3"/>
  <c r="E87" i="3"/>
  <c r="I11" i="3"/>
  <c r="H351" i="3"/>
  <c r="G17" i="3"/>
  <c r="G134" i="3"/>
  <c r="E180" i="3"/>
  <c r="F37" i="1"/>
  <c r="G96" i="3"/>
  <c r="I63" i="3"/>
  <c r="F38" i="1"/>
  <c r="H41" i="3"/>
  <c r="J44" i="1"/>
  <c r="G27" i="3"/>
  <c r="G377" i="3"/>
  <c r="G58" i="3"/>
  <c r="K38" i="1"/>
  <c r="G174" i="3"/>
  <c r="I37" i="1"/>
  <c r="I401" i="3"/>
  <c r="F149" i="3" a="1"/>
  <c r="J40" i="1"/>
  <c r="H57" i="3"/>
  <c r="I411" i="3"/>
  <c r="H29" i="1"/>
  <c r="H80" i="3"/>
  <c r="F40" i="3" a="1"/>
  <c r="I20" i="3"/>
  <c r="K30" i="1"/>
  <c r="H135" i="3"/>
  <c r="F365" i="3" a="1"/>
  <c r="H417" i="3"/>
  <c r="J32" i="1"/>
  <c r="E29" i="3"/>
  <c r="F151" i="3" a="1"/>
  <c r="E354" i="3"/>
  <c r="H138" i="3"/>
  <c r="H389" i="3"/>
  <c r="G11" i="3"/>
  <c r="H9" i="3"/>
  <c r="G371" i="3"/>
  <c r="F421" i="3" a="1"/>
  <c r="F45" i="3" a="1"/>
  <c r="F345" i="3" a="1"/>
  <c r="G37" i="3"/>
  <c r="H419" i="3"/>
  <c r="K23" i="1"/>
  <c r="F385" i="3" a="1"/>
  <c r="I8" i="3"/>
  <c r="G351" i="3"/>
  <c r="G39" i="3"/>
  <c r="J37" i="1"/>
  <c r="H132" i="3"/>
  <c r="J18" i="1"/>
  <c r="H373" i="3"/>
  <c r="J5" i="1"/>
  <c r="I416" i="3"/>
  <c r="I35" i="3"/>
  <c r="E53" i="3"/>
  <c r="E174" i="3"/>
  <c r="I33" i="3"/>
  <c r="I48" i="3"/>
  <c r="H77" i="3"/>
  <c r="E122" i="3"/>
  <c r="F8" i="3" a="1"/>
  <c r="G421" i="3"/>
  <c r="E145" i="3"/>
  <c r="G72" i="3"/>
  <c r="I400" i="3"/>
  <c r="I89" i="3"/>
  <c r="E405" i="3"/>
  <c r="F61" i="3" a="1"/>
  <c r="I188" i="3"/>
  <c r="F21" i="3" a="1"/>
  <c r="I358" i="3"/>
  <c r="E35" i="1"/>
  <c r="E102" i="3"/>
  <c r="G157" i="3"/>
  <c r="G80" i="3"/>
  <c r="E26" i="1"/>
  <c r="I371" i="3"/>
  <c r="G37" i="1"/>
  <c r="F5" i="3" a="1"/>
  <c r="F60" i="3" a="1"/>
  <c r="H42" i="1"/>
  <c r="I32" i="3"/>
  <c r="H25" i="1"/>
  <c r="H112" i="3"/>
  <c r="F18" i="1"/>
  <c r="G78" i="3"/>
  <c r="K44" i="1"/>
  <c r="G401" i="3"/>
  <c r="G79" i="3"/>
  <c r="G154" i="3"/>
  <c r="H5" i="3"/>
  <c r="E40" i="3"/>
  <c r="K6" i="1"/>
  <c r="E324" i="3"/>
  <c r="I418" i="3"/>
  <c r="J33" i="1"/>
  <c r="H161" i="3"/>
  <c r="I372" i="3"/>
  <c r="E185" i="3"/>
  <c r="G54" i="3"/>
  <c r="H22" i="1"/>
  <c r="H37" i="3"/>
  <c r="E41" i="1"/>
  <c r="I79" i="3"/>
  <c r="E24" i="1"/>
  <c r="I45" i="1"/>
  <c r="F11" i="1"/>
  <c r="G57" i="3"/>
  <c r="E42" i="1"/>
  <c r="H81" i="3"/>
  <c r="F100" i="3" a="1"/>
  <c r="H27" i="1"/>
  <c r="G76" i="3"/>
  <c r="I3" i="3"/>
  <c r="F10" i="3" a="1"/>
  <c r="F50" i="3" a="1"/>
  <c r="H152" i="3"/>
  <c r="H23" i="3"/>
  <c r="G55" i="3"/>
  <c r="E165" i="3"/>
  <c r="I13" i="3"/>
  <c r="F40" i="1"/>
  <c r="G176" i="3"/>
  <c r="F74" i="3" a="1"/>
  <c r="I18" i="3"/>
  <c r="F27" i="3" a="1"/>
  <c r="G70" i="3"/>
  <c r="F351" i="3" a="1"/>
  <c r="F31" i="3" a="1"/>
  <c r="F103" i="3" a="1"/>
  <c r="E77" i="3"/>
  <c r="H141" i="3"/>
  <c r="H124" i="3"/>
  <c r="I76" i="3"/>
  <c r="E137" i="3"/>
  <c r="I343" i="3"/>
  <c r="I59" i="3"/>
  <c r="F123" i="3" a="1"/>
  <c r="G82" i="3"/>
  <c r="I52" i="3"/>
  <c r="K39" i="1"/>
  <c r="F404" i="3" a="1"/>
  <c r="F354" i="3" a="1"/>
  <c r="I174" i="3"/>
  <c r="G379" i="3"/>
  <c r="J26" i="1"/>
  <c r="G98" i="3"/>
  <c r="F35" i="1"/>
  <c r="I398" i="3"/>
  <c r="F32" i="1"/>
  <c r="I60" i="3"/>
  <c r="F4" i="1"/>
  <c r="I366" i="3"/>
  <c r="E37" i="1"/>
  <c r="H25" i="3"/>
  <c r="H89" i="3"/>
  <c r="K5" i="1"/>
  <c r="H158" i="3"/>
  <c r="E92" i="3"/>
  <c r="F73" i="3" a="1"/>
  <c r="F188" i="3" a="1"/>
  <c r="I41" i="1"/>
  <c r="F353" i="3" a="1"/>
  <c r="H378" i="3"/>
  <c r="G412" i="3"/>
  <c r="E118" i="3"/>
  <c r="H157" i="3"/>
  <c r="I74" i="3"/>
  <c r="H394" i="3"/>
  <c r="H64" i="3"/>
  <c r="I103" i="3"/>
  <c r="E147" i="3"/>
  <c r="E89" i="3"/>
  <c r="G116" i="3"/>
  <c r="I58" i="3"/>
  <c r="F364" i="3" a="1"/>
  <c r="E76" i="3"/>
  <c r="F135" i="3" a="1"/>
  <c r="H48" i="3"/>
  <c r="F136" i="3" a="1"/>
  <c r="H8" i="3"/>
  <c r="I375" i="3"/>
  <c r="H13" i="1"/>
  <c r="H175" i="3"/>
  <c r="I23" i="1"/>
  <c r="E45" i="1"/>
  <c r="E421" i="3"/>
  <c r="F340" i="3" a="1"/>
  <c r="H38" i="3"/>
  <c r="E13" i="1"/>
  <c r="I108" i="3"/>
  <c r="F39" i="3" a="1"/>
  <c r="G34" i="3"/>
  <c r="K33" i="1"/>
  <c r="G51" i="3"/>
  <c r="H30" i="1"/>
  <c r="E188" i="3"/>
  <c r="G88" i="3"/>
  <c r="F69" i="3" a="1"/>
  <c r="E368" i="3"/>
  <c r="I96" i="3"/>
  <c r="G23" i="1"/>
  <c r="I56" i="3"/>
  <c r="H40" i="1"/>
  <c r="H376" i="3"/>
  <c r="G129" i="3"/>
  <c r="H39" i="3"/>
  <c r="J19" i="1"/>
  <c r="I93" i="3"/>
  <c r="F47" i="3" a="1"/>
  <c r="H400" i="3"/>
  <c r="E109" i="3"/>
  <c r="G118" i="3"/>
  <c r="J42" i="1"/>
  <c r="F54" i="3" a="1"/>
  <c r="F30" i="1"/>
  <c r="I393" i="3"/>
  <c r="F16" i="1"/>
  <c r="H35" i="1"/>
  <c r="H350" i="3"/>
  <c r="H42" i="3"/>
  <c r="F170" i="3" a="1"/>
  <c r="F132" i="3" a="1"/>
  <c r="I67" i="3"/>
  <c r="H414" i="3"/>
  <c r="G355" i="3"/>
  <c r="F14" i="1"/>
  <c r="E362" i="3"/>
  <c r="F383" i="3" a="1"/>
  <c r="I5" i="3"/>
  <c r="H130" i="3"/>
  <c r="I352" i="3"/>
  <c r="G99" i="3"/>
  <c r="E422" i="3"/>
  <c r="H62" i="3"/>
  <c r="E34" i="3"/>
  <c r="G152" i="3"/>
  <c r="I409" i="3"/>
  <c r="F381" i="3" a="1"/>
  <c r="H123" i="3"/>
  <c r="E60" i="3"/>
  <c r="J11" i="1"/>
  <c r="G52" i="3"/>
  <c r="F134" i="3" a="1"/>
  <c r="G47" i="3"/>
  <c r="K45" i="1"/>
  <c r="E55" i="3"/>
  <c r="J10" i="1"/>
  <c r="E54" i="3"/>
  <c r="E34" i="1"/>
  <c r="G362" i="3"/>
  <c r="E52" i="3"/>
  <c r="H399" i="3"/>
  <c r="H406" i="3"/>
  <c r="H377" i="3"/>
  <c r="J22" i="1"/>
  <c r="G373" i="3"/>
  <c r="G40" i="3"/>
  <c r="E146" i="3"/>
  <c r="E13" i="3"/>
  <c r="F348" i="3" a="1"/>
  <c r="E44" i="1"/>
  <c r="E108" i="3"/>
  <c r="H137" i="3"/>
  <c r="F349" i="3" a="1"/>
  <c r="F53" i="3" a="1"/>
  <c r="I7" i="3"/>
  <c r="E100" i="3"/>
  <c r="E158" i="3"/>
  <c r="G150" i="3"/>
  <c r="E152" i="3"/>
  <c r="I382" i="3"/>
  <c r="G104" i="3"/>
  <c r="I118" i="3"/>
  <c r="F62" i="3" a="1"/>
  <c r="E49" i="3"/>
  <c r="G402" i="3"/>
  <c r="F127" i="3" a="1"/>
  <c r="E26" i="3"/>
  <c r="F165" i="3" a="1"/>
  <c r="E366" i="3"/>
  <c r="E127" i="3"/>
  <c r="H110" i="3"/>
  <c r="H79" i="3"/>
  <c r="E105" i="3"/>
  <c r="G89" i="3"/>
  <c r="G36" i="3"/>
  <c r="E40" i="1"/>
  <c r="E42" i="3"/>
  <c r="E66" i="3"/>
  <c r="E359" i="3"/>
  <c r="F176" i="3" a="1"/>
  <c r="E150" i="3"/>
  <c r="E386" i="3"/>
  <c r="G22" i="3"/>
  <c r="H18" i="1"/>
  <c r="I113" i="3"/>
  <c r="F25" i="1"/>
  <c r="H72" i="3"/>
  <c r="G368" i="3"/>
  <c r="E45" i="3"/>
  <c r="I30" i="1"/>
  <c r="H11" i="1"/>
  <c r="H116" i="3"/>
  <c r="F87" i="3" a="1"/>
  <c r="H408" i="3"/>
  <c r="I19" i="1"/>
  <c r="I15" i="1"/>
  <c r="J29" i="1"/>
  <c r="F390" i="3" a="1"/>
  <c r="F347" i="3" a="1"/>
  <c r="G14" i="3"/>
  <c r="E10" i="3"/>
  <c r="J36" i="1"/>
  <c r="E69" i="3"/>
  <c r="G369" i="3"/>
  <c r="H44" i="1"/>
  <c r="H87" i="3"/>
  <c r="H97" i="3"/>
  <c r="H32" i="3"/>
  <c r="I49" i="3"/>
  <c r="E35" i="3"/>
  <c r="K12" i="1"/>
  <c r="F35" i="3" a="1"/>
  <c r="E37" i="3"/>
  <c r="I38" i="1"/>
  <c r="I39" i="3"/>
  <c r="F418" i="3" a="1"/>
  <c r="I122" i="3"/>
  <c r="F2" i="3" a="1"/>
  <c r="F122" i="3" a="1"/>
  <c r="E178" i="3"/>
  <c r="H177" i="3"/>
  <c r="G380" i="3"/>
  <c r="I350" i="3"/>
  <c r="H53" i="3"/>
  <c r="G42" i="3"/>
  <c r="I12" i="3"/>
  <c r="F90" i="3" a="1"/>
  <c r="H10" i="1"/>
  <c r="E30" i="3"/>
  <c r="I395" i="3"/>
  <c r="I98" i="3"/>
  <c r="H88" i="3"/>
  <c r="F102" i="3" a="1"/>
  <c r="K29" i="1"/>
  <c r="G188" i="3"/>
  <c r="F131" i="3" a="1"/>
  <c r="G167" i="3"/>
  <c r="E86" i="3"/>
  <c r="K32" i="1"/>
  <c r="F125" i="3" a="1"/>
  <c r="E64" i="3"/>
  <c r="I51" i="3"/>
  <c r="I16" i="1"/>
  <c r="G59" i="3"/>
  <c r="G107" i="3"/>
  <c r="K22" i="1"/>
  <c r="E404" i="3"/>
  <c r="I21" i="1"/>
  <c r="F317" i="3" a="1"/>
  <c r="G4" i="1"/>
  <c r="E381" i="3"/>
  <c r="J24" i="1"/>
  <c r="G81" i="3"/>
  <c r="I88" i="3"/>
  <c r="I165" i="3"/>
  <c r="I22" i="1"/>
  <c r="G15" i="3"/>
  <c r="I151" i="3"/>
  <c r="I186" i="3"/>
  <c r="J14" i="1"/>
  <c r="I183" i="3"/>
  <c r="I26" i="3"/>
  <c r="H415" i="3"/>
  <c r="H114" i="3"/>
  <c r="E163" i="3"/>
  <c r="F77" i="3" a="1"/>
  <c r="I44" i="3"/>
  <c r="F112" i="3" a="1"/>
  <c r="H16" i="3"/>
  <c r="I347" i="3"/>
  <c r="F415" i="3" a="1"/>
  <c r="I384" i="3"/>
  <c r="I16" i="3"/>
  <c r="H96" i="3"/>
  <c r="I164" i="3"/>
  <c r="E398" i="3"/>
  <c r="H82" i="3"/>
  <c r="E142" i="3"/>
  <c r="G39" i="1"/>
  <c r="E83" i="3"/>
  <c r="F173" i="3" a="1"/>
  <c r="E170" i="3"/>
  <c r="E21" i="3"/>
  <c r="F400" i="3" a="1"/>
  <c r="F37" i="3" a="1"/>
  <c r="G138" i="3"/>
  <c r="I9" i="3"/>
  <c r="G139" i="3"/>
  <c r="G169" i="3"/>
  <c r="G127" i="3"/>
  <c r="E11" i="3"/>
  <c r="G10" i="3"/>
  <c r="E111" i="3"/>
  <c r="F417" i="3" a="1"/>
  <c r="H12" i="1"/>
  <c r="E4" i="3"/>
  <c r="I64" i="3"/>
  <c r="H83" i="3"/>
  <c r="J25" i="1"/>
  <c r="J27" i="1"/>
  <c r="H50" i="3"/>
  <c r="I4" i="1"/>
  <c r="E28" i="3"/>
  <c r="G161" i="3"/>
  <c r="H6" i="3"/>
  <c r="E32" i="1"/>
  <c r="G327" i="3"/>
  <c r="I81" i="3"/>
  <c r="G415" i="3"/>
  <c r="H26" i="1"/>
  <c r="I24" i="1"/>
  <c r="F389" i="3" a="1"/>
  <c r="G5" i="3"/>
  <c r="G102" i="3"/>
  <c r="E385" i="3"/>
  <c r="F15" i="1"/>
  <c r="I166" i="3"/>
  <c r="G83" i="3"/>
  <c r="H362" i="3"/>
  <c r="I78" i="3"/>
  <c r="E131" i="3"/>
  <c r="G407" i="3"/>
  <c r="F169" i="3" a="1"/>
  <c r="H22" i="3"/>
  <c r="G178" i="3"/>
  <c r="G112" i="3"/>
  <c r="I162" i="3"/>
  <c r="I84" i="3"/>
  <c r="E151" i="3"/>
  <c r="F15" i="3" a="1"/>
  <c r="E374" i="3"/>
  <c r="K40" i="1"/>
  <c r="E115" i="3"/>
  <c r="I182" i="3"/>
  <c r="H404" i="3"/>
  <c r="H140" i="3"/>
  <c r="H387" i="3"/>
  <c r="I365" i="3"/>
  <c r="G145" i="3"/>
  <c r="K11" i="1"/>
  <c r="I119" i="3"/>
  <c r="E27" i="1"/>
  <c r="G166" i="3"/>
  <c r="I391" i="3"/>
  <c r="E106" i="3"/>
  <c r="E29" i="1"/>
  <c r="G136" i="3"/>
  <c r="F34" i="1"/>
  <c r="H99" i="3"/>
  <c r="H34" i="3"/>
  <c r="F327" i="3" a="1"/>
  <c r="K24" i="1"/>
  <c r="F33" i="1"/>
  <c r="F94" i="3" a="1"/>
  <c r="H13" i="3"/>
  <c r="E28" i="1"/>
  <c r="F5" i="1"/>
  <c r="I404" i="3"/>
  <c r="H109" i="3"/>
  <c r="H76" i="3"/>
  <c r="K14" i="1"/>
  <c r="G375" i="3"/>
  <c r="G151" i="3"/>
  <c r="J41" i="1"/>
  <c r="G352" i="3"/>
  <c r="J16" i="1"/>
  <c r="F52" i="3" a="1"/>
  <c r="G172" i="3"/>
  <c r="F12" i="1"/>
  <c r="H346" i="3"/>
  <c r="H40" i="3"/>
  <c r="F34" i="3" a="1"/>
  <c r="H15" i="1"/>
  <c r="E406" i="3"/>
  <c r="I142" i="3"/>
  <c r="H47" i="3"/>
  <c r="H34" i="1"/>
  <c r="F20" i="3" a="1"/>
  <c r="H17" i="1"/>
  <c r="H49" i="3"/>
  <c r="F344" i="3" a="1"/>
  <c r="H352" i="3"/>
  <c r="G348" i="3"/>
  <c r="E93" i="3"/>
  <c r="E129" i="3"/>
  <c r="G64" i="3"/>
  <c r="G173" i="3"/>
  <c r="G24" i="3"/>
  <c r="I155" i="3"/>
  <c r="H374" i="3"/>
  <c r="K28" i="1"/>
  <c r="E75" i="3"/>
  <c r="E104" i="3"/>
  <c r="F19" i="1"/>
  <c r="F9" i="1"/>
  <c r="I360" i="3"/>
  <c r="E164" i="3"/>
  <c r="I357" i="3"/>
  <c r="E125" i="3"/>
  <c r="J21" i="1"/>
  <c r="I99" i="3"/>
  <c r="F72" i="3" a="1"/>
  <c r="I105" i="3"/>
  <c r="F110" i="3" a="1"/>
  <c r="I181" i="3"/>
  <c r="H14" i="3"/>
  <c r="E46" i="3"/>
  <c r="G419" i="3"/>
  <c r="H103" i="3"/>
  <c r="H7" i="3"/>
  <c r="G12" i="3"/>
  <c r="E186" i="3"/>
  <c r="I405" i="3"/>
  <c r="G361" i="3"/>
  <c r="E14" i="1"/>
  <c r="G106" i="3"/>
  <c r="I4" i="3"/>
  <c r="I171" i="3"/>
  <c r="H392" i="3"/>
  <c r="F163" i="3" a="1"/>
  <c r="E344" i="3"/>
  <c r="H67" i="3"/>
  <c r="E39" i="3"/>
  <c r="E369" i="3"/>
  <c r="H317" i="3"/>
  <c r="F117" i="3" a="1"/>
  <c r="E70" i="3"/>
  <c r="F101" i="3" a="1"/>
  <c r="F95" i="3" a="1"/>
  <c r="K21" i="1"/>
  <c r="I159" i="3"/>
  <c r="I412" i="3"/>
  <c r="H19" i="3"/>
  <c r="G374" i="3"/>
  <c r="E173" i="3"/>
  <c r="H182" i="3"/>
  <c r="E345" i="3"/>
  <c r="G67" i="3"/>
  <c r="G41" i="1"/>
  <c r="I43" i="3"/>
  <c r="I187" i="3"/>
  <c r="F386" i="3" a="1"/>
  <c r="E82" i="3"/>
  <c r="H44" i="3"/>
  <c r="I104" i="3"/>
  <c r="F25" i="3" a="1"/>
  <c r="F29" i="1"/>
  <c r="I102" i="3"/>
  <c r="I83" i="3"/>
  <c r="H43" i="1"/>
  <c r="E31" i="1"/>
  <c r="H104" i="3"/>
  <c r="E62" i="3"/>
  <c r="G74" i="3"/>
  <c r="F42" i="1"/>
  <c r="G367" i="3"/>
  <c r="E138" i="3"/>
  <c r="F67" i="3" a="1"/>
  <c r="E21" i="1"/>
  <c r="H354" i="3"/>
  <c r="H90" i="3"/>
  <c r="E71" i="3"/>
  <c r="K41" i="1"/>
  <c r="E80" i="3"/>
  <c r="K16" i="1"/>
  <c r="E6" i="3"/>
  <c r="G56" i="3"/>
  <c r="F407" i="3" a="1"/>
  <c r="E9" i="1"/>
  <c r="J20" i="1"/>
  <c r="E371" i="3"/>
  <c r="F387" i="3" a="1"/>
  <c r="F46" i="3" a="1"/>
  <c r="E187" i="3"/>
  <c r="G63" i="3"/>
  <c r="I388" i="3"/>
  <c r="E36" i="3"/>
  <c r="E392" i="3"/>
  <c r="J8" i="1"/>
  <c r="G159" i="3"/>
  <c r="I139" i="3"/>
  <c r="H66" i="3"/>
  <c r="F388" i="3" a="1"/>
  <c r="F63" i="3" a="1"/>
  <c r="F164" i="3" a="1"/>
  <c r="E364" i="3"/>
  <c r="F183" i="3" a="1"/>
  <c r="I38" i="3"/>
  <c r="F6" i="3" a="1"/>
  <c r="F70" i="3" a="1"/>
  <c r="F36" i="3" a="1"/>
  <c r="I422" i="3"/>
  <c r="H118" i="3"/>
  <c r="E134" i="3"/>
  <c r="F366" i="3" a="1"/>
  <c r="G21" i="3"/>
  <c r="F21" i="1"/>
  <c r="H21" i="1"/>
  <c r="H33" i="3"/>
  <c r="K42" i="1"/>
  <c r="H17" i="3"/>
  <c r="F376" i="3" a="1"/>
  <c r="E6" i="1"/>
  <c r="F7" i="3" a="1"/>
  <c r="I324" i="3"/>
  <c r="F343" i="3" a="1"/>
  <c r="H9" i="1"/>
  <c r="F65" i="3" a="1"/>
  <c r="E162" i="3"/>
  <c r="G404" i="3"/>
  <c r="I150" i="3"/>
  <c r="H403" i="3"/>
  <c r="F143" i="3" a="1"/>
  <c r="F394" i="3" a="1"/>
  <c r="I47" i="3"/>
  <c r="F19" i="3" a="1"/>
  <c r="H119" i="3"/>
  <c r="E396" i="3"/>
  <c r="E20" i="3"/>
  <c r="E161" i="3"/>
  <c r="G349" i="3"/>
  <c r="H28" i="3"/>
  <c r="G365" i="3"/>
  <c r="I354" i="3"/>
  <c r="F28" i="1"/>
  <c r="E47" i="3"/>
  <c r="J45" i="1"/>
  <c r="I22" i="3"/>
  <c r="G103" i="3"/>
  <c r="E350" i="3"/>
  <c r="I376" i="3"/>
  <c r="I24" i="3"/>
  <c r="E51" i="3"/>
  <c r="K27" i="1"/>
  <c r="H10" i="3"/>
  <c r="H63" i="3"/>
  <c r="I126" i="3"/>
  <c r="E25" i="3"/>
  <c r="E3" i="3"/>
  <c r="F48" i="3" a="1"/>
  <c r="E18" i="3"/>
  <c r="E8" i="1"/>
  <c r="G393" i="3"/>
  <c r="E78" i="3"/>
  <c r="F108" i="3" a="1"/>
  <c r="G30" i="1"/>
  <c r="E351" i="3"/>
  <c r="G18" i="1"/>
  <c r="E12" i="1"/>
  <c r="I66" i="3"/>
  <c r="F411" i="3" a="1"/>
  <c r="G378" i="3"/>
  <c r="I94" i="3"/>
  <c r="F92" i="3" a="1"/>
  <c r="E390" i="3"/>
  <c r="F27" i="1"/>
  <c r="E65" i="3"/>
  <c r="E38" i="3"/>
  <c r="H78" i="3"/>
  <c r="E23" i="1"/>
  <c r="I131" i="3"/>
  <c r="K35" i="1"/>
  <c r="H36" i="1"/>
  <c r="G44" i="1"/>
  <c r="G41" i="3"/>
  <c r="G20" i="3"/>
  <c r="I120" i="3"/>
  <c r="H421" i="3"/>
  <c r="H122" i="3"/>
  <c r="F346" i="3" a="1"/>
  <c r="I90" i="3"/>
  <c r="H398" i="3"/>
  <c r="K8" i="1"/>
  <c r="H413" i="3"/>
  <c r="E183" i="3"/>
  <c r="F167" i="3" a="1"/>
  <c r="I107" i="3"/>
  <c r="E124" i="3"/>
  <c r="J34" i="1"/>
  <c r="H353" i="3"/>
  <c r="J17" i="1"/>
  <c r="G345" i="3"/>
  <c r="I75" i="3"/>
  <c r="J13" i="1"/>
  <c r="E68" i="3"/>
  <c r="I377" i="3"/>
  <c r="H2" i="3"/>
  <c r="G32" i="3"/>
  <c r="H5" i="1"/>
  <c r="I115" i="3"/>
  <c r="I402" i="3"/>
  <c r="G3" i="3"/>
  <c r="I106" i="3"/>
  <c r="H324" i="3"/>
  <c r="F43" i="1"/>
  <c r="E363" i="3"/>
  <c r="H393" i="3"/>
  <c r="E67" i="3"/>
  <c r="E20" i="1"/>
  <c r="G113" i="3"/>
  <c r="H357" i="3"/>
  <c r="I27" i="3"/>
  <c r="E50" i="3"/>
  <c r="G87" i="3"/>
  <c r="H105" i="3"/>
  <c r="H19" i="1"/>
  <c r="F39" i="1"/>
  <c r="H91" i="3"/>
  <c r="F113" i="3" a="1"/>
  <c r="F6" i="1"/>
  <c r="H358" i="3"/>
  <c r="F375" i="3" a="1"/>
  <c r="I144" i="3"/>
  <c r="H365" i="3"/>
  <c r="H59" i="3"/>
  <c r="F56" i="3" a="1"/>
  <c r="H27" i="3"/>
  <c r="I413" i="3"/>
  <c r="G392" i="3"/>
  <c r="J9" i="1"/>
  <c r="H26" i="3"/>
  <c r="I2" i="3"/>
  <c r="G163" i="3"/>
  <c r="E116" i="3"/>
  <c r="G409" i="3"/>
  <c r="K36" i="1"/>
  <c r="E5" i="3"/>
  <c r="F86" i="3" a="1"/>
  <c r="K43" i="1"/>
  <c r="I73" i="3"/>
  <c r="F32" i="3" a="1"/>
  <c r="K13" i="1"/>
  <c r="E36" i="1"/>
  <c r="G132" i="3"/>
  <c r="I25" i="3"/>
  <c r="F41" i="1"/>
  <c r="F89" i="3" a="1"/>
  <c r="E38" i="1"/>
  <c r="I17" i="3"/>
  <c r="E361" i="3"/>
  <c r="I72" i="3"/>
  <c r="G46" i="3"/>
  <c r="H33" i="1"/>
  <c r="G6" i="3"/>
  <c r="H8" i="1"/>
  <c r="H402" i="3"/>
  <c r="I65" i="3"/>
  <c r="F36" i="1"/>
  <c r="E27" i="3"/>
  <c r="G181" i="3"/>
  <c r="I123" i="3"/>
  <c r="F109" i="3" a="1"/>
  <c r="H363" i="3"/>
  <c r="F3" i="3" a="1"/>
  <c r="F23" i="1"/>
  <c r="I179" i="3"/>
  <c r="F23" i="3" a="1"/>
  <c r="G22" i="1"/>
  <c r="F153" i="3" a="1"/>
  <c r="H37" i="1"/>
  <c r="F30" i="3" a="1"/>
  <c r="I136" i="3"/>
  <c r="F356" i="3" a="1"/>
  <c r="F150" i="3" a="1"/>
  <c r="J6" i="1"/>
  <c r="F147" i="3" a="1"/>
  <c r="F14" i="3" a="1"/>
  <c r="E387" i="3"/>
  <c r="H58" i="3"/>
  <c r="F124" i="3" a="1"/>
  <c r="E15" i="1"/>
  <c r="I100" i="3"/>
  <c r="G143" i="3"/>
  <c r="I43" i="1"/>
  <c r="F111" i="3" a="1"/>
  <c r="H35" i="3"/>
  <c r="K34" i="1"/>
  <c r="G91" i="3"/>
  <c r="K17" i="1"/>
  <c r="G185" i="3"/>
  <c r="F13" i="1"/>
  <c r="F29" i="3" a="1"/>
  <c r="K20" i="1"/>
  <c r="F76" i="3" a="1"/>
  <c r="G350" i="3"/>
  <c r="F93" i="3" a="1"/>
  <c r="E365" i="3"/>
  <c r="H4" i="1"/>
  <c r="F12" i="3" a="1"/>
  <c r="F174" i="3" a="1"/>
  <c r="G95" i="3"/>
  <c r="K25" i="1"/>
  <c r="G65" i="3"/>
  <c r="E43" i="1"/>
  <c r="H38" i="1"/>
  <c r="I176" i="3"/>
  <c r="F13" i="3" a="1"/>
  <c r="F26" i="1"/>
  <c r="G110" i="3"/>
  <c r="E375" i="3"/>
  <c r="F148" i="3" a="1"/>
  <c r="G23" i="3"/>
  <c r="I158" i="3"/>
  <c r="I112" i="3"/>
  <c r="FU12" i="11" l="1" a="1"/>
  <c r="FU12" i="11" s="1"/>
  <c r="DL12" i="11" a="1"/>
  <c r="DL12" i="11" s="1"/>
  <c r="P12" i="11" a="1"/>
  <c r="P12" i="11" s="1"/>
  <c r="CJ12" i="11" a="1"/>
  <c r="CJ12" i="11" s="1"/>
  <c r="DT12" i="11" a="1"/>
  <c r="DT12" i="11" s="1"/>
  <c r="AR12" i="11" a="1"/>
  <c r="AR12" i="11" s="1"/>
  <c r="C19" i="11"/>
  <c r="EN12" i="11" a="1"/>
  <c r="EN12" i="11" s="1"/>
  <c r="X12" i="11" a="1"/>
  <c r="X12" i="11" s="1"/>
  <c r="BH12" i="11" a="1"/>
  <c r="BH12" i="11" s="1"/>
  <c r="CB12" i="11" a="1"/>
  <c r="CB12" i="11" s="1"/>
  <c r="F301" i="3"/>
  <c r="F238" i="3"/>
  <c r="F250" i="3"/>
  <c r="F189" i="3"/>
  <c r="F198" i="3"/>
  <c r="F262" i="3"/>
  <c r="F237" i="3"/>
  <c r="F307" i="3"/>
  <c r="F257" i="3"/>
  <c r="F272" i="3"/>
  <c r="F287" i="3"/>
  <c r="F336" i="3"/>
  <c r="F230" i="3"/>
  <c r="F270" i="3"/>
  <c r="F243" i="3"/>
  <c r="F193" i="3"/>
  <c r="F208" i="3"/>
  <c r="F223" i="3"/>
  <c r="F342" i="3"/>
  <c r="F254" i="3"/>
  <c r="F253" i="3"/>
  <c r="F289" i="3"/>
  <c r="F304" i="3"/>
  <c r="F197" i="3"/>
  <c r="F221" i="3"/>
  <c r="F282" i="3"/>
  <c r="F190" i="3"/>
  <c r="F246" i="3"/>
  <c r="F275" i="3"/>
  <c r="F225" i="3"/>
  <c r="F240" i="3"/>
  <c r="F255" i="3"/>
  <c r="F85" i="3"/>
  <c r="F229" i="3"/>
  <c r="F269" i="3"/>
  <c r="F218" i="3"/>
  <c r="F156" i="3"/>
  <c r="F205" i="3"/>
  <c r="F211" i="3"/>
  <c r="F314" i="3"/>
  <c r="F191" i="3"/>
  <c r="F206" i="3"/>
  <c r="F310" i="3"/>
  <c r="F212" i="3"/>
  <c r="F244" i="3"/>
  <c r="F292" i="3"/>
  <c r="F318" i="3"/>
  <c r="F339" i="3"/>
  <c r="F338" i="3"/>
  <c r="F335" i="3"/>
  <c r="F214" i="3"/>
  <c r="F302" i="3"/>
  <c r="F228" i="3"/>
  <c r="F276" i="3"/>
  <c r="F321" i="3"/>
  <c r="F325" i="3"/>
  <c r="F333" i="3"/>
  <c r="F337" i="3"/>
  <c r="F261" i="3"/>
  <c r="F293" i="3"/>
  <c r="F284" i="3"/>
  <c r="F203" i="3"/>
  <c r="F235" i="3"/>
  <c r="F267" i="3"/>
  <c r="F299" i="3"/>
  <c r="F260" i="3"/>
  <c r="F316" i="3"/>
  <c r="F210" i="3"/>
  <c r="F242" i="3"/>
  <c r="F274" i="3"/>
  <c r="F306" i="3"/>
  <c r="F217" i="3"/>
  <c r="F249" i="3"/>
  <c r="F281" i="3"/>
  <c r="F313" i="3"/>
  <c r="F200" i="3"/>
  <c r="F232" i="3"/>
  <c r="F264" i="3"/>
  <c r="F296" i="3"/>
  <c r="F215" i="3"/>
  <c r="F247" i="3"/>
  <c r="F279" i="3"/>
  <c r="F311" i="3"/>
  <c r="F323" i="3"/>
  <c r="F319" i="3"/>
  <c r="F328" i="3"/>
  <c r="F294" i="3"/>
  <c r="F236" i="3"/>
  <c r="F268" i="3"/>
  <c r="F285" i="3"/>
  <c r="F195" i="3"/>
  <c r="F227" i="3"/>
  <c r="F259" i="3"/>
  <c r="F291" i="3"/>
  <c r="F220" i="3"/>
  <c r="F202" i="3"/>
  <c r="F234" i="3"/>
  <c r="F266" i="3"/>
  <c r="F298" i="3"/>
  <c r="F308" i="3"/>
  <c r="F209" i="3"/>
  <c r="F241" i="3"/>
  <c r="F273" i="3"/>
  <c r="F305" i="3"/>
  <c r="F192" i="3"/>
  <c r="F224" i="3"/>
  <c r="F256" i="3"/>
  <c r="F288" i="3"/>
  <c r="F207" i="3"/>
  <c r="F239" i="3"/>
  <c r="F271" i="3"/>
  <c r="F303" i="3"/>
  <c r="F329" i="3"/>
  <c r="F331" i="3"/>
  <c r="F222" i="3"/>
  <c r="F286" i="3"/>
  <c r="F204" i="3"/>
  <c r="F196" i="3"/>
  <c r="F252" i="3"/>
  <c r="F300" i="3"/>
  <c r="F320" i="3"/>
  <c r="F326" i="3"/>
  <c r="F330" i="3"/>
  <c r="F334" i="3"/>
  <c r="F213" i="3"/>
  <c r="F245" i="3"/>
  <c r="F277" i="3"/>
  <c r="F309" i="3"/>
  <c r="F219" i="3"/>
  <c r="F251" i="3"/>
  <c r="F283" i="3"/>
  <c r="F315" i="3"/>
  <c r="F194" i="3"/>
  <c r="F226" i="3"/>
  <c r="F258" i="3"/>
  <c r="F290" i="3"/>
  <c r="F201" i="3"/>
  <c r="F233" i="3"/>
  <c r="F265" i="3"/>
  <c r="F297" i="3"/>
  <c r="F278" i="3"/>
  <c r="F216" i="3"/>
  <c r="F248" i="3"/>
  <c r="F280" i="3"/>
  <c r="F312" i="3"/>
  <c r="F199" i="3"/>
  <c r="F231" i="3"/>
  <c r="F263" i="3"/>
  <c r="F295" i="3"/>
  <c r="F322" i="3"/>
  <c r="F332" i="3"/>
  <c r="F341" i="3"/>
  <c r="AB12" i="11" a="1"/>
  <c r="AB12" i="11" s="1"/>
  <c r="CF12" i="11" a="1"/>
  <c r="CF12" i="11" s="1"/>
  <c r="EJ12" i="11" a="1"/>
  <c r="EJ12" i="11" s="1"/>
  <c r="AV12" i="11" a="1"/>
  <c r="AV12" i="11" s="1"/>
  <c r="CN12" i="11" a="1"/>
  <c r="CN12" i="11" s="1"/>
  <c r="ER12" i="11" a="1"/>
  <c r="ER12" i="11" s="1"/>
  <c r="AZ12" i="11" a="1"/>
  <c r="AZ12" i="11" s="1"/>
  <c r="DD12" i="11" a="1"/>
  <c r="DD12" i="11" s="1"/>
  <c r="EV12" i="11" a="1"/>
  <c r="EV12" i="11" s="1"/>
  <c r="L12" i="11" a="1"/>
  <c r="L12" i="11" s="1"/>
  <c r="BD12" i="11" a="1"/>
  <c r="BD12" i="11" s="1"/>
  <c r="DH12" i="11" a="1"/>
  <c r="DH12" i="11" s="1"/>
  <c r="EZ12" i="11" a="1"/>
  <c r="EZ12" i="11" s="1"/>
  <c r="T12" i="11" a="1"/>
  <c r="T12" i="11" s="1"/>
  <c r="BX12" i="11" a="1"/>
  <c r="BX12" i="11" s="1"/>
  <c r="DP12" i="11" a="1"/>
  <c r="DP12" i="11" s="1"/>
  <c r="F23" i="3"/>
  <c r="F55" i="3"/>
  <c r="F111" i="3"/>
  <c r="F15" i="3"/>
  <c r="F47" i="3"/>
  <c r="F79" i="3"/>
  <c r="F103" i="3"/>
  <c r="F7" i="3"/>
  <c r="F39" i="3"/>
  <c r="F71" i="3"/>
  <c r="F95" i="3"/>
  <c r="F31" i="3"/>
  <c r="F63" i="3"/>
  <c r="F87" i="3"/>
  <c r="F6" i="3"/>
  <c r="F14" i="3"/>
  <c r="F22" i="3"/>
  <c r="F30" i="3"/>
  <c r="F38" i="3"/>
  <c r="F46" i="3"/>
  <c r="F54" i="3"/>
  <c r="F62" i="3"/>
  <c r="F70" i="3"/>
  <c r="F78" i="3"/>
  <c r="F86" i="3"/>
  <c r="F94" i="3"/>
  <c r="F102" i="3"/>
  <c r="F110" i="3"/>
  <c r="F127" i="3"/>
  <c r="F183" i="3"/>
  <c r="F351" i="3"/>
  <c r="F383" i="3"/>
  <c r="F415" i="3"/>
  <c r="F5" i="3"/>
  <c r="F13" i="3"/>
  <c r="F21" i="3"/>
  <c r="F29" i="3"/>
  <c r="F37" i="3"/>
  <c r="F45" i="3"/>
  <c r="F53" i="3"/>
  <c r="F61" i="3"/>
  <c r="F69" i="3"/>
  <c r="F77" i="3"/>
  <c r="F93" i="3"/>
  <c r="F101" i="3"/>
  <c r="F109" i="3"/>
  <c r="F4" i="3"/>
  <c r="F12" i="3"/>
  <c r="F20" i="3"/>
  <c r="F28" i="3"/>
  <c r="F36" i="3"/>
  <c r="F44" i="3"/>
  <c r="F52" i="3"/>
  <c r="F60" i="3"/>
  <c r="F68" i="3"/>
  <c r="F76" i="3"/>
  <c r="F84" i="3"/>
  <c r="F92" i="3"/>
  <c r="F100" i="3"/>
  <c r="F108" i="3"/>
  <c r="F116" i="3"/>
  <c r="F119" i="3"/>
  <c r="F151" i="3"/>
  <c r="F175" i="3"/>
  <c r="F343" i="3"/>
  <c r="F375" i="3"/>
  <c r="F407" i="3"/>
  <c r="F3" i="3"/>
  <c r="F11" i="3"/>
  <c r="F19" i="3"/>
  <c r="F27" i="3"/>
  <c r="F35" i="3"/>
  <c r="F43" i="3"/>
  <c r="F51" i="3"/>
  <c r="F59" i="3"/>
  <c r="F67" i="3"/>
  <c r="F75" i="3"/>
  <c r="F83" i="3"/>
  <c r="F91" i="3"/>
  <c r="F99" i="3"/>
  <c r="F107" i="3"/>
  <c r="F115" i="3"/>
  <c r="F2" i="3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43" i="3"/>
  <c r="F167" i="3"/>
  <c r="F367" i="3"/>
  <c r="F399" i="3"/>
  <c r="F9" i="3"/>
  <c r="F17" i="3"/>
  <c r="F25" i="3"/>
  <c r="F33" i="3"/>
  <c r="F41" i="3"/>
  <c r="F49" i="3"/>
  <c r="F57" i="3"/>
  <c r="F65" i="3"/>
  <c r="F73" i="3"/>
  <c r="F81" i="3"/>
  <c r="F89" i="3"/>
  <c r="F97" i="3"/>
  <c r="F105" i="3"/>
  <c r="F113" i="3"/>
  <c r="F117" i="3"/>
  <c r="F327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35" i="3"/>
  <c r="F159" i="3"/>
  <c r="F359" i="3"/>
  <c r="F391" i="3"/>
  <c r="F118" i="3"/>
  <c r="F126" i="3"/>
  <c r="F134" i="3"/>
  <c r="F142" i="3"/>
  <c r="F150" i="3"/>
  <c r="F158" i="3"/>
  <c r="F166" i="3"/>
  <c r="F174" i="3"/>
  <c r="F182" i="3"/>
  <c r="F350" i="3"/>
  <c r="F358" i="3"/>
  <c r="F366" i="3"/>
  <c r="F374" i="3"/>
  <c r="F382" i="3"/>
  <c r="F390" i="3"/>
  <c r="F398" i="3"/>
  <c r="F406" i="3"/>
  <c r="F414" i="3"/>
  <c r="F422" i="3"/>
  <c r="F125" i="3"/>
  <c r="F133" i="3"/>
  <c r="F141" i="3"/>
  <c r="F149" i="3"/>
  <c r="F157" i="3"/>
  <c r="F165" i="3"/>
  <c r="F173" i="3"/>
  <c r="F181" i="3"/>
  <c r="F317" i="3"/>
  <c r="F349" i="3"/>
  <c r="F357" i="3"/>
  <c r="F365" i="3"/>
  <c r="F373" i="3"/>
  <c r="F381" i="3"/>
  <c r="F389" i="3"/>
  <c r="F397" i="3"/>
  <c r="F405" i="3"/>
  <c r="F413" i="3"/>
  <c r="F421" i="3"/>
  <c r="F124" i="3"/>
  <c r="F132" i="3"/>
  <c r="F140" i="3"/>
  <c r="F148" i="3"/>
  <c r="F164" i="3"/>
  <c r="F172" i="3"/>
  <c r="F180" i="3"/>
  <c r="F188" i="3"/>
  <c r="F324" i="3"/>
  <c r="F340" i="3"/>
  <c r="F348" i="3"/>
  <c r="F356" i="3"/>
  <c r="F364" i="3"/>
  <c r="F372" i="3"/>
  <c r="F380" i="3"/>
  <c r="F388" i="3"/>
  <c r="F396" i="3"/>
  <c r="F404" i="3"/>
  <c r="F412" i="3"/>
  <c r="F420" i="3"/>
  <c r="F123" i="3"/>
  <c r="F131" i="3"/>
  <c r="F139" i="3"/>
  <c r="F147" i="3"/>
  <c r="F155" i="3"/>
  <c r="F163" i="3"/>
  <c r="F171" i="3"/>
  <c r="F179" i="3"/>
  <c r="F187" i="3"/>
  <c r="F347" i="3"/>
  <c r="F355" i="3"/>
  <c r="F363" i="3"/>
  <c r="F371" i="3"/>
  <c r="F379" i="3"/>
  <c r="F387" i="3"/>
  <c r="F395" i="3"/>
  <c r="F403" i="3"/>
  <c r="F411" i="3"/>
  <c r="F419" i="3"/>
  <c r="F122" i="3"/>
  <c r="F130" i="3"/>
  <c r="F138" i="3"/>
  <c r="F146" i="3"/>
  <c r="F154" i="3"/>
  <c r="F162" i="3"/>
  <c r="F170" i="3"/>
  <c r="F178" i="3"/>
  <c r="F186" i="3"/>
  <c r="F346" i="3"/>
  <c r="F354" i="3"/>
  <c r="F362" i="3"/>
  <c r="F370" i="3"/>
  <c r="F378" i="3"/>
  <c r="F386" i="3"/>
  <c r="F394" i="3"/>
  <c r="F402" i="3"/>
  <c r="F410" i="3"/>
  <c r="F418" i="3"/>
  <c r="F121" i="3"/>
  <c r="F129" i="3"/>
  <c r="F137" i="3"/>
  <c r="F145" i="3"/>
  <c r="F153" i="3"/>
  <c r="F161" i="3"/>
  <c r="F169" i="3"/>
  <c r="F177" i="3"/>
  <c r="F185" i="3"/>
  <c r="F345" i="3"/>
  <c r="F353" i="3"/>
  <c r="F361" i="3"/>
  <c r="F369" i="3"/>
  <c r="F377" i="3"/>
  <c r="F385" i="3"/>
  <c r="F393" i="3"/>
  <c r="F401" i="3"/>
  <c r="F409" i="3"/>
  <c r="F417" i="3"/>
  <c r="F120" i="3"/>
  <c r="F128" i="3"/>
  <c r="F136" i="3"/>
  <c r="F144" i="3"/>
  <c r="F152" i="3"/>
  <c r="F160" i="3"/>
  <c r="F168" i="3"/>
  <c r="F176" i="3"/>
  <c r="F184" i="3"/>
  <c r="F344" i="3"/>
  <c r="F352" i="3"/>
  <c r="F360" i="3"/>
  <c r="F368" i="3"/>
  <c r="F376" i="3"/>
  <c r="F384" i="3"/>
  <c r="F392" i="3"/>
  <c r="F400" i="3"/>
  <c r="F408" i="3"/>
  <c r="F416" i="3"/>
  <c r="AF12" i="11" a="1"/>
  <c r="AF12" i="11" s="1"/>
  <c r="BL12" i="11" a="1"/>
  <c r="BL12" i="11" s="1"/>
  <c r="CR12" i="11" a="1"/>
  <c r="CR12" i="11" s="1"/>
  <c r="DX12" i="11" a="1"/>
  <c r="DX12" i="11" s="1"/>
  <c r="FD12" i="11" a="1"/>
  <c r="FD12" i="11" s="1"/>
  <c r="AJ12" i="11" a="1"/>
  <c r="AJ12" i="11" s="1"/>
  <c r="BP12" i="11" a="1"/>
  <c r="BP12" i="11" s="1"/>
  <c r="CV12" i="11" a="1"/>
  <c r="CV12" i="11" s="1"/>
  <c r="EB12" i="11" a="1"/>
  <c r="EB12" i="11" s="1"/>
  <c r="FP12" i="11" a="1"/>
  <c r="FP12" i="11" s="1"/>
  <c r="H12" i="11" a="1"/>
  <c r="H12" i="11" s="1"/>
  <c r="AN12" i="11" a="1"/>
  <c r="AN12" i="11" s="1"/>
  <c r="BT12" i="11" a="1"/>
  <c r="BT12" i="11" s="1"/>
  <c r="CZ12" i="11" a="1"/>
  <c r="CZ12" i="11" s="1"/>
  <c r="EF12" i="11" a="1"/>
  <c r="EF12" i="11" s="1"/>
  <c r="I12" i="11" a="1"/>
  <c r="I12" i="11" s="1"/>
  <c r="M12" i="11" a="1"/>
  <c r="M12" i="11" s="1"/>
  <c r="Q12" i="11" a="1"/>
  <c r="Q12" i="11" s="1"/>
  <c r="U12" i="11" a="1"/>
  <c r="U12" i="11" s="1"/>
  <c r="Y12" i="11" a="1"/>
  <c r="Y12" i="11" s="1"/>
  <c r="AC12" i="11" a="1"/>
  <c r="AC12" i="11" s="1"/>
  <c r="AG12" i="11" a="1"/>
  <c r="AG12" i="11" s="1"/>
  <c r="AK12" i="11" a="1"/>
  <c r="AK12" i="11" s="1"/>
  <c r="AO12" i="11" a="1"/>
  <c r="AO12" i="11" s="1"/>
  <c r="AS12" i="11" a="1"/>
  <c r="AS12" i="11" s="1"/>
  <c r="AW12" i="11" a="1"/>
  <c r="AW12" i="11" s="1"/>
  <c r="BA12" i="11" a="1"/>
  <c r="BA12" i="11" s="1"/>
  <c r="BE12" i="11" a="1"/>
  <c r="BE12" i="11" s="1"/>
  <c r="BI12" i="11" a="1"/>
  <c r="BI12" i="11" s="1"/>
  <c r="BM12" i="11" a="1"/>
  <c r="BM12" i="11" s="1"/>
  <c r="BQ12" i="11" a="1"/>
  <c r="BQ12" i="11" s="1"/>
  <c r="BU12" i="11" a="1"/>
  <c r="BU12" i="11" s="1"/>
  <c r="BY12" i="11" a="1"/>
  <c r="BY12" i="11" s="1"/>
  <c r="CC12" i="11" a="1"/>
  <c r="CC12" i="11" s="1"/>
  <c r="CG12" i="11" a="1"/>
  <c r="CG12" i="11" s="1"/>
  <c r="CK12" i="11" a="1"/>
  <c r="CK12" i="11" s="1"/>
  <c r="CO12" i="11" a="1"/>
  <c r="CO12" i="11" s="1"/>
  <c r="CS12" i="11" a="1"/>
  <c r="CS12" i="11" s="1"/>
  <c r="CW12" i="11" a="1"/>
  <c r="CW12" i="11" s="1"/>
  <c r="DA12" i="11" a="1"/>
  <c r="DA12" i="11" s="1"/>
  <c r="DE12" i="11" a="1"/>
  <c r="DE12" i="11" s="1"/>
  <c r="DI12" i="11" a="1"/>
  <c r="DI12" i="11" s="1"/>
  <c r="DM12" i="11" a="1"/>
  <c r="DM12" i="11" s="1"/>
  <c r="DQ12" i="11" a="1"/>
  <c r="DQ12" i="11" s="1"/>
  <c r="DU12" i="11" a="1"/>
  <c r="DU12" i="11" s="1"/>
  <c r="DY12" i="11" a="1"/>
  <c r="DY12" i="11" s="1"/>
  <c r="EC12" i="11" a="1"/>
  <c r="EC12" i="11" s="1"/>
  <c r="EG12" i="11" a="1"/>
  <c r="EG12" i="11" s="1"/>
  <c r="EK12" i="11" a="1"/>
  <c r="EK12" i="11" s="1"/>
  <c r="EO12" i="11" a="1"/>
  <c r="EO12" i="11" s="1"/>
  <c r="ES12" i="11" a="1"/>
  <c r="ES12" i="11" s="1"/>
  <c r="EW12" i="11" a="1"/>
  <c r="EW12" i="11" s="1"/>
  <c r="FA12" i="11" a="1"/>
  <c r="FA12" i="11" s="1"/>
  <c r="FE12" i="11" a="1"/>
  <c r="FE12" i="11" s="1"/>
  <c r="FI12" i="11" a="1"/>
  <c r="FI12" i="11" s="1"/>
  <c r="FM12" i="11" a="1"/>
  <c r="FM12" i="11" s="1"/>
  <c r="FQ12" i="11" a="1"/>
  <c r="FQ12" i="11" s="1"/>
  <c r="SQ12" i="11" a="1"/>
  <c r="SQ12" i="11" s="1"/>
  <c r="SM12" i="11" a="1"/>
  <c r="SM12" i="11" s="1"/>
  <c r="SI12" i="11" a="1"/>
  <c r="SI12" i="11" s="1"/>
  <c r="SE12" i="11" a="1"/>
  <c r="SE12" i="11" s="1"/>
  <c r="SA12" i="11" a="1"/>
  <c r="SA12" i="11" s="1"/>
  <c r="RW12" i="11" a="1"/>
  <c r="RW12" i="11" s="1"/>
  <c r="RS12" i="11" a="1"/>
  <c r="RS12" i="11" s="1"/>
  <c r="RO12" i="11" a="1"/>
  <c r="RO12" i="11" s="1"/>
  <c r="RK12" i="11" a="1"/>
  <c r="RK12" i="11" s="1"/>
  <c r="RG12" i="11" a="1"/>
  <c r="RG12" i="11" s="1"/>
  <c r="RC12" i="11" a="1"/>
  <c r="RC12" i="11" s="1"/>
  <c r="QY12" i="11" a="1"/>
  <c r="QY12" i="11" s="1"/>
  <c r="QU12" i="11" a="1"/>
  <c r="QU12" i="11" s="1"/>
  <c r="QQ12" i="11" a="1"/>
  <c r="QQ12" i="11" s="1"/>
  <c r="QM12" i="11" a="1"/>
  <c r="QM12" i="11" s="1"/>
  <c r="QI12" i="11" a="1"/>
  <c r="QI12" i="11" s="1"/>
  <c r="QE12" i="11" a="1"/>
  <c r="QE12" i="11" s="1"/>
  <c r="QA12" i="11" a="1"/>
  <c r="QA12" i="11" s="1"/>
  <c r="PW12" i="11" a="1"/>
  <c r="PW12" i="11" s="1"/>
  <c r="PS12" i="11" a="1"/>
  <c r="PS12" i="11" s="1"/>
  <c r="PO12" i="11" a="1"/>
  <c r="PO12" i="11" s="1"/>
  <c r="PK12" i="11" a="1"/>
  <c r="PK12" i="11" s="1"/>
  <c r="PG12" i="11" a="1"/>
  <c r="PG12" i="11" s="1"/>
  <c r="PC12" i="11" a="1"/>
  <c r="PC12" i="11" s="1"/>
  <c r="OY12" i="11" a="1"/>
  <c r="OY12" i="11" s="1"/>
  <c r="OU12" i="11" a="1"/>
  <c r="OU12" i="11" s="1"/>
  <c r="OQ12" i="11" a="1"/>
  <c r="OQ12" i="11" s="1"/>
  <c r="OM12" i="11" a="1"/>
  <c r="OM12" i="11" s="1"/>
  <c r="OI12" i="11" a="1"/>
  <c r="OI12" i="11" s="1"/>
  <c r="OE12" i="11" a="1"/>
  <c r="OE12" i="11" s="1"/>
  <c r="OA12" i="11" a="1"/>
  <c r="OA12" i="11" s="1"/>
  <c r="NW12" i="11" a="1"/>
  <c r="NW12" i="11" s="1"/>
  <c r="NS12" i="11" a="1"/>
  <c r="NS12" i="11" s="1"/>
  <c r="NO12" i="11" a="1"/>
  <c r="NO12" i="11" s="1"/>
  <c r="NK12" i="11" a="1"/>
  <c r="NK12" i="11" s="1"/>
  <c r="NG12" i="11" a="1"/>
  <c r="NG12" i="11" s="1"/>
  <c r="NC12" i="11" a="1"/>
  <c r="NC12" i="11" s="1"/>
  <c r="MY12" i="11" a="1"/>
  <c r="MY12" i="11" s="1"/>
  <c r="MU12" i="11" a="1"/>
  <c r="MU12" i="11" s="1"/>
  <c r="MQ12" i="11" a="1"/>
  <c r="MQ12" i="11" s="1"/>
  <c r="MM12" i="11" a="1"/>
  <c r="MM12" i="11" s="1"/>
  <c r="MI12" i="11" a="1"/>
  <c r="MI12" i="11" s="1"/>
  <c r="ME12" i="11" a="1"/>
  <c r="ME12" i="11" s="1"/>
  <c r="MA12" i="11" a="1"/>
  <c r="MA12" i="11" s="1"/>
  <c r="LW12" i="11" a="1"/>
  <c r="LW12" i="11" s="1"/>
  <c r="LS12" i="11" a="1"/>
  <c r="LS12" i="11" s="1"/>
  <c r="LO12" i="11" a="1"/>
  <c r="LO12" i="11" s="1"/>
  <c r="LK12" i="11" a="1"/>
  <c r="LK12" i="11" s="1"/>
  <c r="LG12" i="11" a="1"/>
  <c r="LG12" i="11" s="1"/>
  <c r="LC12" i="11" a="1"/>
  <c r="LC12" i="11" s="1"/>
  <c r="KY12" i="11" a="1"/>
  <c r="KY12" i="11" s="1"/>
  <c r="KU12" i="11" a="1"/>
  <c r="KU12" i="11" s="1"/>
  <c r="KQ12" i="11" a="1"/>
  <c r="KQ12" i="11" s="1"/>
  <c r="KM12" i="11" a="1"/>
  <c r="KM12" i="11" s="1"/>
  <c r="KI12" i="11" a="1"/>
  <c r="KI12" i="11" s="1"/>
  <c r="KE12" i="11" a="1"/>
  <c r="KE12" i="11" s="1"/>
  <c r="KA12" i="11" a="1"/>
  <c r="KA12" i="11" s="1"/>
  <c r="JW12" i="11" a="1"/>
  <c r="JW12" i="11" s="1"/>
  <c r="JS12" i="11" a="1"/>
  <c r="JS12" i="11" s="1"/>
  <c r="JO12" i="11" a="1"/>
  <c r="JO12" i="11" s="1"/>
  <c r="JK12" i="11" a="1"/>
  <c r="JK12" i="11" s="1"/>
  <c r="JG12" i="11" a="1"/>
  <c r="JG12" i="11" s="1"/>
  <c r="JC12" i="11" a="1"/>
  <c r="JC12" i="11" s="1"/>
  <c r="IY12" i="11" a="1"/>
  <c r="IY12" i="11" s="1"/>
  <c r="IU12" i="11" a="1"/>
  <c r="IU12" i="11" s="1"/>
  <c r="IQ12" i="11" a="1"/>
  <c r="IQ12" i="11" s="1"/>
  <c r="IM12" i="11" a="1"/>
  <c r="IM12" i="11" s="1"/>
  <c r="II12" i="11" a="1"/>
  <c r="II12" i="11" s="1"/>
  <c r="IE12" i="11" a="1"/>
  <c r="IE12" i="11" s="1"/>
  <c r="IA12" i="11" a="1"/>
  <c r="IA12" i="11" s="1"/>
  <c r="HW12" i="11" a="1"/>
  <c r="HW12" i="11" s="1"/>
  <c r="HS12" i="11" a="1"/>
  <c r="HS12" i="11" s="1"/>
  <c r="HO12" i="11" a="1"/>
  <c r="HO12" i="11" s="1"/>
  <c r="HK12" i="11" a="1"/>
  <c r="HK12" i="11" s="1"/>
  <c r="HG12" i="11" a="1"/>
  <c r="HG12" i="11" s="1"/>
  <c r="HC12" i="11" a="1"/>
  <c r="HC12" i="11" s="1"/>
  <c r="GY12" i="11" a="1"/>
  <c r="GY12" i="11" s="1"/>
  <c r="GU12" i="11" a="1"/>
  <c r="GU12" i="11" s="1"/>
  <c r="GQ12" i="11" a="1"/>
  <c r="GQ12" i="11" s="1"/>
  <c r="GM12" i="11" a="1"/>
  <c r="GM12" i="11" s="1"/>
  <c r="GI12" i="11" a="1"/>
  <c r="GI12" i="11" s="1"/>
  <c r="GE12" i="11" a="1"/>
  <c r="GE12" i="11" s="1"/>
  <c r="GA12" i="11" a="1"/>
  <c r="GA12" i="11" s="1"/>
  <c r="ST12" i="11" a="1"/>
  <c r="ST12" i="11" s="1"/>
  <c r="SP12" i="11" a="1"/>
  <c r="SP12" i="11" s="1"/>
  <c r="SL12" i="11" a="1"/>
  <c r="SL12" i="11" s="1"/>
  <c r="SH12" i="11" a="1"/>
  <c r="SH12" i="11" s="1"/>
  <c r="SD12" i="11" a="1"/>
  <c r="SD12" i="11" s="1"/>
  <c r="RZ12" i="11" a="1"/>
  <c r="RZ12" i="11" s="1"/>
  <c r="RV12" i="11" a="1"/>
  <c r="RV12" i="11" s="1"/>
  <c r="RR12" i="11" a="1"/>
  <c r="RR12" i="11" s="1"/>
  <c r="RN12" i="11" a="1"/>
  <c r="RN12" i="11" s="1"/>
  <c r="RJ12" i="11" a="1"/>
  <c r="RJ12" i="11" s="1"/>
  <c r="RF12" i="11" a="1"/>
  <c r="RF12" i="11" s="1"/>
  <c r="RB12" i="11" a="1"/>
  <c r="RB12" i="11" s="1"/>
  <c r="QX12" i="11" a="1"/>
  <c r="QX12" i="11" s="1"/>
  <c r="QT12" i="11" a="1"/>
  <c r="QT12" i="11" s="1"/>
  <c r="QP12" i="11" a="1"/>
  <c r="QP12" i="11" s="1"/>
  <c r="QL12" i="11" a="1"/>
  <c r="QL12" i="11" s="1"/>
  <c r="QH12" i="11" a="1"/>
  <c r="QH12" i="11" s="1"/>
  <c r="QD12" i="11" a="1"/>
  <c r="QD12" i="11" s="1"/>
  <c r="PZ12" i="11" a="1"/>
  <c r="PZ12" i="11" s="1"/>
  <c r="PV12" i="11" a="1"/>
  <c r="PV12" i="11" s="1"/>
  <c r="PR12" i="11" a="1"/>
  <c r="PR12" i="11" s="1"/>
  <c r="PN12" i="11" a="1"/>
  <c r="PN12" i="11" s="1"/>
  <c r="PJ12" i="11" a="1"/>
  <c r="PJ12" i="11" s="1"/>
  <c r="PF12" i="11" a="1"/>
  <c r="PF12" i="11" s="1"/>
  <c r="PB12" i="11" a="1"/>
  <c r="PB12" i="11" s="1"/>
  <c r="OX12" i="11" a="1"/>
  <c r="OX12" i="11" s="1"/>
  <c r="OT12" i="11" a="1"/>
  <c r="OT12" i="11" s="1"/>
  <c r="OP12" i="11" a="1"/>
  <c r="OP12" i="11" s="1"/>
  <c r="OL12" i="11" a="1"/>
  <c r="OL12" i="11" s="1"/>
  <c r="OH12" i="11" a="1"/>
  <c r="OH12" i="11" s="1"/>
  <c r="OD12" i="11" a="1"/>
  <c r="OD12" i="11" s="1"/>
  <c r="NZ12" i="11" a="1"/>
  <c r="NZ12" i="11" s="1"/>
  <c r="NV12" i="11" a="1"/>
  <c r="NV12" i="11" s="1"/>
  <c r="NR12" i="11" a="1"/>
  <c r="NR12" i="11" s="1"/>
  <c r="NN12" i="11" a="1"/>
  <c r="NN12" i="11" s="1"/>
  <c r="NJ12" i="11" a="1"/>
  <c r="NJ12" i="11" s="1"/>
  <c r="NF12" i="11" a="1"/>
  <c r="NF12" i="11" s="1"/>
  <c r="NB12" i="11" a="1"/>
  <c r="NB12" i="11" s="1"/>
  <c r="MX12" i="11" a="1"/>
  <c r="MX12" i="11" s="1"/>
  <c r="MT12" i="11" a="1"/>
  <c r="MT12" i="11" s="1"/>
  <c r="MP12" i="11" a="1"/>
  <c r="MP12" i="11" s="1"/>
  <c r="ML12" i="11" a="1"/>
  <c r="ML12" i="11" s="1"/>
  <c r="MH12" i="11" a="1"/>
  <c r="MH12" i="11" s="1"/>
  <c r="MD12" i="11" a="1"/>
  <c r="MD12" i="11" s="1"/>
  <c r="LZ12" i="11" a="1"/>
  <c r="LZ12" i="11" s="1"/>
  <c r="LV12" i="11" a="1"/>
  <c r="LV12" i="11" s="1"/>
  <c r="LR12" i="11" a="1"/>
  <c r="LR12" i="11" s="1"/>
  <c r="LN12" i="11" a="1"/>
  <c r="LN12" i="11" s="1"/>
  <c r="LJ12" i="11" a="1"/>
  <c r="LJ12" i="11" s="1"/>
  <c r="LF12" i="11" a="1"/>
  <c r="LF12" i="11" s="1"/>
  <c r="LB12" i="11" a="1"/>
  <c r="LB12" i="11" s="1"/>
  <c r="KX12" i="11" a="1"/>
  <c r="KX12" i="11" s="1"/>
  <c r="KT12" i="11" a="1"/>
  <c r="KT12" i="11" s="1"/>
  <c r="KP12" i="11" a="1"/>
  <c r="KP12" i="11" s="1"/>
  <c r="KL12" i="11" a="1"/>
  <c r="KL12" i="11" s="1"/>
  <c r="KH12" i="11" a="1"/>
  <c r="KH12" i="11" s="1"/>
  <c r="KD12" i="11" a="1"/>
  <c r="KD12" i="11" s="1"/>
  <c r="JZ12" i="11" a="1"/>
  <c r="JZ12" i="11" s="1"/>
  <c r="JV12" i="11" a="1"/>
  <c r="JV12" i="11" s="1"/>
  <c r="JR12" i="11" a="1"/>
  <c r="JR12" i="11" s="1"/>
  <c r="JN12" i="11" a="1"/>
  <c r="JN12" i="11" s="1"/>
  <c r="JJ12" i="11" a="1"/>
  <c r="JJ12" i="11" s="1"/>
  <c r="JF12" i="11" a="1"/>
  <c r="JF12" i="11" s="1"/>
  <c r="JB12" i="11" a="1"/>
  <c r="JB12" i="11" s="1"/>
  <c r="IX12" i="11" a="1"/>
  <c r="IX12" i="11" s="1"/>
  <c r="IT12" i="11" a="1"/>
  <c r="IT12" i="11" s="1"/>
  <c r="IP12" i="11" a="1"/>
  <c r="IP12" i="11" s="1"/>
  <c r="IL12" i="11" a="1"/>
  <c r="IL12" i="11" s="1"/>
  <c r="IH12" i="11" a="1"/>
  <c r="IH12" i="11" s="1"/>
  <c r="ID12" i="11" a="1"/>
  <c r="ID12" i="11" s="1"/>
  <c r="HZ12" i="11" a="1"/>
  <c r="HZ12" i="11" s="1"/>
  <c r="HV12" i="11" a="1"/>
  <c r="HV12" i="11" s="1"/>
  <c r="HR12" i="11" a="1"/>
  <c r="HR12" i="11" s="1"/>
  <c r="HN12" i="11" a="1"/>
  <c r="HN12" i="11" s="1"/>
  <c r="HJ12" i="11" a="1"/>
  <c r="HJ12" i="11" s="1"/>
  <c r="HF12" i="11" a="1"/>
  <c r="HF12" i="11" s="1"/>
  <c r="HB12" i="11" a="1"/>
  <c r="HB12" i="11" s="1"/>
  <c r="GX12" i="11" a="1"/>
  <c r="GX12" i="11" s="1"/>
  <c r="GT12" i="11" a="1"/>
  <c r="GT12" i="11" s="1"/>
  <c r="GP12" i="11" a="1"/>
  <c r="GP12" i="11" s="1"/>
  <c r="GL12" i="11" a="1"/>
  <c r="GL12" i="11" s="1"/>
  <c r="GH12" i="11" a="1"/>
  <c r="GH12" i="11" s="1"/>
  <c r="GD12" i="11" a="1"/>
  <c r="GD12" i="11" s="1"/>
  <c r="SS12" i="11" a="1"/>
  <c r="SS12" i="11" s="1"/>
  <c r="SO12" i="11" a="1"/>
  <c r="SO12" i="11" s="1"/>
  <c r="SK12" i="11" a="1"/>
  <c r="SK12" i="11" s="1"/>
  <c r="SG12" i="11" a="1"/>
  <c r="SG12" i="11" s="1"/>
  <c r="SC12" i="11" a="1"/>
  <c r="SC12" i="11" s="1"/>
  <c r="RY12" i="11" a="1"/>
  <c r="RY12" i="11" s="1"/>
  <c r="RU12" i="11" a="1"/>
  <c r="RU12" i="11" s="1"/>
  <c r="RQ12" i="11" a="1"/>
  <c r="RQ12" i="11" s="1"/>
  <c r="RM12" i="11" a="1"/>
  <c r="RM12" i="11" s="1"/>
  <c r="RI12" i="11" a="1"/>
  <c r="RI12" i="11" s="1"/>
  <c r="RE12" i="11" a="1"/>
  <c r="RE12" i="11" s="1"/>
  <c r="RA12" i="11" a="1"/>
  <c r="RA12" i="11" s="1"/>
  <c r="QW12" i="11" a="1"/>
  <c r="QW12" i="11" s="1"/>
  <c r="QS12" i="11" a="1"/>
  <c r="QS12" i="11" s="1"/>
  <c r="QO12" i="11" a="1"/>
  <c r="QO12" i="11" s="1"/>
  <c r="QK12" i="11" a="1"/>
  <c r="QK12" i="11" s="1"/>
  <c r="QG12" i="11" a="1"/>
  <c r="QG12" i="11" s="1"/>
  <c r="QC12" i="11" a="1"/>
  <c r="QC12" i="11" s="1"/>
  <c r="PY12" i="11" a="1"/>
  <c r="PY12" i="11" s="1"/>
  <c r="PU12" i="11" a="1"/>
  <c r="PU12" i="11" s="1"/>
  <c r="PQ12" i="11" a="1"/>
  <c r="PQ12" i="11" s="1"/>
  <c r="PM12" i="11" a="1"/>
  <c r="PM12" i="11" s="1"/>
  <c r="PI12" i="11" a="1"/>
  <c r="PI12" i="11" s="1"/>
  <c r="PE12" i="11" a="1"/>
  <c r="PE12" i="11" s="1"/>
  <c r="PA12" i="11" a="1"/>
  <c r="PA12" i="11" s="1"/>
  <c r="OW12" i="11" a="1"/>
  <c r="OW12" i="11" s="1"/>
  <c r="OS12" i="11" a="1"/>
  <c r="OS12" i="11" s="1"/>
  <c r="OO12" i="11" a="1"/>
  <c r="OO12" i="11" s="1"/>
  <c r="OK12" i="11" a="1"/>
  <c r="OK12" i="11" s="1"/>
  <c r="OG12" i="11" a="1"/>
  <c r="OG12" i="11" s="1"/>
  <c r="OC12" i="11" a="1"/>
  <c r="OC12" i="11" s="1"/>
  <c r="NY12" i="11" a="1"/>
  <c r="NY12" i="11" s="1"/>
  <c r="NU12" i="11" a="1"/>
  <c r="NU12" i="11" s="1"/>
  <c r="NQ12" i="11" a="1"/>
  <c r="NQ12" i="11" s="1"/>
  <c r="NM12" i="11" a="1"/>
  <c r="NM12" i="11" s="1"/>
  <c r="NI12" i="11" a="1"/>
  <c r="NI12" i="11" s="1"/>
  <c r="NE12" i="11" a="1"/>
  <c r="NE12" i="11" s="1"/>
  <c r="NA12" i="11" a="1"/>
  <c r="NA12" i="11" s="1"/>
  <c r="MW12" i="11" a="1"/>
  <c r="MW12" i="11" s="1"/>
  <c r="MS12" i="11" a="1"/>
  <c r="MS12" i="11" s="1"/>
  <c r="MO12" i="11" a="1"/>
  <c r="MO12" i="11" s="1"/>
  <c r="MK12" i="11" a="1"/>
  <c r="MK12" i="11" s="1"/>
  <c r="MG12" i="11" a="1"/>
  <c r="MG12" i="11" s="1"/>
  <c r="MC12" i="11" a="1"/>
  <c r="MC12" i="11" s="1"/>
  <c r="LY12" i="11" a="1"/>
  <c r="LY12" i="11" s="1"/>
  <c r="LU12" i="11" a="1"/>
  <c r="LU12" i="11" s="1"/>
  <c r="LQ12" i="11" a="1"/>
  <c r="LQ12" i="11" s="1"/>
  <c r="LM12" i="11" a="1"/>
  <c r="LM12" i="11" s="1"/>
  <c r="LI12" i="11" a="1"/>
  <c r="LI12" i="11" s="1"/>
  <c r="LE12" i="11" a="1"/>
  <c r="LE12" i="11" s="1"/>
  <c r="LA12" i="11" a="1"/>
  <c r="LA12" i="11" s="1"/>
  <c r="KW12" i="11" a="1"/>
  <c r="KW12" i="11" s="1"/>
  <c r="KS12" i="11" a="1"/>
  <c r="KS12" i="11" s="1"/>
  <c r="KO12" i="11" a="1"/>
  <c r="KO12" i="11" s="1"/>
  <c r="KK12" i="11" a="1"/>
  <c r="KK12" i="11" s="1"/>
  <c r="KG12" i="11" a="1"/>
  <c r="KG12" i="11" s="1"/>
  <c r="KC12" i="11" a="1"/>
  <c r="KC12" i="11" s="1"/>
  <c r="JY12" i="11" a="1"/>
  <c r="JY12" i="11" s="1"/>
  <c r="JU12" i="11" a="1"/>
  <c r="JU12" i="11" s="1"/>
  <c r="JQ12" i="11" a="1"/>
  <c r="JQ12" i="11" s="1"/>
  <c r="JM12" i="11" a="1"/>
  <c r="JM12" i="11" s="1"/>
  <c r="JI12" i="11" a="1"/>
  <c r="JI12" i="11" s="1"/>
  <c r="JE12" i="11" a="1"/>
  <c r="JE12" i="11" s="1"/>
  <c r="JA12" i="11" a="1"/>
  <c r="JA12" i="11" s="1"/>
  <c r="IW12" i="11" a="1"/>
  <c r="IW12" i="11" s="1"/>
  <c r="IS12" i="11" a="1"/>
  <c r="IS12" i="11" s="1"/>
  <c r="IO12" i="11" a="1"/>
  <c r="IO12" i="11" s="1"/>
  <c r="IK12" i="11" a="1"/>
  <c r="IK12" i="11" s="1"/>
  <c r="IG12" i="11" a="1"/>
  <c r="IG12" i="11" s="1"/>
  <c r="IC12" i="11" a="1"/>
  <c r="IC12" i="11" s="1"/>
  <c r="HY12" i="11" a="1"/>
  <c r="HY12" i="11" s="1"/>
  <c r="HU12" i="11" a="1"/>
  <c r="HU12" i="11" s="1"/>
  <c r="HQ12" i="11" a="1"/>
  <c r="HQ12" i="11" s="1"/>
  <c r="HM12" i="11" a="1"/>
  <c r="HM12" i="11" s="1"/>
  <c r="HI12" i="11" a="1"/>
  <c r="HI12" i="11" s="1"/>
  <c r="HE12" i="11" a="1"/>
  <c r="HE12" i="11" s="1"/>
  <c r="HA12" i="11" a="1"/>
  <c r="HA12" i="11" s="1"/>
  <c r="GW12" i="11" a="1"/>
  <c r="GW12" i="11" s="1"/>
  <c r="GS12" i="11" a="1"/>
  <c r="GS12" i="11" s="1"/>
  <c r="GO12" i="11" a="1"/>
  <c r="GO12" i="11" s="1"/>
  <c r="GK12" i="11" a="1"/>
  <c r="GK12" i="11" s="1"/>
  <c r="GG12" i="11" a="1"/>
  <c r="GG12" i="11" s="1"/>
  <c r="GC12" i="11" a="1"/>
  <c r="GC12" i="11" s="1"/>
  <c r="FY12" i="11" a="1"/>
  <c r="FY12" i="11" s="1"/>
  <c r="SR12" i="11" a="1"/>
  <c r="SR12" i="11" s="1"/>
  <c r="SN12" i="11" a="1"/>
  <c r="SN12" i="11" s="1"/>
  <c r="SJ12" i="11" a="1"/>
  <c r="SJ12" i="11" s="1"/>
  <c r="SF12" i="11" a="1"/>
  <c r="SF12" i="11" s="1"/>
  <c r="SB12" i="11" a="1"/>
  <c r="SB12" i="11" s="1"/>
  <c r="RX12" i="11" a="1"/>
  <c r="RX12" i="11" s="1"/>
  <c r="RT12" i="11" a="1"/>
  <c r="RT12" i="11" s="1"/>
  <c r="RP12" i="11" a="1"/>
  <c r="RP12" i="11" s="1"/>
  <c r="RL12" i="11" a="1"/>
  <c r="RL12" i="11" s="1"/>
  <c r="RH12" i="11" a="1"/>
  <c r="RH12" i="11" s="1"/>
  <c r="RD12" i="11" a="1"/>
  <c r="RD12" i="11" s="1"/>
  <c r="QZ12" i="11" a="1"/>
  <c r="QZ12" i="11" s="1"/>
  <c r="QV12" i="11" a="1"/>
  <c r="QV12" i="11" s="1"/>
  <c r="QR12" i="11" a="1"/>
  <c r="QR12" i="11" s="1"/>
  <c r="QN12" i="11" a="1"/>
  <c r="QN12" i="11" s="1"/>
  <c r="QJ12" i="11" a="1"/>
  <c r="QJ12" i="11" s="1"/>
  <c r="QF12" i="11" a="1"/>
  <c r="QF12" i="11" s="1"/>
  <c r="QB12" i="11" a="1"/>
  <c r="QB12" i="11" s="1"/>
  <c r="PX12" i="11" a="1"/>
  <c r="PX12" i="11" s="1"/>
  <c r="PT12" i="11" a="1"/>
  <c r="PT12" i="11" s="1"/>
  <c r="PP12" i="11" a="1"/>
  <c r="PP12" i="11" s="1"/>
  <c r="PL12" i="11" a="1"/>
  <c r="PL12" i="11" s="1"/>
  <c r="PH12" i="11" a="1"/>
  <c r="PH12" i="11" s="1"/>
  <c r="PD12" i="11" a="1"/>
  <c r="PD12" i="11" s="1"/>
  <c r="OZ12" i="11" a="1"/>
  <c r="OZ12" i="11" s="1"/>
  <c r="OV12" i="11" a="1"/>
  <c r="OV12" i="11" s="1"/>
  <c r="OR12" i="11" a="1"/>
  <c r="OR12" i="11" s="1"/>
  <c r="ON12" i="11" a="1"/>
  <c r="ON12" i="11" s="1"/>
  <c r="OJ12" i="11" a="1"/>
  <c r="OJ12" i="11" s="1"/>
  <c r="OF12" i="11" a="1"/>
  <c r="OF12" i="11" s="1"/>
  <c r="OB12" i="11" a="1"/>
  <c r="OB12" i="11" s="1"/>
  <c r="NX12" i="11" a="1"/>
  <c r="NX12" i="11" s="1"/>
  <c r="NT12" i="11" a="1"/>
  <c r="NT12" i="11" s="1"/>
  <c r="NP12" i="11" a="1"/>
  <c r="NP12" i="11" s="1"/>
  <c r="NL12" i="11" a="1"/>
  <c r="NL12" i="11" s="1"/>
  <c r="NH12" i="11" a="1"/>
  <c r="NH12" i="11" s="1"/>
  <c r="ND12" i="11" a="1"/>
  <c r="ND12" i="11" s="1"/>
  <c r="MZ12" i="11" a="1"/>
  <c r="MZ12" i="11" s="1"/>
  <c r="MV12" i="11" a="1"/>
  <c r="MV12" i="11" s="1"/>
  <c r="MR12" i="11" a="1"/>
  <c r="MR12" i="11" s="1"/>
  <c r="MN12" i="11" a="1"/>
  <c r="MN12" i="11" s="1"/>
  <c r="MJ12" i="11" a="1"/>
  <c r="MJ12" i="11" s="1"/>
  <c r="MF12" i="11" a="1"/>
  <c r="MF12" i="11" s="1"/>
  <c r="MB12" i="11" a="1"/>
  <c r="MB12" i="11" s="1"/>
  <c r="LX12" i="11" a="1"/>
  <c r="LX12" i="11" s="1"/>
  <c r="LT12" i="11" a="1"/>
  <c r="LT12" i="11" s="1"/>
  <c r="LP12" i="11" a="1"/>
  <c r="LP12" i="11" s="1"/>
  <c r="LL12" i="11" a="1"/>
  <c r="LL12" i="11" s="1"/>
  <c r="LH12" i="11" a="1"/>
  <c r="LH12" i="11" s="1"/>
  <c r="LD12" i="11" a="1"/>
  <c r="LD12" i="11" s="1"/>
  <c r="KZ12" i="11" a="1"/>
  <c r="KZ12" i="11" s="1"/>
  <c r="KV12" i="11" a="1"/>
  <c r="KV12" i="11" s="1"/>
  <c r="KR12" i="11" a="1"/>
  <c r="KR12" i="11" s="1"/>
  <c r="KN12" i="11" a="1"/>
  <c r="KN12" i="11" s="1"/>
  <c r="KJ12" i="11" a="1"/>
  <c r="KJ12" i="11" s="1"/>
  <c r="KF12" i="11" a="1"/>
  <c r="KF12" i="11" s="1"/>
  <c r="KB12" i="11" a="1"/>
  <c r="KB12" i="11" s="1"/>
  <c r="JX12" i="11" a="1"/>
  <c r="JX12" i="11" s="1"/>
  <c r="JT12" i="11" a="1"/>
  <c r="JT12" i="11" s="1"/>
  <c r="JP12" i="11" a="1"/>
  <c r="JP12" i="11" s="1"/>
  <c r="JL12" i="11" a="1"/>
  <c r="JL12" i="11" s="1"/>
  <c r="JH12" i="11" a="1"/>
  <c r="JH12" i="11" s="1"/>
  <c r="JD12" i="11" a="1"/>
  <c r="JD12" i="11" s="1"/>
  <c r="IZ12" i="11" a="1"/>
  <c r="IZ12" i="11" s="1"/>
  <c r="IV12" i="11" a="1"/>
  <c r="IV12" i="11" s="1"/>
  <c r="IR12" i="11" a="1"/>
  <c r="IR12" i="11" s="1"/>
  <c r="IN12" i="11" a="1"/>
  <c r="IN12" i="11" s="1"/>
  <c r="IJ12" i="11" a="1"/>
  <c r="IJ12" i="11" s="1"/>
  <c r="IF12" i="11" a="1"/>
  <c r="IF12" i="11" s="1"/>
  <c r="IB12" i="11" a="1"/>
  <c r="IB12" i="11" s="1"/>
  <c r="HX12" i="11" a="1"/>
  <c r="HX12" i="11" s="1"/>
  <c r="HT12" i="11" a="1"/>
  <c r="HT12" i="11" s="1"/>
  <c r="HP12" i="11" a="1"/>
  <c r="HP12" i="11" s="1"/>
  <c r="HL12" i="11" a="1"/>
  <c r="HL12" i="11" s="1"/>
  <c r="HH12" i="11" a="1"/>
  <c r="HH12" i="11" s="1"/>
  <c r="HD12" i="11" a="1"/>
  <c r="HD12" i="11" s="1"/>
  <c r="GZ12" i="11" a="1"/>
  <c r="GZ12" i="11" s="1"/>
  <c r="GV12" i="11" a="1"/>
  <c r="GV12" i="11" s="1"/>
  <c r="GR12" i="11" a="1"/>
  <c r="GR12" i="11" s="1"/>
  <c r="GN12" i="11" a="1"/>
  <c r="GN12" i="11" s="1"/>
  <c r="GJ12" i="11" a="1"/>
  <c r="GJ12" i="11" s="1"/>
  <c r="GF12" i="11" a="1"/>
  <c r="GF12" i="11" s="1"/>
  <c r="GB12" i="11" a="1"/>
  <c r="GB12" i="11" s="1"/>
  <c r="FZ12" i="11" a="1"/>
  <c r="FZ12" i="11" s="1"/>
  <c r="FL12" i="11" a="1"/>
  <c r="FL12" i="11" s="1"/>
  <c r="FT12" i="11" a="1"/>
  <c r="FT12" i="11" s="1"/>
  <c r="J12" i="11" a="1"/>
  <c r="J12" i="11" s="1"/>
  <c r="N12" i="11" a="1"/>
  <c r="N12" i="11" s="1"/>
  <c r="R12" i="11" a="1"/>
  <c r="R12" i="11" s="1"/>
  <c r="V12" i="11" a="1"/>
  <c r="V12" i="11" s="1"/>
  <c r="Z12" i="11" a="1"/>
  <c r="Z12" i="11" s="1"/>
  <c r="AD12" i="11" a="1"/>
  <c r="AD12" i="11" s="1"/>
  <c r="AH12" i="11" a="1"/>
  <c r="AH12" i="11" s="1"/>
  <c r="AL12" i="11" a="1"/>
  <c r="AL12" i="11" s="1"/>
  <c r="AP12" i="11" a="1"/>
  <c r="AP12" i="11" s="1"/>
  <c r="AT12" i="11" a="1"/>
  <c r="AT12" i="11" s="1"/>
  <c r="AX12" i="11" a="1"/>
  <c r="AX12" i="11" s="1"/>
  <c r="BB12" i="11" a="1"/>
  <c r="BB12" i="11" s="1"/>
  <c r="BF12" i="11" a="1"/>
  <c r="BF12" i="11" s="1"/>
  <c r="BJ12" i="11" a="1"/>
  <c r="BJ12" i="11" s="1"/>
  <c r="BN12" i="11" a="1"/>
  <c r="BN12" i="11" s="1"/>
  <c r="BR12" i="11" a="1"/>
  <c r="BR12" i="11" s="1"/>
  <c r="BV12" i="11" a="1"/>
  <c r="BV12" i="11" s="1"/>
  <c r="BZ12" i="11" a="1"/>
  <c r="BZ12" i="11" s="1"/>
  <c r="CD12" i="11" a="1"/>
  <c r="CD12" i="11" s="1"/>
  <c r="CH12" i="11" a="1"/>
  <c r="CH12" i="11" s="1"/>
  <c r="CL12" i="11" a="1"/>
  <c r="CL12" i="11" s="1"/>
  <c r="CP12" i="11" a="1"/>
  <c r="CP12" i="11" s="1"/>
  <c r="CT12" i="11" a="1"/>
  <c r="CT12" i="11" s="1"/>
  <c r="CX12" i="11" a="1"/>
  <c r="CX12" i="11" s="1"/>
  <c r="DB12" i="11" a="1"/>
  <c r="DB12" i="11" s="1"/>
  <c r="DF12" i="11" a="1"/>
  <c r="DF12" i="11" s="1"/>
  <c r="DJ12" i="11" a="1"/>
  <c r="DJ12" i="11" s="1"/>
  <c r="DN12" i="11" a="1"/>
  <c r="DN12" i="11" s="1"/>
  <c r="DR12" i="11" a="1"/>
  <c r="DR12" i="11" s="1"/>
  <c r="DV12" i="11" a="1"/>
  <c r="DV12" i="11" s="1"/>
  <c r="DZ12" i="11" a="1"/>
  <c r="DZ12" i="11" s="1"/>
  <c r="ED12" i="11" a="1"/>
  <c r="ED12" i="11" s="1"/>
  <c r="EH12" i="11" a="1"/>
  <c r="EH12" i="11" s="1"/>
  <c r="EL12" i="11" a="1"/>
  <c r="EL12" i="11" s="1"/>
  <c r="EP12" i="11" a="1"/>
  <c r="EP12" i="11" s="1"/>
  <c r="ET12" i="11" a="1"/>
  <c r="ET12" i="11" s="1"/>
  <c r="EX12" i="11" a="1"/>
  <c r="EX12" i="11" s="1"/>
  <c r="FB12" i="11" a="1"/>
  <c r="FB12" i="11" s="1"/>
  <c r="FF12" i="11" a="1"/>
  <c r="FF12" i="11" s="1"/>
  <c r="FJ12" i="11" a="1"/>
  <c r="FJ12" i="11" s="1"/>
  <c r="FN12" i="11" a="1"/>
  <c r="FN12" i="11" s="1"/>
  <c r="FR12" i="11" a="1"/>
  <c r="FR12" i="11" s="1"/>
  <c r="FV12" i="11" a="1"/>
  <c r="FV12" i="11" s="1"/>
  <c r="FH12" i="11" a="1"/>
  <c r="FH12" i="11" s="1"/>
  <c r="FX12" i="11" a="1"/>
  <c r="FX12" i="11" s="1"/>
  <c r="G12" i="11" a="1"/>
  <c r="G12" i="11" s="1"/>
  <c r="K12" i="11" a="1"/>
  <c r="K12" i="11" s="1"/>
  <c r="O12" i="11" a="1"/>
  <c r="O12" i="11" s="1"/>
  <c r="S12" i="11" a="1"/>
  <c r="S12" i="11" s="1"/>
  <c r="W12" i="11" a="1"/>
  <c r="W12" i="11" s="1"/>
  <c r="AA12" i="11" a="1"/>
  <c r="AA12" i="11" s="1"/>
  <c r="AE12" i="11" a="1"/>
  <c r="AE12" i="11" s="1"/>
  <c r="AI12" i="11" a="1"/>
  <c r="AI12" i="11" s="1"/>
  <c r="AM12" i="11" a="1"/>
  <c r="AM12" i="11" s="1"/>
  <c r="AQ12" i="11" a="1"/>
  <c r="AQ12" i="11" s="1"/>
  <c r="AU12" i="11" a="1"/>
  <c r="AU12" i="11" s="1"/>
  <c r="AY12" i="11" a="1"/>
  <c r="AY12" i="11" s="1"/>
  <c r="BC12" i="11" a="1"/>
  <c r="BC12" i="11" s="1"/>
  <c r="BG12" i="11" a="1"/>
  <c r="BG12" i="11" s="1"/>
  <c r="BK12" i="11" a="1"/>
  <c r="BK12" i="11" s="1"/>
  <c r="BO12" i="11" a="1"/>
  <c r="BO12" i="11" s="1"/>
  <c r="BS12" i="11" a="1"/>
  <c r="BS12" i="11" s="1"/>
  <c r="BW12" i="11" a="1"/>
  <c r="BW12" i="11" s="1"/>
  <c r="CA12" i="11" a="1"/>
  <c r="CA12" i="11" s="1"/>
  <c r="CE12" i="11" a="1"/>
  <c r="CE12" i="11" s="1"/>
  <c r="CI12" i="11" a="1"/>
  <c r="CI12" i="11" s="1"/>
  <c r="CM12" i="11" a="1"/>
  <c r="CM12" i="11" s="1"/>
  <c r="CQ12" i="11" a="1"/>
  <c r="CQ12" i="11" s="1"/>
  <c r="CU12" i="11" a="1"/>
  <c r="CU12" i="11" s="1"/>
  <c r="CY12" i="11" a="1"/>
  <c r="CY12" i="11" s="1"/>
  <c r="DC12" i="11" a="1"/>
  <c r="DC12" i="11" s="1"/>
  <c r="DG12" i="11" a="1"/>
  <c r="DG12" i="11" s="1"/>
  <c r="DK12" i="11" a="1"/>
  <c r="DK12" i="11" s="1"/>
  <c r="DO12" i="11" a="1"/>
  <c r="DO12" i="11" s="1"/>
  <c r="DS12" i="11" a="1"/>
  <c r="DS12" i="11" s="1"/>
  <c r="DW12" i="11" a="1"/>
  <c r="DW12" i="11" s="1"/>
  <c r="EA12" i="11" a="1"/>
  <c r="EA12" i="11" s="1"/>
  <c r="EE12" i="11" a="1"/>
  <c r="EE12" i="11" s="1"/>
  <c r="EI12" i="11" a="1"/>
  <c r="EI12" i="11" s="1"/>
  <c r="EM12" i="11" a="1"/>
  <c r="EM12" i="11" s="1"/>
  <c r="EQ12" i="11" a="1"/>
  <c r="EQ12" i="11" s="1"/>
  <c r="EU12" i="11" a="1"/>
  <c r="EU12" i="11" s="1"/>
  <c r="EY12" i="11" a="1"/>
  <c r="EY12" i="11" s="1"/>
  <c r="FC12" i="11" a="1"/>
  <c r="FC12" i="11" s="1"/>
  <c r="FG12" i="11" a="1"/>
  <c r="FG12" i="11" s="1"/>
  <c r="FK12" i="11" a="1"/>
  <c r="FK12" i="11" s="1"/>
  <c r="FO12" i="11" a="1"/>
  <c r="FO12" i="11" s="1"/>
  <c r="FS12" i="11" a="1"/>
  <c r="FS12" i="11" s="1"/>
  <c r="FW12" i="11" a="1"/>
  <c r="FW12" i="11" s="1"/>
  <c r="C18" i="11"/>
  <c r="C20" i="11"/>
  <c r="C9" i="11"/>
  <c r="D9" i="11" s="1" a="1"/>
  <c r="D9" i="11" s="1"/>
  <c r="F9" i="11"/>
  <c r="E9" i="11" a="1"/>
  <c r="C10" i="9" l="1"/>
  <c r="D10" i="9" s="1" a="1"/>
  <c r="D10" i="9" s="1"/>
  <c r="C9" i="9"/>
  <c r="D9" i="9" s="1" a="1"/>
  <c r="D9" i="9" s="1"/>
  <c r="C8" i="9"/>
  <c r="D8" i="9" s="1" a="1"/>
  <c r="D8" i="9" s="1"/>
  <c r="D6" i="10" a="1"/>
  <c r="D6" i="10" s="1"/>
  <c r="D53" i="10" a="1"/>
  <c r="D53" i="10" s="1"/>
  <c r="D101" i="10" a="1"/>
  <c r="D101" i="10" s="1"/>
  <c r="D77" i="10" a="1"/>
  <c r="D77" i="10" s="1"/>
  <c r="N77" i="10" s="1" a="1"/>
  <c r="N77" i="10" s="1"/>
  <c r="D16" i="10" a="1"/>
  <c r="D16" i="10" s="1"/>
  <c r="E9" i="11"/>
  <c r="C8" i="11"/>
  <c r="D8" i="11" s="1" a="1"/>
  <c r="D8" i="11" s="1"/>
  <c r="F10" i="9"/>
  <c r="F9" i="9"/>
  <c r="F8" i="9"/>
  <c r="F8" i="11"/>
  <c r="E8" i="11" a="1"/>
  <c r="P101" i="10" l="1" a="1"/>
  <c r="P101" i="10" s="1"/>
  <c r="N101" i="10"/>
  <c r="N102" i="10"/>
  <c r="D23" i="9"/>
  <c r="F12" i="11" a="1"/>
  <c r="F12" i="11" s="1"/>
  <c r="E8" i="11"/>
  <c r="C7" i="11"/>
  <c r="D7" i="11" s="1" a="1"/>
  <c r="D7" i="11" s="1"/>
  <c r="F7" i="11"/>
  <c r="D31" i="9"/>
  <c r="E7" i="11" a="1"/>
  <c r="E7" i="11" l="1"/>
  <c r="C6" i="11"/>
  <c r="D6" i="11" s="1" a="1"/>
  <c r="D6" i="11" s="1"/>
  <c r="G4" i="1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BB4" i="11" s="1"/>
  <c r="BC4" i="11" s="1"/>
  <c r="BD4" i="11" s="1"/>
  <c r="BE4" i="11" s="1"/>
  <c r="BF4" i="11" s="1"/>
  <c r="BG4" i="11" s="1"/>
  <c r="BH4" i="11" s="1"/>
  <c r="BI4" i="11" s="1"/>
  <c r="BJ4" i="11" s="1"/>
  <c r="BK4" i="11" s="1"/>
  <c r="BL4" i="11" s="1"/>
  <c r="BM4" i="11" s="1"/>
  <c r="BN4" i="11" s="1"/>
  <c r="BO4" i="11" s="1"/>
  <c r="BP4" i="11" s="1"/>
  <c r="BQ4" i="11" s="1"/>
  <c r="BR4" i="11" s="1"/>
  <c r="BS4" i="11" s="1"/>
  <c r="BT4" i="11" s="1"/>
  <c r="BU4" i="11" s="1"/>
  <c r="BV4" i="11" s="1"/>
  <c r="BW4" i="11" s="1"/>
  <c r="BX4" i="11" s="1"/>
  <c r="BY4" i="11" s="1"/>
  <c r="BZ4" i="11" s="1"/>
  <c r="CA4" i="11" s="1"/>
  <c r="CB4" i="11" s="1"/>
  <c r="CC4" i="11" s="1"/>
  <c r="CD4" i="11" s="1"/>
  <c r="CE4" i="11" s="1"/>
  <c r="CF4" i="11" s="1"/>
  <c r="CG4" i="11" s="1"/>
  <c r="CH4" i="11" s="1"/>
  <c r="CI4" i="11" s="1"/>
  <c r="CJ4" i="11" s="1"/>
  <c r="CK4" i="11" s="1"/>
  <c r="CL4" i="11" s="1"/>
  <c r="CM4" i="11" s="1"/>
  <c r="CN4" i="11" s="1"/>
  <c r="CO4" i="11" s="1"/>
  <c r="CP4" i="11" s="1"/>
  <c r="CQ4" i="11" s="1"/>
  <c r="CR4" i="11" s="1"/>
  <c r="CS4" i="11" s="1"/>
  <c r="CT4" i="11" s="1"/>
  <c r="CU4" i="11" s="1"/>
  <c r="CV4" i="11" s="1"/>
  <c r="CW4" i="11" s="1"/>
  <c r="CX4" i="11" s="1"/>
  <c r="CY4" i="11" s="1"/>
  <c r="CZ4" i="11" s="1"/>
  <c r="DA4" i="11" s="1"/>
  <c r="DB4" i="11" s="1"/>
  <c r="DC4" i="11" s="1"/>
  <c r="DD4" i="11" s="1"/>
  <c r="DE4" i="11" s="1"/>
  <c r="DF4" i="11" s="1"/>
  <c r="DG4" i="11" s="1"/>
  <c r="DH4" i="11" s="1"/>
  <c r="DI4" i="11" s="1"/>
  <c r="DJ4" i="11" s="1"/>
  <c r="DK4" i="11" s="1"/>
  <c r="DL4" i="11" s="1"/>
  <c r="DM4" i="11" s="1"/>
  <c r="DN4" i="11" s="1"/>
  <c r="DO4" i="11" s="1"/>
  <c r="DP4" i="11" s="1"/>
  <c r="DQ4" i="11" s="1"/>
  <c r="DR4" i="11" s="1"/>
  <c r="DS4" i="11" s="1"/>
  <c r="DT4" i="11" s="1"/>
  <c r="DU4" i="11" s="1"/>
  <c r="DV4" i="11" s="1"/>
  <c r="DW4" i="11" s="1"/>
  <c r="DX4" i="11" s="1"/>
  <c r="DY4" i="11" s="1"/>
  <c r="DZ4" i="11" s="1"/>
  <c r="EA4" i="11" s="1"/>
  <c r="EB4" i="11" s="1"/>
  <c r="EC4" i="11" s="1"/>
  <c r="ED4" i="11" s="1"/>
  <c r="EE4" i="11" s="1"/>
  <c r="EF4" i="11" s="1"/>
  <c r="EG4" i="11" s="1"/>
  <c r="EH4" i="11" s="1"/>
  <c r="EI4" i="11" s="1"/>
  <c r="EJ4" i="11" s="1"/>
  <c r="EK4" i="11" s="1"/>
  <c r="EL4" i="11" s="1"/>
  <c r="EM4" i="11" s="1"/>
  <c r="EN4" i="11" s="1"/>
  <c r="EO4" i="11" s="1"/>
  <c r="EP4" i="11" s="1"/>
  <c r="EQ4" i="11" s="1"/>
  <c r="ER4" i="11" s="1"/>
  <c r="ES4" i="11" s="1"/>
  <c r="ET4" i="11" s="1"/>
  <c r="EU4" i="11" s="1"/>
  <c r="EV4" i="11" s="1"/>
  <c r="EW4" i="11" s="1"/>
  <c r="EX4" i="11" s="1"/>
  <c r="EY4" i="11" s="1"/>
  <c r="EZ4" i="11" s="1"/>
  <c r="FA4" i="11" s="1"/>
  <c r="FB4" i="11" s="1"/>
  <c r="FC4" i="11" s="1"/>
  <c r="FD4" i="11" s="1"/>
  <c r="FE4" i="11" s="1"/>
  <c r="FF4" i="11" s="1"/>
  <c r="FG4" i="11" s="1"/>
  <c r="FH4" i="11" s="1"/>
  <c r="FI4" i="11" s="1"/>
  <c r="FJ4" i="11" s="1"/>
  <c r="FK4" i="11" s="1"/>
  <c r="FL4" i="11" s="1"/>
  <c r="FM4" i="11" s="1"/>
  <c r="FN4" i="11" s="1"/>
  <c r="FO4" i="11" s="1"/>
  <c r="FP4" i="11" s="1"/>
  <c r="FQ4" i="11" s="1"/>
  <c r="FR4" i="11" s="1"/>
  <c r="FS4" i="11" s="1"/>
  <c r="FT4" i="11" s="1"/>
  <c r="FU4" i="11" s="1"/>
  <c r="FV4" i="11" s="1"/>
  <c r="FW4" i="11" s="1"/>
  <c r="FX4" i="11" s="1"/>
  <c r="FY4" i="11" s="1"/>
  <c r="FZ4" i="11" s="1"/>
  <c r="GA4" i="11" s="1"/>
  <c r="GB4" i="11" s="1"/>
  <c r="GC4" i="11" s="1"/>
  <c r="GD4" i="11" s="1"/>
  <c r="GE4" i="11" s="1"/>
  <c r="GF4" i="11" s="1"/>
  <c r="GG4" i="11" s="1"/>
  <c r="GH4" i="11" s="1"/>
  <c r="GI4" i="11" s="1"/>
  <c r="GJ4" i="11" s="1"/>
  <c r="GK4" i="11" s="1"/>
  <c r="GL4" i="11" s="1"/>
  <c r="GM4" i="11" s="1"/>
  <c r="GN4" i="11" s="1"/>
  <c r="GO4" i="11" s="1"/>
  <c r="GP4" i="11" s="1"/>
  <c r="GQ4" i="11" s="1"/>
  <c r="GR4" i="11" s="1"/>
  <c r="GS4" i="11" s="1"/>
  <c r="GT4" i="11" s="1"/>
  <c r="GU4" i="11" s="1"/>
  <c r="GV4" i="11" s="1"/>
  <c r="GW4" i="11" s="1"/>
  <c r="GX4" i="11" s="1"/>
  <c r="GY4" i="11" s="1"/>
  <c r="GZ4" i="11" s="1"/>
  <c r="HA4" i="11" s="1"/>
  <c r="HB4" i="11" s="1"/>
  <c r="HC4" i="11" s="1"/>
  <c r="HD4" i="11" s="1"/>
  <c r="HE4" i="11" s="1"/>
  <c r="HF4" i="11" s="1"/>
  <c r="HG4" i="11" s="1"/>
  <c r="HH4" i="11" s="1"/>
  <c r="HI4" i="11" s="1"/>
  <c r="HJ4" i="11" s="1"/>
  <c r="HK4" i="11" s="1"/>
  <c r="HL4" i="11" s="1"/>
  <c r="HM4" i="11" s="1"/>
  <c r="HN4" i="11" s="1"/>
  <c r="HO4" i="11" s="1"/>
  <c r="HP4" i="11" s="1"/>
  <c r="HQ4" i="11" s="1"/>
  <c r="HR4" i="11" s="1"/>
  <c r="HS4" i="11" s="1"/>
  <c r="HT4" i="11" s="1"/>
  <c r="HU4" i="11" s="1"/>
  <c r="HV4" i="11" s="1"/>
  <c r="HW4" i="11" s="1"/>
  <c r="HX4" i="11" s="1"/>
  <c r="HY4" i="11" s="1"/>
  <c r="HZ4" i="11" s="1"/>
  <c r="IA4" i="11" s="1"/>
  <c r="IB4" i="11" s="1"/>
  <c r="IC4" i="11" s="1"/>
  <c r="ID4" i="11" s="1"/>
  <c r="IE4" i="11" s="1"/>
  <c r="IF4" i="11" s="1"/>
  <c r="IG4" i="11" s="1"/>
  <c r="IH4" i="11" s="1"/>
  <c r="II4" i="11" s="1"/>
  <c r="IJ4" i="11" s="1"/>
  <c r="IK4" i="11" s="1"/>
  <c r="IL4" i="11" s="1"/>
  <c r="IM4" i="11" s="1"/>
  <c r="IN4" i="11" s="1"/>
  <c r="IO4" i="11" s="1"/>
  <c r="IP4" i="11" s="1"/>
  <c r="IQ4" i="11" s="1"/>
  <c r="IR4" i="11" s="1"/>
  <c r="IS4" i="11" s="1"/>
  <c r="IT4" i="11" s="1"/>
  <c r="IU4" i="11" s="1"/>
  <c r="IV4" i="11" s="1"/>
  <c r="IW4" i="11" s="1"/>
  <c r="IX4" i="11" s="1"/>
  <c r="IY4" i="11" s="1"/>
  <c r="IZ4" i="11" s="1"/>
  <c r="JA4" i="11" s="1"/>
  <c r="JB4" i="11" s="1"/>
  <c r="JC4" i="11" s="1"/>
  <c r="JD4" i="11" s="1"/>
  <c r="JE4" i="11" s="1"/>
  <c r="JF4" i="11" s="1"/>
  <c r="JG4" i="11" s="1"/>
  <c r="JH4" i="11" s="1"/>
  <c r="JI4" i="11" s="1"/>
  <c r="JJ4" i="11" s="1"/>
  <c r="JK4" i="11" s="1"/>
  <c r="JL4" i="11" s="1"/>
  <c r="JM4" i="11" s="1"/>
  <c r="JN4" i="11" s="1"/>
  <c r="JO4" i="11" s="1"/>
  <c r="JP4" i="11" s="1"/>
  <c r="JQ4" i="11" s="1"/>
  <c r="JR4" i="11" s="1"/>
  <c r="JS4" i="11" s="1"/>
  <c r="JT4" i="11" s="1"/>
  <c r="JU4" i="11" s="1"/>
  <c r="JV4" i="11" s="1"/>
  <c r="JW4" i="11" s="1"/>
  <c r="JX4" i="11" s="1"/>
  <c r="JY4" i="11" s="1"/>
  <c r="JZ4" i="11" s="1"/>
  <c r="KA4" i="11" s="1"/>
  <c r="KB4" i="11" s="1"/>
  <c r="KC4" i="11" s="1"/>
  <c r="KD4" i="11" s="1"/>
  <c r="KE4" i="11" s="1"/>
  <c r="KF4" i="11" s="1"/>
  <c r="KG4" i="11" s="1"/>
  <c r="KH4" i="11" s="1"/>
  <c r="KI4" i="11" s="1"/>
  <c r="KJ4" i="11" s="1"/>
  <c r="KK4" i="11" s="1"/>
  <c r="KL4" i="11" s="1"/>
  <c r="KM4" i="11" s="1"/>
  <c r="KN4" i="11" s="1"/>
  <c r="KO4" i="11" s="1"/>
  <c r="KP4" i="11" s="1"/>
  <c r="KQ4" i="11" s="1"/>
  <c r="KR4" i="11" s="1"/>
  <c r="KS4" i="11" s="1"/>
  <c r="KT4" i="11" s="1"/>
  <c r="KU4" i="11" s="1"/>
  <c r="KV4" i="11" s="1"/>
  <c r="KW4" i="11" s="1"/>
  <c r="KX4" i="11" s="1"/>
  <c r="KY4" i="11" s="1"/>
  <c r="KZ4" i="11" s="1"/>
  <c r="LA4" i="11" s="1"/>
  <c r="LB4" i="11" s="1"/>
  <c r="LC4" i="11" s="1"/>
  <c r="LD4" i="11" s="1"/>
  <c r="LE4" i="11" s="1"/>
  <c r="LF4" i="11" s="1"/>
  <c r="LG4" i="11" s="1"/>
  <c r="LH4" i="11" s="1"/>
  <c r="LI4" i="11" s="1"/>
  <c r="LJ4" i="11" s="1"/>
  <c r="LK4" i="11" s="1"/>
  <c r="LL4" i="11" s="1"/>
  <c r="LM4" i="11" s="1"/>
  <c r="LN4" i="11" s="1"/>
  <c r="LO4" i="11" s="1"/>
  <c r="LP4" i="11" s="1"/>
  <c r="LQ4" i="11" s="1"/>
  <c r="LR4" i="11" s="1"/>
  <c r="LS4" i="11" s="1"/>
  <c r="LT4" i="11" s="1"/>
  <c r="LU4" i="11" s="1"/>
  <c r="LV4" i="11" s="1"/>
  <c r="LW4" i="11" s="1"/>
  <c r="LX4" i="11" s="1"/>
  <c r="LY4" i="11" s="1"/>
  <c r="LZ4" i="11" s="1"/>
  <c r="MA4" i="11" s="1"/>
  <c r="MB4" i="11" s="1"/>
  <c r="MC4" i="11" s="1"/>
  <c r="MD4" i="11" s="1"/>
  <c r="ME4" i="11" s="1"/>
  <c r="MF4" i="11" s="1"/>
  <c r="MG4" i="11" s="1"/>
  <c r="MH4" i="11" s="1"/>
  <c r="MI4" i="11" s="1"/>
  <c r="MJ4" i="11" s="1"/>
  <c r="MK4" i="11" s="1"/>
  <c r="ML4" i="11" s="1"/>
  <c r="MM4" i="11" s="1"/>
  <c r="MN4" i="11" s="1"/>
  <c r="MO4" i="11" s="1"/>
  <c r="MP4" i="11" s="1"/>
  <c r="MQ4" i="11" s="1"/>
  <c r="MR4" i="11" s="1"/>
  <c r="MS4" i="11" s="1"/>
  <c r="MT4" i="11" s="1"/>
  <c r="MU4" i="11" s="1"/>
  <c r="MV4" i="11" s="1"/>
  <c r="MW4" i="11" s="1"/>
  <c r="MX4" i="11" s="1"/>
  <c r="MY4" i="11" s="1"/>
  <c r="MZ4" i="11" s="1"/>
  <c r="NA4" i="11" s="1"/>
  <c r="NB4" i="11" s="1"/>
  <c r="NC4" i="11" s="1"/>
  <c r="ND4" i="11" s="1"/>
  <c r="NE4" i="11" s="1"/>
  <c r="NF4" i="11" s="1"/>
  <c r="NG4" i="11" s="1"/>
  <c r="NH4" i="11" s="1"/>
  <c r="NI4" i="11" s="1"/>
  <c r="NJ4" i="11" s="1"/>
  <c r="NK4" i="11" s="1"/>
  <c r="NL4" i="11" s="1"/>
  <c r="NM4" i="11" s="1"/>
  <c r="NN4" i="11" s="1"/>
  <c r="NO4" i="11" s="1"/>
  <c r="NP4" i="11" s="1"/>
  <c r="NQ4" i="11" s="1"/>
  <c r="NR4" i="11" s="1"/>
  <c r="NS4" i="11" s="1"/>
  <c r="NT4" i="11" s="1"/>
  <c r="NU4" i="11" s="1"/>
  <c r="NV4" i="11" s="1"/>
  <c r="NW4" i="11" s="1"/>
  <c r="NX4" i="11" s="1"/>
  <c r="NY4" i="11" s="1"/>
  <c r="NZ4" i="11" s="1"/>
  <c r="OA4" i="11" s="1"/>
  <c r="OB4" i="11" s="1"/>
  <c r="OC4" i="11" s="1"/>
  <c r="OD4" i="11" s="1"/>
  <c r="OE4" i="11" s="1"/>
  <c r="OF4" i="11" s="1"/>
  <c r="OG4" i="11" s="1"/>
  <c r="OH4" i="11" s="1"/>
  <c r="OI4" i="11" s="1"/>
  <c r="OJ4" i="11" s="1"/>
  <c r="OK4" i="11" s="1"/>
  <c r="OL4" i="11" s="1"/>
  <c r="OM4" i="11" s="1"/>
  <c r="ON4" i="11" s="1"/>
  <c r="OO4" i="11" s="1"/>
  <c r="OP4" i="11" s="1"/>
  <c r="OQ4" i="11" s="1"/>
  <c r="OR4" i="11" s="1"/>
  <c r="OS4" i="11" s="1"/>
  <c r="OT4" i="11" s="1"/>
  <c r="OU4" i="11" s="1"/>
  <c r="OV4" i="11" s="1"/>
  <c r="OW4" i="11" s="1"/>
  <c r="OX4" i="11" s="1"/>
  <c r="OY4" i="11" s="1"/>
  <c r="OZ4" i="11" s="1"/>
  <c r="PA4" i="11" s="1"/>
  <c r="PB4" i="11" s="1"/>
  <c r="PC4" i="11" s="1"/>
  <c r="PD4" i="11" s="1"/>
  <c r="PE4" i="11" s="1"/>
  <c r="PF4" i="11" s="1"/>
  <c r="PG4" i="11" s="1"/>
  <c r="PH4" i="11" s="1"/>
  <c r="PI4" i="11" s="1"/>
  <c r="PJ4" i="11" s="1"/>
  <c r="PK4" i="11" s="1"/>
  <c r="PL4" i="11" s="1"/>
  <c r="PM4" i="11" s="1"/>
  <c r="PN4" i="11" s="1"/>
  <c r="PO4" i="11" s="1"/>
  <c r="PP4" i="11" s="1"/>
  <c r="PQ4" i="11" s="1"/>
  <c r="PR4" i="11" s="1"/>
  <c r="PS4" i="11" s="1"/>
  <c r="PT4" i="11" s="1"/>
  <c r="PU4" i="11" s="1"/>
  <c r="PV4" i="11" s="1"/>
  <c r="PW4" i="11" s="1"/>
  <c r="PX4" i="11" s="1"/>
  <c r="PY4" i="11" s="1"/>
  <c r="PZ4" i="11" s="1"/>
  <c r="QA4" i="11" s="1"/>
  <c r="QB4" i="11" s="1"/>
  <c r="QC4" i="11" s="1"/>
  <c r="QD4" i="11" s="1"/>
  <c r="QE4" i="11" s="1"/>
  <c r="QF4" i="11" s="1"/>
  <c r="QG4" i="11" s="1"/>
  <c r="QH4" i="11" s="1"/>
  <c r="QI4" i="11" s="1"/>
  <c r="QJ4" i="11" s="1"/>
  <c r="QK4" i="11" s="1"/>
  <c r="QL4" i="11" s="1"/>
  <c r="QM4" i="11" s="1"/>
  <c r="QN4" i="11" s="1"/>
  <c r="QO4" i="11" s="1"/>
  <c r="QP4" i="11" s="1"/>
  <c r="QQ4" i="11" s="1"/>
  <c r="QR4" i="11" s="1"/>
  <c r="QS4" i="11" s="1"/>
  <c r="QT4" i="11" s="1"/>
  <c r="QU4" i="11" s="1"/>
  <c r="QV4" i="11" s="1"/>
  <c r="QW4" i="11" s="1"/>
  <c r="QX4" i="11" s="1"/>
  <c r="QY4" i="11" s="1"/>
  <c r="QZ4" i="11" s="1"/>
  <c r="RA4" i="11" s="1"/>
  <c r="RB4" i="11" s="1"/>
  <c r="RC4" i="11" s="1"/>
  <c r="RD4" i="11" s="1"/>
  <c r="RE4" i="11" s="1"/>
  <c r="RF4" i="11" s="1"/>
  <c r="RG4" i="11" s="1"/>
  <c r="RH4" i="11" s="1"/>
  <c r="RI4" i="11" s="1"/>
  <c r="RJ4" i="11" s="1"/>
  <c r="RK4" i="11" s="1"/>
  <c r="RL4" i="11" s="1"/>
  <c r="RM4" i="11" s="1"/>
  <c r="RN4" i="11" s="1"/>
  <c r="RO4" i="11" s="1"/>
  <c r="RP4" i="11" s="1"/>
  <c r="RQ4" i="11" s="1"/>
  <c r="RR4" i="11" s="1"/>
  <c r="RS4" i="11" s="1"/>
  <c r="RT4" i="11" s="1"/>
  <c r="RU4" i="11" s="1"/>
  <c r="RV4" i="11" s="1"/>
  <c r="RW4" i="11" s="1"/>
  <c r="RX4" i="11" s="1"/>
  <c r="RY4" i="11" s="1"/>
  <c r="RZ4" i="11" s="1"/>
  <c r="SA4" i="11" s="1"/>
  <c r="SB4" i="11" s="1"/>
  <c r="SC4" i="11" s="1"/>
  <c r="SD4" i="11" s="1"/>
  <c r="SE4" i="11" s="1"/>
  <c r="SF4" i="11" s="1"/>
  <c r="SG4" i="11" s="1"/>
  <c r="SH4" i="11" s="1"/>
  <c r="SI4" i="11" s="1"/>
  <c r="SJ4" i="11" s="1"/>
  <c r="SK4" i="11" s="1"/>
  <c r="SL4" i="11" s="1"/>
  <c r="SM4" i="11" s="1"/>
  <c r="SN4" i="11" s="1"/>
  <c r="SO4" i="11" s="1"/>
  <c r="SP4" i="11" s="1"/>
  <c r="SQ4" i="11" s="1"/>
  <c r="SQ20" i="13"/>
  <c r="SP20" i="13"/>
  <c r="SO20" i="13"/>
  <c r="SN20" i="13"/>
  <c r="SM20" i="13"/>
  <c r="SL20" i="13"/>
  <c r="SK20" i="13"/>
  <c r="SJ20" i="13"/>
  <c r="SI20" i="13"/>
  <c r="SH20" i="13"/>
  <c r="SG20" i="13"/>
  <c r="SF20" i="13"/>
  <c r="SE20" i="13"/>
  <c r="SD20" i="13"/>
  <c r="SC20" i="13"/>
  <c r="SB20" i="13"/>
  <c r="SA20" i="13"/>
  <c r="RZ20" i="13"/>
  <c r="RY20" i="13"/>
  <c r="RX20" i="13"/>
  <c r="RW20" i="13"/>
  <c r="RV20" i="13"/>
  <c r="RU20" i="13"/>
  <c r="RT20" i="13"/>
  <c r="RS20" i="13"/>
  <c r="RR20" i="13"/>
  <c r="RQ20" i="13"/>
  <c r="RP20" i="13"/>
  <c r="RO20" i="13"/>
  <c r="RN20" i="13"/>
  <c r="RM20" i="13"/>
  <c r="RL20" i="13"/>
  <c r="RK20" i="13"/>
  <c r="RJ20" i="13"/>
  <c r="RI20" i="13"/>
  <c r="RH20" i="13"/>
  <c r="RG20" i="13"/>
  <c r="RF20" i="13"/>
  <c r="RE20" i="13"/>
  <c r="RD20" i="13"/>
  <c r="RC20" i="13"/>
  <c r="RB20" i="13"/>
  <c r="RA20" i="13"/>
  <c r="QZ20" i="13"/>
  <c r="QY20" i="13"/>
  <c r="QX20" i="13"/>
  <c r="QW20" i="13"/>
  <c r="QV20" i="13"/>
  <c r="QU20" i="13"/>
  <c r="QT20" i="13"/>
  <c r="QS20" i="13"/>
  <c r="QR20" i="13"/>
  <c r="QQ20" i="13"/>
  <c r="QP20" i="13"/>
  <c r="QO20" i="13"/>
  <c r="QN20" i="13"/>
  <c r="QM20" i="13"/>
  <c r="QL20" i="13"/>
  <c r="QK20" i="13"/>
  <c r="QJ20" i="13"/>
  <c r="QI20" i="13"/>
  <c r="QH20" i="13"/>
  <c r="QG20" i="13"/>
  <c r="QF20" i="13"/>
  <c r="QE20" i="13"/>
  <c r="QD20" i="13"/>
  <c r="QC20" i="13"/>
  <c r="QB20" i="13"/>
  <c r="QA20" i="13"/>
  <c r="PZ20" i="13"/>
  <c r="PY20" i="13"/>
  <c r="PX20" i="13"/>
  <c r="PW20" i="13"/>
  <c r="PV20" i="13"/>
  <c r="PU20" i="13"/>
  <c r="PT20" i="13"/>
  <c r="PS20" i="13"/>
  <c r="PR20" i="13"/>
  <c r="PQ20" i="13"/>
  <c r="PP20" i="13"/>
  <c r="PO20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P20" i="13"/>
  <c r="OO20" i="13"/>
  <c r="ON20" i="13"/>
  <c r="OM20" i="13"/>
  <c r="OL20" i="13"/>
  <c r="OK20" i="13"/>
  <c r="OJ20" i="13"/>
  <c r="OI20" i="13"/>
  <c r="OH20" i="13"/>
  <c r="OG20" i="13"/>
  <c r="OF20" i="13"/>
  <c r="OE20" i="13"/>
  <c r="OD20" i="13"/>
  <c r="OC20" i="13"/>
  <c r="OB20" i="13"/>
  <c r="OA20" i="13"/>
  <c r="NZ20" i="13"/>
  <c r="NY20" i="13"/>
  <c r="NX20" i="13"/>
  <c r="NW20" i="13"/>
  <c r="NV20" i="13"/>
  <c r="NU20" i="13"/>
  <c r="NT20" i="13"/>
  <c r="NS20" i="13"/>
  <c r="NR20" i="13"/>
  <c r="NQ20" i="13"/>
  <c r="NP20" i="13"/>
  <c r="NO20" i="13"/>
  <c r="NN20" i="13"/>
  <c r="NM20" i="13"/>
  <c r="NL20" i="13"/>
  <c r="NK20" i="13"/>
  <c r="NJ20" i="13"/>
  <c r="NI20" i="13"/>
  <c r="NH20" i="13"/>
  <c r="NG20" i="13"/>
  <c r="NF20" i="13"/>
  <c r="NE20" i="13"/>
  <c r="ND20" i="13"/>
  <c r="NC20" i="13"/>
  <c r="NB20" i="13"/>
  <c r="NA20" i="13"/>
  <c r="MZ20" i="13"/>
  <c r="MY20" i="13"/>
  <c r="MX20" i="13"/>
  <c r="MW20" i="13"/>
  <c r="MV20" i="13"/>
  <c r="MU20" i="13"/>
  <c r="MT20" i="13"/>
  <c r="MS20" i="13"/>
  <c r="MR20" i="13"/>
  <c r="MQ20" i="13"/>
  <c r="MP20" i="13"/>
  <c r="MO20" i="13"/>
  <c r="MN20" i="13"/>
  <c r="MM20" i="13"/>
  <c r="ML20" i="13"/>
  <c r="MK20" i="13"/>
  <c r="MJ20" i="13"/>
  <c r="MI20" i="13"/>
  <c r="MH20" i="13"/>
  <c r="MG20" i="13"/>
  <c r="MF20" i="13"/>
  <c r="ME20" i="13"/>
  <c r="MD20" i="13"/>
  <c r="MC20" i="13"/>
  <c r="MB20" i="13"/>
  <c r="MA20" i="13"/>
  <c r="LZ20" i="13"/>
  <c r="LY20" i="13"/>
  <c r="LX20" i="13"/>
  <c r="LW20" i="13"/>
  <c r="LV20" i="13"/>
  <c r="LU20" i="13"/>
  <c r="LT20" i="13"/>
  <c r="LS20" i="13"/>
  <c r="LR20" i="13"/>
  <c r="LQ20" i="13"/>
  <c r="LP20" i="13"/>
  <c r="LO20" i="13"/>
  <c r="LN20" i="13"/>
  <c r="LM20" i="13"/>
  <c r="LL20" i="13"/>
  <c r="LK20" i="13"/>
  <c r="LJ20" i="13"/>
  <c r="LI20" i="13"/>
  <c r="LH20" i="13"/>
  <c r="LG20" i="13"/>
  <c r="LF20" i="13"/>
  <c r="LE20" i="13"/>
  <c r="LD20" i="13"/>
  <c r="LC20" i="13"/>
  <c r="LB20" i="13"/>
  <c r="LA20" i="13"/>
  <c r="KZ20" i="13"/>
  <c r="KY20" i="13"/>
  <c r="KX20" i="13"/>
  <c r="KW20" i="13"/>
  <c r="KV20" i="13"/>
  <c r="KU20" i="13"/>
  <c r="KT20" i="13"/>
  <c r="KS20" i="13"/>
  <c r="KR20" i="13"/>
  <c r="KQ20" i="13"/>
  <c r="KP20" i="13"/>
  <c r="KO20" i="13"/>
  <c r="KN20" i="13"/>
  <c r="KM20" i="13"/>
  <c r="KL20" i="13"/>
  <c r="KK20" i="13"/>
  <c r="KJ20" i="13"/>
  <c r="KI20" i="13"/>
  <c r="KH20" i="13"/>
  <c r="KG20" i="13"/>
  <c r="KF20" i="13"/>
  <c r="KE20" i="13"/>
  <c r="KD20" i="13"/>
  <c r="KC20" i="13"/>
  <c r="KB20" i="13"/>
  <c r="KA20" i="13"/>
  <c r="JZ20" i="13"/>
  <c r="JY20" i="13"/>
  <c r="JX20" i="13"/>
  <c r="JW20" i="13"/>
  <c r="JV20" i="13"/>
  <c r="JU20" i="13"/>
  <c r="JT20" i="13"/>
  <c r="JS20" i="13"/>
  <c r="JR20" i="13"/>
  <c r="JQ20" i="13"/>
  <c r="JP20" i="13"/>
  <c r="JO20" i="13"/>
  <c r="JN20" i="13"/>
  <c r="JM20" i="13"/>
  <c r="JL20" i="13"/>
  <c r="JK20" i="13"/>
  <c r="JJ20" i="13"/>
  <c r="JI20" i="13"/>
  <c r="JH20" i="13"/>
  <c r="JG20" i="13"/>
  <c r="JF20" i="13"/>
  <c r="JE20" i="13"/>
  <c r="JD20" i="13"/>
  <c r="JC20" i="13"/>
  <c r="JB20" i="13"/>
  <c r="JA20" i="13"/>
  <c r="IZ20" i="13"/>
  <c r="IY20" i="13"/>
  <c r="IX20" i="13"/>
  <c r="IW20" i="13"/>
  <c r="IV20" i="13"/>
  <c r="IU20" i="13"/>
  <c r="IT20" i="13"/>
  <c r="IS20" i="13"/>
  <c r="IR20" i="13"/>
  <c r="IQ20" i="13"/>
  <c r="IP20" i="13"/>
  <c r="IO20" i="13"/>
  <c r="IN20" i="13"/>
  <c r="IM20" i="13"/>
  <c r="IL20" i="13"/>
  <c r="IK20" i="13"/>
  <c r="IJ20" i="13"/>
  <c r="II20" i="13"/>
  <c r="IH20" i="13"/>
  <c r="IG20" i="13"/>
  <c r="IF20" i="13"/>
  <c r="IE20" i="13"/>
  <c r="ID20" i="13"/>
  <c r="IC20" i="13"/>
  <c r="IB20" i="13"/>
  <c r="IA20" i="13"/>
  <c r="HZ20" i="13"/>
  <c r="HY20" i="13"/>
  <c r="HX20" i="13"/>
  <c r="HW20" i="13"/>
  <c r="HV20" i="13"/>
  <c r="HU20" i="13"/>
  <c r="HT20" i="13"/>
  <c r="HS20" i="13"/>
  <c r="HR20" i="13"/>
  <c r="HQ20" i="13"/>
  <c r="HP20" i="13"/>
  <c r="HO20" i="13"/>
  <c r="HN20" i="13"/>
  <c r="HM20" i="13"/>
  <c r="HL20" i="13"/>
  <c r="HK20" i="13"/>
  <c r="HJ20" i="13"/>
  <c r="HI20" i="13"/>
  <c r="HH20" i="13"/>
  <c r="HG20" i="13"/>
  <c r="HF20" i="13"/>
  <c r="HE20" i="13"/>
  <c r="HD20" i="13"/>
  <c r="HC20" i="13"/>
  <c r="HB20" i="13"/>
  <c r="HA20" i="13"/>
  <c r="GZ20" i="13"/>
  <c r="GY20" i="13"/>
  <c r="GX20" i="13"/>
  <c r="GW20" i="13"/>
  <c r="GV20" i="13"/>
  <c r="GU20" i="13"/>
  <c r="GT20" i="13"/>
  <c r="GS20" i="13"/>
  <c r="GR20" i="13"/>
  <c r="GQ20" i="13"/>
  <c r="GP20" i="13"/>
  <c r="GO20" i="13"/>
  <c r="GN20" i="13"/>
  <c r="GM20" i="13"/>
  <c r="GL20" i="13"/>
  <c r="GK20" i="13"/>
  <c r="GJ20" i="13"/>
  <c r="GI20" i="13"/>
  <c r="GH20" i="13"/>
  <c r="GG20" i="13"/>
  <c r="GF20" i="13"/>
  <c r="GE20" i="13"/>
  <c r="GD20" i="13"/>
  <c r="GC20" i="13"/>
  <c r="GB20" i="13"/>
  <c r="GA20" i="13"/>
  <c r="FZ20" i="13"/>
  <c r="FY20" i="13"/>
  <c r="FX20" i="13"/>
  <c r="FW20" i="13"/>
  <c r="FV20" i="13"/>
  <c r="FU20" i="13"/>
  <c r="FT20" i="13"/>
  <c r="FS20" i="13"/>
  <c r="FR20" i="13"/>
  <c r="FQ20" i="13"/>
  <c r="FP20" i="13"/>
  <c r="FO20" i="13"/>
  <c r="FN20" i="13"/>
  <c r="FM20" i="13"/>
  <c r="FL20" i="13"/>
  <c r="FK20" i="13"/>
  <c r="FJ20" i="13"/>
  <c r="FI20" i="13"/>
  <c r="FH20" i="13"/>
  <c r="FG20" i="13"/>
  <c r="FF20" i="13"/>
  <c r="FE20" i="13"/>
  <c r="FD20" i="13"/>
  <c r="FC20" i="13"/>
  <c r="FB20" i="13"/>
  <c r="FA20" i="13"/>
  <c r="EZ20" i="13"/>
  <c r="EY20" i="13"/>
  <c r="EX20" i="13"/>
  <c r="EW20" i="13"/>
  <c r="EV20" i="13"/>
  <c r="EU20" i="13"/>
  <c r="ET20" i="13"/>
  <c r="ES20" i="13"/>
  <c r="ER20" i="13"/>
  <c r="EQ20" i="13"/>
  <c r="EP20" i="13"/>
  <c r="EO20" i="13"/>
  <c r="EN20" i="13"/>
  <c r="EM20" i="13"/>
  <c r="EL20" i="13"/>
  <c r="EK20" i="13"/>
  <c r="EJ20" i="13"/>
  <c r="EI20" i="13"/>
  <c r="EH20" i="13"/>
  <c r="EG20" i="13"/>
  <c r="EF20" i="13"/>
  <c r="EE20" i="13"/>
  <c r="ED20" i="13"/>
  <c r="EC20" i="13"/>
  <c r="EB20" i="13"/>
  <c r="EA20" i="13"/>
  <c r="DZ20" i="13"/>
  <c r="DY20" i="13"/>
  <c r="DX20" i="13"/>
  <c r="DW20" i="13"/>
  <c r="DV20" i="13"/>
  <c r="DU20" i="13"/>
  <c r="DT20" i="13"/>
  <c r="DS20" i="13"/>
  <c r="DR20" i="13"/>
  <c r="DQ20" i="13"/>
  <c r="DP20" i="13"/>
  <c r="DO20" i="13"/>
  <c r="DN20" i="13"/>
  <c r="DM20" i="13"/>
  <c r="DL20" i="13"/>
  <c r="DK20" i="13"/>
  <c r="DJ20" i="13"/>
  <c r="DI20" i="13"/>
  <c r="DH20" i="13"/>
  <c r="DG20" i="13"/>
  <c r="DF20" i="13"/>
  <c r="DE20" i="13"/>
  <c r="DD20" i="13"/>
  <c r="DC20" i="13"/>
  <c r="DB20" i="13"/>
  <c r="DA20" i="13"/>
  <c r="CZ20" i="13"/>
  <c r="CY20" i="13"/>
  <c r="CX20" i="13"/>
  <c r="CW20" i="13"/>
  <c r="CV20" i="13"/>
  <c r="CU20" i="13"/>
  <c r="CT20" i="13"/>
  <c r="CS20" i="13"/>
  <c r="CR20" i="13"/>
  <c r="CQ20" i="13"/>
  <c r="CP20" i="13"/>
  <c r="CO20" i="13"/>
  <c r="CN20" i="13"/>
  <c r="CM20" i="13"/>
  <c r="CL20" i="13"/>
  <c r="CK20" i="13"/>
  <c r="CJ20" i="13"/>
  <c r="CI20" i="13"/>
  <c r="CH20" i="13"/>
  <c r="CG20" i="13"/>
  <c r="CF20" i="13"/>
  <c r="CE20" i="13"/>
  <c r="CD20" i="13"/>
  <c r="CC20" i="13"/>
  <c r="CB20" i="13"/>
  <c r="CA20" i="13"/>
  <c r="BZ20" i="13"/>
  <c r="BY20" i="13"/>
  <c r="BX20" i="13"/>
  <c r="BW20" i="13"/>
  <c r="BV20" i="13"/>
  <c r="BU20" i="13"/>
  <c r="BT20" i="13"/>
  <c r="BS20" i="13"/>
  <c r="BR20" i="13"/>
  <c r="BQ20" i="13"/>
  <c r="BP20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B20" i="13"/>
  <c r="SQ19" i="13"/>
  <c r="SP19" i="13"/>
  <c r="SO19" i="13"/>
  <c r="SN19" i="13"/>
  <c r="SM19" i="13"/>
  <c r="SL19" i="13"/>
  <c r="SK19" i="13"/>
  <c r="SJ19" i="13"/>
  <c r="SI19" i="13"/>
  <c r="SH19" i="13"/>
  <c r="SG19" i="13"/>
  <c r="SF19" i="13"/>
  <c r="SE19" i="13"/>
  <c r="SD19" i="13"/>
  <c r="SC19" i="13"/>
  <c r="SB19" i="13"/>
  <c r="SA19" i="13"/>
  <c r="RZ19" i="13"/>
  <c r="RY19" i="13"/>
  <c r="RX19" i="13"/>
  <c r="RW19" i="13"/>
  <c r="RV19" i="13"/>
  <c r="RU19" i="13"/>
  <c r="RT19" i="13"/>
  <c r="RS19" i="13"/>
  <c r="RR19" i="13"/>
  <c r="RQ19" i="13"/>
  <c r="RP19" i="13"/>
  <c r="RO19" i="13"/>
  <c r="RN19" i="13"/>
  <c r="RM19" i="13"/>
  <c r="RL19" i="13"/>
  <c r="RK19" i="13"/>
  <c r="RJ19" i="13"/>
  <c r="RI19" i="13"/>
  <c r="RH19" i="13"/>
  <c r="RG19" i="13"/>
  <c r="RF19" i="13"/>
  <c r="RE19" i="13"/>
  <c r="RD19" i="13"/>
  <c r="RC19" i="13"/>
  <c r="RB19" i="13"/>
  <c r="RA19" i="13"/>
  <c r="QZ19" i="13"/>
  <c r="QY19" i="13"/>
  <c r="QX19" i="13"/>
  <c r="QW19" i="13"/>
  <c r="QV19" i="13"/>
  <c r="QU19" i="13"/>
  <c r="QT19" i="13"/>
  <c r="QS19" i="13"/>
  <c r="QR19" i="13"/>
  <c r="QQ19" i="13"/>
  <c r="QP19" i="13"/>
  <c r="QO19" i="13"/>
  <c r="QN19" i="13"/>
  <c r="QM19" i="13"/>
  <c r="QL19" i="13"/>
  <c r="QK19" i="13"/>
  <c r="QJ19" i="13"/>
  <c r="QI19" i="13"/>
  <c r="QH19" i="13"/>
  <c r="QG19" i="13"/>
  <c r="QF19" i="13"/>
  <c r="QE19" i="13"/>
  <c r="QD19" i="13"/>
  <c r="QC19" i="13"/>
  <c r="QB19" i="13"/>
  <c r="QA19" i="13"/>
  <c r="PZ19" i="13"/>
  <c r="PY19" i="13"/>
  <c r="PX19" i="13"/>
  <c r="PW19" i="13"/>
  <c r="PV19" i="13"/>
  <c r="PU19" i="13"/>
  <c r="PT19" i="13"/>
  <c r="PS19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P19" i="13"/>
  <c r="OO19" i="13"/>
  <c r="ON19" i="13"/>
  <c r="OM19" i="13"/>
  <c r="OL19" i="13"/>
  <c r="OK19" i="13"/>
  <c r="OJ19" i="13"/>
  <c r="OI19" i="13"/>
  <c r="OH19" i="13"/>
  <c r="OG19" i="13"/>
  <c r="OF19" i="13"/>
  <c r="OE19" i="13"/>
  <c r="OD19" i="13"/>
  <c r="OC19" i="13"/>
  <c r="OB19" i="13"/>
  <c r="OA19" i="13"/>
  <c r="NZ19" i="13"/>
  <c r="NY19" i="13"/>
  <c r="NX19" i="13"/>
  <c r="NW19" i="13"/>
  <c r="NV19" i="13"/>
  <c r="NU19" i="13"/>
  <c r="NT19" i="13"/>
  <c r="NS19" i="13"/>
  <c r="NR19" i="13"/>
  <c r="NQ19" i="13"/>
  <c r="NP19" i="13"/>
  <c r="NO19" i="13"/>
  <c r="NN19" i="13"/>
  <c r="NM19" i="13"/>
  <c r="NL19" i="13"/>
  <c r="NK19" i="13"/>
  <c r="NJ19" i="13"/>
  <c r="NI19" i="13"/>
  <c r="NH19" i="13"/>
  <c r="NG19" i="13"/>
  <c r="NF19" i="13"/>
  <c r="NE19" i="13"/>
  <c r="ND19" i="13"/>
  <c r="NC19" i="13"/>
  <c r="NB19" i="13"/>
  <c r="NA19" i="13"/>
  <c r="MZ19" i="13"/>
  <c r="MY19" i="13"/>
  <c r="MX19" i="13"/>
  <c r="MW19" i="13"/>
  <c r="MV19" i="13"/>
  <c r="MU19" i="13"/>
  <c r="MT19" i="13"/>
  <c r="MS19" i="13"/>
  <c r="MR19" i="13"/>
  <c r="MQ19" i="13"/>
  <c r="MP19" i="13"/>
  <c r="MO19" i="13"/>
  <c r="MN19" i="13"/>
  <c r="MM19" i="13"/>
  <c r="ML19" i="13"/>
  <c r="MK19" i="13"/>
  <c r="MJ19" i="13"/>
  <c r="MI19" i="13"/>
  <c r="MH19" i="13"/>
  <c r="MG19" i="13"/>
  <c r="MF19" i="13"/>
  <c r="ME19" i="13"/>
  <c r="MD19" i="13"/>
  <c r="MC19" i="13"/>
  <c r="MB19" i="13"/>
  <c r="MA19" i="13"/>
  <c r="LZ19" i="13"/>
  <c r="LY19" i="13"/>
  <c r="LX19" i="13"/>
  <c r="LW19" i="13"/>
  <c r="LV19" i="13"/>
  <c r="LU19" i="13"/>
  <c r="LT19" i="13"/>
  <c r="LS19" i="13"/>
  <c r="LR19" i="13"/>
  <c r="LQ19" i="13"/>
  <c r="LP19" i="13"/>
  <c r="LO19" i="13"/>
  <c r="LN19" i="13"/>
  <c r="LM19" i="13"/>
  <c r="LL19" i="13"/>
  <c r="LK19" i="13"/>
  <c r="LJ19" i="13"/>
  <c r="LI19" i="13"/>
  <c r="LH19" i="13"/>
  <c r="LG19" i="13"/>
  <c r="LF19" i="13"/>
  <c r="LE19" i="13"/>
  <c r="LD19" i="13"/>
  <c r="LC19" i="13"/>
  <c r="LB19" i="13"/>
  <c r="LA19" i="13"/>
  <c r="KZ19" i="13"/>
  <c r="KY19" i="13"/>
  <c r="KX19" i="13"/>
  <c r="KW19" i="13"/>
  <c r="KV19" i="13"/>
  <c r="KU19" i="13"/>
  <c r="KT19" i="13"/>
  <c r="KS19" i="13"/>
  <c r="KR19" i="13"/>
  <c r="KQ19" i="13"/>
  <c r="KP19" i="13"/>
  <c r="KO19" i="13"/>
  <c r="KN19" i="13"/>
  <c r="KM19" i="13"/>
  <c r="KL19" i="13"/>
  <c r="KK19" i="13"/>
  <c r="KJ19" i="13"/>
  <c r="KI19" i="13"/>
  <c r="KH19" i="13"/>
  <c r="KG19" i="13"/>
  <c r="KF19" i="13"/>
  <c r="KE19" i="13"/>
  <c r="KD19" i="13"/>
  <c r="KC19" i="13"/>
  <c r="KB19" i="13"/>
  <c r="KA19" i="13"/>
  <c r="JZ19" i="13"/>
  <c r="JY19" i="13"/>
  <c r="JX19" i="13"/>
  <c r="JW19" i="13"/>
  <c r="JV19" i="13"/>
  <c r="JU19" i="13"/>
  <c r="JT19" i="13"/>
  <c r="JS19" i="13"/>
  <c r="JR19" i="13"/>
  <c r="JQ19" i="13"/>
  <c r="JP19" i="13"/>
  <c r="JO19" i="13"/>
  <c r="JN19" i="13"/>
  <c r="JM19" i="13"/>
  <c r="JL19" i="13"/>
  <c r="JK19" i="13"/>
  <c r="JJ19" i="13"/>
  <c r="JI19" i="13"/>
  <c r="JH19" i="13"/>
  <c r="JG19" i="13"/>
  <c r="JF19" i="13"/>
  <c r="JE19" i="13"/>
  <c r="JD19" i="13"/>
  <c r="JC19" i="13"/>
  <c r="JB19" i="13"/>
  <c r="JA19" i="13"/>
  <c r="IZ19" i="13"/>
  <c r="IY19" i="13"/>
  <c r="IX19" i="13"/>
  <c r="IW19" i="13"/>
  <c r="IV19" i="13"/>
  <c r="IU19" i="13"/>
  <c r="IT19" i="13"/>
  <c r="IS19" i="13"/>
  <c r="IR19" i="13"/>
  <c r="IQ19" i="13"/>
  <c r="IP19" i="13"/>
  <c r="IO19" i="13"/>
  <c r="IN19" i="13"/>
  <c r="IM19" i="13"/>
  <c r="IL19" i="13"/>
  <c r="IK19" i="13"/>
  <c r="IJ19" i="13"/>
  <c r="II19" i="13"/>
  <c r="IH19" i="13"/>
  <c r="IG19" i="13"/>
  <c r="IF19" i="13"/>
  <c r="IE19" i="13"/>
  <c r="ID19" i="13"/>
  <c r="IC19" i="13"/>
  <c r="IB19" i="13"/>
  <c r="IA19" i="13"/>
  <c r="HZ19" i="13"/>
  <c r="HY19" i="13"/>
  <c r="HX19" i="13"/>
  <c r="HW19" i="13"/>
  <c r="HV19" i="13"/>
  <c r="HU19" i="13"/>
  <c r="HT19" i="13"/>
  <c r="HS19" i="13"/>
  <c r="HR19" i="13"/>
  <c r="HQ19" i="13"/>
  <c r="HP19" i="13"/>
  <c r="HO19" i="13"/>
  <c r="HN19" i="13"/>
  <c r="HM19" i="13"/>
  <c r="HL19" i="13"/>
  <c r="HK19" i="13"/>
  <c r="HJ19" i="13"/>
  <c r="HI19" i="13"/>
  <c r="HH19" i="13"/>
  <c r="HG19" i="13"/>
  <c r="HF19" i="13"/>
  <c r="HE19" i="13"/>
  <c r="HD19" i="13"/>
  <c r="HC19" i="13"/>
  <c r="HB19" i="13"/>
  <c r="HA19" i="13"/>
  <c r="GZ19" i="13"/>
  <c r="GY19" i="13"/>
  <c r="GX19" i="13"/>
  <c r="GW19" i="13"/>
  <c r="GV19" i="13"/>
  <c r="GU19" i="13"/>
  <c r="GT19" i="13"/>
  <c r="GS19" i="13"/>
  <c r="GR19" i="13"/>
  <c r="GQ19" i="13"/>
  <c r="GP19" i="13"/>
  <c r="GO19" i="13"/>
  <c r="GN19" i="13"/>
  <c r="GM19" i="13"/>
  <c r="GL19" i="13"/>
  <c r="GK19" i="13"/>
  <c r="GJ19" i="13"/>
  <c r="GI19" i="13"/>
  <c r="GH19" i="13"/>
  <c r="GG19" i="13"/>
  <c r="GF19" i="13"/>
  <c r="GE19" i="13"/>
  <c r="GD19" i="13"/>
  <c r="GC19" i="13"/>
  <c r="GB19" i="13"/>
  <c r="GA19" i="13"/>
  <c r="FZ19" i="13"/>
  <c r="FY19" i="13"/>
  <c r="FX19" i="13"/>
  <c r="FW19" i="13"/>
  <c r="FV19" i="13"/>
  <c r="FU19" i="13"/>
  <c r="FT19" i="13"/>
  <c r="FS19" i="13"/>
  <c r="FR19" i="13"/>
  <c r="FQ19" i="13"/>
  <c r="FP19" i="13"/>
  <c r="FO19" i="13"/>
  <c r="FN19" i="13"/>
  <c r="FM19" i="13"/>
  <c r="FL19" i="13"/>
  <c r="FK19" i="13"/>
  <c r="FJ19" i="13"/>
  <c r="FI19" i="13"/>
  <c r="FH19" i="13"/>
  <c r="FG19" i="13"/>
  <c r="FF19" i="13"/>
  <c r="FE19" i="13"/>
  <c r="FD19" i="13"/>
  <c r="FC19" i="13"/>
  <c r="FB19" i="13"/>
  <c r="FA19" i="13"/>
  <c r="EZ19" i="13"/>
  <c r="EY19" i="13"/>
  <c r="EX19" i="13"/>
  <c r="EW19" i="13"/>
  <c r="EV19" i="13"/>
  <c r="EU19" i="13"/>
  <c r="ET19" i="13"/>
  <c r="ES19" i="13"/>
  <c r="ER19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DS19" i="13"/>
  <c r="DR19" i="13"/>
  <c r="DQ19" i="13"/>
  <c r="DP19" i="13"/>
  <c r="DO19" i="13"/>
  <c r="DN19" i="13"/>
  <c r="DM19" i="13"/>
  <c r="DL19" i="13"/>
  <c r="DK19" i="13"/>
  <c r="DJ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CE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B19" i="13"/>
  <c r="SQ18" i="13"/>
  <c r="SP18" i="13"/>
  <c r="SO18" i="13"/>
  <c r="SN18" i="13"/>
  <c r="SM18" i="13"/>
  <c r="SL18" i="13"/>
  <c r="SK18" i="13"/>
  <c r="SJ18" i="13"/>
  <c r="SI18" i="13"/>
  <c r="SH18" i="13"/>
  <c r="SG18" i="13"/>
  <c r="SF18" i="13"/>
  <c r="SE18" i="13"/>
  <c r="SD18" i="13"/>
  <c r="SC18" i="13"/>
  <c r="SB18" i="13"/>
  <c r="SA18" i="13"/>
  <c r="RZ18" i="13"/>
  <c r="RY18" i="13"/>
  <c r="RX18" i="13"/>
  <c r="RW18" i="13"/>
  <c r="RV18" i="13"/>
  <c r="RU18" i="13"/>
  <c r="RT18" i="13"/>
  <c r="RS18" i="13"/>
  <c r="RR18" i="13"/>
  <c r="RQ18" i="13"/>
  <c r="RP18" i="13"/>
  <c r="RO18" i="13"/>
  <c r="RN18" i="13"/>
  <c r="RM18" i="13"/>
  <c r="RL18" i="13"/>
  <c r="RK18" i="13"/>
  <c r="RJ18" i="13"/>
  <c r="RI18" i="13"/>
  <c r="RH18" i="13"/>
  <c r="RG18" i="13"/>
  <c r="RF18" i="13"/>
  <c r="RE18" i="13"/>
  <c r="RD18" i="13"/>
  <c r="RC18" i="13"/>
  <c r="RB18" i="13"/>
  <c r="RA18" i="13"/>
  <c r="QZ18" i="13"/>
  <c r="QY18" i="13"/>
  <c r="QX18" i="13"/>
  <c r="QW18" i="13"/>
  <c r="QV18" i="13"/>
  <c r="QU18" i="13"/>
  <c r="QT18" i="13"/>
  <c r="QS18" i="13"/>
  <c r="QR18" i="13"/>
  <c r="QQ18" i="13"/>
  <c r="QP18" i="13"/>
  <c r="QO18" i="13"/>
  <c r="QN18" i="13"/>
  <c r="QM18" i="13"/>
  <c r="QL18" i="13"/>
  <c r="QK18" i="13"/>
  <c r="QJ18" i="13"/>
  <c r="QI18" i="13"/>
  <c r="QH18" i="13"/>
  <c r="QG18" i="13"/>
  <c r="QF18" i="13"/>
  <c r="QE18" i="13"/>
  <c r="QD18" i="13"/>
  <c r="QC18" i="13"/>
  <c r="QB18" i="13"/>
  <c r="QA18" i="13"/>
  <c r="PZ18" i="13"/>
  <c r="PY18" i="13"/>
  <c r="PX18" i="13"/>
  <c r="PW18" i="13"/>
  <c r="PV18" i="13"/>
  <c r="PU18" i="13"/>
  <c r="PT18" i="13"/>
  <c r="PS18" i="13"/>
  <c r="PR18" i="13"/>
  <c r="PQ18" i="13"/>
  <c r="PP18" i="13"/>
  <c r="PO18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P18" i="13"/>
  <c r="OO18" i="13"/>
  <c r="ON18" i="13"/>
  <c r="OM18" i="13"/>
  <c r="OL18" i="13"/>
  <c r="OK18" i="13"/>
  <c r="OJ18" i="13"/>
  <c r="OI18" i="13"/>
  <c r="OH18" i="13"/>
  <c r="OG18" i="13"/>
  <c r="OF18" i="13"/>
  <c r="OE18" i="13"/>
  <c r="OD18" i="13"/>
  <c r="OC18" i="13"/>
  <c r="OB18" i="13"/>
  <c r="OA18" i="13"/>
  <c r="NZ18" i="13"/>
  <c r="NY18" i="13"/>
  <c r="NX18" i="13"/>
  <c r="NW18" i="13"/>
  <c r="NV18" i="13"/>
  <c r="NU18" i="13"/>
  <c r="NT18" i="13"/>
  <c r="NS18" i="13"/>
  <c r="NR18" i="13"/>
  <c r="NQ18" i="13"/>
  <c r="NP18" i="13"/>
  <c r="NO18" i="13"/>
  <c r="NN18" i="13"/>
  <c r="NM18" i="13"/>
  <c r="NL18" i="13"/>
  <c r="NK18" i="13"/>
  <c r="NJ18" i="13"/>
  <c r="NI18" i="13"/>
  <c r="NH18" i="13"/>
  <c r="NG18" i="13"/>
  <c r="NF18" i="13"/>
  <c r="NE18" i="13"/>
  <c r="ND18" i="13"/>
  <c r="NC18" i="13"/>
  <c r="NB18" i="13"/>
  <c r="NA18" i="13"/>
  <c r="MZ18" i="13"/>
  <c r="MY18" i="13"/>
  <c r="MX18" i="13"/>
  <c r="MW18" i="13"/>
  <c r="MV18" i="13"/>
  <c r="MU18" i="13"/>
  <c r="MT18" i="13"/>
  <c r="MS18" i="13"/>
  <c r="MR18" i="13"/>
  <c r="MQ18" i="13"/>
  <c r="MP18" i="13"/>
  <c r="MO18" i="13"/>
  <c r="MN18" i="13"/>
  <c r="MM18" i="13"/>
  <c r="ML18" i="13"/>
  <c r="MK18" i="13"/>
  <c r="MJ18" i="13"/>
  <c r="MI18" i="13"/>
  <c r="MH18" i="13"/>
  <c r="MG18" i="13"/>
  <c r="MF18" i="13"/>
  <c r="ME18" i="13"/>
  <c r="MD18" i="13"/>
  <c r="MC18" i="13"/>
  <c r="MB18" i="13"/>
  <c r="MA18" i="13"/>
  <c r="LZ18" i="13"/>
  <c r="LY18" i="13"/>
  <c r="LX18" i="13"/>
  <c r="LW18" i="13"/>
  <c r="LV18" i="13"/>
  <c r="LU18" i="13"/>
  <c r="LT18" i="13"/>
  <c r="LS18" i="13"/>
  <c r="LR18" i="13"/>
  <c r="LQ18" i="13"/>
  <c r="LP18" i="13"/>
  <c r="LO18" i="13"/>
  <c r="LN18" i="13"/>
  <c r="LM18" i="13"/>
  <c r="LL18" i="13"/>
  <c r="LK18" i="13"/>
  <c r="LJ18" i="13"/>
  <c r="LI18" i="13"/>
  <c r="LH18" i="13"/>
  <c r="LG18" i="13"/>
  <c r="LF18" i="13"/>
  <c r="LE18" i="13"/>
  <c r="LD18" i="13"/>
  <c r="LC18" i="13"/>
  <c r="LB18" i="13"/>
  <c r="LA18" i="13"/>
  <c r="KZ18" i="13"/>
  <c r="KY18" i="13"/>
  <c r="KX18" i="13"/>
  <c r="KW18" i="13"/>
  <c r="KV18" i="13"/>
  <c r="KU18" i="13"/>
  <c r="KT18" i="13"/>
  <c r="KS18" i="13"/>
  <c r="KR18" i="13"/>
  <c r="KQ18" i="13"/>
  <c r="KP18" i="13"/>
  <c r="KO18" i="13"/>
  <c r="KN18" i="13"/>
  <c r="KM18" i="13"/>
  <c r="KL18" i="13"/>
  <c r="KK18" i="13"/>
  <c r="KJ18" i="13"/>
  <c r="KI18" i="13"/>
  <c r="KH18" i="13"/>
  <c r="KG18" i="13"/>
  <c r="KF18" i="13"/>
  <c r="KE18" i="13"/>
  <c r="KD18" i="13"/>
  <c r="KC18" i="13"/>
  <c r="KB18" i="13"/>
  <c r="KA18" i="13"/>
  <c r="JZ18" i="13"/>
  <c r="JY18" i="13"/>
  <c r="JX18" i="13"/>
  <c r="JW18" i="13"/>
  <c r="JV18" i="13"/>
  <c r="JU18" i="13"/>
  <c r="JT18" i="13"/>
  <c r="JS18" i="13"/>
  <c r="JR18" i="13"/>
  <c r="JQ18" i="13"/>
  <c r="JP18" i="13"/>
  <c r="JO18" i="13"/>
  <c r="JN18" i="13"/>
  <c r="JM18" i="13"/>
  <c r="JL18" i="13"/>
  <c r="JK18" i="13"/>
  <c r="JJ18" i="13"/>
  <c r="JI18" i="13"/>
  <c r="JH18" i="13"/>
  <c r="JG18" i="13"/>
  <c r="JF18" i="13"/>
  <c r="JE18" i="13"/>
  <c r="JD18" i="13"/>
  <c r="JC18" i="13"/>
  <c r="JB18" i="13"/>
  <c r="JA18" i="13"/>
  <c r="IZ18" i="13"/>
  <c r="IY18" i="13"/>
  <c r="IX18" i="13"/>
  <c r="IW18" i="13"/>
  <c r="IV18" i="13"/>
  <c r="IU18" i="13"/>
  <c r="IT18" i="13"/>
  <c r="IS18" i="13"/>
  <c r="IR18" i="13"/>
  <c r="IQ18" i="13"/>
  <c r="IP18" i="13"/>
  <c r="IO18" i="13"/>
  <c r="IN18" i="13"/>
  <c r="IM18" i="13"/>
  <c r="IL18" i="13"/>
  <c r="IK18" i="13"/>
  <c r="IJ18" i="13"/>
  <c r="II18" i="13"/>
  <c r="IH18" i="13"/>
  <c r="IG18" i="13"/>
  <c r="IF18" i="13"/>
  <c r="IE18" i="13"/>
  <c r="ID18" i="13"/>
  <c r="IC18" i="13"/>
  <c r="IB18" i="13"/>
  <c r="IA18" i="13"/>
  <c r="HZ18" i="13"/>
  <c r="HY18" i="13"/>
  <c r="HX18" i="13"/>
  <c r="HW18" i="13"/>
  <c r="HV18" i="13"/>
  <c r="HU18" i="13"/>
  <c r="HT18" i="13"/>
  <c r="HS18" i="13"/>
  <c r="HR18" i="13"/>
  <c r="HQ18" i="13"/>
  <c r="HP18" i="13"/>
  <c r="HO18" i="13"/>
  <c r="HN18" i="13"/>
  <c r="HM18" i="13"/>
  <c r="HL18" i="13"/>
  <c r="HK18" i="13"/>
  <c r="HJ18" i="13"/>
  <c r="HI18" i="13"/>
  <c r="HH18" i="13"/>
  <c r="HG18" i="13"/>
  <c r="HF18" i="13"/>
  <c r="HE18" i="13"/>
  <c r="HD18" i="13"/>
  <c r="HC18" i="13"/>
  <c r="HB18" i="13"/>
  <c r="HA18" i="13"/>
  <c r="GZ18" i="13"/>
  <c r="GY18" i="13"/>
  <c r="GX18" i="13"/>
  <c r="GW18" i="13"/>
  <c r="GV18" i="13"/>
  <c r="GU18" i="13"/>
  <c r="GT18" i="13"/>
  <c r="GS18" i="13"/>
  <c r="GR18" i="13"/>
  <c r="GQ18" i="13"/>
  <c r="GP18" i="13"/>
  <c r="GO18" i="13"/>
  <c r="GN18" i="13"/>
  <c r="GM18" i="13"/>
  <c r="GL18" i="13"/>
  <c r="GK18" i="13"/>
  <c r="GJ18" i="13"/>
  <c r="GI18" i="13"/>
  <c r="GH18" i="13"/>
  <c r="GG18" i="13"/>
  <c r="GF18" i="13"/>
  <c r="GE18" i="13"/>
  <c r="GD18" i="13"/>
  <c r="GC18" i="13"/>
  <c r="GB18" i="13"/>
  <c r="GA18" i="13"/>
  <c r="FZ18" i="13"/>
  <c r="FY18" i="13"/>
  <c r="FX18" i="13"/>
  <c r="FW18" i="13"/>
  <c r="FV18" i="13"/>
  <c r="FU18" i="13"/>
  <c r="FT18" i="13"/>
  <c r="FS18" i="13"/>
  <c r="FR18" i="13"/>
  <c r="FQ18" i="13"/>
  <c r="FP18" i="13"/>
  <c r="FO18" i="13"/>
  <c r="FN18" i="13"/>
  <c r="FM18" i="13"/>
  <c r="FL18" i="13"/>
  <c r="FK18" i="13"/>
  <c r="FJ18" i="13"/>
  <c r="FI18" i="13"/>
  <c r="FH18" i="13"/>
  <c r="FG18" i="13"/>
  <c r="FF18" i="13"/>
  <c r="FE18" i="13"/>
  <c r="FD18" i="13"/>
  <c r="FC18" i="13"/>
  <c r="FB18" i="13"/>
  <c r="FA18" i="13"/>
  <c r="EZ18" i="13"/>
  <c r="EY18" i="13"/>
  <c r="EX18" i="13"/>
  <c r="EW18" i="13"/>
  <c r="EV18" i="13"/>
  <c r="EU18" i="13"/>
  <c r="ET18" i="13"/>
  <c r="ES18" i="13"/>
  <c r="ER18" i="13"/>
  <c r="EQ18" i="13"/>
  <c r="EP18" i="13"/>
  <c r="EO18" i="13"/>
  <c r="EN18" i="13"/>
  <c r="EM18" i="13"/>
  <c r="EL18" i="13"/>
  <c r="EK18" i="13"/>
  <c r="EJ18" i="13"/>
  <c r="EI18" i="13"/>
  <c r="EH18" i="13"/>
  <c r="EG18" i="13"/>
  <c r="EF18" i="13"/>
  <c r="EE18" i="13"/>
  <c r="ED18" i="13"/>
  <c r="EC18" i="13"/>
  <c r="EB18" i="13"/>
  <c r="EA18" i="13"/>
  <c r="DZ18" i="13"/>
  <c r="DY18" i="13"/>
  <c r="DX18" i="13"/>
  <c r="DW18" i="13"/>
  <c r="DV18" i="13"/>
  <c r="DU18" i="13"/>
  <c r="DT18" i="13"/>
  <c r="DS18" i="13"/>
  <c r="DR18" i="13"/>
  <c r="DQ18" i="13"/>
  <c r="DP18" i="13"/>
  <c r="DO18" i="13"/>
  <c r="DN18" i="13"/>
  <c r="DM18" i="13"/>
  <c r="DL18" i="13"/>
  <c r="DK18" i="13"/>
  <c r="DJ18" i="13"/>
  <c r="DI18" i="13"/>
  <c r="DH18" i="13"/>
  <c r="DG18" i="13"/>
  <c r="DF18" i="13"/>
  <c r="DE18" i="13"/>
  <c r="DD18" i="13"/>
  <c r="DC18" i="13"/>
  <c r="DB18" i="13"/>
  <c r="DA18" i="13"/>
  <c r="CZ18" i="13"/>
  <c r="CY18" i="13"/>
  <c r="CX18" i="13"/>
  <c r="CW18" i="13"/>
  <c r="CV18" i="13"/>
  <c r="CU18" i="13"/>
  <c r="CT18" i="13"/>
  <c r="CS18" i="13"/>
  <c r="CR18" i="13"/>
  <c r="CQ18" i="13"/>
  <c r="CP18" i="13"/>
  <c r="CO18" i="13"/>
  <c r="CN18" i="13"/>
  <c r="CM18" i="13"/>
  <c r="CL18" i="13"/>
  <c r="CK18" i="13"/>
  <c r="CJ18" i="13"/>
  <c r="CI18" i="13"/>
  <c r="CH18" i="13"/>
  <c r="CG18" i="13"/>
  <c r="CF18" i="13"/>
  <c r="CE18" i="13"/>
  <c r="CD18" i="13"/>
  <c r="CC18" i="13"/>
  <c r="CB18" i="13"/>
  <c r="CA18" i="13"/>
  <c r="BZ18" i="13"/>
  <c r="BY18" i="13"/>
  <c r="BX18" i="13"/>
  <c r="BW18" i="13"/>
  <c r="BV18" i="13"/>
  <c r="BU18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B18" i="13"/>
  <c r="SQ17" i="13"/>
  <c r="SP17" i="13"/>
  <c r="SO17" i="13"/>
  <c r="SN17" i="13"/>
  <c r="SM17" i="13"/>
  <c r="SL17" i="13"/>
  <c r="SK17" i="13"/>
  <c r="SJ17" i="13"/>
  <c r="SI17" i="13"/>
  <c r="SH17" i="13"/>
  <c r="SG17" i="13"/>
  <c r="SF17" i="13"/>
  <c r="SE17" i="13"/>
  <c r="SD17" i="13"/>
  <c r="SC17" i="13"/>
  <c r="SB17" i="13"/>
  <c r="SA17" i="13"/>
  <c r="RZ17" i="13"/>
  <c r="RY17" i="13"/>
  <c r="RX17" i="13"/>
  <c r="RW17" i="13"/>
  <c r="RV17" i="13"/>
  <c r="RU17" i="13"/>
  <c r="RT17" i="13"/>
  <c r="RS17" i="13"/>
  <c r="RR17" i="13"/>
  <c r="RQ17" i="13"/>
  <c r="RP17" i="13"/>
  <c r="RO17" i="13"/>
  <c r="RN17" i="13"/>
  <c r="RM17" i="13"/>
  <c r="RL17" i="13"/>
  <c r="RK17" i="13"/>
  <c r="RJ17" i="13"/>
  <c r="RI17" i="13"/>
  <c r="RH17" i="13"/>
  <c r="RG17" i="13"/>
  <c r="RF17" i="13"/>
  <c r="RE17" i="13"/>
  <c r="RD17" i="13"/>
  <c r="RC17" i="13"/>
  <c r="RB17" i="13"/>
  <c r="RA17" i="13"/>
  <c r="QZ17" i="13"/>
  <c r="QY17" i="13"/>
  <c r="QX17" i="13"/>
  <c r="QW17" i="13"/>
  <c r="QV17" i="13"/>
  <c r="QU17" i="13"/>
  <c r="QT17" i="13"/>
  <c r="QS17" i="13"/>
  <c r="QR17" i="13"/>
  <c r="QQ17" i="13"/>
  <c r="QP17" i="13"/>
  <c r="QO17" i="13"/>
  <c r="QN17" i="13"/>
  <c r="QM17" i="13"/>
  <c r="QL17" i="13"/>
  <c r="QK17" i="13"/>
  <c r="QJ17" i="13"/>
  <c r="QI17" i="13"/>
  <c r="QH17" i="13"/>
  <c r="QG17" i="13"/>
  <c r="QF17" i="13"/>
  <c r="QE17" i="13"/>
  <c r="QD17" i="13"/>
  <c r="QC17" i="13"/>
  <c r="QB17" i="13"/>
  <c r="QA17" i="13"/>
  <c r="PZ17" i="13"/>
  <c r="PY17" i="13"/>
  <c r="PX17" i="13"/>
  <c r="PW17" i="13"/>
  <c r="PV17" i="13"/>
  <c r="PU17" i="13"/>
  <c r="PT17" i="13"/>
  <c r="PS17" i="13"/>
  <c r="PR17" i="13"/>
  <c r="PQ17" i="13"/>
  <c r="PP17" i="13"/>
  <c r="PO17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P17" i="13"/>
  <c r="OO17" i="13"/>
  <c r="ON17" i="13"/>
  <c r="OM17" i="13"/>
  <c r="OL17" i="13"/>
  <c r="OK17" i="13"/>
  <c r="OJ17" i="13"/>
  <c r="OI17" i="13"/>
  <c r="OH17" i="13"/>
  <c r="OG17" i="13"/>
  <c r="OF17" i="13"/>
  <c r="OE17" i="13"/>
  <c r="OD17" i="13"/>
  <c r="OC17" i="13"/>
  <c r="OB17" i="13"/>
  <c r="OA17" i="13"/>
  <c r="NZ17" i="13"/>
  <c r="NY17" i="13"/>
  <c r="NX17" i="13"/>
  <c r="NW17" i="13"/>
  <c r="NV17" i="13"/>
  <c r="NU17" i="13"/>
  <c r="NT17" i="13"/>
  <c r="NS17" i="13"/>
  <c r="NR17" i="13"/>
  <c r="NQ17" i="13"/>
  <c r="NP17" i="13"/>
  <c r="NO17" i="13"/>
  <c r="NN17" i="13"/>
  <c r="NM17" i="13"/>
  <c r="NL17" i="13"/>
  <c r="NK17" i="13"/>
  <c r="NJ17" i="13"/>
  <c r="NI17" i="13"/>
  <c r="NH17" i="13"/>
  <c r="NG17" i="13"/>
  <c r="NF17" i="13"/>
  <c r="NE17" i="13"/>
  <c r="ND17" i="13"/>
  <c r="NC17" i="13"/>
  <c r="NB17" i="13"/>
  <c r="NA17" i="13"/>
  <c r="MZ17" i="13"/>
  <c r="MY17" i="13"/>
  <c r="MX17" i="13"/>
  <c r="MW17" i="13"/>
  <c r="MV17" i="13"/>
  <c r="MU17" i="13"/>
  <c r="MT17" i="13"/>
  <c r="MS17" i="13"/>
  <c r="MR17" i="13"/>
  <c r="MQ17" i="13"/>
  <c r="MP17" i="13"/>
  <c r="MO17" i="13"/>
  <c r="MN17" i="13"/>
  <c r="MM17" i="13"/>
  <c r="ML17" i="13"/>
  <c r="MK17" i="13"/>
  <c r="MJ17" i="13"/>
  <c r="MI17" i="13"/>
  <c r="MH17" i="13"/>
  <c r="MG17" i="13"/>
  <c r="MF17" i="13"/>
  <c r="ME17" i="13"/>
  <c r="MD17" i="13"/>
  <c r="MC17" i="13"/>
  <c r="MB17" i="13"/>
  <c r="MA17" i="13"/>
  <c r="LZ17" i="13"/>
  <c r="LY17" i="13"/>
  <c r="LX17" i="13"/>
  <c r="LW17" i="13"/>
  <c r="LV17" i="13"/>
  <c r="LU17" i="13"/>
  <c r="LT17" i="13"/>
  <c r="LS17" i="13"/>
  <c r="LR17" i="13"/>
  <c r="LQ17" i="13"/>
  <c r="LP17" i="13"/>
  <c r="LO17" i="13"/>
  <c r="LN17" i="13"/>
  <c r="LM17" i="13"/>
  <c r="LL17" i="13"/>
  <c r="LK17" i="13"/>
  <c r="LJ17" i="13"/>
  <c r="LI17" i="13"/>
  <c r="LH17" i="13"/>
  <c r="LG17" i="13"/>
  <c r="LF17" i="13"/>
  <c r="LE17" i="13"/>
  <c r="LD17" i="13"/>
  <c r="LC17" i="13"/>
  <c r="LB17" i="13"/>
  <c r="LA17" i="13"/>
  <c r="KZ17" i="13"/>
  <c r="KY17" i="13"/>
  <c r="KX17" i="13"/>
  <c r="KW17" i="13"/>
  <c r="KV17" i="13"/>
  <c r="KU17" i="13"/>
  <c r="KT17" i="13"/>
  <c r="KS17" i="13"/>
  <c r="KR17" i="13"/>
  <c r="KQ17" i="13"/>
  <c r="KP17" i="13"/>
  <c r="KO17" i="13"/>
  <c r="KN17" i="13"/>
  <c r="KM17" i="13"/>
  <c r="KL17" i="13"/>
  <c r="KK17" i="13"/>
  <c r="KJ17" i="13"/>
  <c r="KI17" i="13"/>
  <c r="KH17" i="13"/>
  <c r="KG17" i="13"/>
  <c r="KF17" i="13"/>
  <c r="KE17" i="13"/>
  <c r="KD17" i="13"/>
  <c r="KC17" i="13"/>
  <c r="KB17" i="13"/>
  <c r="KA17" i="13"/>
  <c r="JZ17" i="13"/>
  <c r="JY17" i="13"/>
  <c r="JX17" i="13"/>
  <c r="JW17" i="13"/>
  <c r="JV17" i="13"/>
  <c r="JU17" i="13"/>
  <c r="JT17" i="13"/>
  <c r="JS17" i="13"/>
  <c r="JR17" i="13"/>
  <c r="JQ17" i="13"/>
  <c r="JP17" i="13"/>
  <c r="JO17" i="13"/>
  <c r="JN17" i="13"/>
  <c r="JM17" i="13"/>
  <c r="JL17" i="13"/>
  <c r="JK17" i="13"/>
  <c r="JJ17" i="13"/>
  <c r="JI17" i="13"/>
  <c r="JH17" i="13"/>
  <c r="JG17" i="13"/>
  <c r="JF17" i="13"/>
  <c r="JE17" i="13"/>
  <c r="JD17" i="13"/>
  <c r="JC17" i="13"/>
  <c r="JB17" i="13"/>
  <c r="JA17" i="13"/>
  <c r="IZ17" i="13"/>
  <c r="IY17" i="13"/>
  <c r="IX17" i="13"/>
  <c r="IW17" i="13"/>
  <c r="IV17" i="13"/>
  <c r="IU17" i="13"/>
  <c r="IT17" i="13"/>
  <c r="IS17" i="13"/>
  <c r="IR17" i="13"/>
  <c r="IQ17" i="13"/>
  <c r="IP17" i="13"/>
  <c r="IO17" i="13"/>
  <c r="IN17" i="13"/>
  <c r="IM17" i="13"/>
  <c r="IL17" i="13"/>
  <c r="IK17" i="13"/>
  <c r="IJ17" i="13"/>
  <c r="II17" i="13"/>
  <c r="IH17" i="13"/>
  <c r="IG17" i="13"/>
  <c r="IF17" i="13"/>
  <c r="IE17" i="13"/>
  <c r="ID17" i="13"/>
  <c r="IC17" i="13"/>
  <c r="IB17" i="13"/>
  <c r="IA17" i="13"/>
  <c r="HZ17" i="13"/>
  <c r="HY17" i="13"/>
  <c r="HX17" i="13"/>
  <c r="HW17" i="13"/>
  <c r="HV17" i="13"/>
  <c r="HU17" i="13"/>
  <c r="HT17" i="13"/>
  <c r="HS17" i="13"/>
  <c r="HR17" i="13"/>
  <c r="HQ17" i="13"/>
  <c r="HP17" i="13"/>
  <c r="HO17" i="13"/>
  <c r="HN17" i="13"/>
  <c r="HM17" i="13"/>
  <c r="HL17" i="13"/>
  <c r="HK17" i="13"/>
  <c r="HJ17" i="13"/>
  <c r="HI17" i="13"/>
  <c r="HH17" i="13"/>
  <c r="HG17" i="13"/>
  <c r="HF17" i="13"/>
  <c r="HE17" i="13"/>
  <c r="HD17" i="13"/>
  <c r="HC17" i="13"/>
  <c r="HB17" i="13"/>
  <c r="HA17" i="13"/>
  <c r="GZ17" i="13"/>
  <c r="GY17" i="13"/>
  <c r="GX17" i="13"/>
  <c r="GW17" i="13"/>
  <c r="GV17" i="13"/>
  <c r="GU17" i="13"/>
  <c r="GT17" i="13"/>
  <c r="GS17" i="13"/>
  <c r="GR17" i="13"/>
  <c r="GQ17" i="13"/>
  <c r="GP17" i="13"/>
  <c r="GO17" i="13"/>
  <c r="GN17" i="13"/>
  <c r="GM17" i="13"/>
  <c r="GL17" i="13"/>
  <c r="GK17" i="13"/>
  <c r="GJ17" i="13"/>
  <c r="GI17" i="13"/>
  <c r="GH17" i="13"/>
  <c r="GG17" i="13"/>
  <c r="GF17" i="13"/>
  <c r="GE17" i="13"/>
  <c r="GD17" i="13"/>
  <c r="GC17" i="13"/>
  <c r="GB17" i="13"/>
  <c r="GA17" i="13"/>
  <c r="FZ17" i="13"/>
  <c r="FY17" i="13"/>
  <c r="FX17" i="13"/>
  <c r="FW17" i="13"/>
  <c r="FV17" i="13"/>
  <c r="FU17" i="13"/>
  <c r="FT17" i="13"/>
  <c r="FS17" i="13"/>
  <c r="FR17" i="13"/>
  <c r="FQ17" i="13"/>
  <c r="FP17" i="13"/>
  <c r="FO17" i="13"/>
  <c r="FN17" i="13"/>
  <c r="FM17" i="13"/>
  <c r="FL17" i="13"/>
  <c r="FK17" i="13"/>
  <c r="FJ17" i="13"/>
  <c r="FI17" i="13"/>
  <c r="FH17" i="13"/>
  <c r="FG17" i="13"/>
  <c r="FF17" i="13"/>
  <c r="FE17" i="13"/>
  <c r="FD17" i="13"/>
  <c r="FC17" i="13"/>
  <c r="FB17" i="13"/>
  <c r="FA17" i="13"/>
  <c r="EZ17" i="13"/>
  <c r="EY17" i="13"/>
  <c r="EX17" i="13"/>
  <c r="EW17" i="13"/>
  <c r="EV17" i="13"/>
  <c r="EU17" i="13"/>
  <c r="ET17" i="13"/>
  <c r="ES17" i="13"/>
  <c r="ER17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P17" i="13"/>
  <c r="DO17" i="13"/>
  <c r="DN17" i="13"/>
  <c r="DM17" i="13"/>
  <c r="DL17" i="13"/>
  <c r="DK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N17" i="13"/>
  <c r="CM17" i="13"/>
  <c r="CL17" i="13"/>
  <c r="CK17" i="13"/>
  <c r="CJ17" i="13"/>
  <c r="CI17" i="13"/>
  <c r="CH17" i="13"/>
  <c r="CG17" i="13"/>
  <c r="CF17" i="13"/>
  <c r="CE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B17" i="13"/>
  <c r="C13" i="13"/>
  <c r="C12" i="13"/>
  <c r="F6" i="11"/>
  <c r="E6" i="11" a="1"/>
  <c r="FZ12" i="13" l="1" a="1"/>
  <c r="FZ12" i="13" s="1"/>
  <c r="CK12" i="13" a="1"/>
  <c r="CK12" i="13" s="1"/>
  <c r="BU12" i="13" a="1"/>
  <c r="BU12" i="13" s="1"/>
  <c r="DA12" i="13" a="1"/>
  <c r="DA12" i="13" s="1"/>
  <c r="C19" i="13"/>
  <c r="DQ12" i="13" a="1"/>
  <c r="DQ12" i="13" s="1"/>
  <c r="EG12" i="13" a="1"/>
  <c r="EG12" i="13" s="1"/>
  <c r="EW12" i="13" a="1"/>
  <c r="EW12" i="13" s="1"/>
  <c r="AO12" i="13" a="1"/>
  <c r="AO12" i="13" s="1"/>
  <c r="GA12" i="13" a="1"/>
  <c r="GA12" i="13" s="1"/>
  <c r="I12" i="13" a="1"/>
  <c r="I12" i="13" s="1"/>
  <c r="Y12" i="13" a="1"/>
  <c r="Y12" i="13" s="1"/>
  <c r="BE12" i="13" a="1"/>
  <c r="BE12" i="13" s="1"/>
  <c r="U12" i="13" a="1"/>
  <c r="U12" i="13" s="1"/>
  <c r="AK12" i="13" a="1"/>
  <c r="AK12" i="13" s="1"/>
  <c r="BA12" i="13" a="1"/>
  <c r="BA12" i="13" s="1"/>
  <c r="BQ12" i="13" a="1"/>
  <c r="BQ12" i="13" s="1"/>
  <c r="CG12" i="13" a="1"/>
  <c r="CG12" i="13" s="1"/>
  <c r="CW12" i="13" a="1"/>
  <c r="CW12" i="13" s="1"/>
  <c r="DM12" i="13" a="1"/>
  <c r="DM12" i="13" s="1"/>
  <c r="EC12" i="13" a="1"/>
  <c r="EC12" i="13" s="1"/>
  <c r="ES12" i="13" a="1"/>
  <c r="ES12" i="13" s="1"/>
  <c r="FS12" i="13" a="1"/>
  <c r="FS12" i="13" s="1"/>
  <c r="AS12" i="13" a="1"/>
  <c r="AS12" i="13" s="1"/>
  <c r="G12" i="13" a="1"/>
  <c r="G12" i="13" s="1"/>
  <c r="W12" i="13" a="1"/>
  <c r="W12" i="13" s="1"/>
  <c r="AM12" i="13" a="1"/>
  <c r="AM12" i="13" s="1"/>
  <c r="BC12" i="13" a="1"/>
  <c r="BC12" i="13" s="1"/>
  <c r="BS12" i="13" a="1"/>
  <c r="BS12" i="13" s="1"/>
  <c r="CI12" i="13" a="1"/>
  <c r="CI12" i="13" s="1"/>
  <c r="CY12" i="13" a="1"/>
  <c r="CY12" i="13" s="1"/>
  <c r="DO12" i="13" a="1"/>
  <c r="DO12" i="13" s="1"/>
  <c r="EE12" i="13" a="1"/>
  <c r="EE12" i="13" s="1"/>
  <c r="EU12" i="13" a="1"/>
  <c r="EU12" i="13" s="1"/>
  <c r="FW12" i="13" a="1"/>
  <c r="FW12" i="13" s="1"/>
  <c r="K12" i="13" a="1"/>
  <c r="K12" i="13" s="1"/>
  <c r="AA12" i="13" a="1"/>
  <c r="AA12" i="13" s="1"/>
  <c r="AQ12" i="13" a="1"/>
  <c r="AQ12" i="13" s="1"/>
  <c r="BG12" i="13" a="1"/>
  <c r="BG12" i="13" s="1"/>
  <c r="BW12" i="13" a="1"/>
  <c r="BW12" i="13" s="1"/>
  <c r="CM12" i="13" a="1"/>
  <c r="CM12" i="13" s="1"/>
  <c r="DC12" i="13" a="1"/>
  <c r="DC12" i="13" s="1"/>
  <c r="DS12" i="13" a="1"/>
  <c r="DS12" i="13" s="1"/>
  <c r="EI12" i="13" a="1"/>
  <c r="EI12" i="13" s="1"/>
  <c r="EY12" i="13" a="1"/>
  <c r="EY12" i="13" s="1"/>
  <c r="BI12" i="13" a="1"/>
  <c r="BI12" i="13" s="1"/>
  <c r="DU12" i="13" a="1"/>
  <c r="DU12" i="13" s="1"/>
  <c r="EK12" i="13" a="1"/>
  <c r="EK12" i="13" s="1"/>
  <c r="FC12" i="13" a="1"/>
  <c r="FC12" i="13" s="1"/>
  <c r="M12" i="13" a="1"/>
  <c r="M12" i="13" s="1"/>
  <c r="CO12" i="13" a="1"/>
  <c r="CO12" i="13" s="1"/>
  <c r="O12" i="13" a="1"/>
  <c r="O12" i="13" s="1"/>
  <c r="AE12" i="13" a="1"/>
  <c r="AE12" i="13" s="1"/>
  <c r="AU12" i="13" a="1"/>
  <c r="AU12" i="13" s="1"/>
  <c r="BK12" i="13" a="1"/>
  <c r="BK12" i="13" s="1"/>
  <c r="CA12" i="13" a="1"/>
  <c r="CA12" i="13" s="1"/>
  <c r="CQ12" i="13" a="1"/>
  <c r="CQ12" i="13" s="1"/>
  <c r="DG12" i="13" a="1"/>
  <c r="DG12" i="13" s="1"/>
  <c r="DW12" i="13" a="1"/>
  <c r="DW12" i="13" s="1"/>
  <c r="EM12" i="13" a="1"/>
  <c r="EM12" i="13" s="1"/>
  <c r="FG12" i="13" a="1"/>
  <c r="FG12" i="13" s="1"/>
  <c r="DE12" i="13" a="1"/>
  <c r="DE12" i="13" s="1"/>
  <c r="Q12" i="13" a="1"/>
  <c r="Q12" i="13" s="1"/>
  <c r="AG12" i="13" a="1"/>
  <c r="AG12" i="13" s="1"/>
  <c r="AW12" i="13" a="1"/>
  <c r="AW12" i="13" s="1"/>
  <c r="BM12" i="13" a="1"/>
  <c r="BM12" i="13" s="1"/>
  <c r="CC12" i="13" a="1"/>
  <c r="CC12" i="13" s="1"/>
  <c r="CS12" i="13" a="1"/>
  <c r="CS12" i="13" s="1"/>
  <c r="DI12" i="13" a="1"/>
  <c r="DI12" i="13" s="1"/>
  <c r="DY12" i="13" a="1"/>
  <c r="DY12" i="13" s="1"/>
  <c r="EO12" i="13" a="1"/>
  <c r="EO12" i="13" s="1"/>
  <c r="FK12" i="13" a="1"/>
  <c r="FK12" i="13" s="1"/>
  <c r="AC12" i="13" a="1"/>
  <c r="AC12" i="13" s="1"/>
  <c r="BY12" i="13" a="1"/>
  <c r="BY12" i="13" s="1"/>
  <c r="S12" i="13" a="1"/>
  <c r="S12" i="13" s="1"/>
  <c r="AI12" i="13" a="1"/>
  <c r="AI12" i="13" s="1"/>
  <c r="AY12" i="13" a="1"/>
  <c r="AY12" i="13" s="1"/>
  <c r="BO12" i="13" a="1"/>
  <c r="BO12" i="13" s="1"/>
  <c r="CE12" i="13" a="1"/>
  <c r="CE12" i="13" s="1"/>
  <c r="CU12" i="13" a="1"/>
  <c r="CU12" i="13" s="1"/>
  <c r="DK12" i="13" a="1"/>
  <c r="DK12" i="13" s="1"/>
  <c r="EA12" i="13" a="1"/>
  <c r="EA12" i="13" s="1"/>
  <c r="EQ12" i="13" a="1"/>
  <c r="EQ12" i="13" s="1"/>
  <c r="FO12" i="13" a="1"/>
  <c r="FO12" i="13" s="1"/>
  <c r="F20" i="11"/>
  <c r="F18" i="11"/>
  <c r="F19" i="11"/>
  <c r="F17" i="11"/>
  <c r="E6" i="11"/>
  <c r="FA12" i="13" a="1"/>
  <c r="FA12" i="13" s="1"/>
  <c r="FE12" i="13" a="1"/>
  <c r="FE12" i="13" s="1"/>
  <c r="FI12" i="13" a="1"/>
  <c r="FI12" i="13" s="1"/>
  <c r="FM12" i="13" a="1"/>
  <c r="FM12" i="13" s="1"/>
  <c r="FQ12" i="13" a="1"/>
  <c r="FQ12" i="13" s="1"/>
  <c r="FU12" i="13" a="1"/>
  <c r="FU12" i="13" s="1"/>
  <c r="FY12" i="13" a="1"/>
  <c r="FY12" i="13" s="1"/>
  <c r="N12" i="13" a="1"/>
  <c r="N12" i="13" s="1"/>
  <c r="Z12" i="13" a="1"/>
  <c r="Z12" i="13" s="1"/>
  <c r="AP12" i="13" a="1"/>
  <c r="AP12" i="13" s="1"/>
  <c r="BB12" i="13" a="1"/>
  <c r="BB12" i="13" s="1"/>
  <c r="BJ12" i="13" a="1"/>
  <c r="BJ12" i="13" s="1"/>
  <c r="BR12" i="13" a="1"/>
  <c r="BR12" i="13" s="1"/>
  <c r="BZ12" i="13" a="1"/>
  <c r="BZ12" i="13" s="1"/>
  <c r="CD12" i="13" a="1"/>
  <c r="CD12" i="13" s="1"/>
  <c r="CL12" i="13" a="1"/>
  <c r="CL12" i="13" s="1"/>
  <c r="CP12" i="13" a="1"/>
  <c r="CP12" i="13" s="1"/>
  <c r="CT12" i="13" a="1"/>
  <c r="CT12" i="13" s="1"/>
  <c r="CX12" i="13" a="1"/>
  <c r="CX12" i="13" s="1"/>
  <c r="DB12" i="13" a="1"/>
  <c r="DB12" i="13" s="1"/>
  <c r="DF12" i="13" a="1"/>
  <c r="DF12" i="13" s="1"/>
  <c r="DN12" i="13" a="1"/>
  <c r="DN12" i="13" s="1"/>
  <c r="DR12" i="13" a="1"/>
  <c r="DR12" i="13" s="1"/>
  <c r="DV12" i="13" a="1"/>
  <c r="DV12" i="13" s="1"/>
  <c r="DZ12" i="13" a="1"/>
  <c r="DZ12" i="13" s="1"/>
  <c r="ED12" i="13" a="1"/>
  <c r="ED12" i="13" s="1"/>
  <c r="EH12" i="13" a="1"/>
  <c r="EH12" i="13" s="1"/>
  <c r="EL12" i="13" a="1"/>
  <c r="EL12" i="13" s="1"/>
  <c r="EP12" i="13" a="1"/>
  <c r="EP12" i="13" s="1"/>
  <c r="ET12" i="13" a="1"/>
  <c r="ET12" i="13" s="1"/>
  <c r="EX12" i="13" a="1"/>
  <c r="EX12" i="13" s="1"/>
  <c r="FB12" i="13" a="1"/>
  <c r="FB12" i="13" s="1"/>
  <c r="FF12" i="13" a="1"/>
  <c r="FF12" i="13" s="1"/>
  <c r="FJ12" i="13" a="1"/>
  <c r="FJ12" i="13" s="1"/>
  <c r="FN12" i="13" a="1"/>
  <c r="FN12" i="13" s="1"/>
  <c r="FR12" i="13" a="1"/>
  <c r="FR12" i="13" s="1"/>
  <c r="FV12" i="13" a="1"/>
  <c r="FV12" i="13" s="1"/>
  <c r="SS12" i="13" a="1"/>
  <c r="SS12" i="13" s="1"/>
  <c r="SO12" i="13" a="1"/>
  <c r="SO12" i="13" s="1"/>
  <c r="SK12" i="13" a="1"/>
  <c r="SK12" i="13" s="1"/>
  <c r="SG12" i="13" a="1"/>
  <c r="SG12" i="13" s="1"/>
  <c r="SC12" i="13" a="1"/>
  <c r="SC12" i="13" s="1"/>
  <c r="RY12" i="13" a="1"/>
  <c r="RY12" i="13" s="1"/>
  <c r="RU12" i="13" a="1"/>
  <c r="RU12" i="13" s="1"/>
  <c r="RQ12" i="13" a="1"/>
  <c r="RQ12" i="13" s="1"/>
  <c r="RM12" i="13" a="1"/>
  <c r="RM12" i="13" s="1"/>
  <c r="RI12" i="13" a="1"/>
  <c r="RI12" i="13" s="1"/>
  <c r="RE12" i="13" a="1"/>
  <c r="RE12" i="13" s="1"/>
  <c r="RA12" i="13" a="1"/>
  <c r="RA12" i="13" s="1"/>
  <c r="QW12" i="13" a="1"/>
  <c r="QW12" i="13" s="1"/>
  <c r="QS12" i="13" a="1"/>
  <c r="QS12" i="13" s="1"/>
  <c r="QO12" i="13" a="1"/>
  <c r="QO12" i="13" s="1"/>
  <c r="QK12" i="13" a="1"/>
  <c r="QK12" i="13" s="1"/>
  <c r="QG12" i="13" a="1"/>
  <c r="QG12" i="13" s="1"/>
  <c r="QC12" i="13" a="1"/>
  <c r="QC12" i="13" s="1"/>
  <c r="PY12" i="13" a="1"/>
  <c r="PY12" i="13" s="1"/>
  <c r="PU12" i="13" a="1"/>
  <c r="PU12" i="13" s="1"/>
  <c r="PQ12" i="13" a="1"/>
  <c r="PQ12" i="13" s="1"/>
  <c r="PM12" i="13" a="1"/>
  <c r="PM12" i="13" s="1"/>
  <c r="PI12" i="13" a="1"/>
  <c r="PI12" i="13" s="1"/>
  <c r="PE12" i="13" a="1"/>
  <c r="PE12" i="13" s="1"/>
  <c r="PA12" i="13" a="1"/>
  <c r="PA12" i="13" s="1"/>
  <c r="OW12" i="13" a="1"/>
  <c r="OW12" i="13" s="1"/>
  <c r="OS12" i="13" a="1"/>
  <c r="OS12" i="13" s="1"/>
  <c r="OO12" i="13" a="1"/>
  <c r="OO12" i="13" s="1"/>
  <c r="OK12" i="13" a="1"/>
  <c r="OK12" i="13" s="1"/>
  <c r="OG12" i="13" a="1"/>
  <c r="OG12" i="13" s="1"/>
  <c r="OC12" i="13" a="1"/>
  <c r="OC12" i="13" s="1"/>
  <c r="NY12" i="13" a="1"/>
  <c r="NY12" i="13" s="1"/>
  <c r="NU12" i="13" a="1"/>
  <c r="NU12" i="13" s="1"/>
  <c r="NQ12" i="13" a="1"/>
  <c r="NQ12" i="13" s="1"/>
  <c r="NM12" i="13" a="1"/>
  <c r="NM12" i="13" s="1"/>
  <c r="NI12" i="13" a="1"/>
  <c r="NI12" i="13" s="1"/>
  <c r="NE12" i="13" a="1"/>
  <c r="NE12" i="13" s="1"/>
  <c r="NA12" i="13" a="1"/>
  <c r="NA12" i="13" s="1"/>
  <c r="MW12" i="13" a="1"/>
  <c r="MW12" i="13" s="1"/>
  <c r="MS12" i="13" a="1"/>
  <c r="MS12" i="13" s="1"/>
  <c r="MO12" i="13" a="1"/>
  <c r="MO12" i="13" s="1"/>
  <c r="MK12" i="13" a="1"/>
  <c r="MK12" i="13" s="1"/>
  <c r="MG12" i="13" a="1"/>
  <c r="MG12" i="13" s="1"/>
  <c r="MC12" i="13" a="1"/>
  <c r="MC12" i="13" s="1"/>
  <c r="LY12" i="13" a="1"/>
  <c r="LY12" i="13" s="1"/>
  <c r="LU12" i="13" a="1"/>
  <c r="LU12" i="13" s="1"/>
  <c r="LQ12" i="13" a="1"/>
  <c r="LQ12" i="13" s="1"/>
  <c r="LM12" i="13" a="1"/>
  <c r="LM12" i="13" s="1"/>
  <c r="LI12" i="13" a="1"/>
  <c r="LI12" i="13" s="1"/>
  <c r="LE12" i="13" a="1"/>
  <c r="LE12" i="13" s="1"/>
  <c r="LA12" i="13" a="1"/>
  <c r="LA12" i="13" s="1"/>
  <c r="KW12" i="13" a="1"/>
  <c r="KW12" i="13" s="1"/>
  <c r="KS12" i="13" a="1"/>
  <c r="KS12" i="13" s="1"/>
  <c r="KO12" i="13" a="1"/>
  <c r="KO12" i="13" s="1"/>
  <c r="KK12" i="13" a="1"/>
  <c r="KK12" i="13" s="1"/>
  <c r="KG12" i="13" a="1"/>
  <c r="KG12" i="13" s="1"/>
  <c r="KC12" i="13" a="1"/>
  <c r="KC12" i="13" s="1"/>
  <c r="JY12" i="13" a="1"/>
  <c r="JY12" i="13" s="1"/>
  <c r="JU12" i="13" a="1"/>
  <c r="JU12" i="13" s="1"/>
  <c r="JQ12" i="13" a="1"/>
  <c r="JQ12" i="13" s="1"/>
  <c r="JM12" i="13" a="1"/>
  <c r="JM12" i="13" s="1"/>
  <c r="JI12" i="13" a="1"/>
  <c r="JI12" i="13" s="1"/>
  <c r="JE12" i="13" a="1"/>
  <c r="JE12" i="13" s="1"/>
  <c r="JA12" i="13" a="1"/>
  <c r="JA12" i="13" s="1"/>
  <c r="IW12" i="13" a="1"/>
  <c r="IW12" i="13" s="1"/>
  <c r="IS12" i="13" a="1"/>
  <c r="IS12" i="13" s="1"/>
  <c r="IO12" i="13" a="1"/>
  <c r="IO12" i="13" s="1"/>
  <c r="IK12" i="13" a="1"/>
  <c r="IK12" i="13" s="1"/>
  <c r="IG12" i="13" a="1"/>
  <c r="IG12" i="13" s="1"/>
  <c r="IC12" i="13" a="1"/>
  <c r="IC12" i="13" s="1"/>
  <c r="HY12" i="13" a="1"/>
  <c r="HY12" i="13" s="1"/>
  <c r="HU12" i="13" a="1"/>
  <c r="HU12" i="13" s="1"/>
  <c r="HQ12" i="13" a="1"/>
  <c r="HQ12" i="13" s="1"/>
  <c r="HM12" i="13" a="1"/>
  <c r="HM12" i="13" s="1"/>
  <c r="HI12" i="13" a="1"/>
  <c r="HI12" i="13" s="1"/>
  <c r="HE12" i="13" a="1"/>
  <c r="HE12" i="13" s="1"/>
  <c r="HA12" i="13" a="1"/>
  <c r="HA12" i="13" s="1"/>
  <c r="GW12" i="13" a="1"/>
  <c r="GW12" i="13" s="1"/>
  <c r="GS12" i="13" a="1"/>
  <c r="GS12" i="13" s="1"/>
  <c r="GO12" i="13" a="1"/>
  <c r="GO12" i="13" s="1"/>
  <c r="GK12" i="13" a="1"/>
  <c r="GK12" i="13" s="1"/>
  <c r="GG12" i="13" a="1"/>
  <c r="GG12" i="13" s="1"/>
  <c r="SR12" i="13" a="1"/>
  <c r="SR12" i="13" s="1"/>
  <c r="SN12" i="13" a="1"/>
  <c r="SN12" i="13" s="1"/>
  <c r="SJ12" i="13" a="1"/>
  <c r="SJ12" i="13" s="1"/>
  <c r="SF12" i="13" a="1"/>
  <c r="SF12" i="13" s="1"/>
  <c r="SB12" i="13" a="1"/>
  <c r="SB12" i="13" s="1"/>
  <c r="RX12" i="13" a="1"/>
  <c r="RX12" i="13" s="1"/>
  <c r="RT12" i="13" a="1"/>
  <c r="RT12" i="13" s="1"/>
  <c r="RP12" i="13" a="1"/>
  <c r="RP12" i="13" s="1"/>
  <c r="RL12" i="13" a="1"/>
  <c r="RL12" i="13" s="1"/>
  <c r="RH12" i="13" a="1"/>
  <c r="RH12" i="13" s="1"/>
  <c r="RD12" i="13" a="1"/>
  <c r="RD12" i="13" s="1"/>
  <c r="QZ12" i="13" a="1"/>
  <c r="QZ12" i="13" s="1"/>
  <c r="QV12" i="13" a="1"/>
  <c r="QV12" i="13" s="1"/>
  <c r="QR12" i="13" a="1"/>
  <c r="QR12" i="13" s="1"/>
  <c r="QN12" i="13" a="1"/>
  <c r="QN12" i="13" s="1"/>
  <c r="QJ12" i="13" a="1"/>
  <c r="QJ12" i="13" s="1"/>
  <c r="QF12" i="13" a="1"/>
  <c r="QF12" i="13" s="1"/>
  <c r="QB12" i="13" a="1"/>
  <c r="QB12" i="13" s="1"/>
  <c r="PX12" i="13" a="1"/>
  <c r="PX12" i="13" s="1"/>
  <c r="PT12" i="13" a="1"/>
  <c r="PT12" i="13" s="1"/>
  <c r="PP12" i="13" a="1"/>
  <c r="PP12" i="13" s="1"/>
  <c r="PL12" i="13" a="1"/>
  <c r="PL12" i="13" s="1"/>
  <c r="PH12" i="13" a="1"/>
  <c r="PH12" i="13" s="1"/>
  <c r="PD12" i="13" a="1"/>
  <c r="PD12" i="13" s="1"/>
  <c r="OZ12" i="13" a="1"/>
  <c r="OZ12" i="13" s="1"/>
  <c r="OV12" i="13" a="1"/>
  <c r="OV12" i="13" s="1"/>
  <c r="OR12" i="13" a="1"/>
  <c r="OR12" i="13" s="1"/>
  <c r="ON12" i="13" a="1"/>
  <c r="ON12" i="13" s="1"/>
  <c r="OJ12" i="13" a="1"/>
  <c r="OJ12" i="13" s="1"/>
  <c r="OF12" i="13" a="1"/>
  <c r="OF12" i="13" s="1"/>
  <c r="OB12" i="13" a="1"/>
  <c r="OB12" i="13" s="1"/>
  <c r="NX12" i="13" a="1"/>
  <c r="NX12" i="13" s="1"/>
  <c r="NT12" i="13" a="1"/>
  <c r="NT12" i="13" s="1"/>
  <c r="NP12" i="13" a="1"/>
  <c r="NP12" i="13" s="1"/>
  <c r="NL12" i="13" a="1"/>
  <c r="NL12" i="13" s="1"/>
  <c r="NH12" i="13" a="1"/>
  <c r="NH12" i="13" s="1"/>
  <c r="ND12" i="13" a="1"/>
  <c r="ND12" i="13" s="1"/>
  <c r="MZ12" i="13" a="1"/>
  <c r="MZ12" i="13" s="1"/>
  <c r="MV12" i="13" a="1"/>
  <c r="MV12" i="13" s="1"/>
  <c r="MR12" i="13" a="1"/>
  <c r="MR12" i="13" s="1"/>
  <c r="MN12" i="13" a="1"/>
  <c r="MN12" i="13" s="1"/>
  <c r="MJ12" i="13" a="1"/>
  <c r="MJ12" i="13" s="1"/>
  <c r="MF12" i="13" a="1"/>
  <c r="MF12" i="13" s="1"/>
  <c r="MB12" i="13" a="1"/>
  <c r="MB12" i="13" s="1"/>
  <c r="LX12" i="13" a="1"/>
  <c r="LX12" i="13" s="1"/>
  <c r="LT12" i="13" a="1"/>
  <c r="LT12" i="13" s="1"/>
  <c r="LP12" i="13" a="1"/>
  <c r="LP12" i="13" s="1"/>
  <c r="LL12" i="13" a="1"/>
  <c r="LL12" i="13" s="1"/>
  <c r="LH12" i="13" a="1"/>
  <c r="LH12" i="13" s="1"/>
  <c r="LD12" i="13" a="1"/>
  <c r="LD12" i="13" s="1"/>
  <c r="KZ12" i="13" a="1"/>
  <c r="KZ12" i="13" s="1"/>
  <c r="KV12" i="13" a="1"/>
  <c r="KV12" i="13" s="1"/>
  <c r="KR12" i="13" a="1"/>
  <c r="KR12" i="13" s="1"/>
  <c r="KN12" i="13" a="1"/>
  <c r="KN12" i="13" s="1"/>
  <c r="KJ12" i="13" a="1"/>
  <c r="KJ12" i="13" s="1"/>
  <c r="KF12" i="13" a="1"/>
  <c r="KF12" i="13" s="1"/>
  <c r="KB12" i="13" a="1"/>
  <c r="KB12" i="13" s="1"/>
  <c r="JX12" i="13" a="1"/>
  <c r="JX12" i="13" s="1"/>
  <c r="JT12" i="13" a="1"/>
  <c r="JT12" i="13" s="1"/>
  <c r="JP12" i="13" a="1"/>
  <c r="JP12" i="13" s="1"/>
  <c r="JL12" i="13" a="1"/>
  <c r="JL12" i="13" s="1"/>
  <c r="JH12" i="13" a="1"/>
  <c r="JH12" i="13" s="1"/>
  <c r="JD12" i="13" a="1"/>
  <c r="JD12" i="13" s="1"/>
  <c r="IZ12" i="13" a="1"/>
  <c r="IZ12" i="13" s="1"/>
  <c r="IV12" i="13" a="1"/>
  <c r="IV12" i="13" s="1"/>
  <c r="IR12" i="13" a="1"/>
  <c r="IR12" i="13" s="1"/>
  <c r="IN12" i="13" a="1"/>
  <c r="IN12" i="13" s="1"/>
  <c r="IJ12" i="13" a="1"/>
  <c r="IJ12" i="13" s="1"/>
  <c r="IF12" i="13" a="1"/>
  <c r="IF12" i="13" s="1"/>
  <c r="IB12" i="13" a="1"/>
  <c r="IB12" i="13" s="1"/>
  <c r="HX12" i="13" a="1"/>
  <c r="HX12" i="13" s="1"/>
  <c r="HT12" i="13" a="1"/>
  <c r="HT12" i="13" s="1"/>
  <c r="HP12" i="13" a="1"/>
  <c r="HP12" i="13" s="1"/>
  <c r="HL12" i="13" a="1"/>
  <c r="HL12" i="13" s="1"/>
  <c r="HH12" i="13" a="1"/>
  <c r="HH12" i="13" s="1"/>
  <c r="HD12" i="13" a="1"/>
  <c r="HD12" i="13" s="1"/>
  <c r="GZ12" i="13" a="1"/>
  <c r="GZ12" i="13" s="1"/>
  <c r="GV12" i="13" a="1"/>
  <c r="GV12" i="13" s="1"/>
  <c r="GR12" i="13" a="1"/>
  <c r="GR12" i="13" s="1"/>
  <c r="GN12" i="13" a="1"/>
  <c r="GN12" i="13" s="1"/>
  <c r="GJ12" i="13" a="1"/>
  <c r="GJ12" i="13" s="1"/>
  <c r="GF12" i="13" a="1"/>
  <c r="GF12" i="13" s="1"/>
  <c r="GB12" i="13" a="1"/>
  <c r="GB12" i="13" s="1"/>
  <c r="SQ12" i="13" a="1"/>
  <c r="SQ12" i="13" s="1"/>
  <c r="SM12" i="13" a="1"/>
  <c r="SM12" i="13" s="1"/>
  <c r="SI12" i="13" a="1"/>
  <c r="SI12" i="13" s="1"/>
  <c r="SE12" i="13" a="1"/>
  <c r="SE12" i="13" s="1"/>
  <c r="SA12" i="13" a="1"/>
  <c r="SA12" i="13" s="1"/>
  <c r="RW12" i="13" a="1"/>
  <c r="RW12" i="13" s="1"/>
  <c r="RS12" i="13" a="1"/>
  <c r="RS12" i="13" s="1"/>
  <c r="RO12" i="13" a="1"/>
  <c r="RO12" i="13" s="1"/>
  <c r="RK12" i="13" a="1"/>
  <c r="RK12" i="13" s="1"/>
  <c r="RG12" i="13" a="1"/>
  <c r="RG12" i="13" s="1"/>
  <c r="RC12" i="13" a="1"/>
  <c r="RC12" i="13" s="1"/>
  <c r="QY12" i="13" a="1"/>
  <c r="QY12" i="13" s="1"/>
  <c r="QU12" i="13" a="1"/>
  <c r="QU12" i="13" s="1"/>
  <c r="QQ12" i="13" a="1"/>
  <c r="QQ12" i="13" s="1"/>
  <c r="QM12" i="13" a="1"/>
  <c r="QM12" i="13" s="1"/>
  <c r="QI12" i="13" a="1"/>
  <c r="QI12" i="13" s="1"/>
  <c r="QE12" i="13" a="1"/>
  <c r="QE12" i="13" s="1"/>
  <c r="QA12" i="13" a="1"/>
  <c r="QA12" i="13" s="1"/>
  <c r="PW12" i="13" a="1"/>
  <c r="PW12" i="13" s="1"/>
  <c r="PS12" i="13" a="1"/>
  <c r="PS12" i="13" s="1"/>
  <c r="PO12" i="13" a="1"/>
  <c r="PO12" i="13" s="1"/>
  <c r="PK12" i="13" a="1"/>
  <c r="PK12" i="13" s="1"/>
  <c r="PG12" i="13" a="1"/>
  <c r="PG12" i="13" s="1"/>
  <c r="PC12" i="13" a="1"/>
  <c r="PC12" i="13" s="1"/>
  <c r="OY12" i="13" a="1"/>
  <c r="OY12" i="13" s="1"/>
  <c r="OU12" i="13" a="1"/>
  <c r="OU12" i="13" s="1"/>
  <c r="OQ12" i="13" a="1"/>
  <c r="OQ12" i="13" s="1"/>
  <c r="OM12" i="13" a="1"/>
  <c r="OM12" i="13" s="1"/>
  <c r="OI12" i="13" a="1"/>
  <c r="OI12" i="13" s="1"/>
  <c r="OE12" i="13" a="1"/>
  <c r="OE12" i="13" s="1"/>
  <c r="OA12" i="13" a="1"/>
  <c r="OA12" i="13" s="1"/>
  <c r="NW12" i="13" a="1"/>
  <c r="NW12" i="13" s="1"/>
  <c r="NS12" i="13" a="1"/>
  <c r="NS12" i="13" s="1"/>
  <c r="NO12" i="13" a="1"/>
  <c r="NO12" i="13" s="1"/>
  <c r="NK12" i="13" a="1"/>
  <c r="NK12" i="13" s="1"/>
  <c r="NG12" i="13" a="1"/>
  <c r="NG12" i="13" s="1"/>
  <c r="NC12" i="13" a="1"/>
  <c r="NC12" i="13" s="1"/>
  <c r="MY12" i="13" a="1"/>
  <c r="MY12" i="13" s="1"/>
  <c r="MU12" i="13" a="1"/>
  <c r="MU12" i="13" s="1"/>
  <c r="MQ12" i="13" a="1"/>
  <c r="MQ12" i="13" s="1"/>
  <c r="MM12" i="13" a="1"/>
  <c r="MM12" i="13" s="1"/>
  <c r="MI12" i="13" a="1"/>
  <c r="MI12" i="13" s="1"/>
  <c r="ME12" i="13" a="1"/>
  <c r="ME12" i="13" s="1"/>
  <c r="MA12" i="13" a="1"/>
  <c r="MA12" i="13" s="1"/>
  <c r="LW12" i="13" a="1"/>
  <c r="LW12" i="13" s="1"/>
  <c r="LS12" i="13" a="1"/>
  <c r="LS12" i="13" s="1"/>
  <c r="LO12" i="13" a="1"/>
  <c r="LO12" i="13" s="1"/>
  <c r="LK12" i="13" a="1"/>
  <c r="LK12" i="13" s="1"/>
  <c r="LG12" i="13" a="1"/>
  <c r="LG12" i="13" s="1"/>
  <c r="LC12" i="13" a="1"/>
  <c r="LC12" i="13" s="1"/>
  <c r="KY12" i="13" a="1"/>
  <c r="KY12" i="13" s="1"/>
  <c r="KU12" i="13" a="1"/>
  <c r="KU12" i="13" s="1"/>
  <c r="KQ12" i="13" a="1"/>
  <c r="KQ12" i="13" s="1"/>
  <c r="KM12" i="13" a="1"/>
  <c r="KM12" i="13" s="1"/>
  <c r="KI12" i="13" a="1"/>
  <c r="KI12" i="13" s="1"/>
  <c r="ST12" i="13" a="1"/>
  <c r="ST12" i="13" s="1"/>
  <c r="SP12" i="13" a="1"/>
  <c r="SP12" i="13" s="1"/>
  <c r="SL12" i="13" a="1"/>
  <c r="SL12" i="13" s="1"/>
  <c r="SH12" i="13" a="1"/>
  <c r="SH12" i="13" s="1"/>
  <c r="SD12" i="13" a="1"/>
  <c r="SD12" i="13" s="1"/>
  <c r="RZ12" i="13" a="1"/>
  <c r="RZ12" i="13" s="1"/>
  <c r="RV12" i="13" a="1"/>
  <c r="RV12" i="13" s="1"/>
  <c r="RR12" i="13" a="1"/>
  <c r="RR12" i="13" s="1"/>
  <c r="RN12" i="13" a="1"/>
  <c r="RN12" i="13" s="1"/>
  <c r="RJ12" i="13" a="1"/>
  <c r="RJ12" i="13" s="1"/>
  <c r="RF12" i="13" a="1"/>
  <c r="RF12" i="13" s="1"/>
  <c r="RB12" i="13" a="1"/>
  <c r="RB12" i="13" s="1"/>
  <c r="QX12" i="13" a="1"/>
  <c r="QX12" i="13" s="1"/>
  <c r="QT12" i="13" a="1"/>
  <c r="QT12" i="13" s="1"/>
  <c r="QP12" i="13" a="1"/>
  <c r="QP12" i="13" s="1"/>
  <c r="QL12" i="13" a="1"/>
  <c r="QL12" i="13" s="1"/>
  <c r="QH12" i="13" a="1"/>
  <c r="QH12" i="13" s="1"/>
  <c r="QD12" i="13" a="1"/>
  <c r="QD12" i="13" s="1"/>
  <c r="PZ12" i="13" a="1"/>
  <c r="PZ12" i="13" s="1"/>
  <c r="PV12" i="13" a="1"/>
  <c r="PV12" i="13" s="1"/>
  <c r="PR12" i="13" a="1"/>
  <c r="PR12" i="13" s="1"/>
  <c r="PN12" i="13" a="1"/>
  <c r="PN12" i="13" s="1"/>
  <c r="PJ12" i="13" a="1"/>
  <c r="PJ12" i="13" s="1"/>
  <c r="PF12" i="13" a="1"/>
  <c r="PF12" i="13" s="1"/>
  <c r="PB12" i="13" a="1"/>
  <c r="PB12" i="13" s="1"/>
  <c r="OX12" i="13" a="1"/>
  <c r="OX12" i="13" s="1"/>
  <c r="OT12" i="13" a="1"/>
  <c r="OT12" i="13" s="1"/>
  <c r="OP12" i="13" a="1"/>
  <c r="OP12" i="13" s="1"/>
  <c r="OL12" i="13" a="1"/>
  <c r="OL12" i="13" s="1"/>
  <c r="OH12" i="13" a="1"/>
  <c r="OH12" i="13" s="1"/>
  <c r="OD12" i="13" a="1"/>
  <c r="OD12" i="13" s="1"/>
  <c r="NZ12" i="13" a="1"/>
  <c r="NZ12" i="13" s="1"/>
  <c r="NV12" i="13" a="1"/>
  <c r="NV12" i="13" s="1"/>
  <c r="NR12" i="13" a="1"/>
  <c r="NR12" i="13" s="1"/>
  <c r="NN12" i="13" a="1"/>
  <c r="NN12" i="13" s="1"/>
  <c r="NJ12" i="13" a="1"/>
  <c r="NJ12" i="13" s="1"/>
  <c r="NF12" i="13" a="1"/>
  <c r="NF12" i="13" s="1"/>
  <c r="NB12" i="13" a="1"/>
  <c r="NB12" i="13" s="1"/>
  <c r="MX12" i="13" a="1"/>
  <c r="MX12" i="13" s="1"/>
  <c r="MT12" i="13" a="1"/>
  <c r="MT12" i="13" s="1"/>
  <c r="MP12" i="13" a="1"/>
  <c r="MP12" i="13" s="1"/>
  <c r="ML12" i="13" a="1"/>
  <c r="ML12" i="13" s="1"/>
  <c r="MH12" i="13" a="1"/>
  <c r="MH12" i="13" s="1"/>
  <c r="MD12" i="13" a="1"/>
  <c r="MD12" i="13" s="1"/>
  <c r="LZ12" i="13" a="1"/>
  <c r="LZ12" i="13" s="1"/>
  <c r="LV12" i="13" a="1"/>
  <c r="LV12" i="13" s="1"/>
  <c r="LR12" i="13" a="1"/>
  <c r="LR12" i="13" s="1"/>
  <c r="LN12" i="13" a="1"/>
  <c r="LN12" i="13" s="1"/>
  <c r="LJ12" i="13" a="1"/>
  <c r="LJ12" i="13" s="1"/>
  <c r="LF12" i="13" a="1"/>
  <c r="LF12" i="13" s="1"/>
  <c r="LB12" i="13" a="1"/>
  <c r="LB12" i="13" s="1"/>
  <c r="KX12" i="13" a="1"/>
  <c r="KX12" i="13" s="1"/>
  <c r="KT12" i="13" a="1"/>
  <c r="KT12" i="13" s="1"/>
  <c r="KP12" i="13" a="1"/>
  <c r="KP12" i="13" s="1"/>
  <c r="KL12" i="13" a="1"/>
  <c r="KL12" i="13" s="1"/>
  <c r="KH12" i="13" a="1"/>
  <c r="KH12" i="13" s="1"/>
  <c r="KD12" i="13" a="1"/>
  <c r="KD12" i="13" s="1"/>
  <c r="JZ12" i="13" a="1"/>
  <c r="JZ12" i="13" s="1"/>
  <c r="JV12" i="13" a="1"/>
  <c r="JV12" i="13" s="1"/>
  <c r="JR12" i="13" a="1"/>
  <c r="JR12" i="13" s="1"/>
  <c r="JN12" i="13" a="1"/>
  <c r="JN12" i="13" s="1"/>
  <c r="JJ12" i="13" a="1"/>
  <c r="JJ12" i="13" s="1"/>
  <c r="JF12" i="13" a="1"/>
  <c r="JF12" i="13" s="1"/>
  <c r="JB12" i="13" a="1"/>
  <c r="JB12" i="13" s="1"/>
  <c r="IX12" i="13" a="1"/>
  <c r="IX12" i="13" s="1"/>
  <c r="IT12" i="13" a="1"/>
  <c r="IT12" i="13" s="1"/>
  <c r="IP12" i="13" a="1"/>
  <c r="IP12" i="13" s="1"/>
  <c r="IL12" i="13" a="1"/>
  <c r="IL12" i="13" s="1"/>
  <c r="IH12" i="13" a="1"/>
  <c r="IH12" i="13" s="1"/>
  <c r="ID12" i="13" a="1"/>
  <c r="ID12" i="13" s="1"/>
  <c r="HZ12" i="13" a="1"/>
  <c r="HZ12" i="13" s="1"/>
  <c r="HV12" i="13" a="1"/>
  <c r="HV12" i="13" s="1"/>
  <c r="HR12" i="13" a="1"/>
  <c r="HR12" i="13" s="1"/>
  <c r="HN12" i="13" a="1"/>
  <c r="HN12" i="13" s="1"/>
  <c r="HJ12" i="13" a="1"/>
  <c r="HJ12" i="13" s="1"/>
  <c r="HF12" i="13" a="1"/>
  <c r="HF12" i="13" s="1"/>
  <c r="HB12" i="13" a="1"/>
  <c r="HB12" i="13" s="1"/>
  <c r="GX12" i="13" a="1"/>
  <c r="GX12" i="13" s="1"/>
  <c r="GT12" i="13" a="1"/>
  <c r="GT12" i="13" s="1"/>
  <c r="GP12" i="13" a="1"/>
  <c r="GP12" i="13" s="1"/>
  <c r="GL12" i="13" a="1"/>
  <c r="GL12" i="13" s="1"/>
  <c r="GH12" i="13" a="1"/>
  <c r="GH12" i="13" s="1"/>
  <c r="GD12" i="13" a="1"/>
  <c r="GD12" i="13" s="1"/>
  <c r="J12" i="13" a="1"/>
  <c r="J12" i="13" s="1"/>
  <c r="R12" i="13" a="1"/>
  <c r="R12" i="13" s="1"/>
  <c r="V12" i="13" a="1"/>
  <c r="V12" i="13" s="1"/>
  <c r="AD12" i="13" a="1"/>
  <c r="AD12" i="13" s="1"/>
  <c r="AH12" i="13" a="1"/>
  <c r="AH12" i="13" s="1"/>
  <c r="AL12" i="13" a="1"/>
  <c r="AL12" i="13" s="1"/>
  <c r="AT12" i="13" a="1"/>
  <c r="AT12" i="13" s="1"/>
  <c r="AX12" i="13" a="1"/>
  <c r="AX12" i="13" s="1"/>
  <c r="BF12" i="13" a="1"/>
  <c r="BF12" i="13" s="1"/>
  <c r="BN12" i="13" a="1"/>
  <c r="BN12" i="13" s="1"/>
  <c r="BV12" i="13" a="1"/>
  <c r="BV12" i="13" s="1"/>
  <c r="CH12" i="13" a="1"/>
  <c r="CH12" i="13" s="1"/>
  <c r="DJ12" i="13" a="1"/>
  <c r="DJ12" i="13" s="1"/>
  <c r="GM12" i="13" a="1"/>
  <c r="GM12" i="13" s="1"/>
  <c r="HC12" i="13" a="1"/>
  <c r="HC12" i="13" s="1"/>
  <c r="HS12" i="13" a="1"/>
  <c r="HS12" i="13" s="1"/>
  <c r="II12" i="13" a="1"/>
  <c r="II12" i="13" s="1"/>
  <c r="IY12" i="13" a="1"/>
  <c r="IY12" i="13" s="1"/>
  <c r="JO12" i="13" a="1"/>
  <c r="JO12" i="13" s="1"/>
  <c r="KE12" i="13" a="1"/>
  <c r="KE12" i="13" s="1"/>
  <c r="GC12" i="13" a="1"/>
  <c r="GC12" i="13" s="1"/>
  <c r="GQ12" i="13" a="1"/>
  <c r="GQ12" i="13" s="1"/>
  <c r="HG12" i="13" a="1"/>
  <c r="HG12" i="13" s="1"/>
  <c r="HW12" i="13" a="1"/>
  <c r="HW12" i="13" s="1"/>
  <c r="IM12" i="13" a="1"/>
  <c r="IM12" i="13" s="1"/>
  <c r="JC12" i="13" a="1"/>
  <c r="JC12" i="13" s="1"/>
  <c r="JS12" i="13" a="1"/>
  <c r="JS12" i="13" s="1"/>
  <c r="H12" i="13" a="1"/>
  <c r="H12" i="13" s="1"/>
  <c r="L12" i="13" a="1"/>
  <c r="L12" i="13" s="1"/>
  <c r="P12" i="13" a="1"/>
  <c r="P12" i="13" s="1"/>
  <c r="T12" i="13" a="1"/>
  <c r="T12" i="13" s="1"/>
  <c r="X12" i="13" a="1"/>
  <c r="X12" i="13" s="1"/>
  <c r="AB12" i="13" a="1"/>
  <c r="AB12" i="13" s="1"/>
  <c r="AF12" i="13" a="1"/>
  <c r="AF12" i="13" s="1"/>
  <c r="AJ12" i="13" a="1"/>
  <c r="AJ12" i="13" s="1"/>
  <c r="AN12" i="13" a="1"/>
  <c r="AN12" i="13" s="1"/>
  <c r="AR12" i="13" a="1"/>
  <c r="AR12" i="13" s="1"/>
  <c r="AV12" i="13" a="1"/>
  <c r="AV12" i="13" s="1"/>
  <c r="AZ12" i="13" a="1"/>
  <c r="AZ12" i="13" s="1"/>
  <c r="BD12" i="13" a="1"/>
  <c r="BD12" i="13" s="1"/>
  <c r="BH12" i="13" a="1"/>
  <c r="BH12" i="13" s="1"/>
  <c r="BL12" i="13" a="1"/>
  <c r="BL12" i="13" s="1"/>
  <c r="BP12" i="13" a="1"/>
  <c r="BP12" i="13" s="1"/>
  <c r="BT12" i="13" a="1"/>
  <c r="BT12" i="13" s="1"/>
  <c r="BX12" i="13" a="1"/>
  <c r="BX12" i="13" s="1"/>
  <c r="CB12" i="13" a="1"/>
  <c r="CB12" i="13" s="1"/>
  <c r="CF12" i="13" a="1"/>
  <c r="CF12" i="13" s="1"/>
  <c r="CJ12" i="13" a="1"/>
  <c r="CJ12" i="13" s="1"/>
  <c r="CN12" i="13" a="1"/>
  <c r="CN12" i="13" s="1"/>
  <c r="CR12" i="13" a="1"/>
  <c r="CR12" i="13" s="1"/>
  <c r="CV12" i="13" a="1"/>
  <c r="CV12" i="13" s="1"/>
  <c r="CZ12" i="13" a="1"/>
  <c r="CZ12" i="13" s="1"/>
  <c r="DD12" i="13" a="1"/>
  <c r="DD12" i="13" s="1"/>
  <c r="DH12" i="13" a="1"/>
  <c r="DH12" i="13" s="1"/>
  <c r="DL12" i="13" a="1"/>
  <c r="DL12" i="13" s="1"/>
  <c r="DP12" i="13" a="1"/>
  <c r="DP12" i="13" s="1"/>
  <c r="DT12" i="13" a="1"/>
  <c r="DT12" i="13" s="1"/>
  <c r="DX12" i="13" a="1"/>
  <c r="DX12" i="13" s="1"/>
  <c r="EB12" i="13" a="1"/>
  <c r="EB12" i="13" s="1"/>
  <c r="EF12" i="13" a="1"/>
  <c r="EF12" i="13" s="1"/>
  <c r="EJ12" i="13" a="1"/>
  <c r="EJ12" i="13" s="1"/>
  <c r="EN12" i="13" a="1"/>
  <c r="EN12" i="13" s="1"/>
  <c r="ER12" i="13" a="1"/>
  <c r="ER12" i="13" s="1"/>
  <c r="EV12" i="13" a="1"/>
  <c r="EV12" i="13" s="1"/>
  <c r="EZ12" i="13" a="1"/>
  <c r="EZ12" i="13" s="1"/>
  <c r="FD12" i="13" a="1"/>
  <c r="FD12" i="13" s="1"/>
  <c r="FH12" i="13" a="1"/>
  <c r="FH12" i="13" s="1"/>
  <c r="FL12" i="13" a="1"/>
  <c r="FL12" i="13" s="1"/>
  <c r="FP12" i="13" a="1"/>
  <c r="FP12" i="13" s="1"/>
  <c r="FT12" i="13" a="1"/>
  <c r="FT12" i="13" s="1"/>
  <c r="FX12" i="13" a="1"/>
  <c r="FX12" i="13" s="1"/>
  <c r="GE12" i="13" a="1"/>
  <c r="GE12" i="13" s="1"/>
  <c r="GU12" i="13" a="1"/>
  <c r="GU12" i="13" s="1"/>
  <c r="HK12" i="13" a="1"/>
  <c r="HK12" i="13" s="1"/>
  <c r="IA12" i="13" a="1"/>
  <c r="IA12" i="13" s="1"/>
  <c r="IQ12" i="13" a="1"/>
  <c r="IQ12" i="13" s="1"/>
  <c r="JG12" i="13" a="1"/>
  <c r="JG12" i="13" s="1"/>
  <c r="JW12" i="13" a="1"/>
  <c r="JW12" i="13" s="1"/>
  <c r="GI12" i="13" a="1"/>
  <c r="GI12" i="13" s="1"/>
  <c r="GY12" i="13" a="1"/>
  <c r="GY12" i="13" s="1"/>
  <c r="HO12" i="13" a="1"/>
  <c r="HO12" i="13" s="1"/>
  <c r="IE12" i="13" a="1"/>
  <c r="IE12" i="13" s="1"/>
  <c r="IU12" i="13" a="1"/>
  <c r="IU12" i="13" s="1"/>
  <c r="JK12" i="13" a="1"/>
  <c r="JK12" i="13" s="1"/>
  <c r="KA12" i="13" a="1"/>
  <c r="KA12" i="13" s="1"/>
  <c r="C18" i="13"/>
  <c r="C20" i="13"/>
  <c r="C9" i="13"/>
  <c r="D9" i="13" s="1" a="1"/>
  <c r="D9" i="13" s="1"/>
  <c r="F9" i="13"/>
  <c r="E9" i="13" a="1"/>
  <c r="E9" i="13" l="1"/>
  <c r="C8" i="13"/>
  <c r="D8" i="13" s="1" a="1"/>
  <c r="D8" i="13" s="1"/>
  <c r="F8" i="13"/>
  <c r="E8" i="13" a="1"/>
  <c r="E8" i="13" l="1"/>
  <c r="C7" i="13"/>
  <c r="D7" i="13" s="1" a="1"/>
  <c r="D7" i="13" s="1"/>
  <c r="F7" i="13"/>
  <c r="E7" i="13" a="1"/>
  <c r="E7" i="13" l="1"/>
  <c r="C6" i="13"/>
  <c r="D6" i="13" s="1" a="1"/>
  <c r="D6" i="13" s="1"/>
  <c r="G4" i="13"/>
  <c r="H4" i="13" s="1"/>
  <c r="I4" i="13" s="1"/>
  <c r="J4" i="13" s="1"/>
  <c r="K4" i="13" s="1"/>
  <c r="L4" i="13" s="1"/>
  <c r="M4" i="13" s="1"/>
  <c r="N4" i="13" s="1"/>
  <c r="O4" i="13" s="1"/>
  <c r="P4" i="13" s="1"/>
  <c r="Q4" i="13" s="1"/>
  <c r="R4" i="13" s="1"/>
  <c r="S4" i="13" s="1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BB4" i="13" s="1"/>
  <c r="BC4" i="13" s="1"/>
  <c r="BD4" i="13" s="1"/>
  <c r="BE4" i="13" s="1"/>
  <c r="BF4" i="13" s="1"/>
  <c r="BG4" i="13" s="1"/>
  <c r="BH4" i="13" s="1"/>
  <c r="BI4" i="13" s="1"/>
  <c r="BJ4" i="13" s="1"/>
  <c r="BK4" i="13" s="1"/>
  <c r="BL4" i="13" s="1"/>
  <c r="BM4" i="13" s="1"/>
  <c r="BN4" i="13" s="1"/>
  <c r="BO4" i="13" s="1"/>
  <c r="BP4" i="13" s="1"/>
  <c r="BQ4" i="13" s="1"/>
  <c r="BR4" i="13" s="1"/>
  <c r="BS4" i="13" s="1"/>
  <c r="BT4" i="13" s="1"/>
  <c r="BU4" i="13" s="1"/>
  <c r="BV4" i="13" s="1"/>
  <c r="BW4" i="13" s="1"/>
  <c r="BX4" i="13" s="1"/>
  <c r="BY4" i="13" s="1"/>
  <c r="BZ4" i="13" s="1"/>
  <c r="CA4" i="13" s="1"/>
  <c r="CB4" i="13" s="1"/>
  <c r="CC4" i="13" s="1"/>
  <c r="CD4" i="13" s="1"/>
  <c r="CE4" i="13" s="1"/>
  <c r="CF4" i="13" s="1"/>
  <c r="CG4" i="13" s="1"/>
  <c r="CH4" i="13" s="1"/>
  <c r="CI4" i="13" s="1"/>
  <c r="CJ4" i="13" s="1"/>
  <c r="CK4" i="13" s="1"/>
  <c r="CL4" i="13" s="1"/>
  <c r="CM4" i="13" s="1"/>
  <c r="CN4" i="13" s="1"/>
  <c r="CO4" i="13" s="1"/>
  <c r="CP4" i="13" s="1"/>
  <c r="CQ4" i="13" s="1"/>
  <c r="CR4" i="13" s="1"/>
  <c r="CS4" i="13" s="1"/>
  <c r="CT4" i="13" s="1"/>
  <c r="CU4" i="13" s="1"/>
  <c r="CV4" i="13" s="1"/>
  <c r="CW4" i="13" s="1"/>
  <c r="CX4" i="13" s="1"/>
  <c r="CY4" i="13" s="1"/>
  <c r="CZ4" i="13" s="1"/>
  <c r="DA4" i="13" s="1"/>
  <c r="DB4" i="13" s="1"/>
  <c r="DC4" i="13" s="1"/>
  <c r="DD4" i="13" s="1"/>
  <c r="DE4" i="13" s="1"/>
  <c r="DF4" i="13" s="1"/>
  <c r="DG4" i="13" s="1"/>
  <c r="DH4" i="13" s="1"/>
  <c r="DI4" i="13" s="1"/>
  <c r="DJ4" i="13" s="1"/>
  <c r="DK4" i="13" s="1"/>
  <c r="DL4" i="13" s="1"/>
  <c r="DM4" i="13" s="1"/>
  <c r="DN4" i="13" s="1"/>
  <c r="DO4" i="13" s="1"/>
  <c r="DP4" i="13" s="1"/>
  <c r="DQ4" i="13" s="1"/>
  <c r="DR4" i="13" s="1"/>
  <c r="DS4" i="13" s="1"/>
  <c r="DT4" i="13" s="1"/>
  <c r="DU4" i="13" s="1"/>
  <c r="DV4" i="13" s="1"/>
  <c r="DW4" i="13" s="1"/>
  <c r="DX4" i="13" s="1"/>
  <c r="DY4" i="13" s="1"/>
  <c r="DZ4" i="13" s="1"/>
  <c r="EA4" i="13" s="1"/>
  <c r="EB4" i="13" s="1"/>
  <c r="EC4" i="13" s="1"/>
  <c r="ED4" i="13" s="1"/>
  <c r="EE4" i="13" s="1"/>
  <c r="EF4" i="13" s="1"/>
  <c r="EG4" i="13" s="1"/>
  <c r="EH4" i="13" s="1"/>
  <c r="EI4" i="13" s="1"/>
  <c r="EJ4" i="13" s="1"/>
  <c r="EK4" i="13" s="1"/>
  <c r="EL4" i="13" s="1"/>
  <c r="EM4" i="13" s="1"/>
  <c r="EN4" i="13" s="1"/>
  <c r="EO4" i="13" s="1"/>
  <c r="EP4" i="13" s="1"/>
  <c r="EQ4" i="13" s="1"/>
  <c r="ER4" i="13" s="1"/>
  <c r="ES4" i="13" s="1"/>
  <c r="ET4" i="13" s="1"/>
  <c r="EU4" i="13" s="1"/>
  <c r="EV4" i="13" s="1"/>
  <c r="EW4" i="13" s="1"/>
  <c r="EX4" i="13" s="1"/>
  <c r="EY4" i="13" s="1"/>
  <c r="EZ4" i="13" s="1"/>
  <c r="FA4" i="13" s="1"/>
  <c r="FB4" i="13" s="1"/>
  <c r="FC4" i="13" s="1"/>
  <c r="FD4" i="13" s="1"/>
  <c r="FE4" i="13" s="1"/>
  <c r="FF4" i="13" s="1"/>
  <c r="FG4" i="13" s="1"/>
  <c r="FH4" i="13" s="1"/>
  <c r="FI4" i="13" s="1"/>
  <c r="FJ4" i="13" s="1"/>
  <c r="FK4" i="13" s="1"/>
  <c r="FL4" i="13" s="1"/>
  <c r="FM4" i="13" s="1"/>
  <c r="FN4" i="13" s="1"/>
  <c r="FO4" i="13" s="1"/>
  <c r="FP4" i="13" s="1"/>
  <c r="FQ4" i="13" s="1"/>
  <c r="FR4" i="13" s="1"/>
  <c r="FS4" i="13" s="1"/>
  <c r="FT4" i="13" s="1"/>
  <c r="FU4" i="13" s="1"/>
  <c r="FV4" i="13" s="1"/>
  <c r="FW4" i="13" s="1"/>
  <c r="FX4" i="13" s="1"/>
  <c r="FY4" i="13" s="1"/>
  <c r="FZ4" i="13" s="1"/>
  <c r="GA4" i="13" s="1"/>
  <c r="GB4" i="13" s="1"/>
  <c r="GC4" i="13" s="1"/>
  <c r="GD4" i="13" s="1"/>
  <c r="GE4" i="13" s="1"/>
  <c r="GF4" i="13" s="1"/>
  <c r="GG4" i="13" s="1"/>
  <c r="GH4" i="13" s="1"/>
  <c r="GI4" i="13" s="1"/>
  <c r="GJ4" i="13" s="1"/>
  <c r="GK4" i="13" s="1"/>
  <c r="GL4" i="13" s="1"/>
  <c r="GM4" i="13" s="1"/>
  <c r="GN4" i="13" s="1"/>
  <c r="GO4" i="13" s="1"/>
  <c r="GP4" i="13" s="1"/>
  <c r="GQ4" i="13" s="1"/>
  <c r="GR4" i="13" s="1"/>
  <c r="GS4" i="13" s="1"/>
  <c r="GT4" i="13" s="1"/>
  <c r="GU4" i="13" s="1"/>
  <c r="GV4" i="13" s="1"/>
  <c r="GW4" i="13" s="1"/>
  <c r="GX4" i="13" s="1"/>
  <c r="GY4" i="13" s="1"/>
  <c r="GZ4" i="13" s="1"/>
  <c r="HA4" i="13" s="1"/>
  <c r="HB4" i="13" s="1"/>
  <c r="HC4" i="13" s="1"/>
  <c r="HD4" i="13" s="1"/>
  <c r="HE4" i="13" s="1"/>
  <c r="HF4" i="13" s="1"/>
  <c r="HG4" i="13" s="1"/>
  <c r="HH4" i="13" s="1"/>
  <c r="HI4" i="13" s="1"/>
  <c r="HJ4" i="13" s="1"/>
  <c r="HK4" i="13" s="1"/>
  <c r="HL4" i="13" s="1"/>
  <c r="HM4" i="13" s="1"/>
  <c r="HN4" i="13" s="1"/>
  <c r="HO4" i="13" s="1"/>
  <c r="HP4" i="13" s="1"/>
  <c r="HQ4" i="13" s="1"/>
  <c r="HR4" i="13" s="1"/>
  <c r="HS4" i="13" s="1"/>
  <c r="HT4" i="13" s="1"/>
  <c r="HU4" i="13" s="1"/>
  <c r="HV4" i="13" s="1"/>
  <c r="HW4" i="13" s="1"/>
  <c r="HX4" i="13" s="1"/>
  <c r="HY4" i="13" s="1"/>
  <c r="HZ4" i="13" s="1"/>
  <c r="IA4" i="13" s="1"/>
  <c r="IB4" i="13" s="1"/>
  <c r="IC4" i="13" s="1"/>
  <c r="ID4" i="13" s="1"/>
  <c r="IE4" i="13" s="1"/>
  <c r="IF4" i="13" s="1"/>
  <c r="IG4" i="13" s="1"/>
  <c r="IH4" i="13" s="1"/>
  <c r="II4" i="13" s="1"/>
  <c r="IJ4" i="13" s="1"/>
  <c r="IK4" i="13" s="1"/>
  <c r="IL4" i="13" s="1"/>
  <c r="IM4" i="13" s="1"/>
  <c r="IN4" i="13" s="1"/>
  <c r="IO4" i="13" s="1"/>
  <c r="IP4" i="13" s="1"/>
  <c r="IQ4" i="13" s="1"/>
  <c r="IR4" i="13" s="1"/>
  <c r="IS4" i="13" s="1"/>
  <c r="IT4" i="13" s="1"/>
  <c r="IU4" i="13" s="1"/>
  <c r="IV4" i="13" s="1"/>
  <c r="IW4" i="13" s="1"/>
  <c r="IX4" i="13" s="1"/>
  <c r="IY4" i="13" s="1"/>
  <c r="IZ4" i="13" s="1"/>
  <c r="JA4" i="13" s="1"/>
  <c r="JB4" i="13" s="1"/>
  <c r="JC4" i="13" s="1"/>
  <c r="JD4" i="13" s="1"/>
  <c r="JE4" i="13" s="1"/>
  <c r="JF4" i="13" s="1"/>
  <c r="JG4" i="13" s="1"/>
  <c r="JH4" i="13" s="1"/>
  <c r="JI4" i="13" s="1"/>
  <c r="JJ4" i="13" s="1"/>
  <c r="JK4" i="13" s="1"/>
  <c r="JL4" i="13" s="1"/>
  <c r="JM4" i="13" s="1"/>
  <c r="JN4" i="13" s="1"/>
  <c r="JO4" i="13" s="1"/>
  <c r="JP4" i="13" s="1"/>
  <c r="JQ4" i="13" s="1"/>
  <c r="JR4" i="13" s="1"/>
  <c r="JS4" i="13" s="1"/>
  <c r="JT4" i="13" s="1"/>
  <c r="JU4" i="13" s="1"/>
  <c r="JV4" i="13" s="1"/>
  <c r="JW4" i="13" s="1"/>
  <c r="JX4" i="13" s="1"/>
  <c r="JY4" i="13" s="1"/>
  <c r="JZ4" i="13" s="1"/>
  <c r="KA4" i="13" s="1"/>
  <c r="KB4" i="13" s="1"/>
  <c r="KC4" i="13" s="1"/>
  <c r="KD4" i="13" s="1"/>
  <c r="KE4" i="13" s="1"/>
  <c r="KF4" i="13" s="1"/>
  <c r="KG4" i="13" s="1"/>
  <c r="KH4" i="13" s="1"/>
  <c r="KI4" i="13" s="1"/>
  <c r="KJ4" i="13" s="1"/>
  <c r="KK4" i="13" s="1"/>
  <c r="KL4" i="13" s="1"/>
  <c r="KM4" i="13" s="1"/>
  <c r="KN4" i="13" s="1"/>
  <c r="KO4" i="13" s="1"/>
  <c r="KP4" i="13" s="1"/>
  <c r="KQ4" i="13" s="1"/>
  <c r="KR4" i="13" s="1"/>
  <c r="KS4" i="13" s="1"/>
  <c r="KT4" i="13" s="1"/>
  <c r="KU4" i="13" s="1"/>
  <c r="KV4" i="13" s="1"/>
  <c r="KW4" i="13" s="1"/>
  <c r="KX4" i="13" s="1"/>
  <c r="KY4" i="13" s="1"/>
  <c r="KZ4" i="13" s="1"/>
  <c r="LA4" i="13" s="1"/>
  <c r="LB4" i="13" s="1"/>
  <c r="LC4" i="13" s="1"/>
  <c r="LD4" i="13" s="1"/>
  <c r="LE4" i="13" s="1"/>
  <c r="LF4" i="13" s="1"/>
  <c r="LG4" i="13" s="1"/>
  <c r="LH4" i="13" s="1"/>
  <c r="LI4" i="13" s="1"/>
  <c r="LJ4" i="13" s="1"/>
  <c r="LK4" i="13" s="1"/>
  <c r="LL4" i="13" s="1"/>
  <c r="LM4" i="13" s="1"/>
  <c r="LN4" i="13" s="1"/>
  <c r="LO4" i="13" s="1"/>
  <c r="LP4" i="13" s="1"/>
  <c r="LQ4" i="13" s="1"/>
  <c r="LR4" i="13" s="1"/>
  <c r="LS4" i="13" s="1"/>
  <c r="LT4" i="13" s="1"/>
  <c r="LU4" i="13" s="1"/>
  <c r="LV4" i="13" s="1"/>
  <c r="LW4" i="13" s="1"/>
  <c r="LX4" i="13" s="1"/>
  <c r="LY4" i="13" s="1"/>
  <c r="LZ4" i="13" s="1"/>
  <c r="MA4" i="13" s="1"/>
  <c r="MB4" i="13" s="1"/>
  <c r="MC4" i="13" s="1"/>
  <c r="MD4" i="13" s="1"/>
  <c r="ME4" i="13" s="1"/>
  <c r="MF4" i="13" s="1"/>
  <c r="MG4" i="13" s="1"/>
  <c r="MH4" i="13" s="1"/>
  <c r="MI4" i="13" s="1"/>
  <c r="MJ4" i="13" s="1"/>
  <c r="MK4" i="13" s="1"/>
  <c r="ML4" i="13" s="1"/>
  <c r="MM4" i="13" s="1"/>
  <c r="MN4" i="13" s="1"/>
  <c r="MO4" i="13" s="1"/>
  <c r="MP4" i="13" s="1"/>
  <c r="MQ4" i="13" s="1"/>
  <c r="MR4" i="13" s="1"/>
  <c r="MS4" i="13" s="1"/>
  <c r="MT4" i="13" s="1"/>
  <c r="MU4" i="13" s="1"/>
  <c r="MV4" i="13" s="1"/>
  <c r="MW4" i="13" s="1"/>
  <c r="MX4" i="13" s="1"/>
  <c r="MY4" i="13" s="1"/>
  <c r="MZ4" i="13" s="1"/>
  <c r="NA4" i="13" s="1"/>
  <c r="NB4" i="13" s="1"/>
  <c r="NC4" i="13" s="1"/>
  <c r="ND4" i="13" s="1"/>
  <c r="NE4" i="13" s="1"/>
  <c r="NF4" i="13" s="1"/>
  <c r="NG4" i="13" s="1"/>
  <c r="NH4" i="13" s="1"/>
  <c r="NI4" i="13" s="1"/>
  <c r="NJ4" i="13" s="1"/>
  <c r="NK4" i="13" s="1"/>
  <c r="NL4" i="13" s="1"/>
  <c r="NM4" i="13" s="1"/>
  <c r="NN4" i="13" s="1"/>
  <c r="NO4" i="13" s="1"/>
  <c r="NP4" i="13" s="1"/>
  <c r="NQ4" i="13" s="1"/>
  <c r="NR4" i="13" s="1"/>
  <c r="NS4" i="13" s="1"/>
  <c r="NT4" i="13" s="1"/>
  <c r="NU4" i="13" s="1"/>
  <c r="NV4" i="13" s="1"/>
  <c r="NW4" i="13" s="1"/>
  <c r="NX4" i="13" s="1"/>
  <c r="NY4" i="13" s="1"/>
  <c r="NZ4" i="13" s="1"/>
  <c r="OA4" i="13" s="1"/>
  <c r="OB4" i="13" s="1"/>
  <c r="OC4" i="13" s="1"/>
  <c r="OD4" i="13" s="1"/>
  <c r="OE4" i="13" s="1"/>
  <c r="OF4" i="13" s="1"/>
  <c r="OG4" i="13" s="1"/>
  <c r="OH4" i="13" s="1"/>
  <c r="OI4" i="13" s="1"/>
  <c r="OJ4" i="13" s="1"/>
  <c r="OK4" i="13" s="1"/>
  <c r="OL4" i="13" s="1"/>
  <c r="OM4" i="13" s="1"/>
  <c r="ON4" i="13" s="1"/>
  <c r="OO4" i="13" s="1"/>
  <c r="OP4" i="13" s="1"/>
  <c r="OQ4" i="13" s="1"/>
  <c r="OR4" i="13" s="1"/>
  <c r="OS4" i="13" s="1"/>
  <c r="OT4" i="13" s="1"/>
  <c r="OU4" i="13" s="1"/>
  <c r="OV4" i="13" s="1"/>
  <c r="OW4" i="13" s="1"/>
  <c r="OX4" i="13" s="1"/>
  <c r="OY4" i="13" s="1"/>
  <c r="OZ4" i="13" s="1"/>
  <c r="PA4" i="13" s="1"/>
  <c r="PB4" i="13" s="1"/>
  <c r="PC4" i="13" s="1"/>
  <c r="PD4" i="13" s="1"/>
  <c r="PE4" i="13" s="1"/>
  <c r="PF4" i="13" s="1"/>
  <c r="PG4" i="13" s="1"/>
  <c r="PH4" i="13" s="1"/>
  <c r="PI4" i="13" s="1"/>
  <c r="PJ4" i="13" s="1"/>
  <c r="PK4" i="13" s="1"/>
  <c r="PL4" i="13" s="1"/>
  <c r="PM4" i="13" s="1"/>
  <c r="PN4" i="13" s="1"/>
  <c r="PO4" i="13" s="1"/>
  <c r="PP4" i="13" s="1"/>
  <c r="PQ4" i="13" s="1"/>
  <c r="PR4" i="13" s="1"/>
  <c r="PS4" i="13" s="1"/>
  <c r="PT4" i="13" s="1"/>
  <c r="PU4" i="13" s="1"/>
  <c r="PV4" i="13" s="1"/>
  <c r="PW4" i="13" s="1"/>
  <c r="PX4" i="13" s="1"/>
  <c r="PY4" i="13" s="1"/>
  <c r="PZ4" i="13" s="1"/>
  <c r="QA4" i="13" s="1"/>
  <c r="QB4" i="13" s="1"/>
  <c r="QC4" i="13" s="1"/>
  <c r="QD4" i="13" s="1"/>
  <c r="QE4" i="13" s="1"/>
  <c r="QF4" i="13" s="1"/>
  <c r="QG4" i="13" s="1"/>
  <c r="QH4" i="13" s="1"/>
  <c r="QI4" i="13" s="1"/>
  <c r="QJ4" i="13" s="1"/>
  <c r="QK4" i="13" s="1"/>
  <c r="QL4" i="13" s="1"/>
  <c r="QM4" i="13" s="1"/>
  <c r="QN4" i="13" s="1"/>
  <c r="QO4" i="13" s="1"/>
  <c r="QP4" i="13" s="1"/>
  <c r="QQ4" i="13" s="1"/>
  <c r="QR4" i="13" s="1"/>
  <c r="QS4" i="13" s="1"/>
  <c r="QT4" i="13" s="1"/>
  <c r="QU4" i="13" s="1"/>
  <c r="QV4" i="13" s="1"/>
  <c r="QW4" i="13" s="1"/>
  <c r="QX4" i="13" s="1"/>
  <c r="QY4" i="13" s="1"/>
  <c r="QZ4" i="13" s="1"/>
  <c r="RA4" i="13" s="1"/>
  <c r="RB4" i="13" s="1"/>
  <c r="RC4" i="13" s="1"/>
  <c r="RD4" i="13" s="1"/>
  <c r="RE4" i="13" s="1"/>
  <c r="RF4" i="13" s="1"/>
  <c r="RG4" i="13" s="1"/>
  <c r="RH4" i="13" s="1"/>
  <c r="RI4" i="13" s="1"/>
  <c r="RJ4" i="13" s="1"/>
  <c r="RK4" i="13" s="1"/>
  <c r="RL4" i="13" s="1"/>
  <c r="RM4" i="13" s="1"/>
  <c r="RN4" i="13" s="1"/>
  <c r="RO4" i="13" s="1"/>
  <c r="RP4" i="13" s="1"/>
  <c r="RQ4" i="13" s="1"/>
  <c r="RR4" i="13" s="1"/>
  <c r="RS4" i="13" s="1"/>
  <c r="RT4" i="13" s="1"/>
  <c r="RU4" i="13" s="1"/>
  <c r="RV4" i="13" s="1"/>
  <c r="RW4" i="13" s="1"/>
  <c r="RX4" i="13" s="1"/>
  <c r="RY4" i="13" s="1"/>
  <c r="RZ4" i="13" s="1"/>
  <c r="SA4" i="13" s="1"/>
  <c r="SB4" i="13" s="1"/>
  <c r="SC4" i="13" s="1"/>
  <c r="SD4" i="13" s="1"/>
  <c r="SE4" i="13" s="1"/>
  <c r="SF4" i="13" s="1"/>
  <c r="SG4" i="13" s="1"/>
  <c r="SH4" i="13" s="1"/>
  <c r="SI4" i="13" s="1"/>
  <c r="SJ4" i="13" s="1"/>
  <c r="SK4" i="13" s="1"/>
  <c r="SL4" i="13" s="1"/>
  <c r="SM4" i="13" s="1"/>
  <c r="SN4" i="13" s="1"/>
  <c r="SO4" i="13" s="1"/>
  <c r="SP4" i="13" s="1"/>
  <c r="SQ4" i="13" s="1"/>
  <c r="AA49" i="14"/>
  <c r="AA46" i="14"/>
  <c r="AA45" i="14"/>
  <c r="AA44" i="14"/>
  <c r="AA43" i="14"/>
  <c r="AA42" i="14"/>
  <c r="AA41" i="14"/>
  <c r="AA40" i="14"/>
  <c r="AA39" i="14"/>
  <c r="AA38" i="14"/>
  <c r="SQ30" i="14"/>
  <c r="SP30" i="14"/>
  <c r="SO30" i="14"/>
  <c r="SN30" i="14"/>
  <c r="SM30" i="14"/>
  <c r="SL30" i="14"/>
  <c r="SK30" i="14"/>
  <c r="SJ30" i="14"/>
  <c r="SI30" i="14"/>
  <c r="SH30" i="14"/>
  <c r="SG30" i="14"/>
  <c r="SF30" i="14"/>
  <c r="SE30" i="14"/>
  <c r="SD30" i="14"/>
  <c r="SC30" i="14"/>
  <c r="SB30" i="14"/>
  <c r="SA30" i="14"/>
  <c r="RZ30" i="14"/>
  <c r="RY30" i="14"/>
  <c r="RX30" i="14"/>
  <c r="RW30" i="14"/>
  <c r="RV30" i="14"/>
  <c r="RU30" i="14"/>
  <c r="RT30" i="14"/>
  <c r="RS30" i="14"/>
  <c r="RR30" i="14"/>
  <c r="RQ30" i="14"/>
  <c r="RP30" i="14"/>
  <c r="RO30" i="14"/>
  <c r="RN30" i="14"/>
  <c r="RM30" i="14"/>
  <c r="RL30" i="14"/>
  <c r="RK30" i="14"/>
  <c r="RJ30" i="14"/>
  <c r="RI30" i="14"/>
  <c r="RH30" i="14"/>
  <c r="RG30" i="14"/>
  <c r="RF30" i="14"/>
  <c r="RE30" i="14"/>
  <c r="RD30" i="14"/>
  <c r="RC30" i="14"/>
  <c r="RB30" i="14"/>
  <c r="RA30" i="14"/>
  <c r="QZ30" i="14"/>
  <c r="QY30" i="14"/>
  <c r="QX30" i="14"/>
  <c r="QW30" i="14"/>
  <c r="QV30" i="14"/>
  <c r="QU30" i="14"/>
  <c r="QT30" i="14"/>
  <c r="QS30" i="14"/>
  <c r="QR30" i="14"/>
  <c r="QQ30" i="14"/>
  <c r="QP30" i="14"/>
  <c r="QO30" i="14"/>
  <c r="QN30" i="14"/>
  <c r="QM30" i="14"/>
  <c r="QL30" i="14"/>
  <c r="QK30" i="14"/>
  <c r="QJ30" i="14"/>
  <c r="QI30" i="14"/>
  <c r="QH30" i="14"/>
  <c r="QG30" i="14"/>
  <c r="QF30" i="14"/>
  <c r="QE30" i="14"/>
  <c r="QD30" i="14"/>
  <c r="QC30" i="14"/>
  <c r="QB30" i="14"/>
  <c r="QA30" i="14"/>
  <c r="PZ30" i="14"/>
  <c r="PY30" i="14"/>
  <c r="PX30" i="14"/>
  <c r="PW30" i="14"/>
  <c r="PV30" i="14"/>
  <c r="PU30" i="14"/>
  <c r="PT30" i="14"/>
  <c r="PS30" i="14"/>
  <c r="PR30" i="14"/>
  <c r="PQ30" i="14"/>
  <c r="PP30" i="14"/>
  <c r="PO30" i="14"/>
  <c r="PN30" i="14"/>
  <c r="PM30" i="14"/>
  <c r="PL30" i="14"/>
  <c r="PK30" i="14"/>
  <c r="PJ30" i="14"/>
  <c r="PI30" i="14"/>
  <c r="PH30" i="14"/>
  <c r="PG30" i="14"/>
  <c r="PF30" i="14"/>
  <c r="PE30" i="14"/>
  <c r="PD30" i="14"/>
  <c r="PC30" i="14"/>
  <c r="PB30" i="14"/>
  <c r="PA30" i="14"/>
  <c r="OZ30" i="14"/>
  <c r="OY30" i="14"/>
  <c r="OX30" i="14"/>
  <c r="OW30" i="14"/>
  <c r="OV30" i="14"/>
  <c r="OU30" i="14"/>
  <c r="OT30" i="14"/>
  <c r="OS30" i="14"/>
  <c r="OR30" i="14"/>
  <c r="OQ30" i="14"/>
  <c r="OP30" i="14"/>
  <c r="OO30" i="14"/>
  <c r="ON30" i="14"/>
  <c r="OM30" i="14"/>
  <c r="OL30" i="14"/>
  <c r="OK30" i="14"/>
  <c r="OJ30" i="14"/>
  <c r="OI30" i="14"/>
  <c r="OH30" i="14"/>
  <c r="OG30" i="14"/>
  <c r="OF30" i="14"/>
  <c r="OE30" i="14"/>
  <c r="OD30" i="14"/>
  <c r="OC30" i="14"/>
  <c r="OB30" i="14"/>
  <c r="OA30" i="14"/>
  <c r="NZ30" i="14"/>
  <c r="NY30" i="14"/>
  <c r="NX30" i="14"/>
  <c r="NW30" i="14"/>
  <c r="NV30" i="14"/>
  <c r="NU30" i="14"/>
  <c r="NT30" i="14"/>
  <c r="NS30" i="14"/>
  <c r="NR30" i="14"/>
  <c r="NQ30" i="14"/>
  <c r="NP30" i="14"/>
  <c r="NO30" i="14"/>
  <c r="NN30" i="14"/>
  <c r="NM30" i="14"/>
  <c r="NL30" i="14"/>
  <c r="NK30" i="14"/>
  <c r="NJ30" i="14"/>
  <c r="NI30" i="14"/>
  <c r="NH30" i="14"/>
  <c r="NG30" i="14"/>
  <c r="NF30" i="14"/>
  <c r="NE30" i="14"/>
  <c r="ND30" i="14"/>
  <c r="NC30" i="14"/>
  <c r="NB30" i="14"/>
  <c r="NA30" i="14"/>
  <c r="MZ30" i="14"/>
  <c r="MY30" i="14"/>
  <c r="MX30" i="14"/>
  <c r="MW30" i="14"/>
  <c r="MV30" i="14"/>
  <c r="MU30" i="14"/>
  <c r="MT30" i="14"/>
  <c r="MS30" i="14"/>
  <c r="MR30" i="14"/>
  <c r="MQ30" i="14"/>
  <c r="MP30" i="14"/>
  <c r="MO30" i="14"/>
  <c r="MN30" i="14"/>
  <c r="MM30" i="14"/>
  <c r="ML30" i="14"/>
  <c r="MK30" i="14"/>
  <c r="MJ30" i="14"/>
  <c r="MI30" i="14"/>
  <c r="MH30" i="14"/>
  <c r="MG30" i="14"/>
  <c r="MF30" i="14"/>
  <c r="ME30" i="14"/>
  <c r="MD30" i="14"/>
  <c r="MC30" i="14"/>
  <c r="MB30" i="14"/>
  <c r="MA30" i="14"/>
  <c r="LZ30" i="14"/>
  <c r="LY30" i="14"/>
  <c r="LX30" i="14"/>
  <c r="LW30" i="14"/>
  <c r="LV30" i="14"/>
  <c r="LU30" i="14"/>
  <c r="LT30" i="14"/>
  <c r="LS30" i="14"/>
  <c r="LR30" i="14"/>
  <c r="LQ30" i="14"/>
  <c r="LP30" i="14"/>
  <c r="LO30" i="14"/>
  <c r="LN30" i="14"/>
  <c r="LM30" i="14"/>
  <c r="LL30" i="14"/>
  <c r="LK30" i="14"/>
  <c r="LJ30" i="14"/>
  <c r="LI30" i="14"/>
  <c r="LH30" i="14"/>
  <c r="LG30" i="14"/>
  <c r="LF30" i="14"/>
  <c r="LE30" i="14"/>
  <c r="LD30" i="14"/>
  <c r="LC30" i="14"/>
  <c r="LB30" i="14"/>
  <c r="LA30" i="14"/>
  <c r="KZ30" i="14"/>
  <c r="KY30" i="14"/>
  <c r="KX30" i="14"/>
  <c r="KW30" i="14"/>
  <c r="KV30" i="14"/>
  <c r="KU30" i="14"/>
  <c r="KT30" i="14"/>
  <c r="KS30" i="14"/>
  <c r="KR30" i="14"/>
  <c r="KQ30" i="14"/>
  <c r="KP30" i="14"/>
  <c r="KO30" i="14"/>
  <c r="KN30" i="14"/>
  <c r="KM30" i="14"/>
  <c r="KL30" i="14"/>
  <c r="KK30" i="14"/>
  <c r="KJ30" i="14"/>
  <c r="KI30" i="14"/>
  <c r="KH30" i="14"/>
  <c r="KG30" i="14"/>
  <c r="KF30" i="14"/>
  <c r="KE30" i="14"/>
  <c r="KD30" i="14"/>
  <c r="KC30" i="14"/>
  <c r="KB30" i="14"/>
  <c r="KA30" i="14"/>
  <c r="JZ30" i="14"/>
  <c r="JY30" i="14"/>
  <c r="JX30" i="14"/>
  <c r="JW30" i="14"/>
  <c r="JV30" i="14"/>
  <c r="JU30" i="14"/>
  <c r="JT30" i="14"/>
  <c r="JS30" i="14"/>
  <c r="JR30" i="14"/>
  <c r="JQ30" i="14"/>
  <c r="JP30" i="14"/>
  <c r="JO30" i="14"/>
  <c r="JN30" i="14"/>
  <c r="JM30" i="14"/>
  <c r="JL30" i="14"/>
  <c r="JK30" i="14"/>
  <c r="JJ30" i="14"/>
  <c r="JI30" i="14"/>
  <c r="JH30" i="14"/>
  <c r="JG30" i="14"/>
  <c r="JF30" i="14"/>
  <c r="JE30" i="14"/>
  <c r="JD30" i="14"/>
  <c r="JC30" i="14"/>
  <c r="JB30" i="14"/>
  <c r="JA30" i="14"/>
  <c r="IZ30" i="14"/>
  <c r="IY30" i="14"/>
  <c r="IX30" i="14"/>
  <c r="IW30" i="14"/>
  <c r="IV30" i="14"/>
  <c r="IU30" i="14"/>
  <c r="IT30" i="14"/>
  <c r="IS30" i="14"/>
  <c r="IR30" i="14"/>
  <c r="IQ30" i="14"/>
  <c r="IP30" i="14"/>
  <c r="IO30" i="14"/>
  <c r="IN30" i="14"/>
  <c r="IM30" i="14"/>
  <c r="IL30" i="14"/>
  <c r="IK30" i="14"/>
  <c r="IJ30" i="14"/>
  <c r="II30" i="14"/>
  <c r="IH30" i="14"/>
  <c r="IG30" i="14"/>
  <c r="IF30" i="14"/>
  <c r="IE30" i="14"/>
  <c r="ID30" i="14"/>
  <c r="IC30" i="14"/>
  <c r="IB30" i="14"/>
  <c r="IA30" i="14"/>
  <c r="HZ30" i="14"/>
  <c r="HY30" i="14"/>
  <c r="HX30" i="14"/>
  <c r="HW30" i="14"/>
  <c r="HV30" i="14"/>
  <c r="HU30" i="14"/>
  <c r="HT30" i="14"/>
  <c r="HS30" i="14"/>
  <c r="HR30" i="14"/>
  <c r="HQ30" i="14"/>
  <c r="HP30" i="14"/>
  <c r="HO30" i="14"/>
  <c r="HN30" i="14"/>
  <c r="HM30" i="14"/>
  <c r="HL30" i="14"/>
  <c r="HK30" i="14"/>
  <c r="HJ30" i="14"/>
  <c r="HI30" i="14"/>
  <c r="HH30" i="14"/>
  <c r="HG30" i="14"/>
  <c r="HF30" i="14"/>
  <c r="HE30" i="14"/>
  <c r="HD30" i="14"/>
  <c r="HC30" i="14"/>
  <c r="HB30" i="14"/>
  <c r="HA30" i="14"/>
  <c r="GZ30" i="14"/>
  <c r="GY30" i="14"/>
  <c r="GX30" i="14"/>
  <c r="GW30" i="14"/>
  <c r="GV30" i="14"/>
  <c r="GU30" i="14"/>
  <c r="GT30" i="14"/>
  <c r="GS30" i="14"/>
  <c r="GR30" i="14"/>
  <c r="GQ30" i="14"/>
  <c r="GP30" i="14"/>
  <c r="GO30" i="14"/>
  <c r="GN30" i="14"/>
  <c r="GM30" i="14"/>
  <c r="GL30" i="14"/>
  <c r="GK30" i="14"/>
  <c r="GJ30" i="14"/>
  <c r="GI30" i="14"/>
  <c r="GH30" i="14"/>
  <c r="GG30" i="14"/>
  <c r="GF30" i="14"/>
  <c r="GE30" i="14"/>
  <c r="GD30" i="14"/>
  <c r="GC30" i="14"/>
  <c r="GB30" i="14"/>
  <c r="GA30" i="14"/>
  <c r="FZ30" i="14"/>
  <c r="FY30" i="14"/>
  <c r="FX30" i="14"/>
  <c r="FW30" i="14"/>
  <c r="FV30" i="14"/>
  <c r="FU30" i="14"/>
  <c r="FT30" i="14"/>
  <c r="FS30" i="14"/>
  <c r="FR30" i="14"/>
  <c r="FQ30" i="14"/>
  <c r="FP30" i="14"/>
  <c r="FO30" i="14"/>
  <c r="FN30" i="14"/>
  <c r="FM30" i="14"/>
  <c r="FL30" i="14"/>
  <c r="FK30" i="14"/>
  <c r="FJ30" i="14"/>
  <c r="FI30" i="14"/>
  <c r="FH30" i="14"/>
  <c r="FG30" i="14"/>
  <c r="FF30" i="14"/>
  <c r="FE30" i="14"/>
  <c r="FD30" i="14"/>
  <c r="FC30" i="14"/>
  <c r="FB30" i="14"/>
  <c r="FA30" i="14"/>
  <c r="EZ30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B30" i="14"/>
  <c r="AA58" i="14" s="1"/>
  <c r="SQ29" i="14"/>
  <c r="SP29" i="14"/>
  <c r="SO29" i="14"/>
  <c r="SN29" i="14"/>
  <c r="SM29" i="14"/>
  <c r="SL29" i="14"/>
  <c r="SK29" i="14"/>
  <c r="SJ29" i="14"/>
  <c r="SI29" i="14"/>
  <c r="SH29" i="14"/>
  <c r="SG29" i="14"/>
  <c r="SF29" i="14"/>
  <c r="SE29" i="14"/>
  <c r="SD29" i="14"/>
  <c r="SC29" i="14"/>
  <c r="SB29" i="14"/>
  <c r="SA29" i="14"/>
  <c r="RZ29" i="14"/>
  <c r="RY29" i="14"/>
  <c r="RX29" i="14"/>
  <c r="RW29" i="14"/>
  <c r="RV29" i="14"/>
  <c r="RU29" i="14"/>
  <c r="RT29" i="14"/>
  <c r="RS29" i="14"/>
  <c r="RR29" i="14"/>
  <c r="RQ29" i="14"/>
  <c r="RP29" i="14"/>
  <c r="RO29" i="14"/>
  <c r="RN29" i="14"/>
  <c r="RM29" i="14"/>
  <c r="RL29" i="14"/>
  <c r="RK29" i="14"/>
  <c r="RJ29" i="14"/>
  <c r="RI29" i="14"/>
  <c r="RH29" i="14"/>
  <c r="RG29" i="14"/>
  <c r="RF29" i="14"/>
  <c r="RE29" i="14"/>
  <c r="RD29" i="14"/>
  <c r="RC29" i="14"/>
  <c r="RB29" i="14"/>
  <c r="RA29" i="14"/>
  <c r="QZ29" i="14"/>
  <c r="QY29" i="14"/>
  <c r="QX29" i="14"/>
  <c r="QW29" i="14"/>
  <c r="QV29" i="14"/>
  <c r="QU29" i="14"/>
  <c r="QT29" i="14"/>
  <c r="QS29" i="14"/>
  <c r="QR29" i="14"/>
  <c r="QQ29" i="14"/>
  <c r="QP29" i="14"/>
  <c r="QO29" i="14"/>
  <c r="QN29" i="14"/>
  <c r="QM29" i="14"/>
  <c r="QL29" i="14"/>
  <c r="QK29" i="14"/>
  <c r="QJ29" i="14"/>
  <c r="QI29" i="14"/>
  <c r="QH29" i="14"/>
  <c r="QG29" i="14"/>
  <c r="QF29" i="14"/>
  <c r="QE29" i="14"/>
  <c r="QD29" i="14"/>
  <c r="QC29" i="14"/>
  <c r="QB29" i="14"/>
  <c r="QA29" i="14"/>
  <c r="PZ29" i="14"/>
  <c r="PY29" i="14"/>
  <c r="PX29" i="14"/>
  <c r="PW29" i="14"/>
  <c r="PV29" i="14"/>
  <c r="PU29" i="14"/>
  <c r="PT29" i="14"/>
  <c r="PS29" i="14"/>
  <c r="PR29" i="14"/>
  <c r="PQ29" i="14"/>
  <c r="PP29" i="14"/>
  <c r="PO29" i="14"/>
  <c r="PN29" i="14"/>
  <c r="PM29" i="14"/>
  <c r="PL29" i="14"/>
  <c r="PK29" i="14"/>
  <c r="PJ29" i="14"/>
  <c r="PI29" i="14"/>
  <c r="PH29" i="14"/>
  <c r="PG29" i="14"/>
  <c r="PF29" i="14"/>
  <c r="PE29" i="14"/>
  <c r="PD29" i="14"/>
  <c r="PC29" i="14"/>
  <c r="PB29" i="14"/>
  <c r="PA29" i="14"/>
  <c r="OZ29" i="14"/>
  <c r="OY29" i="14"/>
  <c r="OX29" i="14"/>
  <c r="OW29" i="14"/>
  <c r="OV29" i="14"/>
  <c r="OU29" i="14"/>
  <c r="OT29" i="14"/>
  <c r="OS29" i="14"/>
  <c r="OR29" i="14"/>
  <c r="OQ29" i="14"/>
  <c r="OP29" i="14"/>
  <c r="OO29" i="14"/>
  <c r="ON29" i="14"/>
  <c r="OM29" i="14"/>
  <c r="OL29" i="14"/>
  <c r="OK29" i="14"/>
  <c r="OJ29" i="14"/>
  <c r="OI29" i="14"/>
  <c r="OH29" i="14"/>
  <c r="OG29" i="14"/>
  <c r="OF29" i="14"/>
  <c r="OE29" i="14"/>
  <c r="OD29" i="14"/>
  <c r="OC29" i="14"/>
  <c r="OB29" i="14"/>
  <c r="OA29" i="14"/>
  <c r="NZ29" i="14"/>
  <c r="NY29" i="14"/>
  <c r="NX29" i="14"/>
  <c r="NW29" i="14"/>
  <c r="NV29" i="14"/>
  <c r="NU29" i="14"/>
  <c r="NT29" i="14"/>
  <c r="NS29" i="14"/>
  <c r="NR29" i="14"/>
  <c r="NQ29" i="14"/>
  <c r="NP29" i="14"/>
  <c r="NO29" i="14"/>
  <c r="NN29" i="14"/>
  <c r="NM29" i="14"/>
  <c r="NL29" i="14"/>
  <c r="NK29" i="14"/>
  <c r="NJ29" i="14"/>
  <c r="NI29" i="14"/>
  <c r="NH29" i="14"/>
  <c r="NG29" i="14"/>
  <c r="NF29" i="14"/>
  <c r="NE29" i="14"/>
  <c r="ND29" i="14"/>
  <c r="NC29" i="14"/>
  <c r="NB29" i="14"/>
  <c r="NA29" i="14"/>
  <c r="MZ29" i="14"/>
  <c r="MY29" i="14"/>
  <c r="MX29" i="14"/>
  <c r="MW29" i="14"/>
  <c r="MV29" i="14"/>
  <c r="MU29" i="14"/>
  <c r="MT29" i="14"/>
  <c r="MS29" i="14"/>
  <c r="MR29" i="14"/>
  <c r="MQ29" i="14"/>
  <c r="MP29" i="14"/>
  <c r="MO29" i="14"/>
  <c r="MN29" i="14"/>
  <c r="MM29" i="14"/>
  <c r="ML29" i="14"/>
  <c r="MK29" i="14"/>
  <c r="MJ29" i="14"/>
  <c r="MI29" i="14"/>
  <c r="MH29" i="14"/>
  <c r="MG29" i="14"/>
  <c r="MF29" i="14"/>
  <c r="ME29" i="14"/>
  <c r="MD29" i="14"/>
  <c r="MC29" i="14"/>
  <c r="MB29" i="14"/>
  <c r="MA29" i="14"/>
  <c r="LZ29" i="14"/>
  <c r="LY29" i="14"/>
  <c r="LX29" i="14"/>
  <c r="LW29" i="14"/>
  <c r="LV29" i="14"/>
  <c r="LU29" i="14"/>
  <c r="LT29" i="14"/>
  <c r="LS29" i="14"/>
  <c r="LR29" i="14"/>
  <c r="LQ29" i="14"/>
  <c r="LP29" i="14"/>
  <c r="LO29" i="14"/>
  <c r="LN29" i="14"/>
  <c r="LM29" i="14"/>
  <c r="LL29" i="14"/>
  <c r="LK29" i="14"/>
  <c r="LJ29" i="14"/>
  <c r="LI29" i="14"/>
  <c r="LH29" i="14"/>
  <c r="LG29" i="14"/>
  <c r="LF29" i="14"/>
  <c r="LE29" i="14"/>
  <c r="LD29" i="14"/>
  <c r="LC29" i="14"/>
  <c r="LB29" i="14"/>
  <c r="LA29" i="14"/>
  <c r="KZ29" i="14"/>
  <c r="KY29" i="14"/>
  <c r="KX29" i="14"/>
  <c r="KW29" i="14"/>
  <c r="KV29" i="14"/>
  <c r="KU29" i="14"/>
  <c r="KT29" i="14"/>
  <c r="KS29" i="14"/>
  <c r="KR29" i="14"/>
  <c r="KQ29" i="14"/>
  <c r="KP29" i="14"/>
  <c r="KO29" i="14"/>
  <c r="KN29" i="14"/>
  <c r="KM29" i="14"/>
  <c r="KL29" i="14"/>
  <c r="KK29" i="14"/>
  <c r="KJ29" i="14"/>
  <c r="KI29" i="14"/>
  <c r="KH29" i="14"/>
  <c r="KG29" i="14"/>
  <c r="KF29" i="14"/>
  <c r="KE29" i="14"/>
  <c r="KD29" i="14"/>
  <c r="KC29" i="14"/>
  <c r="KB29" i="14"/>
  <c r="KA29" i="14"/>
  <c r="JZ29" i="14"/>
  <c r="JY29" i="14"/>
  <c r="JX29" i="14"/>
  <c r="JW29" i="14"/>
  <c r="JV29" i="14"/>
  <c r="JU29" i="14"/>
  <c r="JT29" i="14"/>
  <c r="JS29" i="14"/>
  <c r="JR29" i="14"/>
  <c r="JQ29" i="14"/>
  <c r="JP29" i="14"/>
  <c r="JO29" i="14"/>
  <c r="JN29" i="14"/>
  <c r="JM29" i="14"/>
  <c r="JL29" i="14"/>
  <c r="JK29" i="14"/>
  <c r="JJ29" i="14"/>
  <c r="JI29" i="14"/>
  <c r="JH29" i="14"/>
  <c r="JG29" i="14"/>
  <c r="JF29" i="14"/>
  <c r="JE29" i="14"/>
  <c r="JD29" i="14"/>
  <c r="JC29" i="14"/>
  <c r="JB29" i="14"/>
  <c r="JA29" i="14"/>
  <c r="IZ29" i="14"/>
  <c r="IY29" i="14"/>
  <c r="IX29" i="14"/>
  <c r="IW29" i="14"/>
  <c r="IV29" i="14"/>
  <c r="IU29" i="14"/>
  <c r="IT29" i="14"/>
  <c r="IS29" i="14"/>
  <c r="IR29" i="14"/>
  <c r="IQ29" i="14"/>
  <c r="IP29" i="14"/>
  <c r="IO29" i="14"/>
  <c r="IN29" i="14"/>
  <c r="IM29" i="14"/>
  <c r="IL29" i="14"/>
  <c r="IK29" i="14"/>
  <c r="IJ29" i="14"/>
  <c r="II29" i="14"/>
  <c r="IH29" i="14"/>
  <c r="IG29" i="14"/>
  <c r="IF29" i="14"/>
  <c r="IE29" i="14"/>
  <c r="ID29" i="14"/>
  <c r="IC29" i="14"/>
  <c r="IB29" i="14"/>
  <c r="IA29" i="14"/>
  <c r="HZ29" i="14"/>
  <c r="HY29" i="14"/>
  <c r="HX29" i="14"/>
  <c r="HW29" i="14"/>
  <c r="HV29" i="14"/>
  <c r="HU29" i="14"/>
  <c r="HT29" i="14"/>
  <c r="HS29" i="14"/>
  <c r="HR29" i="14"/>
  <c r="HQ29" i="14"/>
  <c r="HP29" i="14"/>
  <c r="HO29" i="14"/>
  <c r="HN29" i="14"/>
  <c r="HM29" i="14"/>
  <c r="HL29" i="14"/>
  <c r="HK29" i="14"/>
  <c r="HJ29" i="14"/>
  <c r="HI29" i="14"/>
  <c r="HH29" i="14"/>
  <c r="HG29" i="14"/>
  <c r="HF29" i="14"/>
  <c r="HE29" i="14"/>
  <c r="HD29" i="14"/>
  <c r="HC29" i="14"/>
  <c r="HB29" i="14"/>
  <c r="HA29" i="14"/>
  <c r="GZ29" i="14"/>
  <c r="GY29" i="14"/>
  <c r="GX29" i="14"/>
  <c r="GW29" i="14"/>
  <c r="GV29" i="14"/>
  <c r="GU29" i="14"/>
  <c r="GT29" i="14"/>
  <c r="GS29" i="14"/>
  <c r="GR29" i="14"/>
  <c r="GQ29" i="14"/>
  <c r="GP29" i="14"/>
  <c r="GO29" i="14"/>
  <c r="GN29" i="14"/>
  <c r="GM29" i="14"/>
  <c r="GL29" i="14"/>
  <c r="GK29" i="14"/>
  <c r="GJ29" i="14"/>
  <c r="GI29" i="14"/>
  <c r="GH29" i="14"/>
  <c r="GG29" i="14"/>
  <c r="GF29" i="14"/>
  <c r="GE29" i="14"/>
  <c r="GD29" i="14"/>
  <c r="GC29" i="14"/>
  <c r="GB29" i="14"/>
  <c r="GA29" i="14"/>
  <c r="FZ29" i="14"/>
  <c r="FY29" i="14"/>
  <c r="FX29" i="14"/>
  <c r="FW29" i="14"/>
  <c r="FV29" i="14"/>
  <c r="FU29" i="14"/>
  <c r="FT29" i="14"/>
  <c r="FS29" i="14"/>
  <c r="FR29" i="14"/>
  <c r="FQ29" i="14"/>
  <c r="FP29" i="14"/>
  <c r="FO29" i="14"/>
  <c r="FN29" i="14"/>
  <c r="FM29" i="14"/>
  <c r="FL29" i="14"/>
  <c r="FK29" i="14"/>
  <c r="FJ29" i="14"/>
  <c r="FI29" i="14"/>
  <c r="FH29" i="14"/>
  <c r="FG29" i="14"/>
  <c r="FF29" i="14"/>
  <c r="FE29" i="14"/>
  <c r="FD29" i="14"/>
  <c r="FC29" i="14"/>
  <c r="FB29" i="14"/>
  <c r="FA29" i="14"/>
  <c r="EZ29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B29" i="14"/>
  <c r="AA57" i="14" s="1"/>
  <c r="SQ28" i="14"/>
  <c r="SP28" i="14"/>
  <c r="SO28" i="14"/>
  <c r="SN28" i="14"/>
  <c r="SM28" i="14"/>
  <c r="SL28" i="14"/>
  <c r="SK28" i="14"/>
  <c r="SJ28" i="14"/>
  <c r="SI28" i="14"/>
  <c r="SH28" i="14"/>
  <c r="SG28" i="14"/>
  <c r="SF28" i="14"/>
  <c r="SE28" i="14"/>
  <c r="SD28" i="14"/>
  <c r="SC28" i="14"/>
  <c r="SB28" i="14"/>
  <c r="SA28" i="14"/>
  <c r="RZ28" i="14"/>
  <c r="RY28" i="14"/>
  <c r="RX28" i="14"/>
  <c r="RW28" i="14"/>
  <c r="RV28" i="14"/>
  <c r="RU28" i="14"/>
  <c r="RT28" i="14"/>
  <c r="RS28" i="14"/>
  <c r="RR28" i="14"/>
  <c r="RQ28" i="14"/>
  <c r="RP28" i="14"/>
  <c r="RO28" i="14"/>
  <c r="RN28" i="14"/>
  <c r="RM28" i="14"/>
  <c r="RL28" i="14"/>
  <c r="RK28" i="14"/>
  <c r="RJ28" i="14"/>
  <c r="RI28" i="14"/>
  <c r="RH28" i="14"/>
  <c r="RG28" i="14"/>
  <c r="RF28" i="14"/>
  <c r="RE28" i="14"/>
  <c r="RD28" i="14"/>
  <c r="RC28" i="14"/>
  <c r="RB28" i="14"/>
  <c r="RA28" i="14"/>
  <c r="QZ28" i="14"/>
  <c r="QY28" i="14"/>
  <c r="QX28" i="14"/>
  <c r="QW28" i="14"/>
  <c r="QV28" i="14"/>
  <c r="QU28" i="14"/>
  <c r="QT28" i="14"/>
  <c r="QS28" i="14"/>
  <c r="QR28" i="14"/>
  <c r="QQ28" i="14"/>
  <c r="QP28" i="14"/>
  <c r="QO28" i="14"/>
  <c r="QN28" i="14"/>
  <c r="QM28" i="14"/>
  <c r="QL28" i="14"/>
  <c r="QK28" i="14"/>
  <c r="QJ28" i="14"/>
  <c r="QI28" i="14"/>
  <c r="QH28" i="14"/>
  <c r="QG28" i="14"/>
  <c r="QF28" i="14"/>
  <c r="QE28" i="14"/>
  <c r="QD28" i="14"/>
  <c r="QC28" i="14"/>
  <c r="QB28" i="14"/>
  <c r="QA28" i="14"/>
  <c r="PZ28" i="14"/>
  <c r="PY28" i="14"/>
  <c r="PX28" i="14"/>
  <c r="PW28" i="14"/>
  <c r="PV28" i="14"/>
  <c r="PU28" i="14"/>
  <c r="PT28" i="14"/>
  <c r="PS28" i="14"/>
  <c r="PR28" i="14"/>
  <c r="PQ28" i="14"/>
  <c r="PP28" i="14"/>
  <c r="PO28" i="14"/>
  <c r="PN28" i="14"/>
  <c r="PM28" i="14"/>
  <c r="PL28" i="14"/>
  <c r="PK28" i="14"/>
  <c r="PJ28" i="14"/>
  <c r="PI28" i="14"/>
  <c r="PH28" i="14"/>
  <c r="PG28" i="14"/>
  <c r="PF28" i="14"/>
  <c r="PE28" i="14"/>
  <c r="PD28" i="14"/>
  <c r="PC28" i="14"/>
  <c r="PB28" i="14"/>
  <c r="PA28" i="14"/>
  <c r="OZ28" i="14"/>
  <c r="OY28" i="14"/>
  <c r="OX28" i="14"/>
  <c r="OW28" i="14"/>
  <c r="OV28" i="14"/>
  <c r="OU28" i="14"/>
  <c r="OT28" i="14"/>
  <c r="OS28" i="14"/>
  <c r="OR28" i="14"/>
  <c r="OQ28" i="14"/>
  <c r="OP28" i="14"/>
  <c r="OO28" i="14"/>
  <c r="ON28" i="14"/>
  <c r="OM28" i="14"/>
  <c r="OL28" i="14"/>
  <c r="OK28" i="14"/>
  <c r="OJ28" i="14"/>
  <c r="OI28" i="14"/>
  <c r="OH28" i="14"/>
  <c r="OG28" i="14"/>
  <c r="OF28" i="14"/>
  <c r="OE28" i="14"/>
  <c r="OD28" i="14"/>
  <c r="OC28" i="14"/>
  <c r="OB28" i="14"/>
  <c r="OA28" i="14"/>
  <c r="NZ28" i="14"/>
  <c r="NY28" i="14"/>
  <c r="NX28" i="14"/>
  <c r="NW28" i="14"/>
  <c r="NV28" i="14"/>
  <c r="NU28" i="14"/>
  <c r="NT28" i="14"/>
  <c r="NS28" i="14"/>
  <c r="NR28" i="14"/>
  <c r="NQ28" i="14"/>
  <c r="NP28" i="14"/>
  <c r="NO28" i="14"/>
  <c r="NN28" i="14"/>
  <c r="NM28" i="14"/>
  <c r="NL28" i="14"/>
  <c r="NK28" i="14"/>
  <c r="NJ28" i="14"/>
  <c r="NI28" i="14"/>
  <c r="NH28" i="14"/>
  <c r="NG28" i="14"/>
  <c r="NF28" i="14"/>
  <c r="NE28" i="14"/>
  <c r="ND28" i="14"/>
  <c r="NC28" i="14"/>
  <c r="NB28" i="14"/>
  <c r="NA28" i="14"/>
  <c r="MZ28" i="14"/>
  <c r="MY28" i="14"/>
  <c r="MX28" i="14"/>
  <c r="MW28" i="14"/>
  <c r="MV28" i="14"/>
  <c r="MU28" i="14"/>
  <c r="MT28" i="14"/>
  <c r="MS28" i="14"/>
  <c r="MR28" i="14"/>
  <c r="MQ28" i="14"/>
  <c r="MP28" i="14"/>
  <c r="MO28" i="14"/>
  <c r="MN28" i="14"/>
  <c r="MM28" i="14"/>
  <c r="ML28" i="14"/>
  <c r="MK28" i="14"/>
  <c r="MJ28" i="14"/>
  <c r="MI28" i="14"/>
  <c r="MH28" i="14"/>
  <c r="MG28" i="14"/>
  <c r="MF28" i="14"/>
  <c r="ME28" i="14"/>
  <c r="MD28" i="14"/>
  <c r="MC28" i="14"/>
  <c r="MB28" i="14"/>
  <c r="MA28" i="14"/>
  <c r="LZ28" i="14"/>
  <c r="LY28" i="14"/>
  <c r="LX28" i="14"/>
  <c r="LW28" i="14"/>
  <c r="LV28" i="14"/>
  <c r="LU28" i="14"/>
  <c r="LT28" i="14"/>
  <c r="LS28" i="14"/>
  <c r="LR28" i="14"/>
  <c r="LQ28" i="14"/>
  <c r="LP28" i="14"/>
  <c r="LO28" i="14"/>
  <c r="LN28" i="14"/>
  <c r="LM28" i="14"/>
  <c r="LL28" i="14"/>
  <c r="LK28" i="14"/>
  <c r="LJ28" i="14"/>
  <c r="LI28" i="14"/>
  <c r="LH28" i="14"/>
  <c r="LG28" i="14"/>
  <c r="LF28" i="14"/>
  <c r="LE28" i="14"/>
  <c r="LD28" i="14"/>
  <c r="LC28" i="14"/>
  <c r="LB28" i="14"/>
  <c r="LA28" i="14"/>
  <c r="KZ28" i="14"/>
  <c r="KY28" i="14"/>
  <c r="KX28" i="14"/>
  <c r="KW28" i="14"/>
  <c r="KV28" i="14"/>
  <c r="KU28" i="14"/>
  <c r="KT28" i="14"/>
  <c r="KS28" i="14"/>
  <c r="KR28" i="14"/>
  <c r="KQ28" i="14"/>
  <c r="KP28" i="14"/>
  <c r="KO28" i="14"/>
  <c r="KN28" i="14"/>
  <c r="KM28" i="14"/>
  <c r="KL28" i="14"/>
  <c r="KK28" i="14"/>
  <c r="KJ28" i="14"/>
  <c r="KI28" i="14"/>
  <c r="KH28" i="14"/>
  <c r="KG28" i="14"/>
  <c r="KF28" i="14"/>
  <c r="KE28" i="14"/>
  <c r="KD28" i="14"/>
  <c r="KC28" i="14"/>
  <c r="KB28" i="14"/>
  <c r="KA28" i="14"/>
  <c r="JZ28" i="14"/>
  <c r="JY28" i="14"/>
  <c r="JX28" i="14"/>
  <c r="JW28" i="14"/>
  <c r="JV28" i="14"/>
  <c r="JU28" i="14"/>
  <c r="JT28" i="14"/>
  <c r="JS28" i="14"/>
  <c r="JR28" i="14"/>
  <c r="JQ28" i="14"/>
  <c r="JP28" i="14"/>
  <c r="JO28" i="14"/>
  <c r="JN28" i="14"/>
  <c r="JM28" i="14"/>
  <c r="JL28" i="14"/>
  <c r="JK28" i="14"/>
  <c r="JJ28" i="14"/>
  <c r="JI28" i="14"/>
  <c r="JH28" i="14"/>
  <c r="JG28" i="14"/>
  <c r="JF28" i="14"/>
  <c r="JE28" i="14"/>
  <c r="JD28" i="14"/>
  <c r="JC28" i="14"/>
  <c r="JB28" i="14"/>
  <c r="JA28" i="14"/>
  <c r="IZ28" i="14"/>
  <c r="IY28" i="14"/>
  <c r="IX28" i="14"/>
  <c r="IW28" i="14"/>
  <c r="IV28" i="14"/>
  <c r="IU28" i="14"/>
  <c r="IT28" i="14"/>
  <c r="IS28" i="14"/>
  <c r="IR28" i="14"/>
  <c r="IQ28" i="14"/>
  <c r="IP28" i="14"/>
  <c r="IO28" i="14"/>
  <c r="IN28" i="14"/>
  <c r="IM28" i="14"/>
  <c r="IL28" i="14"/>
  <c r="IK28" i="14"/>
  <c r="IJ28" i="14"/>
  <c r="II28" i="14"/>
  <c r="IH28" i="14"/>
  <c r="IG28" i="14"/>
  <c r="IF28" i="14"/>
  <c r="IE28" i="14"/>
  <c r="ID28" i="14"/>
  <c r="IC28" i="14"/>
  <c r="IB28" i="14"/>
  <c r="IA28" i="14"/>
  <c r="HZ28" i="14"/>
  <c r="HY28" i="14"/>
  <c r="HX28" i="14"/>
  <c r="HW28" i="14"/>
  <c r="HV28" i="14"/>
  <c r="HU28" i="14"/>
  <c r="HT28" i="14"/>
  <c r="HS28" i="14"/>
  <c r="HR28" i="14"/>
  <c r="HQ28" i="14"/>
  <c r="HP28" i="14"/>
  <c r="HO28" i="14"/>
  <c r="HN28" i="14"/>
  <c r="HM28" i="14"/>
  <c r="HL28" i="14"/>
  <c r="HK28" i="14"/>
  <c r="HJ28" i="14"/>
  <c r="HI28" i="14"/>
  <c r="HH28" i="14"/>
  <c r="HG28" i="14"/>
  <c r="HF28" i="14"/>
  <c r="HE28" i="14"/>
  <c r="HD28" i="14"/>
  <c r="HC28" i="14"/>
  <c r="HB28" i="14"/>
  <c r="HA28" i="14"/>
  <c r="GZ28" i="14"/>
  <c r="GY28" i="14"/>
  <c r="GX28" i="14"/>
  <c r="GW28" i="14"/>
  <c r="GV28" i="14"/>
  <c r="GU28" i="14"/>
  <c r="GT28" i="14"/>
  <c r="GS28" i="14"/>
  <c r="GR28" i="14"/>
  <c r="GQ28" i="14"/>
  <c r="GP28" i="14"/>
  <c r="GO28" i="14"/>
  <c r="GN28" i="14"/>
  <c r="GM28" i="14"/>
  <c r="GL28" i="14"/>
  <c r="GK28" i="14"/>
  <c r="GJ28" i="14"/>
  <c r="GI28" i="14"/>
  <c r="GH28" i="14"/>
  <c r="GG28" i="14"/>
  <c r="GF28" i="14"/>
  <c r="GE28" i="14"/>
  <c r="GD28" i="14"/>
  <c r="GC28" i="14"/>
  <c r="GB28" i="14"/>
  <c r="GA28" i="14"/>
  <c r="FZ28" i="14"/>
  <c r="FY28" i="14"/>
  <c r="FX28" i="14"/>
  <c r="FW28" i="14"/>
  <c r="FV28" i="14"/>
  <c r="FU28" i="14"/>
  <c r="FT28" i="14"/>
  <c r="FS28" i="14"/>
  <c r="FR28" i="14"/>
  <c r="FQ28" i="14"/>
  <c r="FP28" i="14"/>
  <c r="FO28" i="14"/>
  <c r="FN28" i="14"/>
  <c r="FM28" i="14"/>
  <c r="FL28" i="14"/>
  <c r="FK28" i="14"/>
  <c r="FJ28" i="14"/>
  <c r="FI28" i="14"/>
  <c r="FH28" i="14"/>
  <c r="FG28" i="14"/>
  <c r="FF28" i="14"/>
  <c r="FE28" i="14"/>
  <c r="FD28" i="14"/>
  <c r="FC28" i="14"/>
  <c r="FB28" i="14"/>
  <c r="FA28" i="14"/>
  <c r="EZ28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B28" i="14"/>
  <c r="AA56" i="14" s="1"/>
  <c r="SQ27" i="14"/>
  <c r="SP27" i="14"/>
  <c r="SO27" i="14"/>
  <c r="SN27" i="14"/>
  <c r="SM27" i="14"/>
  <c r="SL27" i="14"/>
  <c r="SK27" i="14"/>
  <c r="SJ27" i="14"/>
  <c r="SI27" i="14"/>
  <c r="SH27" i="14"/>
  <c r="SG27" i="14"/>
  <c r="SF27" i="14"/>
  <c r="SE27" i="14"/>
  <c r="SD27" i="14"/>
  <c r="SC27" i="14"/>
  <c r="SB27" i="14"/>
  <c r="SA27" i="14"/>
  <c r="RZ27" i="14"/>
  <c r="RY27" i="14"/>
  <c r="RX27" i="14"/>
  <c r="RW27" i="14"/>
  <c r="RV27" i="14"/>
  <c r="RU27" i="14"/>
  <c r="RT27" i="14"/>
  <c r="RS27" i="14"/>
  <c r="RR27" i="14"/>
  <c r="RQ27" i="14"/>
  <c r="RP27" i="14"/>
  <c r="RO27" i="14"/>
  <c r="RN27" i="14"/>
  <c r="RM27" i="14"/>
  <c r="RL27" i="14"/>
  <c r="RK27" i="14"/>
  <c r="RJ27" i="14"/>
  <c r="RI27" i="14"/>
  <c r="RH27" i="14"/>
  <c r="RG27" i="14"/>
  <c r="RF27" i="14"/>
  <c r="RE27" i="14"/>
  <c r="RD27" i="14"/>
  <c r="RC27" i="14"/>
  <c r="RB27" i="14"/>
  <c r="RA27" i="14"/>
  <c r="QZ27" i="14"/>
  <c r="QY27" i="14"/>
  <c r="QX27" i="14"/>
  <c r="QW27" i="14"/>
  <c r="QV27" i="14"/>
  <c r="QU27" i="14"/>
  <c r="QT27" i="14"/>
  <c r="QS27" i="14"/>
  <c r="QR27" i="14"/>
  <c r="QQ27" i="14"/>
  <c r="QP27" i="14"/>
  <c r="QO27" i="14"/>
  <c r="QN27" i="14"/>
  <c r="QM27" i="14"/>
  <c r="QL27" i="14"/>
  <c r="QK27" i="14"/>
  <c r="QJ27" i="14"/>
  <c r="QI27" i="14"/>
  <c r="QH27" i="14"/>
  <c r="QG27" i="14"/>
  <c r="QF27" i="14"/>
  <c r="QE27" i="14"/>
  <c r="QD27" i="14"/>
  <c r="QC27" i="14"/>
  <c r="QB27" i="14"/>
  <c r="QA27" i="14"/>
  <c r="PZ27" i="14"/>
  <c r="PY27" i="14"/>
  <c r="PX27" i="14"/>
  <c r="PW27" i="14"/>
  <c r="PV27" i="14"/>
  <c r="PU27" i="14"/>
  <c r="PT27" i="14"/>
  <c r="PS27" i="14"/>
  <c r="PR27" i="14"/>
  <c r="PQ27" i="14"/>
  <c r="PP27" i="14"/>
  <c r="PO27" i="14"/>
  <c r="PN27" i="14"/>
  <c r="PM27" i="14"/>
  <c r="PL27" i="14"/>
  <c r="PK27" i="14"/>
  <c r="PJ27" i="14"/>
  <c r="PI27" i="14"/>
  <c r="PH27" i="14"/>
  <c r="PG27" i="14"/>
  <c r="PF27" i="14"/>
  <c r="PE27" i="14"/>
  <c r="PD27" i="14"/>
  <c r="PC27" i="14"/>
  <c r="PB27" i="14"/>
  <c r="PA27" i="14"/>
  <c r="OZ27" i="14"/>
  <c r="OY27" i="14"/>
  <c r="OX27" i="14"/>
  <c r="OW27" i="14"/>
  <c r="OV27" i="14"/>
  <c r="OU27" i="14"/>
  <c r="OT27" i="14"/>
  <c r="OS27" i="14"/>
  <c r="OR27" i="14"/>
  <c r="OQ27" i="14"/>
  <c r="OP27" i="14"/>
  <c r="OO27" i="14"/>
  <c r="ON27" i="14"/>
  <c r="OM27" i="14"/>
  <c r="OL27" i="14"/>
  <c r="OK27" i="14"/>
  <c r="OJ27" i="14"/>
  <c r="OI27" i="14"/>
  <c r="OH27" i="14"/>
  <c r="OG27" i="14"/>
  <c r="OF27" i="14"/>
  <c r="OE27" i="14"/>
  <c r="OD27" i="14"/>
  <c r="OC27" i="14"/>
  <c r="OB27" i="14"/>
  <c r="OA27" i="14"/>
  <c r="NZ27" i="14"/>
  <c r="NY27" i="14"/>
  <c r="NX27" i="14"/>
  <c r="NW27" i="14"/>
  <c r="NV27" i="14"/>
  <c r="NU27" i="14"/>
  <c r="NT27" i="14"/>
  <c r="NS27" i="14"/>
  <c r="NR27" i="14"/>
  <c r="NQ27" i="14"/>
  <c r="NP27" i="14"/>
  <c r="NO27" i="14"/>
  <c r="NN27" i="14"/>
  <c r="NM27" i="14"/>
  <c r="NL27" i="14"/>
  <c r="NK27" i="14"/>
  <c r="NJ27" i="14"/>
  <c r="NI27" i="14"/>
  <c r="NH27" i="14"/>
  <c r="NG27" i="14"/>
  <c r="NF27" i="14"/>
  <c r="NE27" i="14"/>
  <c r="ND27" i="14"/>
  <c r="NC27" i="14"/>
  <c r="NB27" i="14"/>
  <c r="NA27" i="14"/>
  <c r="MZ27" i="14"/>
  <c r="MY27" i="14"/>
  <c r="MX27" i="14"/>
  <c r="MW27" i="14"/>
  <c r="MV27" i="14"/>
  <c r="MU27" i="14"/>
  <c r="MT27" i="14"/>
  <c r="MS27" i="14"/>
  <c r="MR27" i="14"/>
  <c r="MQ27" i="14"/>
  <c r="MP27" i="14"/>
  <c r="MO27" i="14"/>
  <c r="MN27" i="14"/>
  <c r="MM27" i="14"/>
  <c r="ML27" i="14"/>
  <c r="MK27" i="14"/>
  <c r="MJ27" i="14"/>
  <c r="MI27" i="14"/>
  <c r="MH27" i="14"/>
  <c r="MG27" i="14"/>
  <c r="MF27" i="14"/>
  <c r="ME27" i="14"/>
  <c r="MD27" i="14"/>
  <c r="MC27" i="14"/>
  <c r="MB27" i="14"/>
  <c r="MA27" i="14"/>
  <c r="LZ27" i="14"/>
  <c r="LY27" i="14"/>
  <c r="LX27" i="14"/>
  <c r="LW27" i="14"/>
  <c r="LV27" i="14"/>
  <c r="LU27" i="14"/>
  <c r="LT27" i="14"/>
  <c r="LS27" i="14"/>
  <c r="LR27" i="14"/>
  <c r="LQ27" i="14"/>
  <c r="LP27" i="14"/>
  <c r="LO27" i="14"/>
  <c r="LN27" i="14"/>
  <c r="LM27" i="14"/>
  <c r="LL27" i="14"/>
  <c r="LK27" i="14"/>
  <c r="LJ27" i="14"/>
  <c r="LI27" i="14"/>
  <c r="LH27" i="14"/>
  <c r="LG27" i="14"/>
  <c r="LF27" i="14"/>
  <c r="LE27" i="14"/>
  <c r="LD27" i="14"/>
  <c r="LC27" i="14"/>
  <c r="LB27" i="14"/>
  <c r="LA27" i="14"/>
  <c r="KZ27" i="14"/>
  <c r="KY27" i="14"/>
  <c r="KX27" i="14"/>
  <c r="KW27" i="14"/>
  <c r="KV27" i="14"/>
  <c r="KU27" i="14"/>
  <c r="KT27" i="14"/>
  <c r="KS27" i="14"/>
  <c r="KR27" i="14"/>
  <c r="KQ27" i="14"/>
  <c r="KP27" i="14"/>
  <c r="KO27" i="14"/>
  <c r="KN27" i="14"/>
  <c r="KM27" i="14"/>
  <c r="KL27" i="14"/>
  <c r="KK27" i="14"/>
  <c r="KJ27" i="14"/>
  <c r="KI27" i="14"/>
  <c r="KH27" i="14"/>
  <c r="KG27" i="14"/>
  <c r="KF27" i="14"/>
  <c r="KE27" i="14"/>
  <c r="KD27" i="14"/>
  <c r="KC27" i="14"/>
  <c r="KB27" i="14"/>
  <c r="KA27" i="14"/>
  <c r="JZ27" i="14"/>
  <c r="JY27" i="14"/>
  <c r="JX27" i="14"/>
  <c r="JW27" i="14"/>
  <c r="JV27" i="14"/>
  <c r="JU27" i="14"/>
  <c r="JT27" i="14"/>
  <c r="JS27" i="14"/>
  <c r="JR27" i="14"/>
  <c r="JQ27" i="14"/>
  <c r="JP27" i="14"/>
  <c r="JO27" i="14"/>
  <c r="JN27" i="14"/>
  <c r="JM27" i="14"/>
  <c r="JL27" i="14"/>
  <c r="JK27" i="14"/>
  <c r="JJ27" i="14"/>
  <c r="JI27" i="14"/>
  <c r="JH27" i="14"/>
  <c r="JG27" i="14"/>
  <c r="JF27" i="14"/>
  <c r="JE27" i="14"/>
  <c r="JD27" i="14"/>
  <c r="JC27" i="14"/>
  <c r="JB27" i="14"/>
  <c r="JA27" i="14"/>
  <c r="IZ27" i="14"/>
  <c r="IY27" i="14"/>
  <c r="IX27" i="14"/>
  <c r="IW27" i="14"/>
  <c r="IV27" i="14"/>
  <c r="IU27" i="14"/>
  <c r="IT27" i="14"/>
  <c r="IS27" i="14"/>
  <c r="IR27" i="14"/>
  <c r="IQ27" i="14"/>
  <c r="IP27" i="14"/>
  <c r="IO27" i="14"/>
  <c r="IN27" i="14"/>
  <c r="IM27" i="14"/>
  <c r="IL27" i="14"/>
  <c r="IK27" i="14"/>
  <c r="IJ27" i="14"/>
  <c r="II27" i="14"/>
  <c r="IH27" i="14"/>
  <c r="IG27" i="14"/>
  <c r="IF27" i="14"/>
  <c r="IE27" i="14"/>
  <c r="ID27" i="14"/>
  <c r="IC27" i="14"/>
  <c r="IB27" i="14"/>
  <c r="IA27" i="14"/>
  <c r="HZ27" i="14"/>
  <c r="HY27" i="14"/>
  <c r="HX27" i="14"/>
  <c r="HW27" i="14"/>
  <c r="HV27" i="14"/>
  <c r="HU27" i="14"/>
  <c r="HT27" i="14"/>
  <c r="HS27" i="14"/>
  <c r="HR27" i="14"/>
  <c r="HQ27" i="14"/>
  <c r="HP27" i="14"/>
  <c r="HO27" i="14"/>
  <c r="HN27" i="14"/>
  <c r="HM27" i="14"/>
  <c r="HL27" i="14"/>
  <c r="HK27" i="14"/>
  <c r="HJ27" i="14"/>
  <c r="HI27" i="14"/>
  <c r="HH27" i="14"/>
  <c r="HG27" i="14"/>
  <c r="HF27" i="14"/>
  <c r="HE27" i="14"/>
  <c r="HD27" i="14"/>
  <c r="HC27" i="14"/>
  <c r="HB27" i="14"/>
  <c r="HA27" i="14"/>
  <c r="GZ27" i="14"/>
  <c r="GY27" i="14"/>
  <c r="GX27" i="14"/>
  <c r="GW27" i="14"/>
  <c r="GV27" i="14"/>
  <c r="GU27" i="14"/>
  <c r="GT27" i="14"/>
  <c r="GS27" i="14"/>
  <c r="GR27" i="14"/>
  <c r="GQ27" i="14"/>
  <c r="GP27" i="14"/>
  <c r="GO27" i="14"/>
  <c r="GN27" i="14"/>
  <c r="GM27" i="14"/>
  <c r="GL27" i="14"/>
  <c r="GK27" i="14"/>
  <c r="GJ27" i="14"/>
  <c r="GI27" i="14"/>
  <c r="GH27" i="14"/>
  <c r="GG27" i="14"/>
  <c r="GF27" i="14"/>
  <c r="GE27" i="14"/>
  <c r="GD27" i="14"/>
  <c r="GC27" i="14"/>
  <c r="GB27" i="14"/>
  <c r="GA27" i="14"/>
  <c r="FZ27" i="14"/>
  <c r="FY27" i="14"/>
  <c r="FX27" i="14"/>
  <c r="FW27" i="14"/>
  <c r="FV27" i="14"/>
  <c r="FU27" i="14"/>
  <c r="FT27" i="14"/>
  <c r="FS27" i="14"/>
  <c r="FR27" i="14"/>
  <c r="FQ27" i="14"/>
  <c r="FP27" i="14"/>
  <c r="FO27" i="14"/>
  <c r="FN27" i="14"/>
  <c r="FM27" i="14"/>
  <c r="FL27" i="14"/>
  <c r="FK27" i="14"/>
  <c r="FJ27" i="14"/>
  <c r="FI27" i="14"/>
  <c r="FH27" i="14"/>
  <c r="FG27" i="14"/>
  <c r="FF27" i="14"/>
  <c r="FE27" i="14"/>
  <c r="FD27" i="14"/>
  <c r="FC27" i="14"/>
  <c r="FB27" i="14"/>
  <c r="FA27" i="14"/>
  <c r="EZ27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B27" i="14"/>
  <c r="AA55" i="14" s="1"/>
  <c r="SQ26" i="14"/>
  <c r="SP26" i="14"/>
  <c r="SO26" i="14"/>
  <c r="SN26" i="14"/>
  <c r="SM26" i="14"/>
  <c r="SL26" i="14"/>
  <c r="SK26" i="14"/>
  <c r="SJ26" i="14"/>
  <c r="SI26" i="14"/>
  <c r="SH26" i="14"/>
  <c r="SG26" i="14"/>
  <c r="SF26" i="14"/>
  <c r="SE26" i="14"/>
  <c r="SD26" i="14"/>
  <c r="SC26" i="14"/>
  <c r="SB26" i="14"/>
  <c r="SA26" i="14"/>
  <c r="RZ26" i="14"/>
  <c r="RY26" i="14"/>
  <c r="RX26" i="14"/>
  <c r="RW26" i="14"/>
  <c r="RV26" i="14"/>
  <c r="RU26" i="14"/>
  <c r="RT26" i="14"/>
  <c r="RS26" i="14"/>
  <c r="RR26" i="14"/>
  <c r="RQ26" i="14"/>
  <c r="RP26" i="14"/>
  <c r="RO26" i="14"/>
  <c r="RN26" i="14"/>
  <c r="RM26" i="14"/>
  <c r="RL26" i="14"/>
  <c r="RK26" i="14"/>
  <c r="RJ26" i="14"/>
  <c r="RI26" i="14"/>
  <c r="RH26" i="14"/>
  <c r="RG26" i="14"/>
  <c r="RF26" i="14"/>
  <c r="RE26" i="14"/>
  <c r="RD26" i="14"/>
  <c r="RC26" i="14"/>
  <c r="RB26" i="14"/>
  <c r="RA26" i="14"/>
  <c r="QZ26" i="14"/>
  <c r="QY26" i="14"/>
  <c r="QX26" i="14"/>
  <c r="QW26" i="14"/>
  <c r="QV26" i="14"/>
  <c r="QU26" i="14"/>
  <c r="QT26" i="14"/>
  <c r="QS26" i="14"/>
  <c r="QR26" i="14"/>
  <c r="QQ26" i="14"/>
  <c r="QP26" i="14"/>
  <c r="QO26" i="14"/>
  <c r="QN26" i="14"/>
  <c r="QM26" i="14"/>
  <c r="QL26" i="14"/>
  <c r="QK26" i="14"/>
  <c r="QJ26" i="14"/>
  <c r="QI26" i="14"/>
  <c r="QH26" i="14"/>
  <c r="QG26" i="14"/>
  <c r="QF26" i="14"/>
  <c r="QE26" i="14"/>
  <c r="QD26" i="14"/>
  <c r="QC26" i="14"/>
  <c r="QB26" i="14"/>
  <c r="QA26" i="14"/>
  <c r="PZ26" i="14"/>
  <c r="PY26" i="14"/>
  <c r="PX26" i="14"/>
  <c r="PW26" i="14"/>
  <c r="PV26" i="14"/>
  <c r="PU26" i="14"/>
  <c r="PT26" i="14"/>
  <c r="PS26" i="14"/>
  <c r="PR26" i="14"/>
  <c r="PQ26" i="14"/>
  <c r="PP26" i="14"/>
  <c r="PO26" i="14"/>
  <c r="PN26" i="14"/>
  <c r="PM26" i="14"/>
  <c r="PL26" i="14"/>
  <c r="PK26" i="14"/>
  <c r="PJ26" i="14"/>
  <c r="PI26" i="14"/>
  <c r="PH26" i="14"/>
  <c r="PG26" i="14"/>
  <c r="PF26" i="14"/>
  <c r="PE26" i="14"/>
  <c r="PD26" i="14"/>
  <c r="PC26" i="14"/>
  <c r="PB26" i="14"/>
  <c r="PA26" i="14"/>
  <c r="OZ26" i="14"/>
  <c r="OY26" i="14"/>
  <c r="OX26" i="14"/>
  <c r="OW26" i="14"/>
  <c r="OV26" i="14"/>
  <c r="OU26" i="14"/>
  <c r="OT26" i="14"/>
  <c r="OS26" i="14"/>
  <c r="OR26" i="14"/>
  <c r="OQ26" i="14"/>
  <c r="OP26" i="14"/>
  <c r="OO26" i="14"/>
  <c r="ON26" i="14"/>
  <c r="OM26" i="14"/>
  <c r="OL26" i="14"/>
  <c r="OK26" i="14"/>
  <c r="OJ26" i="14"/>
  <c r="OI26" i="14"/>
  <c r="OH26" i="14"/>
  <c r="OG26" i="14"/>
  <c r="OF26" i="14"/>
  <c r="OE26" i="14"/>
  <c r="OD26" i="14"/>
  <c r="OC26" i="14"/>
  <c r="OB26" i="14"/>
  <c r="OA26" i="14"/>
  <c r="NZ26" i="14"/>
  <c r="NY26" i="14"/>
  <c r="NX26" i="14"/>
  <c r="NW26" i="14"/>
  <c r="NV26" i="14"/>
  <c r="NU26" i="14"/>
  <c r="NT26" i="14"/>
  <c r="NS26" i="14"/>
  <c r="NR26" i="14"/>
  <c r="NQ26" i="14"/>
  <c r="NP26" i="14"/>
  <c r="NO26" i="14"/>
  <c r="NN26" i="14"/>
  <c r="NM26" i="14"/>
  <c r="NL26" i="14"/>
  <c r="NK26" i="14"/>
  <c r="NJ26" i="14"/>
  <c r="NI26" i="14"/>
  <c r="NH26" i="14"/>
  <c r="NG26" i="14"/>
  <c r="NF26" i="14"/>
  <c r="NE26" i="14"/>
  <c r="ND26" i="14"/>
  <c r="NC26" i="14"/>
  <c r="NB26" i="14"/>
  <c r="NA26" i="14"/>
  <c r="MZ26" i="14"/>
  <c r="MY26" i="14"/>
  <c r="MX26" i="14"/>
  <c r="MW26" i="14"/>
  <c r="MV26" i="14"/>
  <c r="MU26" i="14"/>
  <c r="MT26" i="14"/>
  <c r="MS26" i="14"/>
  <c r="MR26" i="14"/>
  <c r="MQ26" i="14"/>
  <c r="MP26" i="14"/>
  <c r="MO26" i="14"/>
  <c r="MN26" i="14"/>
  <c r="MM26" i="14"/>
  <c r="ML26" i="14"/>
  <c r="MK26" i="14"/>
  <c r="MJ26" i="14"/>
  <c r="MI26" i="14"/>
  <c r="MH26" i="14"/>
  <c r="MG26" i="14"/>
  <c r="MF26" i="14"/>
  <c r="ME26" i="14"/>
  <c r="MD26" i="14"/>
  <c r="MC26" i="14"/>
  <c r="MB26" i="14"/>
  <c r="MA26" i="14"/>
  <c r="LZ26" i="14"/>
  <c r="LY26" i="14"/>
  <c r="LX26" i="14"/>
  <c r="LW26" i="14"/>
  <c r="LV26" i="14"/>
  <c r="LU26" i="14"/>
  <c r="LT26" i="14"/>
  <c r="LS26" i="14"/>
  <c r="LR26" i="14"/>
  <c r="LQ26" i="14"/>
  <c r="LP26" i="14"/>
  <c r="LO26" i="14"/>
  <c r="LN26" i="14"/>
  <c r="LM26" i="14"/>
  <c r="LL26" i="14"/>
  <c r="LK26" i="14"/>
  <c r="LJ26" i="14"/>
  <c r="LI26" i="14"/>
  <c r="LH26" i="14"/>
  <c r="LG26" i="14"/>
  <c r="LF26" i="14"/>
  <c r="LE26" i="14"/>
  <c r="LD26" i="14"/>
  <c r="LC26" i="14"/>
  <c r="LB26" i="14"/>
  <c r="LA26" i="14"/>
  <c r="KZ26" i="14"/>
  <c r="KY26" i="14"/>
  <c r="KX26" i="14"/>
  <c r="KW26" i="14"/>
  <c r="KV26" i="14"/>
  <c r="KU26" i="14"/>
  <c r="KT26" i="14"/>
  <c r="KS26" i="14"/>
  <c r="KR26" i="14"/>
  <c r="KQ26" i="14"/>
  <c r="KP26" i="14"/>
  <c r="KO26" i="14"/>
  <c r="KN26" i="14"/>
  <c r="KM26" i="14"/>
  <c r="KL26" i="14"/>
  <c r="KK26" i="14"/>
  <c r="KJ26" i="14"/>
  <c r="KI26" i="14"/>
  <c r="KH26" i="14"/>
  <c r="KG26" i="14"/>
  <c r="KF26" i="14"/>
  <c r="KE26" i="14"/>
  <c r="KD26" i="14"/>
  <c r="KC26" i="14"/>
  <c r="KB26" i="14"/>
  <c r="KA26" i="14"/>
  <c r="JZ26" i="14"/>
  <c r="JY26" i="14"/>
  <c r="JX26" i="14"/>
  <c r="JW26" i="14"/>
  <c r="JV26" i="14"/>
  <c r="JU26" i="14"/>
  <c r="JT26" i="14"/>
  <c r="JS26" i="14"/>
  <c r="JR26" i="14"/>
  <c r="JQ26" i="14"/>
  <c r="JP26" i="14"/>
  <c r="JO26" i="14"/>
  <c r="JN26" i="14"/>
  <c r="JM26" i="14"/>
  <c r="JL26" i="14"/>
  <c r="JK26" i="14"/>
  <c r="JJ26" i="14"/>
  <c r="JI26" i="14"/>
  <c r="JH26" i="14"/>
  <c r="JG26" i="14"/>
  <c r="JF26" i="14"/>
  <c r="JE26" i="14"/>
  <c r="JD26" i="14"/>
  <c r="JC26" i="14"/>
  <c r="JB26" i="14"/>
  <c r="JA26" i="14"/>
  <c r="IZ26" i="14"/>
  <c r="IY26" i="14"/>
  <c r="IX26" i="14"/>
  <c r="IW26" i="14"/>
  <c r="IV26" i="14"/>
  <c r="IU26" i="14"/>
  <c r="IT26" i="14"/>
  <c r="IS26" i="14"/>
  <c r="IR26" i="14"/>
  <c r="IQ26" i="14"/>
  <c r="IP26" i="14"/>
  <c r="IO26" i="14"/>
  <c r="IN26" i="14"/>
  <c r="IM26" i="14"/>
  <c r="IL26" i="14"/>
  <c r="IK26" i="14"/>
  <c r="IJ26" i="14"/>
  <c r="II26" i="14"/>
  <c r="IH26" i="14"/>
  <c r="IG26" i="14"/>
  <c r="IF26" i="14"/>
  <c r="IE26" i="14"/>
  <c r="ID26" i="14"/>
  <c r="IC26" i="14"/>
  <c r="IB26" i="14"/>
  <c r="IA26" i="14"/>
  <c r="HZ26" i="14"/>
  <c r="HY26" i="14"/>
  <c r="HX26" i="14"/>
  <c r="HW26" i="14"/>
  <c r="HV26" i="14"/>
  <c r="HU26" i="14"/>
  <c r="HT26" i="14"/>
  <c r="HS26" i="14"/>
  <c r="HR26" i="14"/>
  <c r="HQ26" i="14"/>
  <c r="HP26" i="14"/>
  <c r="HO26" i="14"/>
  <c r="HN26" i="14"/>
  <c r="HM26" i="14"/>
  <c r="HL26" i="14"/>
  <c r="HK26" i="14"/>
  <c r="HJ26" i="14"/>
  <c r="HI26" i="14"/>
  <c r="HH26" i="14"/>
  <c r="HG26" i="14"/>
  <c r="HF26" i="14"/>
  <c r="HE26" i="14"/>
  <c r="HD26" i="14"/>
  <c r="HC26" i="14"/>
  <c r="HB26" i="14"/>
  <c r="HA26" i="14"/>
  <c r="GZ26" i="14"/>
  <c r="GY26" i="14"/>
  <c r="GX26" i="14"/>
  <c r="GW26" i="14"/>
  <c r="GV26" i="14"/>
  <c r="GU26" i="14"/>
  <c r="GT26" i="14"/>
  <c r="GS26" i="14"/>
  <c r="GR26" i="14"/>
  <c r="GQ26" i="14"/>
  <c r="GP26" i="14"/>
  <c r="GO26" i="14"/>
  <c r="GN26" i="14"/>
  <c r="GM26" i="14"/>
  <c r="GL26" i="14"/>
  <c r="GK26" i="14"/>
  <c r="GJ26" i="14"/>
  <c r="GI26" i="14"/>
  <c r="GH26" i="14"/>
  <c r="GG26" i="14"/>
  <c r="GF26" i="14"/>
  <c r="GE26" i="14"/>
  <c r="GD26" i="14"/>
  <c r="GC26" i="14"/>
  <c r="GB26" i="14"/>
  <c r="GA26" i="14"/>
  <c r="FZ26" i="14"/>
  <c r="FY26" i="14"/>
  <c r="FX26" i="14"/>
  <c r="FW26" i="14"/>
  <c r="FV26" i="14"/>
  <c r="FU26" i="14"/>
  <c r="FT26" i="14"/>
  <c r="FS26" i="14"/>
  <c r="FR26" i="14"/>
  <c r="FQ26" i="14"/>
  <c r="FP26" i="14"/>
  <c r="FO26" i="14"/>
  <c r="FN26" i="14"/>
  <c r="FM26" i="14"/>
  <c r="FL26" i="14"/>
  <c r="FK26" i="14"/>
  <c r="FJ26" i="14"/>
  <c r="FI26" i="14"/>
  <c r="FH26" i="14"/>
  <c r="FG26" i="14"/>
  <c r="FF26" i="14"/>
  <c r="FE26" i="14"/>
  <c r="FD26" i="14"/>
  <c r="FC26" i="14"/>
  <c r="FB26" i="14"/>
  <c r="FA26" i="14"/>
  <c r="EZ26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B26" i="14"/>
  <c r="AA54" i="14" s="1"/>
  <c r="SQ25" i="14"/>
  <c r="SP25" i="14"/>
  <c r="SO25" i="14"/>
  <c r="SN25" i="14"/>
  <c r="SM25" i="14"/>
  <c r="SL25" i="14"/>
  <c r="SK25" i="14"/>
  <c r="SJ25" i="14"/>
  <c r="SI25" i="14"/>
  <c r="SH25" i="14"/>
  <c r="SG25" i="14"/>
  <c r="SF25" i="14"/>
  <c r="SE25" i="14"/>
  <c r="SD25" i="14"/>
  <c r="SC25" i="14"/>
  <c r="SB25" i="14"/>
  <c r="SA25" i="14"/>
  <c r="RZ25" i="14"/>
  <c r="RY25" i="14"/>
  <c r="RX25" i="14"/>
  <c r="RW25" i="14"/>
  <c r="RV25" i="14"/>
  <c r="RU25" i="14"/>
  <c r="RT25" i="14"/>
  <c r="RS25" i="14"/>
  <c r="RR25" i="14"/>
  <c r="RQ25" i="14"/>
  <c r="RP25" i="14"/>
  <c r="RO25" i="14"/>
  <c r="RN25" i="14"/>
  <c r="RM25" i="14"/>
  <c r="RL25" i="14"/>
  <c r="RK25" i="14"/>
  <c r="RJ25" i="14"/>
  <c r="RI25" i="14"/>
  <c r="RH25" i="14"/>
  <c r="RG25" i="14"/>
  <c r="RF25" i="14"/>
  <c r="RE25" i="14"/>
  <c r="RD25" i="14"/>
  <c r="RC25" i="14"/>
  <c r="RB25" i="14"/>
  <c r="RA25" i="14"/>
  <c r="QZ25" i="14"/>
  <c r="QY25" i="14"/>
  <c r="QX25" i="14"/>
  <c r="QW25" i="14"/>
  <c r="QV25" i="14"/>
  <c r="QU25" i="14"/>
  <c r="QT25" i="14"/>
  <c r="QS25" i="14"/>
  <c r="QR25" i="14"/>
  <c r="QQ25" i="14"/>
  <c r="QP25" i="14"/>
  <c r="QO25" i="14"/>
  <c r="QN25" i="14"/>
  <c r="QM25" i="14"/>
  <c r="QL25" i="14"/>
  <c r="QK25" i="14"/>
  <c r="QJ25" i="14"/>
  <c r="QI25" i="14"/>
  <c r="QH25" i="14"/>
  <c r="QG25" i="14"/>
  <c r="QF25" i="14"/>
  <c r="QE25" i="14"/>
  <c r="QD25" i="14"/>
  <c r="QC25" i="14"/>
  <c r="QB25" i="14"/>
  <c r="QA25" i="14"/>
  <c r="PZ25" i="14"/>
  <c r="PY25" i="14"/>
  <c r="PX25" i="14"/>
  <c r="PW25" i="14"/>
  <c r="PV25" i="14"/>
  <c r="PU25" i="14"/>
  <c r="PT25" i="14"/>
  <c r="PS25" i="14"/>
  <c r="PR25" i="14"/>
  <c r="PQ25" i="14"/>
  <c r="PP25" i="14"/>
  <c r="PO25" i="14"/>
  <c r="PN25" i="14"/>
  <c r="PM25" i="14"/>
  <c r="PL25" i="14"/>
  <c r="PK25" i="14"/>
  <c r="PJ25" i="14"/>
  <c r="PI25" i="14"/>
  <c r="PH25" i="14"/>
  <c r="PG25" i="14"/>
  <c r="PF25" i="14"/>
  <c r="PE25" i="14"/>
  <c r="PD25" i="14"/>
  <c r="PC25" i="14"/>
  <c r="PB25" i="14"/>
  <c r="PA25" i="14"/>
  <c r="OZ25" i="14"/>
  <c r="OY25" i="14"/>
  <c r="OX25" i="14"/>
  <c r="OW25" i="14"/>
  <c r="OV25" i="14"/>
  <c r="OU25" i="14"/>
  <c r="OT25" i="14"/>
  <c r="OS25" i="14"/>
  <c r="OR25" i="14"/>
  <c r="OQ25" i="14"/>
  <c r="OP25" i="14"/>
  <c r="OO25" i="14"/>
  <c r="ON25" i="14"/>
  <c r="OM25" i="14"/>
  <c r="OL25" i="14"/>
  <c r="OK25" i="14"/>
  <c r="OJ25" i="14"/>
  <c r="OI25" i="14"/>
  <c r="OH25" i="14"/>
  <c r="OG25" i="14"/>
  <c r="OF25" i="14"/>
  <c r="OE25" i="14"/>
  <c r="OD25" i="14"/>
  <c r="OC25" i="14"/>
  <c r="OB25" i="14"/>
  <c r="OA25" i="14"/>
  <c r="NZ25" i="14"/>
  <c r="NY25" i="14"/>
  <c r="NX25" i="14"/>
  <c r="NW25" i="14"/>
  <c r="NV25" i="14"/>
  <c r="NU25" i="14"/>
  <c r="NT25" i="14"/>
  <c r="NS25" i="14"/>
  <c r="NR25" i="14"/>
  <c r="NQ25" i="14"/>
  <c r="NP25" i="14"/>
  <c r="NO25" i="14"/>
  <c r="NN25" i="14"/>
  <c r="NM25" i="14"/>
  <c r="NL25" i="14"/>
  <c r="NK25" i="14"/>
  <c r="NJ25" i="14"/>
  <c r="NI25" i="14"/>
  <c r="NH25" i="14"/>
  <c r="NG25" i="14"/>
  <c r="NF25" i="14"/>
  <c r="NE25" i="14"/>
  <c r="ND25" i="14"/>
  <c r="NC25" i="14"/>
  <c r="NB25" i="14"/>
  <c r="NA25" i="14"/>
  <c r="MZ25" i="14"/>
  <c r="MY25" i="14"/>
  <c r="MX25" i="14"/>
  <c r="MW25" i="14"/>
  <c r="MV25" i="14"/>
  <c r="MU25" i="14"/>
  <c r="MT25" i="14"/>
  <c r="MS25" i="14"/>
  <c r="MR25" i="14"/>
  <c r="MQ25" i="14"/>
  <c r="MP25" i="14"/>
  <c r="MO25" i="14"/>
  <c r="MN25" i="14"/>
  <c r="MM25" i="14"/>
  <c r="ML25" i="14"/>
  <c r="MK25" i="14"/>
  <c r="MJ25" i="14"/>
  <c r="MI25" i="14"/>
  <c r="MH25" i="14"/>
  <c r="MG25" i="14"/>
  <c r="MF25" i="14"/>
  <c r="ME25" i="14"/>
  <c r="MD25" i="14"/>
  <c r="MC25" i="14"/>
  <c r="MB25" i="14"/>
  <c r="MA25" i="14"/>
  <c r="LZ25" i="14"/>
  <c r="LY25" i="14"/>
  <c r="LX25" i="14"/>
  <c r="LW25" i="14"/>
  <c r="LV25" i="14"/>
  <c r="LU25" i="14"/>
  <c r="LT25" i="14"/>
  <c r="LS25" i="14"/>
  <c r="LR25" i="14"/>
  <c r="LQ25" i="14"/>
  <c r="LP25" i="14"/>
  <c r="LO25" i="14"/>
  <c r="LN25" i="14"/>
  <c r="LM25" i="14"/>
  <c r="LL25" i="14"/>
  <c r="LK25" i="14"/>
  <c r="LJ25" i="14"/>
  <c r="LI25" i="14"/>
  <c r="LH25" i="14"/>
  <c r="LG25" i="14"/>
  <c r="LF25" i="14"/>
  <c r="LE25" i="14"/>
  <c r="LD25" i="14"/>
  <c r="LC25" i="14"/>
  <c r="LB25" i="14"/>
  <c r="LA25" i="14"/>
  <c r="KZ25" i="14"/>
  <c r="KY25" i="14"/>
  <c r="KX25" i="14"/>
  <c r="KW25" i="14"/>
  <c r="KV25" i="14"/>
  <c r="KU25" i="14"/>
  <c r="KT25" i="14"/>
  <c r="KS25" i="14"/>
  <c r="KR25" i="14"/>
  <c r="KQ25" i="14"/>
  <c r="KP25" i="14"/>
  <c r="KO25" i="14"/>
  <c r="KN25" i="14"/>
  <c r="KM25" i="14"/>
  <c r="KL25" i="14"/>
  <c r="KK25" i="14"/>
  <c r="KJ25" i="14"/>
  <c r="KI25" i="14"/>
  <c r="KH25" i="14"/>
  <c r="KG25" i="14"/>
  <c r="KF25" i="14"/>
  <c r="KE25" i="14"/>
  <c r="KD25" i="14"/>
  <c r="KC25" i="14"/>
  <c r="KB25" i="14"/>
  <c r="KA25" i="14"/>
  <c r="JZ25" i="14"/>
  <c r="JY25" i="14"/>
  <c r="JX25" i="14"/>
  <c r="JW25" i="14"/>
  <c r="JV25" i="14"/>
  <c r="JU25" i="14"/>
  <c r="JT25" i="14"/>
  <c r="JS25" i="14"/>
  <c r="JR25" i="14"/>
  <c r="JQ25" i="14"/>
  <c r="JP25" i="14"/>
  <c r="JO25" i="14"/>
  <c r="JN25" i="14"/>
  <c r="JM25" i="14"/>
  <c r="JL25" i="14"/>
  <c r="JK25" i="14"/>
  <c r="JJ25" i="14"/>
  <c r="JI25" i="14"/>
  <c r="JH25" i="14"/>
  <c r="JG25" i="14"/>
  <c r="JF25" i="14"/>
  <c r="JE25" i="14"/>
  <c r="JD25" i="14"/>
  <c r="JC25" i="14"/>
  <c r="JB25" i="14"/>
  <c r="JA25" i="14"/>
  <c r="IZ25" i="14"/>
  <c r="IY25" i="14"/>
  <c r="IX25" i="14"/>
  <c r="IW25" i="14"/>
  <c r="IV25" i="14"/>
  <c r="IU25" i="14"/>
  <c r="IT25" i="14"/>
  <c r="IS25" i="14"/>
  <c r="IR25" i="14"/>
  <c r="IQ25" i="14"/>
  <c r="IP25" i="14"/>
  <c r="IO25" i="14"/>
  <c r="IN25" i="14"/>
  <c r="IM25" i="14"/>
  <c r="IL25" i="14"/>
  <c r="IK25" i="14"/>
  <c r="IJ25" i="14"/>
  <c r="II25" i="14"/>
  <c r="IH25" i="14"/>
  <c r="IG25" i="14"/>
  <c r="IF25" i="14"/>
  <c r="IE25" i="14"/>
  <c r="ID25" i="14"/>
  <c r="IC25" i="14"/>
  <c r="IB25" i="14"/>
  <c r="IA25" i="14"/>
  <c r="HZ25" i="14"/>
  <c r="HY25" i="14"/>
  <c r="HX25" i="14"/>
  <c r="HW25" i="14"/>
  <c r="HV25" i="14"/>
  <c r="HU25" i="14"/>
  <c r="HT25" i="14"/>
  <c r="HS25" i="14"/>
  <c r="HR25" i="14"/>
  <c r="HQ25" i="14"/>
  <c r="HP25" i="14"/>
  <c r="HO25" i="14"/>
  <c r="HN25" i="14"/>
  <c r="HM25" i="14"/>
  <c r="HL25" i="14"/>
  <c r="HK25" i="14"/>
  <c r="HJ25" i="14"/>
  <c r="HI25" i="14"/>
  <c r="HH25" i="14"/>
  <c r="HG25" i="14"/>
  <c r="HF25" i="14"/>
  <c r="HE25" i="14"/>
  <c r="HD25" i="14"/>
  <c r="HC25" i="14"/>
  <c r="HB25" i="14"/>
  <c r="HA25" i="14"/>
  <c r="GZ25" i="14"/>
  <c r="GY25" i="14"/>
  <c r="GX25" i="14"/>
  <c r="GW25" i="14"/>
  <c r="GV25" i="14"/>
  <c r="GU25" i="14"/>
  <c r="GT25" i="14"/>
  <c r="GS25" i="14"/>
  <c r="GR25" i="14"/>
  <c r="GQ25" i="14"/>
  <c r="GP25" i="14"/>
  <c r="GO25" i="14"/>
  <c r="GN25" i="14"/>
  <c r="GM25" i="14"/>
  <c r="GL25" i="14"/>
  <c r="GK25" i="14"/>
  <c r="GJ25" i="14"/>
  <c r="GI25" i="14"/>
  <c r="GH25" i="14"/>
  <c r="GG25" i="14"/>
  <c r="GF25" i="14"/>
  <c r="GE25" i="14"/>
  <c r="GD25" i="14"/>
  <c r="GC25" i="14"/>
  <c r="GB25" i="14"/>
  <c r="GA25" i="14"/>
  <c r="FZ25" i="14"/>
  <c r="FY25" i="14"/>
  <c r="FX25" i="14"/>
  <c r="FW25" i="14"/>
  <c r="FV25" i="14"/>
  <c r="FU25" i="14"/>
  <c r="FT25" i="14"/>
  <c r="FS25" i="14"/>
  <c r="FR25" i="14"/>
  <c r="FQ25" i="14"/>
  <c r="FP25" i="14"/>
  <c r="FO25" i="14"/>
  <c r="FN25" i="14"/>
  <c r="FM25" i="14"/>
  <c r="FL25" i="14"/>
  <c r="FK25" i="14"/>
  <c r="FJ25" i="14"/>
  <c r="FI25" i="14"/>
  <c r="FH25" i="14"/>
  <c r="FG25" i="14"/>
  <c r="FF25" i="14"/>
  <c r="FE25" i="14"/>
  <c r="FD25" i="14"/>
  <c r="FC25" i="14"/>
  <c r="FB25" i="14"/>
  <c r="FA25" i="14"/>
  <c r="EZ25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B25" i="14"/>
  <c r="AA53" i="14" s="1"/>
  <c r="SQ24" i="14"/>
  <c r="SP24" i="14"/>
  <c r="SO24" i="14"/>
  <c r="SN24" i="14"/>
  <c r="SM24" i="14"/>
  <c r="SL24" i="14"/>
  <c r="SK24" i="14"/>
  <c r="SJ24" i="14"/>
  <c r="SI24" i="14"/>
  <c r="SH24" i="14"/>
  <c r="SG24" i="14"/>
  <c r="SF24" i="14"/>
  <c r="SE24" i="14"/>
  <c r="SD24" i="14"/>
  <c r="SC24" i="14"/>
  <c r="SB24" i="14"/>
  <c r="SA24" i="14"/>
  <c r="RZ24" i="14"/>
  <c r="RY24" i="14"/>
  <c r="RX24" i="14"/>
  <c r="RW24" i="14"/>
  <c r="RV24" i="14"/>
  <c r="RU24" i="14"/>
  <c r="RT24" i="14"/>
  <c r="RS24" i="14"/>
  <c r="RR24" i="14"/>
  <c r="RQ24" i="14"/>
  <c r="RP24" i="14"/>
  <c r="RO24" i="14"/>
  <c r="RN24" i="14"/>
  <c r="RM24" i="14"/>
  <c r="RL24" i="14"/>
  <c r="RK24" i="14"/>
  <c r="RJ24" i="14"/>
  <c r="RI24" i="14"/>
  <c r="RH24" i="14"/>
  <c r="RG24" i="14"/>
  <c r="RF24" i="14"/>
  <c r="RE24" i="14"/>
  <c r="RD24" i="14"/>
  <c r="RC24" i="14"/>
  <c r="RB24" i="14"/>
  <c r="RA24" i="14"/>
  <c r="QZ24" i="14"/>
  <c r="QY24" i="14"/>
  <c r="QX24" i="14"/>
  <c r="QW24" i="14"/>
  <c r="QV24" i="14"/>
  <c r="QU24" i="14"/>
  <c r="QT24" i="14"/>
  <c r="QS24" i="14"/>
  <c r="QR24" i="14"/>
  <c r="QQ24" i="14"/>
  <c r="QP24" i="14"/>
  <c r="QO24" i="14"/>
  <c r="QN24" i="14"/>
  <c r="QM24" i="14"/>
  <c r="QL24" i="14"/>
  <c r="QK24" i="14"/>
  <c r="QJ24" i="14"/>
  <c r="QI24" i="14"/>
  <c r="QH24" i="14"/>
  <c r="QG24" i="14"/>
  <c r="QF24" i="14"/>
  <c r="QE24" i="14"/>
  <c r="QD24" i="14"/>
  <c r="QC24" i="14"/>
  <c r="QB24" i="14"/>
  <c r="QA24" i="14"/>
  <c r="PZ24" i="14"/>
  <c r="PY24" i="14"/>
  <c r="PX24" i="14"/>
  <c r="PW24" i="14"/>
  <c r="PV24" i="14"/>
  <c r="PU24" i="14"/>
  <c r="PT24" i="14"/>
  <c r="PS24" i="14"/>
  <c r="PR24" i="14"/>
  <c r="PQ24" i="14"/>
  <c r="PP24" i="14"/>
  <c r="PO24" i="14"/>
  <c r="PN24" i="14"/>
  <c r="PM24" i="14"/>
  <c r="PL24" i="14"/>
  <c r="PK24" i="14"/>
  <c r="PJ24" i="14"/>
  <c r="PI24" i="14"/>
  <c r="PH24" i="14"/>
  <c r="PG24" i="14"/>
  <c r="PF24" i="14"/>
  <c r="PE24" i="14"/>
  <c r="PD24" i="14"/>
  <c r="PC24" i="14"/>
  <c r="PB24" i="14"/>
  <c r="PA24" i="14"/>
  <c r="OZ24" i="14"/>
  <c r="OY24" i="14"/>
  <c r="OX24" i="14"/>
  <c r="OW24" i="14"/>
  <c r="OV24" i="14"/>
  <c r="OU24" i="14"/>
  <c r="OT24" i="14"/>
  <c r="OS24" i="14"/>
  <c r="OR24" i="14"/>
  <c r="OQ24" i="14"/>
  <c r="OP24" i="14"/>
  <c r="OO24" i="14"/>
  <c r="ON24" i="14"/>
  <c r="OM24" i="14"/>
  <c r="OL24" i="14"/>
  <c r="OK24" i="14"/>
  <c r="OJ24" i="14"/>
  <c r="OI24" i="14"/>
  <c r="OH24" i="14"/>
  <c r="OG24" i="14"/>
  <c r="OF24" i="14"/>
  <c r="OE24" i="14"/>
  <c r="OD24" i="14"/>
  <c r="OC24" i="14"/>
  <c r="OB24" i="14"/>
  <c r="OA24" i="14"/>
  <c r="NZ24" i="14"/>
  <c r="NY24" i="14"/>
  <c r="NX24" i="14"/>
  <c r="NW24" i="14"/>
  <c r="NV24" i="14"/>
  <c r="NU24" i="14"/>
  <c r="NT24" i="14"/>
  <c r="NS24" i="14"/>
  <c r="NR24" i="14"/>
  <c r="NQ24" i="14"/>
  <c r="NP24" i="14"/>
  <c r="NO24" i="14"/>
  <c r="NN24" i="14"/>
  <c r="NM24" i="14"/>
  <c r="NL24" i="14"/>
  <c r="NK24" i="14"/>
  <c r="NJ24" i="14"/>
  <c r="NI24" i="14"/>
  <c r="NH24" i="14"/>
  <c r="NG24" i="14"/>
  <c r="NF24" i="14"/>
  <c r="NE24" i="14"/>
  <c r="ND24" i="14"/>
  <c r="NC24" i="14"/>
  <c r="NB24" i="14"/>
  <c r="NA24" i="14"/>
  <c r="MZ24" i="14"/>
  <c r="MY24" i="14"/>
  <c r="MX24" i="14"/>
  <c r="MW24" i="14"/>
  <c r="MV24" i="14"/>
  <c r="MU24" i="14"/>
  <c r="MT24" i="14"/>
  <c r="MS24" i="14"/>
  <c r="MR24" i="14"/>
  <c r="MQ24" i="14"/>
  <c r="MP24" i="14"/>
  <c r="MO24" i="14"/>
  <c r="MN24" i="14"/>
  <c r="MM24" i="14"/>
  <c r="ML24" i="14"/>
  <c r="MK24" i="14"/>
  <c r="MJ24" i="14"/>
  <c r="MI24" i="14"/>
  <c r="MH24" i="14"/>
  <c r="MG24" i="14"/>
  <c r="MF24" i="14"/>
  <c r="ME24" i="14"/>
  <c r="MD24" i="14"/>
  <c r="MC24" i="14"/>
  <c r="MB24" i="14"/>
  <c r="MA24" i="14"/>
  <c r="LZ24" i="14"/>
  <c r="LY24" i="14"/>
  <c r="LX24" i="14"/>
  <c r="LW24" i="14"/>
  <c r="LV24" i="14"/>
  <c r="LU24" i="14"/>
  <c r="LT24" i="14"/>
  <c r="LS24" i="14"/>
  <c r="LR24" i="14"/>
  <c r="LQ24" i="14"/>
  <c r="LP24" i="14"/>
  <c r="LO24" i="14"/>
  <c r="LN24" i="14"/>
  <c r="LM24" i="14"/>
  <c r="LL24" i="14"/>
  <c r="LK24" i="14"/>
  <c r="LJ24" i="14"/>
  <c r="LI24" i="14"/>
  <c r="LH24" i="14"/>
  <c r="LG24" i="14"/>
  <c r="LF24" i="14"/>
  <c r="LE24" i="14"/>
  <c r="LD24" i="14"/>
  <c r="LC24" i="14"/>
  <c r="LB24" i="14"/>
  <c r="LA24" i="14"/>
  <c r="KZ24" i="14"/>
  <c r="KY24" i="14"/>
  <c r="KX24" i="14"/>
  <c r="KW24" i="14"/>
  <c r="KV24" i="14"/>
  <c r="KU24" i="14"/>
  <c r="KT24" i="14"/>
  <c r="KS24" i="14"/>
  <c r="KR24" i="14"/>
  <c r="KQ24" i="14"/>
  <c r="KP24" i="14"/>
  <c r="KO24" i="14"/>
  <c r="KN24" i="14"/>
  <c r="KM24" i="14"/>
  <c r="KL24" i="14"/>
  <c r="KK24" i="14"/>
  <c r="KJ24" i="14"/>
  <c r="KI24" i="14"/>
  <c r="KH24" i="14"/>
  <c r="KG24" i="14"/>
  <c r="KF24" i="14"/>
  <c r="KE24" i="14"/>
  <c r="KD24" i="14"/>
  <c r="KC24" i="14"/>
  <c r="KB24" i="14"/>
  <c r="KA24" i="14"/>
  <c r="JZ24" i="14"/>
  <c r="JY24" i="14"/>
  <c r="JX24" i="14"/>
  <c r="JW24" i="14"/>
  <c r="JV24" i="14"/>
  <c r="JU24" i="14"/>
  <c r="JT24" i="14"/>
  <c r="JS24" i="14"/>
  <c r="JR24" i="14"/>
  <c r="JQ24" i="14"/>
  <c r="JP24" i="14"/>
  <c r="JO24" i="14"/>
  <c r="JN24" i="14"/>
  <c r="JM24" i="14"/>
  <c r="JL24" i="14"/>
  <c r="JK24" i="14"/>
  <c r="JJ24" i="14"/>
  <c r="JI24" i="14"/>
  <c r="JH24" i="14"/>
  <c r="JG24" i="14"/>
  <c r="JF24" i="14"/>
  <c r="JE24" i="14"/>
  <c r="JD24" i="14"/>
  <c r="JC24" i="14"/>
  <c r="JB24" i="14"/>
  <c r="JA24" i="14"/>
  <c r="IZ24" i="14"/>
  <c r="IY24" i="14"/>
  <c r="IX24" i="14"/>
  <c r="IW24" i="14"/>
  <c r="IV24" i="14"/>
  <c r="IU24" i="14"/>
  <c r="IT24" i="14"/>
  <c r="IS24" i="14"/>
  <c r="IR24" i="14"/>
  <c r="IQ24" i="14"/>
  <c r="IP24" i="14"/>
  <c r="IO24" i="14"/>
  <c r="IN24" i="14"/>
  <c r="IM24" i="14"/>
  <c r="IL24" i="14"/>
  <c r="IK24" i="14"/>
  <c r="IJ24" i="14"/>
  <c r="II24" i="14"/>
  <c r="IH24" i="14"/>
  <c r="IG24" i="14"/>
  <c r="IF24" i="14"/>
  <c r="IE24" i="14"/>
  <c r="ID24" i="14"/>
  <c r="IC24" i="14"/>
  <c r="IB24" i="14"/>
  <c r="IA24" i="14"/>
  <c r="HZ24" i="14"/>
  <c r="HY24" i="14"/>
  <c r="HX24" i="14"/>
  <c r="HW24" i="14"/>
  <c r="HV24" i="14"/>
  <c r="HU24" i="14"/>
  <c r="HT24" i="14"/>
  <c r="HS24" i="14"/>
  <c r="HR24" i="14"/>
  <c r="HQ24" i="14"/>
  <c r="HP24" i="14"/>
  <c r="HO24" i="14"/>
  <c r="HN24" i="14"/>
  <c r="HM24" i="14"/>
  <c r="HL24" i="14"/>
  <c r="HK24" i="14"/>
  <c r="HJ24" i="14"/>
  <c r="HI24" i="14"/>
  <c r="HH24" i="14"/>
  <c r="HG24" i="14"/>
  <c r="HF24" i="14"/>
  <c r="HE24" i="14"/>
  <c r="HD24" i="14"/>
  <c r="HC24" i="14"/>
  <c r="HB24" i="14"/>
  <c r="HA24" i="14"/>
  <c r="GZ24" i="14"/>
  <c r="GY24" i="14"/>
  <c r="GX24" i="14"/>
  <c r="GW24" i="14"/>
  <c r="GV24" i="14"/>
  <c r="GU24" i="14"/>
  <c r="GT24" i="14"/>
  <c r="GS24" i="14"/>
  <c r="GR24" i="14"/>
  <c r="GQ24" i="14"/>
  <c r="GP24" i="14"/>
  <c r="GO24" i="14"/>
  <c r="GN24" i="14"/>
  <c r="GM24" i="14"/>
  <c r="GL24" i="14"/>
  <c r="GK24" i="14"/>
  <c r="GJ24" i="14"/>
  <c r="GI24" i="14"/>
  <c r="GH24" i="14"/>
  <c r="GG24" i="14"/>
  <c r="GF24" i="14"/>
  <c r="GE24" i="14"/>
  <c r="GD24" i="14"/>
  <c r="GC24" i="14"/>
  <c r="GB24" i="14"/>
  <c r="GA24" i="14"/>
  <c r="FZ24" i="14"/>
  <c r="FY24" i="14"/>
  <c r="FX24" i="14"/>
  <c r="FW24" i="14"/>
  <c r="FV24" i="14"/>
  <c r="FU24" i="14"/>
  <c r="FT24" i="14"/>
  <c r="FS24" i="14"/>
  <c r="FR24" i="14"/>
  <c r="FQ24" i="14"/>
  <c r="FP24" i="14"/>
  <c r="FO24" i="14"/>
  <c r="FN24" i="14"/>
  <c r="FM24" i="14"/>
  <c r="FL24" i="14"/>
  <c r="FK24" i="14"/>
  <c r="FJ24" i="14"/>
  <c r="FI24" i="14"/>
  <c r="FH24" i="14"/>
  <c r="FG24" i="14"/>
  <c r="FF24" i="14"/>
  <c r="FE24" i="14"/>
  <c r="FD24" i="14"/>
  <c r="FC24" i="14"/>
  <c r="FB24" i="14"/>
  <c r="FA24" i="14"/>
  <c r="EZ24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B24" i="14"/>
  <c r="AA52" i="14" s="1"/>
  <c r="SQ23" i="14"/>
  <c r="SP23" i="14"/>
  <c r="SO23" i="14"/>
  <c r="SN23" i="14"/>
  <c r="SM23" i="14"/>
  <c r="SL23" i="14"/>
  <c r="SK23" i="14"/>
  <c r="SJ23" i="14"/>
  <c r="SI23" i="14"/>
  <c r="SH23" i="14"/>
  <c r="SG23" i="14"/>
  <c r="SF23" i="14"/>
  <c r="SE23" i="14"/>
  <c r="SD23" i="14"/>
  <c r="SC23" i="14"/>
  <c r="SB23" i="14"/>
  <c r="SA23" i="14"/>
  <c r="RZ23" i="14"/>
  <c r="RY23" i="14"/>
  <c r="RX23" i="14"/>
  <c r="RW23" i="14"/>
  <c r="RV23" i="14"/>
  <c r="RU23" i="14"/>
  <c r="RT23" i="14"/>
  <c r="RS23" i="14"/>
  <c r="RR23" i="14"/>
  <c r="RQ23" i="14"/>
  <c r="RP23" i="14"/>
  <c r="RO23" i="14"/>
  <c r="RN23" i="14"/>
  <c r="RM23" i="14"/>
  <c r="RL23" i="14"/>
  <c r="RK23" i="14"/>
  <c r="RJ23" i="14"/>
  <c r="RI23" i="14"/>
  <c r="RH23" i="14"/>
  <c r="RG23" i="14"/>
  <c r="RF23" i="14"/>
  <c r="RE23" i="14"/>
  <c r="RD23" i="14"/>
  <c r="RC23" i="14"/>
  <c r="RB23" i="14"/>
  <c r="RA23" i="14"/>
  <c r="QZ23" i="14"/>
  <c r="QY23" i="14"/>
  <c r="QX23" i="14"/>
  <c r="QW23" i="14"/>
  <c r="QV23" i="14"/>
  <c r="QU23" i="14"/>
  <c r="QT23" i="14"/>
  <c r="QS23" i="14"/>
  <c r="QR23" i="14"/>
  <c r="QQ23" i="14"/>
  <c r="QP23" i="14"/>
  <c r="QO23" i="14"/>
  <c r="QN23" i="14"/>
  <c r="QM23" i="14"/>
  <c r="QL23" i="14"/>
  <c r="QK23" i="14"/>
  <c r="QJ23" i="14"/>
  <c r="QI23" i="14"/>
  <c r="QH23" i="14"/>
  <c r="QG23" i="14"/>
  <c r="QF23" i="14"/>
  <c r="QE23" i="14"/>
  <c r="QD23" i="14"/>
  <c r="QC23" i="14"/>
  <c r="QB23" i="14"/>
  <c r="QA23" i="14"/>
  <c r="PZ23" i="14"/>
  <c r="PY23" i="14"/>
  <c r="PX23" i="14"/>
  <c r="PW23" i="14"/>
  <c r="PV23" i="14"/>
  <c r="PU23" i="14"/>
  <c r="PT23" i="14"/>
  <c r="PS23" i="14"/>
  <c r="PR23" i="14"/>
  <c r="PQ23" i="14"/>
  <c r="PP23" i="14"/>
  <c r="PO23" i="14"/>
  <c r="PN23" i="14"/>
  <c r="PM23" i="14"/>
  <c r="PL23" i="14"/>
  <c r="PK23" i="14"/>
  <c r="PJ23" i="14"/>
  <c r="PI23" i="14"/>
  <c r="PH23" i="14"/>
  <c r="PG23" i="14"/>
  <c r="PF23" i="14"/>
  <c r="PE23" i="14"/>
  <c r="PD23" i="14"/>
  <c r="PC23" i="14"/>
  <c r="PB23" i="14"/>
  <c r="PA23" i="14"/>
  <c r="OZ23" i="14"/>
  <c r="OY23" i="14"/>
  <c r="OX23" i="14"/>
  <c r="OW23" i="14"/>
  <c r="OV23" i="14"/>
  <c r="OU23" i="14"/>
  <c r="OT23" i="14"/>
  <c r="OS23" i="14"/>
  <c r="OR23" i="14"/>
  <c r="OQ23" i="14"/>
  <c r="OP23" i="14"/>
  <c r="OO23" i="14"/>
  <c r="ON23" i="14"/>
  <c r="OM23" i="14"/>
  <c r="OL23" i="14"/>
  <c r="OK23" i="14"/>
  <c r="OJ23" i="14"/>
  <c r="OI23" i="14"/>
  <c r="OH23" i="14"/>
  <c r="OG23" i="14"/>
  <c r="OF23" i="14"/>
  <c r="OE23" i="14"/>
  <c r="OD23" i="14"/>
  <c r="OC23" i="14"/>
  <c r="OB23" i="14"/>
  <c r="OA23" i="14"/>
  <c r="NZ23" i="14"/>
  <c r="NY23" i="14"/>
  <c r="NX23" i="14"/>
  <c r="NW23" i="14"/>
  <c r="NV23" i="14"/>
  <c r="NU23" i="14"/>
  <c r="NT23" i="14"/>
  <c r="NS23" i="14"/>
  <c r="NR23" i="14"/>
  <c r="NQ23" i="14"/>
  <c r="NP23" i="14"/>
  <c r="NO23" i="14"/>
  <c r="NN23" i="14"/>
  <c r="NM23" i="14"/>
  <c r="NL23" i="14"/>
  <c r="NK23" i="14"/>
  <c r="NJ23" i="14"/>
  <c r="NI23" i="14"/>
  <c r="NH23" i="14"/>
  <c r="NG23" i="14"/>
  <c r="NF23" i="14"/>
  <c r="NE23" i="14"/>
  <c r="ND23" i="14"/>
  <c r="NC23" i="14"/>
  <c r="NB23" i="14"/>
  <c r="NA23" i="14"/>
  <c r="MZ23" i="14"/>
  <c r="MY23" i="14"/>
  <c r="MX23" i="14"/>
  <c r="MW23" i="14"/>
  <c r="MV23" i="14"/>
  <c r="MU23" i="14"/>
  <c r="MT23" i="14"/>
  <c r="MS23" i="14"/>
  <c r="MR23" i="14"/>
  <c r="MQ23" i="14"/>
  <c r="MP23" i="14"/>
  <c r="MO23" i="14"/>
  <c r="MN23" i="14"/>
  <c r="MM23" i="14"/>
  <c r="ML23" i="14"/>
  <c r="MK23" i="14"/>
  <c r="MJ23" i="14"/>
  <c r="MI23" i="14"/>
  <c r="MH23" i="14"/>
  <c r="MG23" i="14"/>
  <c r="MF23" i="14"/>
  <c r="ME23" i="14"/>
  <c r="MD23" i="14"/>
  <c r="MC23" i="14"/>
  <c r="MB23" i="14"/>
  <c r="MA23" i="14"/>
  <c r="LZ23" i="14"/>
  <c r="LY23" i="14"/>
  <c r="LX23" i="14"/>
  <c r="LW23" i="14"/>
  <c r="LV23" i="14"/>
  <c r="LU23" i="14"/>
  <c r="LT23" i="14"/>
  <c r="LS23" i="14"/>
  <c r="LR23" i="14"/>
  <c r="LQ23" i="14"/>
  <c r="LP23" i="14"/>
  <c r="LO23" i="14"/>
  <c r="LN23" i="14"/>
  <c r="LM23" i="14"/>
  <c r="LL23" i="14"/>
  <c r="LK23" i="14"/>
  <c r="LJ23" i="14"/>
  <c r="LI23" i="14"/>
  <c r="LH23" i="14"/>
  <c r="LG23" i="14"/>
  <c r="LF23" i="14"/>
  <c r="LE23" i="14"/>
  <c r="LD23" i="14"/>
  <c r="LC23" i="14"/>
  <c r="LB23" i="14"/>
  <c r="LA23" i="14"/>
  <c r="KZ23" i="14"/>
  <c r="KY23" i="14"/>
  <c r="KX23" i="14"/>
  <c r="KW23" i="14"/>
  <c r="KV23" i="14"/>
  <c r="KU23" i="14"/>
  <c r="KT23" i="14"/>
  <c r="KS23" i="14"/>
  <c r="KR23" i="14"/>
  <c r="KQ23" i="14"/>
  <c r="KP23" i="14"/>
  <c r="KO23" i="14"/>
  <c r="KN23" i="14"/>
  <c r="KM23" i="14"/>
  <c r="KL23" i="14"/>
  <c r="KK23" i="14"/>
  <c r="KJ23" i="14"/>
  <c r="KI23" i="14"/>
  <c r="KH23" i="14"/>
  <c r="KG23" i="14"/>
  <c r="KF23" i="14"/>
  <c r="KE23" i="14"/>
  <c r="KD23" i="14"/>
  <c r="KC23" i="14"/>
  <c r="KB23" i="14"/>
  <c r="KA23" i="14"/>
  <c r="JZ23" i="14"/>
  <c r="JY23" i="14"/>
  <c r="JX23" i="14"/>
  <c r="JW23" i="14"/>
  <c r="JV23" i="14"/>
  <c r="JU23" i="14"/>
  <c r="JT23" i="14"/>
  <c r="JS23" i="14"/>
  <c r="JR23" i="14"/>
  <c r="JQ23" i="14"/>
  <c r="JP23" i="14"/>
  <c r="JO23" i="14"/>
  <c r="JN23" i="14"/>
  <c r="JM23" i="14"/>
  <c r="JL23" i="14"/>
  <c r="JK23" i="14"/>
  <c r="JJ23" i="14"/>
  <c r="JI23" i="14"/>
  <c r="JH23" i="14"/>
  <c r="JG23" i="14"/>
  <c r="JF23" i="14"/>
  <c r="JE23" i="14"/>
  <c r="JD23" i="14"/>
  <c r="JC23" i="14"/>
  <c r="JB23" i="14"/>
  <c r="JA23" i="14"/>
  <c r="IZ23" i="14"/>
  <c r="IY23" i="14"/>
  <c r="IX23" i="14"/>
  <c r="IW23" i="14"/>
  <c r="IV23" i="14"/>
  <c r="IU23" i="14"/>
  <c r="IT23" i="14"/>
  <c r="IS23" i="14"/>
  <c r="IR23" i="14"/>
  <c r="IQ23" i="14"/>
  <c r="IP23" i="14"/>
  <c r="IO23" i="14"/>
  <c r="IN23" i="14"/>
  <c r="IM23" i="14"/>
  <c r="IL23" i="14"/>
  <c r="IK23" i="14"/>
  <c r="IJ23" i="14"/>
  <c r="II23" i="14"/>
  <c r="IH23" i="14"/>
  <c r="IG23" i="14"/>
  <c r="IF23" i="14"/>
  <c r="IE23" i="14"/>
  <c r="ID23" i="14"/>
  <c r="IC23" i="14"/>
  <c r="IB23" i="14"/>
  <c r="IA23" i="14"/>
  <c r="HZ23" i="14"/>
  <c r="HY23" i="14"/>
  <c r="HX23" i="14"/>
  <c r="HW23" i="14"/>
  <c r="HV23" i="14"/>
  <c r="HU23" i="14"/>
  <c r="HT23" i="14"/>
  <c r="HS23" i="14"/>
  <c r="HR23" i="14"/>
  <c r="HQ23" i="14"/>
  <c r="HP23" i="14"/>
  <c r="HO23" i="14"/>
  <c r="HN23" i="14"/>
  <c r="HM23" i="14"/>
  <c r="HL23" i="14"/>
  <c r="HK23" i="14"/>
  <c r="HJ23" i="14"/>
  <c r="HI23" i="14"/>
  <c r="HH23" i="14"/>
  <c r="HG23" i="14"/>
  <c r="HF23" i="14"/>
  <c r="HE23" i="14"/>
  <c r="HD23" i="14"/>
  <c r="HC23" i="14"/>
  <c r="HB23" i="14"/>
  <c r="HA23" i="14"/>
  <c r="GZ23" i="14"/>
  <c r="GY23" i="14"/>
  <c r="GX23" i="14"/>
  <c r="GW23" i="14"/>
  <c r="GV23" i="14"/>
  <c r="GU23" i="14"/>
  <c r="GT23" i="14"/>
  <c r="GS23" i="14"/>
  <c r="GR23" i="14"/>
  <c r="GQ23" i="14"/>
  <c r="GP23" i="14"/>
  <c r="GO23" i="14"/>
  <c r="GN23" i="14"/>
  <c r="GM23" i="14"/>
  <c r="GL23" i="14"/>
  <c r="GK23" i="14"/>
  <c r="GJ23" i="14"/>
  <c r="GI23" i="14"/>
  <c r="GH23" i="14"/>
  <c r="GG23" i="14"/>
  <c r="GF23" i="14"/>
  <c r="GE23" i="14"/>
  <c r="GD23" i="14"/>
  <c r="GC23" i="14"/>
  <c r="GB23" i="14"/>
  <c r="GA23" i="14"/>
  <c r="FZ23" i="14"/>
  <c r="FY23" i="14"/>
  <c r="FX23" i="14"/>
  <c r="FW23" i="14"/>
  <c r="FV23" i="14"/>
  <c r="FU23" i="14"/>
  <c r="FT23" i="14"/>
  <c r="FS23" i="14"/>
  <c r="FR23" i="14"/>
  <c r="FQ23" i="14"/>
  <c r="FP23" i="14"/>
  <c r="FO23" i="14"/>
  <c r="FN23" i="14"/>
  <c r="FM23" i="14"/>
  <c r="FL23" i="14"/>
  <c r="FK23" i="14"/>
  <c r="FJ23" i="14"/>
  <c r="FI23" i="14"/>
  <c r="FH23" i="14"/>
  <c r="FG23" i="14"/>
  <c r="FF23" i="14"/>
  <c r="FE23" i="14"/>
  <c r="FD23" i="14"/>
  <c r="FC23" i="14"/>
  <c r="FB23" i="14"/>
  <c r="FA23" i="14"/>
  <c r="EZ23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B23" i="14"/>
  <c r="AA51" i="14" s="1"/>
  <c r="A23" i="14"/>
  <c r="A24" i="14" s="1"/>
  <c r="A25" i="14" s="1"/>
  <c r="A26" i="14" s="1"/>
  <c r="A27" i="14" s="1"/>
  <c r="A28" i="14" s="1"/>
  <c r="A29" i="14" s="1"/>
  <c r="A30" i="14" s="1"/>
  <c r="SQ22" i="14"/>
  <c r="SP22" i="14"/>
  <c r="SO22" i="14"/>
  <c r="SN22" i="14"/>
  <c r="SM22" i="14"/>
  <c r="SL22" i="14"/>
  <c r="SK22" i="14"/>
  <c r="SJ22" i="14"/>
  <c r="SI22" i="14"/>
  <c r="SH22" i="14"/>
  <c r="SG22" i="14"/>
  <c r="SF22" i="14"/>
  <c r="SE22" i="14"/>
  <c r="SD22" i="14"/>
  <c r="SC22" i="14"/>
  <c r="SB22" i="14"/>
  <c r="SA22" i="14"/>
  <c r="RZ22" i="14"/>
  <c r="RY22" i="14"/>
  <c r="RX22" i="14"/>
  <c r="RW22" i="14"/>
  <c r="RV22" i="14"/>
  <c r="RU22" i="14"/>
  <c r="RT22" i="14"/>
  <c r="RS22" i="14"/>
  <c r="RR22" i="14"/>
  <c r="RQ22" i="14"/>
  <c r="RP22" i="14"/>
  <c r="RO22" i="14"/>
  <c r="RN22" i="14"/>
  <c r="RM22" i="14"/>
  <c r="RL22" i="14"/>
  <c r="RK22" i="14"/>
  <c r="RJ22" i="14"/>
  <c r="RI22" i="14"/>
  <c r="RH22" i="14"/>
  <c r="RG22" i="14"/>
  <c r="RF22" i="14"/>
  <c r="RE22" i="14"/>
  <c r="RD22" i="14"/>
  <c r="RC22" i="14"/>
  <c r="RB22" i="14"/>
  <c r="RA22" i="14"/>
  <c r="QZ22" i="14"/>
  <c r="QY22" i="14"/>
  <c r="QX22" i="14"/>
  <c r="QW22" i="14"/>
  <c r="QV22" i="14"/>
  <c r="QU22" i="14"/>
  <c r="QT22" i="14"/>
  <c r="QS22" i="14"/>
  <c r="QR22" i="14"/>
  <c r="QQ22" i="14"/>
  <c r="QP22" i="14"/>
  <c r="QO22" i="14"/>
  <c r="QN22" i="14"/>
  <c r="QM22" i="14"/>
  <c r="QL22" i="14"/>
  <c r="QK22" i="14"/>
  <c r="QJ22" i="14"/>
  <c r="QI22" i="14"/>
  <c r="QH22" i="14"/>
  <c r="QG22" i="14"/>
  <c r="QF22" i="14"/>
  <c r="QE22" i="14"/>
  <c r="QD22" i="14"/>
  <c r="QC22" i="14"/>
  <c r="QB22" i="14"/>
  <c r="QA22" i="14"/>
  <c r="PZ22" i="14"/>
  <c r="PY22" i="14"/>
  <c r="PX22" i="14"/>
  <c r="PW22" i="14"/>
  <c r="PV22" i="14"/>
  <c r="PU22" i="14"/>
  <c r="PT22" i="14"/>
  <c r="PS22" i="14"/>
  <c r="PR22" i="14"/>
  <c r="PQ22" i="14"/>
  <c r="PP22" i="14"/>
  <c r="PO22" i="14"/>
  <c r="PN22" i="14"/>
  <c r="PM22" i="14"/>
  <c r="PL22" i="14"/>
  <c r="PK22" i="14"/>
  <c r="PJ22" i="14"/>
  <c r="PI22" i="14"/>
  <c r="PH22" i="14"/>
  <c r="PG22" i="14"/>
  <c r="PF22" i="14"/>
  <c r="PE22" i="14"/>
  <c r="PD22" i="14"/>
  <c r="PC22" i="14"/>
  <c r="PB22" i="14"/>
  <c r="PA22" i="14"/>
  <c r="OZ22" i="14"/>
  <c r="OY22" i="14"/>
  <c r="OX22" i="14"/>
  <c r="OW22" i="14"/>
  <c r="OV22" i="14"/>
  <c r="OU22" i="14"/>
  <c r="OT22" i="14"/>
  <c r="OS22" i="14"/>
  <c r="OR22" i="14"/>
  <c r="OQ22" i="14"/>
  <c r="OP22" i="14"/>
  <c r="OO22" i="14"/>
  <c r="ON22" i="14"/>
  <c r="OM22" i="14"/>
  <c r="OL22" i="14"/>
  <c r="OK22" i="14"/>
  <c r="OJ22" i="14"/>
  <c r="OI22" i="14"/>
  <c r="OH22" i="14"/>
  <c r="OG22" i="14"/>
  <c r="OF22" i="14"/>
  <c r="OE22" i="14"/>
  <c r="OD22" i="14"/>
  <c r="OC22" i="14"/>
  <c r="OB22" i="14"/>
  <c r="OA22" i="14"/>
  <c r="NZ22" i="14"/>
  <c r="NY22" i="14"/>
  <c r="NX22" i="14"/>
  <c r="NW22" i="14"/>
  <c r="NV22" i="14"/>
  <c r="NU22" i="14"/>
  <c r="NT22" i="14"/>
  <c r="NS22" i="14"/>
  <c r="NR22" i="14"/>
  <c r="NQ22" i="14"/>
  <c r="NP22" i="14"/>
  <c r="NO22" i="14"/>
  <c r="NN22" i="14"/>
  <c r="NM22" i="14"/>
  <c r="NL22" i="14"/>
  <c r="NK22" i="14"/>
  <c r="NJ22" i="14"/>
  <c r="NI22" i="14"/>
  <c r="NH22" i="14"/>
  <c r="NG22" i="14"/>
  <c r="NF22" i="14"/>
  <c r="NE22" i="14"/>
  <c r="ND22" i="14"/>
  <c r="NC22" i="14"/>
  <c r="NB22" i="14"/>
  <c r="NA22" i="14"/>
  <c r="MZ22" i="14"/>
  <c r="MY22" i="14"/>
  <c r="MX22" i="14"/>
  <c r="MW22" i="14"/>
  <c r="MV22" i="14"/>
  <c r="MU22" i="14"/>
  <c r="MT22" i="14"/>
  <c r="MS22" i="14"/>
  <c r="MR22" i="14"/>
  <c r="MQ22" i="14"/>
  <c r="MP22" i="14"/>
  <c r="MO22" i="14"/>
  <c r="MN22" i="14"/>
  <c r="MM22" i="14"/>
  <c r="ML22" i="14"/>
  <c r="MK22" i="14"/>
  <c r="MJ22" i="14"/>
  <c r="MI22" i="14"/>
  <c r="MH22" i="14"/>
  <c r="MG22" i="14"/>
  <c r="MF22" i="14"/>
  <c r="ME22" i="14"/>
  <c r="MD22" i="14"/>
  <c r="MC22" i="14"/>
  <c r="MB22" i="14"/>
  <c r="MA22" i="14"/>
  <c r="LZ22" i="14"/>
  <c r="LY22" i="14"/>
  <c r="LX22" i="14"/>
  <c r="LW22" i="14"/>
  <c r="LV22" i="14"/>
  <c r="LU22" i="14"/>
  <c r="LT22" i="14"/>
  <c r="LS22" i="14"/>
  <c r="LR22" i="14"/>
  <c r="LQ22" i="14"/>
  <c r="LP22" i="14"/>
  <c r="LO22" i="14"/>
  <c r="LN22" i="14"/>
  <c r="LM22" i="14"/>
  <c r="LL22" i="14"/>
  <c r="LK22" i="14"/>
  <c r="LJ22" i="14"/>
  <c r="LI22" i="14"/>
  <c r="LH22" i="14"/>
  <c r="LG22" i="14"/>
  <c r="LF22" i="14"/>
  <c r="LE22" i="14"/>
  <c r="LD22" i="14"/>
  <c r="LC22" i="14"/>
  <c r="LB22" i="14"/>
  <c r="LA22" i="14"/>
  <c r="KZ22" i="14"/>
  <c r="KY22" i="14"/>
  <c r="KX22" i="14"/>
  <c r="KW22" i="14"/>
  <c r="KV22" i="14"/>
  <c r="KU22" i="14"/>
  <c r="KT22" i="14"/>
  <c r="KS22" i="14"/>
  <c r="KR22" i="14"/>
  <c r="KQ22" i="14"/>
  <c r="KP22" i="14"/>
  <c r="KO22" i="14"/>
  <c r="KN22" i="14"/>
  <c r="KM22" i="14"/>
  <c r="KL22" i="14"/>
  <c r="KK22" i="14"/>
  <c r="KJ22" i="14"/>
  <c r="KI22" i="14"/>
  <c r="KH22" i="14"/>
  <c r="KG22" i="14"/>
  <c r="KF22" i="14"/>
  <c r="KE22" i="14"/>
  <c r="KD22" i="14"/>
  <c r="KC22" i="14"/>
  <c r="KB22" i="14"/>
  <c r="KA22" i="14"/>
  <c r="JZ22" i="14"/>
  <c r="JY22" i="14"/>
  <c r="JX22" i="14"/>
  <c r="JW22" i="14"/>
  <c r="JV22" i="14"/>
  <c r="JU22" i="14"/>
  <c r="JT22" i="14"/>
  <c r="JS22" i="14"/>
  <c r="JR22" i="14"/>
  <c r="JQ22" i="14"/>
  <c r="JP22" i="14"/>
  <c r="JO22" i="14"/>
  <c r="JN22" i="14"/>
  <c r="JM22" i="14"/>
  <c r="JL22" i="14"/>
  <c r="JK22" i="14"/>
  <c r="JJ22" i="14"/>
  <c r="JI22" i="14"/>
  <c r="JH22" i="14"/>
  <c r="JG22" i="14"/>
  <c r="JF22" i="14"/>
  <c r="JE22" i="14"/>
  <c r="JD22" i="14"/>
  <c r="JC22" i="14"/>
  <c r="JB22" i="14"/>
  <c r="JA22" i="14"/>
  <c r="IZ22" i="14"/>
  <c r="IY22" i="14"/>
  <c r="IX22" i="14"/>
  <c r="IW22" i="14"/>
  <c r="IV22" i="14"/>
  <c r="IU22" i="14"/>
  <c r="IT22" i="14"/>
  <c r="IS22" i="14"/>
  <c r="IR22" i="14"/>
  <c r="IQ22" i="14"/>
  <c r="IP22" i="14"/>
  <c r="IO22" i="14"/>
  <c r="IN22" i="14"/>
  <c r="IM22" i="14"/>
  <c r="IL22" i="14"/>
  <c r="IK22" i="14"/>
  <c r="IJ22" i="14"/>
  <c r="II22" i="14"/>
  <c r="IH22" i="14"/>
  <c r="IG22" i="14"/>
  <c r="IF22" i="14"/>
  <c r="IE22" i="14"/>
  <c r="ID22" i="14"/>
  <c r="IC22" i="14"/>
  <c r="IB22" i="14"/>
  <c r="IA22" i="14"/>
  <c r="HZ22" i="14"/>
  <c r="HY22" i="14"/>
  <c r="HX22" i="14"/>
  <c r="HW22" i="14"/>
  <c r="HV22" i="14"/>
  <c r="HU22" i="14"/>
  <c r="HT22" i="14"/>
  <c r="HS22" i="14"/>
  <c r="HR22" i="14"/>
  <c r="HQ22" i="14"/>
  <c r="HP22" i="14"/>
  <c r="HO22" i="14"/>
  <c r="HN22" i="14"/>
  <c r="HM22" i="14"/>
  <c r="HL22" i="14"/>
  <c r="HK22" i="14"/>
  <c r="HJ22" i="14"/>
  <c r="HI22" i="14"/>
  <c r="HH22" i="14"/>
  <c r="HG22" i="14"/>
  <c r="HF22" i="14"/>
  <c r="HE22" i="14"/>
  <c r="HD22" i="14"/>
  <c r="HC22" i="14"/>
  <c r="HB22" i="14"/>
  <c r="HA22" i="14"/>
  <c r="GZ22" i="14"/>
  <c r="GY22" i="14"/>
  <c r="GX22" i="14"/>
  <c r="GW22" i="14"/>
  <c r="GV22" i="14"/>
  <c r="GU22" i="14"/>
  <c r="GT22" i="14"/>
  <c r="GS22" i="14"/>
  <c r="GR22" i="14"/>
  <c r="GQ22" i="14"/>
  <c r="GP22" i="14"/>
  <c r="GO22" i="14"/>
  <c r="GN22" i="14"/>
  <c r="GM22" i="14"/>
  <c r="GL22" i="14"/>
  <c r="GK22" i="14"/>
  <c r="GJ22" i="14"/>
  <c r="GI22" i="14"/>
  <c r="GH22" i="14"/>
  <c r="GG22" i="14"/>
  <c r="GF22" i="14"/>
  <c r="GE22" i="14"/>
  <c r="GD22" i="14"/>
  <c r="GC22" i="14"/>
  <c r="GB22" i="14"/>
  <c r="GA22" i="14"/>
  <c r="FZ22" i="14"/>
  <c r="FY22" i="14"/>
  <c r="FX22" i="14"/>
  <c r="FW22" i="14"/>
  <c r="FV22" i="14"/>
  <c r="FU22" i="14"/>
  <c r="FT22" i="14"/>
  <c r="FS22" i="14"/>
  <c r="FR22" i="14"/>
  <c r="FQ22" i="14"/>
  <c r="FP22" i="14"/>
  <c r="FO22" i="14"/>
  <c r="FN22" i="14"/>
  <c r="FM22" i="14"/>
  <c r="FL22" i="14"/>
  <c r="FK22" i="14"/>
  <c r="FJ22" i="14"/>
  <c r="FI22" i="14"/>
  <c r="FH22" i="14"/>
  <c r="FG22" i="14"/>
  <c r="FF22" i="14"/>
  <c r="FE22" i="14"/>
  <c r="FD22" i="14"/>
  <c r="FC22" i="14"/>
  <c r="FB22" i="14"/>
  <c r="FA22" i="14"/>
  <c r="EZ22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B22" i="14"/>
  <c r="C18" i="14"/>
  <c r="C17" i="14"/>
  <c r="F6" i="13"/>
  <c r="E6" i="13" a="1"/>
  <c r="IW17" i="14" l="1" a="1"/>
  <c r="IW17" i="14" s="1"/>
  <c r="C27" i="14"/>
  <c r="F19" i="13"/>
  <c r="F17" i="13"/>
  <c r="F20" i="13"/>
  <c r="F18" i="13"/>
  <c r="F12" i="13" a="1"/>
  <c r="F12" i="13" s="1"/>
  <c r="E6" i="13"/>
  <c r="H17" i="14" a="1"/>
  <c r="H17" i="14" s="1"/>
  <c r="L17" i="14" a="1"/>
  <c r="L17" i="14" s="1"/>
  <c r="P17" i="14" a="1"/>
  <c r="P17" i="14" s="1"/>
  <c r="T17" i="14" a="1"/>
  <c r="T17" i="14" s="1"/>
  <c r="X17" i="14" a="1"/>
  <c r="X17" i="14" s="1"/>
  <c r="AB17" i="14" a="1"/>
  <c r="AB17" i="14" s="1"/>
  <c r="AF17" i="14" a="1"/>
  <c r="AF17" i="14" s="1"/>
  <c r="AJ17" i="14" a="1"/>
  <c r="AJ17" i="14" s="1"/>
  <c r="AN17" i="14" a="1"/>
  <c r="AN17" i="14" s="1"/>
  <c r="AR17" i="14" a="1"/>
  <c r="AR17" i="14" s="1"/>
  <c r="AV17" i="14" a="1"/>
  <c r="AV17" i="14" s="1"/>
  <c r="AZ17" i="14" a="1"/>
  <c r="AZ17" i="14" s="1"/>
  <c r="BD17" i="14" a="1"/>
  <c r="BD17" i="14" s="1"/>
  <c r="BH17" i="14" a="1"/>
  <c r="BH17" i="14" s="1"/>
  <c r="BL17" i="14" a="1"/>
  <c r="BL17" i="14" s="1"/>
  <c r="BP17" i="14" a="1"/>
  <c r="BP17" i="14" s="1"/>
  <c r="BT17" i="14" a="1"/>
  <c r="BT17" i="14" s="1"/>
  <c r="BX17" i="14" a="1"/>
  <c r="BX17" i="14" s="1"/>
  <c r="CB17" i="14" a="1"/>
  <c r="CB17" i="14" s="1"/>
  <c r="CF17" i="14" a="1"/>
  <c r="CF17" i="14" s="1"/>
  <c r="CJ17" i="14" a="1"/>
  <c r="CJ17" i="14" s="1"/>
  <c r="CN17" i="14" a="1"/>
  <c r="CN17" i="14" s="1"/>
  <c r="CR17" i="14" a="1"/>
  <c r="CR17" i="14" s="1"/>
  <c r="CV17" i="14" a="1"/>
  <c r="CV17" i="14" s="1"/>
  <c r="CZ17" i="14" a="1"/>
  <c r="CZ17" i="14" s="1"/>
  <c r="DD17" i="14" a="1"/>
  <c r="DD17" i="14" s="1"/>
  <c r="DH17" i="14" a="1"/>
  <c r="DH17" i="14" s="1"/>
  <c r="DL17" i="14" a="1"/>
  <c r="DL17" i="14" s="1"/>
  <c r="DP17" i="14" a="1"/>
  <c r="DP17" i="14" s="1"/>
  <c r="DT17" i="14" a="1"/>
  <c r="DT17" i="14" s="1"/>
  <c r="DX17" i="14" a="1"/>
  <c r="DX17" i="14" s="1"/>
  <c r="EB17" i="14" a="1"/>
  <c r="EB17" i="14" s="1"/>
  <c r="EF17" i="14" a="1"/>
  <c r="EF17" i="14" s="1"/>
  <c r="EJ17" i="14" a="1"/>
  <c r="EJ17" i="14" s="1"/>
  <c r="EN17" i="14" a="1"/>
  <c r="EN17" i="14" s="1"/>
  <c r="ER17" i="14" a="1"/>
  <c r="ER17" i="14" s="1"/>
  <c r="EV17" i="14" a="1"/>
  <c r="EV17" i="14" s="1"/>
  <c r="EZ17" i="14" a="1"/>
  <c r="EZ17" i="14" s="1"/>
  <c r="FD17" i="14" a="1"/>
  <c r="FD17" i="14" s="1"/>
  <c r="FH17" i="14" a="1"/>
  <c r="FH17" i="14" s="1"/>
  <c r="FL17" i="14" a="1"/>
  <c r="FL17" i="14" s="1"/>
  <c r="FP17" i="14" a="1"/>
  <c r="FP17" i="14" s="1"/>
  <c r="FT17" i="14" a="1"/>
  <c r="FT17" i="14" s="1"/>
  <c r="FX17" i="14" a="1"/>
  <c r="FX17" i="14" s="1"/>
  <c r="GB17" i="14" a="1"/>
  <c r="GB17" i="14" s="1"/>
  <c r="GF17" i="14" a="1"/>
  <c r="GF17" i="14" s="1"/>
  <c r="GJ17" i="14" a="1"/>
  <c r="GJ17" i="14" s="1"/>
  <c r="GN17" i="14" a="1"/>
  <c r="GN17" i="14" s="1"/>
  <c r="GR17" i="14" a="1"/>
  <c r="GR17" i="14" s="1"/>
  <c r="GV17" i="14" a="1"/>
  <c r="GV17" i="14" s="1"/>
  <c r="GZ17" i="14" a="1"/>
  <c r="GZ17" i="14" s="1"/>
  <c r="HD17" i="14" a="1"/>
  <c r="HD17" i="14" s="1"/>
  <c r="HH17" i="14" a="1"/>
  <c r="HH17" i="14" s="1"/>
  <c r="HL17" i="14" a="1"/>
  <c r="HL17" i="14" s="1"/>
  <c r="HP17" i="14" a="1"/>
  <c r="HP17" i="14" s="1"/>
  <c r="HT17" i="14" a="1"/>
  <c r="HT17" i="14" s="1"/>
  <c r="HX17" i="14" a="1"/>
  <c r="HX17" i="14" s="1"/>
  <c r="IB17" i="14" a="1"/>
  <c r="IB17" i="14" s="1"/>
  <c r="IF17" i="14" a="1"/>
  <c r="IF17" i="14" s="1"/>
  <c r="IJ17" i="14" a="1"/>
  <c r="IJ17" i="14" s="1"/>
  <c r="IN17" i="14" a="1"/>
  <c r="IN17" i="14" s="1"/>
  <c r="IR17" i="14" a="1"/>
  <c r="IR17" i="14" s="1"/>
  <c r="IV17" i="14" a="1"/>
  <c r="IV17" i="14" s="1"/>
  <c r="I17" i="14" a="1"/>
  <c r="I17" i="14" s="1"/>
  <c r="M17" i="14" a="1"/>
  <c r="M17" i="14" s="1"/>
  <c r="Q17" i="14" a="1"/>
  <c r="Q17" i="14" s="1"/>
  <c r="U17" i="14" a="1"/>
  <c r="U17" i="14" s="1"/>
  <c r="Y17" i="14" a="1"/>
  <c r="Y17" i="14" s="1"/>
  <c r="AC17" i="14" a="1"/>
  <c r="AC17" i="14" s="1"/>
  <c r="AG17" i="14" a="1"/>
  <c r="AG17" i="14" s="1"/>
  <c r="AK17" i="14" a="1"/>
  <c r="AK17" i="14" s="1"/>
  <c r="AO17" i="14" a="1"/>
  <c r="AO17" i="14" s="1"/>
  <c r="AS17" i="14" a="1"/>
  <c r="AS17" i="14" s="1"/>
  <c r="AW17" i="14" a="1"/>
  <c r="AW17" i="14" s="1"/>
  <c r="BA17" i="14" a="1"/>
  <c r="BA17" i="14" s="1"/>
  <c r="BE17" i="14" a="1"/>
  <c r="BE17" i="14" s="1"/>
  <c r="BI17" i="14" a="1"/>
  <c r="BI17" i="14" s="1"/>
  <c r="BM17" i="14" a="1"/>
  <c r="BM17" i="14" s="1"/>
  <c r="BQ17" i="14" a="1"/>
  <c r="BQ17" i="14" s="1"/>
  <c r="BU17" i="14" a="1"/>
  <c r="BU17" i="14" s="1"/>
  <c r="BY17" i="14" a="1"/>
  <c r="BY17" i="14" s="1"/>
  <c r="CC17" i="14" a="1"/>
  <c r="CC17" i="14" s="1"/>
  <c r="CG17" i="14" a="1"/>
  <c r="CG17" i="14" s="1"/>
  <c r="CK17" i="14" a="1"/>
  <c r="CK17" i="14" s="1"/>
  <c r="CO17" i="14" a="1"/>
  <c r="CO17" i="14" s="1"/>
  <c r="CS17" i="14" a="1"/>
  <c r="CS17" i="14" s="1"/>
  <c r="CW17" i="14" a="1"/>
  <c r="CW17" i="14" s="1"/>
  <c r="DA17" i="14" a="1"/>
  <c r="DA17" i="14" s="1"/>
  <c r="DE17" i="14" a="1"/>
  <c r="DE17" i="14" s="1"/>
  <c r="DI17" i="14" a="1"/>
  <c r="DI17" i="14" s="1"/>
  <c r="DM17" i="14" a="1"/>
  <c r="DM17" i="14" s="1"/>
  <c r="DQ17" i="14" a="1"/>
  <c r="DQ17" i="14" s="1"/>
  <c r="DU17" i="14" a="1"/>
  <c r="DU17" i="14" s="1"/>
  <c r="DY17" i="14" a="1"/>
  <c r="DY17" i="14" s="1"/>
  <c r="EC17" i="14" a="1"/>
  <c r="EC17" i="14" s="1"/>
  <c r="EG17" i="14" a="1"/>
  <c r="EG17" i="14" s="1"/>
  <c r="EK17" i="14" a="1"/>
  <c r="EK17" i="14" s="1"/>
  <c r="EO17" i="14" a="1"/>
  <c r="EO17" i="14" s="1"/>
  <c r="ES17" i="14" a="1"/>
  <c r="ES17" i="14" s="1"/>
  <c r="EW17" i="14" a="1"/>
  <c r="EW17" i="14" s="1"/>
  <c r="FA17" i="14" a="1"/>
  <c r="FA17" i="14" s="1"/>
  <c r="FE17" i="14" a="1"/>
  <c r="FE17" i="14" s="1"/>
  <c r="FI17" i="14" a="1"/>
  <c r="FI17" i="14" s="1"/>
  <c r="FM17" i="14" a="1"/>
  <c r="FM17" i="14" s="1"/>
  <c r="FQ17" i="14" a="1"/>
  <c r="FQ17" i="14" s="1"/>
  <c r="FU17" i="14" a="1"/>
  <c r="FU17" i="14" s="1"/>
  <c r="FY17" i="14" a="1"/>
  <c r="FY17" i="14" s="1"/>
  <c r="GC17" i="14" a="1"/>
  <c r="GC17" i="14" s="1"/>
  <c r="GG17" i="14" a="1"/>
  <c r="GG17" i="14" s="1"/>
  <c r="GK17" i="14" a="1"/>
  <c r="GK17" i="14" s="1"/>
  <c r="GO17" i="14" a="1"/>
  <c r="GO17" i="14" s="1"/>
  <c r="GS17" i="14" a="1"/>
  <c r="GS17" i="14" s="1"/>
  <c r="GW17" i="14" a="1"/>
  <c r="GW17" i="14" s="1"/>
  <c r="HA17" i="14" a="1"/>
  <c r="HA17" i="14" s="1"/>
  <c r="HE17" i="14" a="1"/>
  <c r="HE17" i="14" s="1"/>
  <c r="HI17" i="14" a="1"/>
  <c r="HI17" i="14" s="1"/>
  <c r="HM17" i="14" a="1"/>
  <c r="HM17" i="14" s="1"/>
  <c r="HQ17" i="14" a="1"/>
  <c r="HQ17" i="14" s="1"/>
  <c r="HU17" i="14" a="1"/>
  <c r="HU17" i="14" s="1"/>
  <c r="HY17" i="14" a="1"/>
  <c r="HY17" i="14" s="1"/>
  <c r="IC17" i="14" a="1"/>
  <c r="IC17" i="14" s="1"/>
  <c r="IG17" i="14" a="1"/>
  <c r="IG17" i="14" s="1"/>
  <c r="IK17" i="14" a="1"/>
  <c r="IK17" i="14" s="1"/>
  <c r="IO17" i="14" a="1"/>
  <c r="IO17" i="14" s="1"/>
  <c r="IS17" i="14" a="1"/>
  <c r="IS17" i="14" s="1"/>
  <c r="SR17" i="14" a="1"/>
  <c r="SR17" i="14" s="1"/>
  <c r="SN17" i="14" a="1"/>
  <c r="SN17" i="14" s="1"/>
  <c r="SJ17" i="14" a="1"/>
  <c r="SJ17" i="14" s="1"/>
  <c r="SF17" i="14" a="1"/>
  <c r="SF17" i="14" s="1"/>
  <c r="SB17" i="14" a="1"/>
  <c r="SB17" i="14" s="1"/>
  <c r="RX17" i="14" a="1"/>
  <c r="RX17" i="14" s="1"/>
  <c r="RT17" i="14" a="1"/>
  <c r="RT17" i="14" s="1"/>
  <c r="RP17" i="14" a="1"/>
  <c r="RP17" i="14" s="1"/>
  <c r="RL17" i="14" a="1"/>
  <c r="RL17" i="14" s="1"/>
  <c r="RH17" i="14" a="1"/>
  <c r="RH17" i="14" s="1"/>
  <c r="RD17" i="14" a="1"/>
  <c r="RD17" i="14" s="1"/>
  <c r="QZ17" i="14" a="1"/>
  <c r="QZ17" i="14" s="1"/>
  <c r="QV17" i="14" a="1"/>
  <c r="QV17" i="14" s="1"/>
  <c r="QR17" i="14" a="1"/>
  <c r="QR17" i="14" s="1"/>
  <c r="QN17" i="14" a="1"/>
  <c r="QN17" i="14" s="1"/>
  <c r="QJ17" i="14" a="1"/>
  <c r="QJ17" i="14" s="1"/>
  <c r="QF17" i="14" a="1"/>
  <c r="QF17" i="14" s="1"/>
  <c r="QB17" i="14" a="1"/>
  <c r="QB17" i="14" s="1"/>
  <c r="PX17" i="14" a="1"/>
  <c r="PX17" i="14" s="1"/>
  <c r="PT17" i="14" a="1"/>
  <c r="PT17" i="14" s="1"/>
  <c r="PP17" i="14" a="1"/>
  <c r="PP17" i="14" s="1"/>
  <c r="PL17" i="14" a="1"/>
  <c r="PL17" i="14" s="1"/>
  <c r="PH17" i="14" a="1"/>
  <c r="PH17" i="14" s="1"/>
  <c r="PD17" i="14" a="1"/>
  <c r="PD17" i="14" s="1"/>
  <c r="OZ17" i="14" a="1"/>
  <c r="OZ17" i="14" s="1"/>
  <c r="OV17" i="14" a="1"/>
  <c r="OV17" i="14" s="1"/>
  <c r="OR17" i="14" a="1"/>
  <c r="OR17" i="14" s="1"/>
  <c r="ON17" i="14" a="1"/>
  <c r="ON17" i="14" s="1"/>
  <c r="OJ17" i="14" a="1"/>
  <c r="OJ17" i="14" s="1"/>
  <c r="OF17" i="14" a="1"/>
  <c r="OF17" i="14" s="1"/>
  <c r="OB17" i="14" a="1"/>
  <c r="OB17" i="14" s="1"/>
  <c r="NX17" i="14" a="1"/>
  <c r="NX17" i="14" s="1"/>
  <c r="NT17" i="14" a="1"/>
  <c r="NT17" i="14" s="1"/>
  <c r="NP17" i="14" a="1"/>
  <c r="NP17" i="14" s="1"/>
  <c r="NL17" i="14" a="1"/>
  <c r="NL17" i="14" s="1"/>
  <c r="NH17" i="14" a="1"/>
  <c r="NH17" i="14" s="1"/>
  <c r="ND17" i="14" a="1"/>
  <c r="ND17" i="14" s="1"/>
  <c r="MZ17" i="14" a="1"/>
  <c r="MZ17" i="14" s="1"/>
  <c r="MV17" i="14" a="1"/>
  <c r="MV17" i="14" s="1"/>
  <c r="MR17" i="14" a="1"/>
  <c r="MR17" i="14" s="1"/>
  <c r="MN17" i="14" a="1"/>
  <c r="MN17" i="14" s="1"/>
  <c r="MJ17" i="14" a="1"/>
  <c r="MJ17" i="14" s="1"/>
  <c r="MF17" i="14" a="1"/>
  <c r="MF17" i="14" s="1"/>
  <c r="MB17" i="14" a="1"/>
  <c r="MB17" i="14" s="1"/>
  <c r="LX17" i="14" a="1"/>
  <c r="LX17" i="14" s="1"/>
  <c r="LT17" i="14" a="1"/>
  <c r="LT17" i="14" s="1"/>
  <c r="LP17" i="14" a="1"/>
  <c r="LP17" i="14" s="1"/>
  <c r="LL17" i="14" a="1"/>
  <c r="LL17" i="14" s="1"/>
  <c r="LH17" i="14" a="1"/>
  <c r="LH17" i="14" s="1"/>
  <c r="LD17" i="14" a="1"/>
  <c r="LD17" i="14" s="1"/>
  <c r="KZ17" i="14" a="1"/>
  <c r="KZ17" i="14" s="1"/>
  <c r="KV17" i="14" a="1"/>
  <c r="KV17" i="14" s="1"/>
  <c r="KR17" i="14" a="1"/>
  <c r="KR17" i="14" s="1"/>
  <c r="KN17" i="14" a="1"/>
  <c r="KN17" i="14" s="1"/>
  <c r="KJ17" i="14" a="1"/>
  <c r="KJ17" i="14" s="1"/>
  <c r="KF17" i="14" a="1"/>
  <c r="KF17" i="14" s="1"/>
  <c r="KB17" i="14" a="1"/>
  <c r="KB17" i="14" s="1"/>
  <c r="JX17" i="14" a="1"/>
  <c r="JX17" i="14" s="1"/>
  <c r="JT17" i="14" a="1"/>
  <c r="JT17" i="14" s="1"/>
  <c r="JP17" i="14" a="1"/>
  <c r="JP17" i="14" s="1"/>
  <c r="JL17" i="14" a="1"/>
  <c r="JL17" i="14" s="1"/>
  <c r="JH17" i="14" a="1"/>
  <c r="JH17" i="14" s="1"/>
  <c r="JD17" i="14" a="1"/>
  <c r="JD17" i="14" s="1"/>
  <c r="IZ17" i="14" a="1"/>
  <c r="IZ17" i="14" s="1"/>
  <c r="SQ17" i="14" a="1"/>
  <c r="SQ17" i="14" s="1"/>
  <c r="SM17" i="14" a="1"/>
  <c r="SM17" i="14" s="1"/>
  <c r="SI17" i="14" a="1"/>
  <c r="SI17" i="14" s="1"/>
  <c r="SE17" i="14" a="1"/>
  <c r="SE17" i="14" s="1"/>
  <c r="SA17" i="14" a="1"/>
  <c r="SA17" i="14" s="1"/>
  <c r="RW17" i="14" a="1"/>
  <c r="RW17" i="14" s="1"/>
  <c r="RS17" i="14" a="1"/>
  <c r="RS17" i="14" s="1"/>
  <c r="RO17" i="14" a="1"/>
  <c r="RO17" i="14" s="1"/>
  <c r="RK17" i="14" a="1"/>
  <c r="RK17" i="14" s="1"/>
  <c r="RG17" i="14" a="1"/>
  <c r="RG17" i="14" s="1"/>
  <c r="RC17" i="14" a="1"/>
  <c r="RC17" i="14" s="1"/>
  <c r="QY17" i="14" a="1"/>
  <c r="QY17" i="14" s="1"/>
  <c r="QU17" i="14" a="1"/>
  <c r="QU17" i="14" s="1"/>
  <c r="QQ17" i="14" a="1"/>
  <c r="QQ17" i="14" s="1"/>
  <c r="QM17" i="14" a="1"/>
  <c r="QM17" i="14" s="1"/>
  <c r="QI17" i="14" a="1"/>
  <c r="QI17" i="14" s="1"/>
  <c r="QE17" i="14" a="1"/>
  <c r="QE17" i="14" s="1"/>
  <c r="QA17" i="14" a="1"/>
  <c r="QA17" i="14" s="1"/>
  <c r="PW17" i="14" a="1"/>
  <c r="PW17" i="14" s="1"/>
  <c r="PS17" i="14" a="1"/>
  <c r="PS17" i="14" s="1"/>
  <c r="PO17" i="14" a="1"/>
  <c r="PO17" i="14" s="1"/>
  <c r="PK17" i="14" a="1"/>
  <c r="PK17" i="14" s="1"/>
  <c r="PG17" i="14" a="1"/>
  <c r="PG17" i="14" s="1"/>
  <c r="PC17" i="14" a="1"/>
  <c r="PC17" i="14" s="1"/>
  <c r="OY17" i="14" a="1"/>
  <c r="OY17" i="14" s="1"/>
  <c r="OU17" i="14" a="1"/>
  <c r="OU17" i="14" s="1"/>
  <c r="OQ17" i="14" a="1"/>
  <c r="OQ17" i="14" s="1"/>
  <c r="OM17" i="14" a="1"/>
  <c r="OM17" i="14" s="1"/>
  <c r="OI17" i="14" a="1"/>
  <c r="OI17" i="14" s="1"/>
  <c r="OE17" i="14" a="1"/>
  <c r="OE17" i="14" s="1"/>
  <c r="OA17" i="14" a="1"/>
  <c r="OA17" i="14" s="1"/>
  <c r="NW17" i="14" a="1"/>
  <c r="NW17" i="14" s="1"/>
  <c r="NS17" i="14" a="1"/>
  <c r="NS17" i="14" s="1"/>
  <c r="NO17" i="14" a="1"/>
  <c r="NO17" i="14" s="1"/>
  <c r="NK17" i="14" a="1"/>
  <c r="NK17" i="14" s="1"/>
  <c r="NG17" i="14" a="1"/>
  <c r="NG17" i="14" s="1"/>
  <c r="NC17" i="14" a="1"/>
  <c r="NC17" i="14" s="1"/>
  <c r="MY17" i="14" a="1"/>
  <c r="MY17" i="14" s="1"/>
  <c r="MU17" i="14" a="1"/>
  <c r="MU17" i="14" s="1"/>
  <c r="MQ17" i="14" a="1"/>
  <c r="MQ17" i="14" s="1"/>
  <c r="MM17" i="14" a="1"/>
  <c r="MM17" i="14" s="1"/>
  <c r="MI17" i="14" a="1"/>
  <c r="MI17" i="14" s="1"/>
  <c r="ME17" i="14" a="1"/>
  <c r="ME17" i="14" s="1"/>
  <c r="MA17" i="14" a="1"/>
  <c r="MA17" i="14" s="1"/>
  <c r="LW17" i="14" a="1"/>
  <c r="LW17" i="14" s="1"/>
  <c r="LS17" i="14" a="1"/>
  <c r="LS17" i="14" s="1"/>
  <c r="LO17" i="14" a="1"/>
  <c r="LO17" i="14" s="1"/>
  <c r="LK17" i="14" a="1"/>
  <c r="LK17" i="14" s="1"/>
  <c r="LG17" i="14" a="1"/>
  <c r="LG17" i="14" s="1"/>
  <c r="LC17" i="14" a="1"/>
  <c r="LC17" i="14" s="1"/>
  <c r="KY17" i="14" a="1"/>
  <c r="KY17" i="14" s="1"/>
  <c r="KU17" i="14" a="1"/>
  <c r="KU17" i="14" s="1"/>
  <c r="KQ17" i="14" a="1"/>
  <c r="KQ17" i="14" s="1"/>
  <c r="KM17" i="14" a="1"/>
  <c r="KM17" i="14" s="1"/>
  <c r="KI17" i="14" a="1"/>
  <c r="KI17" i="14" s="1"/>
  <c r="KE17" i="14" a="1"/>
  <c r="KE17" i="14" s="1"/>
  <c r="KA17" i="14" a="1"/>
  <c r="KA17" i="14" s="1"/>
  <c r="JW17" i="14" a="1"/>
  <c r="JW17" i="14" s="1"/>
  <c r="JS17" i="14" a="1"/>
  <c r="JS17" i="14" s="1"/>
  <c r="JO17" i="14" a="1"/>
  <c r="JO17" i="14" s="1"/>
  <c r="JK17" i="14" a="1"/>
  <c r="JK17" i="14" s="1"/>
  <c r="JG17" i="14" a="1"/>
  <c r="JG17" i="14" s="1"/>
  <c r="JC17" i="14" a="1"/>
  <c r="JC17" i="14" s="1"/>
  <c r="IY17" i="14" a="1"/>
  <c r="IY17" i="14" s="1"/>
  <c r="ST17" i="14" a="1"/>
  <c r="ST17" i="14" s="1"/>
  <c r="SP17" i="14" a="1"/>
  <c r="SP17" i="14" s="1"/>
  <c r="SL17" i="14" a="1"/>
  <c r="SL17" i="14" s="1"/>
  <c r="SH17" i="14" a="1"/>
  <c r="SH17" i="14" s="1"/>
  <c r="SD17" i="14" a="1"/>
  <c r="SD17" i="14" s="1"/>
  <c r="RZ17" i="14" a="1"/>
  <c r="RZ17" i="14" s="1"/>
  <c r="RV17" i="14" a="1"/>
  <c r="RV17" i="14" s="1"/>
  <c r="RR17" i="14" a="1"/>
  <c r="RR17" i="14" s="1"/>
  <c r="RN17" i="14" a="1"/>
  <c r="RN17" i="14" s="1"/>
  <c r="RJ17" i="14" a="1"/>
  <c r="RJ17" i="14" s="1"/>
  <c r="RF17" i="14" a="1"/>
  <c r="RF17" i="14" s="1"/>
  <c r="RB17" i="14" a="1"/>
  <c r="RB17" i="14" s="1"/>
  <c r="QX17" i="14" a="1"/>
  <c r="QX17" i="14" s="1"/>
  <c r="QT17" i="14" a="1"/>
  <c r="QT17" i="14" s="1"/>
  <c r="QP17" i="14" a="1"/>
  <c r="QP17" i="14" s="1"/>
  <c r="QL17" i="14" a="1"/>
  <c r="QL17" i="14" s="1"/>
  <c r="QH17" i="14" a="1"/>
  <c r="QH17" i="14" s="1"/>
  <c r="QD17" i="14" a="1"/>
  <c r="QD17" i="14" s="1"/>
  <c r="PZ17" i="14" a="1"/>
  <c r="PZ17" i="14" s="1"/>
  <c r="PV17" i="14" a="1"/>
  <c r="PV17" i="14" s="1"/>
  <c r="PR17" i="14" a="1"/>
  <c r="PR17" i="14" s="1"/>
  <c r="PN17" i="14" a="1"/>
  <c r="PN17" i="14" s="1"/>
  <c r="PJ17" i="14" a="1"/>
  <c r="PJ17" i="14" s="1"/>
  <c r="PF17" i="14" a="1"/>
  <c r="PF17" i="14" s="1"/>
  <c r="PB17" i="14" a="1"/>
  <c r="PB17" i="14" s="1"/>
  <c r="OX17" i="14" a="1"/>
  <c r="OX17" i="14" s="1"/>
  <c r="OT17" i="14" a="1"/>
  <c r="OT17" i="14" s="1"/>
  <c r="OP17" i="14" a="1"/>
  <c r="OP17" i="14" s="1"/>
  <c r="OL17" i="14" a="1"/>
  <c r="OL17" i="14" s="1"/>
  <c r="OH17" i="14" a="1"/>
  <c r="OH17" i="14" s="1"/>
  <c r="OD17" i="14" a="1"/>
  <c r="OD17" i="14" s="1"/>
  <c r="NZ17" i="14" a="1"/>
  <c r="NZ17" i="14" s="1"/>
  <c r="NV17" i="14" a="1"/>
  <c r="NV17" i="14" s="1"/>
  <c r="NR17" i="14" a="1"/>
  <c r="NR17" i="14" s="1"/>
  <c r="NN17" i="14" a="1"/>
  <c r="NN17" i="14" s="1"/>
  <c r="NJ17" i="14" a="1"/>
  <c r="NJ17" i="14" s="1"/>
  <c r="NF17" i="14" a="1"/>
  <c r="NF17" i="14" s="1"/>
  <c r="NB17" i="14" a="1"/>
  <c r="NB17" i="14" s="1"/>
  <c r="MX17" i="14" a="1"/>
  <c r="MX17" i="14" s="1"/>
  <c r="MT17" i="14" a="1"/>
  <c r="MT17" i="14" s="1"/>
  <c r="MP17" i="14" a="1"/>
  <c r="MP17" i="14" s="1"/>
  <c r="ML17" i="14" a="1"/>
  <c r="ML17" i="14" s="1"/>
  <c r="MH17" i="14" a="1"/>
  <c r="MH17" i="14" s="1"/>
  <c r="MD17" i="14" a="1"/>
  <c r="MD17" i="14" s="1"/>
  <c r="LZ17" i="14" a="1"/>
  <c r="LZ17" i="14" s="1"/>
  <c r="LV17" i="14" a="1"/>
  <c r="LV17" i="14" s="1"/>
  <c r="LR17" i="14" a="1"/>
  <c r="LR17" i="14" s="1"/>
  <c r="LN17" i="14" a="1"/>
  <c r="LN17" i="14" s="1"/>
  <c r="LJ17" i="14" a="1"/>
  <c r="LJ17" i="14" s="1"/>
  <c r="LF17" i="14" a="1"/>
  <c r="LF17" i="14" s="1"/>
  <c r="LB17" i="14" a="1"/>
  <c r="LB17" i="14" s="1"/>
  <c r="KX17" i="14" a="1"/>
  <c r="KX17" i="14" s="1"/>
  <c r="KT17" i="14" a="1"/>
  <c r="KT17" i="14" s="1"/>
  <c r="KP17" i="14" a="1"/>
  <c r="KP17" i="14" s="1"/>
  <c r="KL17" i="14" a="1"/>
  <c r="KL17" i="14" s="1"/>
  <c r="KH17" i="14" a="1"/>
  <c r="KH17" i="14" s="1"/>
  <c r="KD17" i="14" a="1"/>
  <c r="KD17" i="14" s="1"/>
  <c r="JZ17" i="14" a="1"/>
  <c r="JZ17" i="14" s="1"/>
  <c r="JV17" i="14" a="1"/>
  <c r="JV17" i="14" s="1"/>
  <c r="JR17" i="14" a="1"/>
  <c r="JR17" i="14" s="1"/>
  <c r="JN17" i="14" a="1"/>
  <c r="JN17" i="14" s="1"/>
  <c r="JJ17" i="14" a="1"/>
  <c r="JJ17" i="14" s="1"/>
  <c r="JF17" i="14" a="1"/>
  <c r="JF17" i="14" s="1"/>
  <c r="JB17" i="14" a="1"/>
  <c r="JB17" i="14" s="1"/>
  <c r="IX17" i="14" a="1"/>
  <c r="IX17" i="14" s="1"/>
  <c r="SS17" i="14" a="1"/>
  <c r="SS17" i="14" s="1"/>
  <c r="SO17" i="14" a="1"/>
  <c r="SO17" i="14" s="1"/>
  <c r="SK17" i="14" a="1"/>
  <c r="SK17" i="14" s="1"/>
  <c r="SG17" i="14" a="1"/>
  <c r="SG17" i="14" s="1"/>
  <c r="SC17" i="14" a="1"/>
  <c r="SC17" i="14" s="1"/>
  <c r="RY17" i="14" a="1"/>
  <c r="RY17" i="14" s="1"/>
  <c r="RU17" i="14" a="1"/>
  <c r="RU17" i="14" s="1"/>
  <c r="RQ17" i="14" a="1"/>
  <c r="RQ17" i="14" s="1"/>
  <c r="RM17" i="14" a="1"/>
  <c r="RM17" i="14" s="1"/>
  <c r="RI17" i="14" a="1"/>
  <c r="RI17" i="14" s="1"/>
  <c r="RE17" i="14" a="1"/>
  <c r="RE17" i="14" s="1"/>
  <c r="RA17" i="14" a="1"/>
  <c r="RA17" i="14" s="1"/>
  <c r="QW17" i="14" a="1"/>
  <c r="QW17" i="14" s="1"/>
  <c r="QS17" i="14" a="1"/>
  <c r="QS17" i="14" s="1"/>
  <c r="QO17" i="14" a="1"/>
  <c r="QO17" i="14" s="1"/>
  <c r="QK17" i="14" a="1"/>
  <c r="QK17" i="14" s="1"/>
  <c r="QG17" i="14" a="1"/>
  <c r="QG17" i="14" s="1"/>
  <c r="QC17" i="14" a="1"/>
  <c r="QC17" i="14" s="1"/>
  <c r="PY17" i="14" a="1"/>
  <c r="PY17" i="14" s="1"/>
  <c r="PU17" i="14" a="1"/>
  <c r="PU17" i="14" s="1"/>
  <c r="PQ17" i="14" a="1"/>
  <c r="PQ17" i="14" s="1"/>
  <c r="PM17" i="14" a="1"/>
  <c r="PM17" i="14" s="1"/>
  <c r="PI17" i="14" a="1"/>
  <c r="PI17" i="14" s="1"/>
  <c r="PE17" i="14" a="1"/>
  <c r="PE17" i="14" s="1"/>
  <c r="PA17" i="14" a="1"/>
  <c r="PA17" i="14" s="1"/>
  <c r="OW17" i="14" a="1"/>
  <c r="OW17" i="14" s="1"/>
  <c r="OS17" i="14" a="1"/>
  <c r="OS17" i="14" s="1"/>
  <c r="OO17" i="14" a="1"/>
  <c r="OO17" i="14" s="1"/>
  <c r="OK17" i="14" a="1"/>
  <c r="OK17" i="14" s="1"/>
  <c r="OG17" i="14" a="1"/>
  <c r="OG17" i="14" s="1"/>
  <c r="OC17" i="14" a="1"/>
  <c r="OC17" i="14" s="1"/>
  <c r="NY17" i="14" a="1"/>
  <c r="NY17" i="14" s="1"/>
  <c r="NU17" i="14" a="1"/>
  <c r="NU17" i="14" s="1"/>
  <c r="NQ17" i="14" a="1"/>
  <c r="NQ17" i="14" s="1"/>
  <c r="NM17" i="14" a="1"/>
  <c r="NM17" i="14" s="1"/>
  <c r="NI17" i="14" a="1"/>
  <c r="NI17" i="14" s="1"/>
  <c r="NE17" i="14" a="1"/>
  <c r="NE17" i="14" s="1"/>
  <c r="NA17" i="14" a="1"/>
  <c r="NA17" i="14" s="1"/>
  <c r="MW17" i="14" a="1"/>
  <c r="MW17" i="14" s="1"/>
  <c r="MS17" i="14" a="1"/>
  <c r="MS17" i="14" s="1"/>
  <c r="MO17" i="14" a="1"/>
  <c r="MO17" i="14" s="1"/>
  <c r="MK17" i="14" a="1"/>
  <c r="MK17" i="14" s="1"/>
  <c r="MG17" i="14" a="1"/>
  <c r="MG17" i="14" s="1"/>
  <c r="MC17" i="14" a="1"/>
  <c r="MC17" i="14" s="1"/>
  <c r="LY17" i="14" a="1"/>
  <c r="LY17" i="14" s="1"/>
  <c r="LU17" i="14" a="1"/>
  <c r="LU17" i="14" s="1"/>
  <c r="LQ17" i="14" a="1"/>
  <c r="LQ17" i="14" s="1"/>
  <c r="LM17" i="14" a="1"/>
  <c r="LM17" i="14" s="1"/>
  <c r="LI17" i="14" a="1"/>
  <c r="LI17" i="14" s="1"/>
  <c r="LE17" i="14" a="1"/>
  <c r="LE17" i="14" s="1"/>
  <c r="LA17" i="14" a="1"/>
  <c r="LA17" i="14" s="1"/>
  <c r="KW17" i="14" a="1"/>
  <c r="KW17" i="14" s="1"/>
  <c r="KS17" i="14" a="1"/>
  <c r="KS17" i="14" s="1"/>
  <c r="KO17" i="14" a="1"/>
  <c r="KO17" i="14" s="1"/>
  <c r="KK17" i="14" a="1"/>
  <c r="KK17" i="14" s="1"/>
  <c r="KG17" i="14" a="1"/>
  <c r="KG17" i="14" s="1"/>
  <c r="KC17" i="14" a="1"/>
  <c r="KC17" i="14" s="1"/>
  <c r="JY17" i="14" a="1"/>
  <c r="JY17" i="14" s="1"/>
  <c r="JU17" i="14" a="1"/>
  <c r="JU17" i="14" s="1"/>
  <c r="JQ17" i="14" a="1"/>
  <c r="JQ17" i="14" s="1"/>
  <c r="JM17" i="14" a="1"/>
  <c r="JM17" i="14" s="1"/>
  <c r="JI17" i="14" a="1"/>
  <c r="JI17" i="14" s="1"/>
  <c r="JE17" i="14" a="1"/>
  <c r="JE17" i="14" s="1"/>
  <c r="JA17" i="14" a="1"/>
  <c r="JA17" i="14" s="1"/>
  <c r="J17" i="14" a="1"/>
  <c r="J17" i="14" s="1"/>
  <c r="N17" i="14" a="1"/>
  <c r="N17" i="14" s="1"/>
  <c r="R17" i="14" a="1"/>
  <c r="R17" i="14" s="1"/>
  <c r="V17" i="14" a="1"/>
  <c r="V17" i="14" s="1"/>
  <c r="Z17" i="14" a="1"/>
  <c r="Z17" i="14" s="1"/>
  <c r="AD17" i="14" a="1"/>
  <c r="AD17" i="14" s="1"/>
  <c r="AH17" i="14" a="1"/>
  <c r="AH17" i="14" s="1"/>
  <c r="AL17" i="14" a="1"/>
  <c r="AL17" i="14" s="1"/>
  <c r="AP17" i="14" a="1"/>
  <c r="AP17" i="14" s="1"/>
  <c r="AT17" i="14" a="1"/>
  <c r="AT17" i="14" s="1"/>
  <c r="AX17" i="14" a="1"/>
  <c r="AX17" i="14" s="1"/>
  <c r="BB17" i="14" a="1"/>
  <c r="BB17" i="14" s="1"/>
  <c r="BF17" i="14" a="1"/>
  <c r="BF17" i="14" s="1"/>
  <c r="BJ17" i="14" a="1"/>
  <c r="BJ17" i="14" s="1"/>
  <c r="BN17" i="14" a="1"/>
  <c r="BN17" i="14" s="1"/>
  <c r="BR17" i="14" a="1"/>
  <c r="BR17" i="14" s="1"/>
  <c r="BV17" i="14" a="1"/>
  <c r="BV17" i="14" s="1"/>
  <c r="BZ17" i="14" a="1"/>
  <c r="BZ17" i="14" s="1"/>
  <c r="CD17" i="14" a="1"/>
  <c r="CD17" i="14" s="1"/>
  <c r="CH17" i="14" a="1"/>
  <c r="CH17" i="14" s="1"/>
  <c r="CL17" i="14" a="1"/>
  <c r="CL17" i="14" s="1"/>
  <c r="CP17" i="14" a="1"/>
  <c r="CP17" i="14" s="1"/>
  <c r="CT17" i="14" a="1"/>
  <c r="CT17" i="14" s="1"/>
  <c r="CX17" i="14" a="1"/>
  <c r="CX17" i="14" s="1"/>
  <c r="DB17" i="14" a="1"/>
  <c r="DB17" i="14" s="1"/>
  <c r="DF17" i="14" a="1"/>
  <c r="DF17" i="14" s="1"/>
  <c r="DJ17" i="14" a="1"/>
  <c r="DJ17" i="14" s="1"/>
  <c r="DN17" i="14" a="1"/>
  <c r="DN17" i="14" s="1"/>
  <c r="DR17" i="14" a="1"/>
  <c r="DR17" i="14" s="1"/>
  <c r="DV17" i="14" a="1"/>
  <c r="DV17" i="14" s="1"/>
  <c r="DZ17" i="14" a="1"/>
  <c r="DZ17" i="14" s="1"/>
  <c r="ED17" i="14" a="1"/>
  <c r="ED17" i="14" s="1"/>
  <c r="EH17" i="14" a="1"/>
  <c r="EH17" i="14" s="1"/>
  <c r="EL17" i="14" a="1"/>
  <c r="EL17" i="14" s="1"/>
  <c r="EP17" i="14" a="1"/>
  <c r="EP17" i="14" s="1"/>
  <c r="ET17" i="14" a="1"/>
  <c r="ET17" i="14" s="1"/>
  <c r="EX17" i="14" a="1"/>
  <c r="EX17" i="14" s="1"/>
  <c r="FB17" i="14" a="1"/>
  <c r="FB17" i="14" s="1"/>
  <c r="FF17" i="14" a="1"/>
  <c r="FF17" i="14" s="1"/>
  <c r="FJ17" i="14" a="1"/>
  <c r="FJ17" i="14" s="1"/>
  <c r="FN17" i="14" a="1"/>
  <c r="FN17" i="14" s="1"/>
  <c r="FR17" i="14" a="1"/>
  <c r="FR17" i="14" s="1"/>
  <c r="FV17" i="14" a="1"/>
  <c r="FV17" i="14" s="1"/>
  <c r="FZ17" i="14" a="1"/>
  <c r="FZ17" i="14" s="1"/>
  <c r="GD17" i="14" a="1"/>
  <c r="GD17" i="14" s="1"/>
  <c r="GH17" i="14" a="1"/>
  <c r="GH17" i="14" s="1"/>
  <c r="GL17" i="14" a="1"/>
  <c r="GL17" i="14" s="1"/>
  <c r="GP17" i="14" a="1"/>
  <c r="GP17" i="14" s="1"/>
  <c r="GT17" i="14" a="1"/>
  <c r="GT17" i="14" s="1"/>
  <c r="GX17" i="14" a="1"/>
  <c r="GX17" i="14" s="1"/>
  <c r="HB17" i="14" a="1"/>
  <c r="HB17" i="14" s="1"/>
  <c r="HF17" i="14" a="1"/>
  <c r="HF17" i="14" s="1"/>
  <c r="HJ17" i="14" a="1"/>
  <c r="HJ17" i="14" s="1"/>
  <c r="HN17" i="14" a="1"/>
  <c r="HN17" i="14" s="1"/>
  <c r="HR17" i="14" a="1"/>
  <c r="HR17" i="14" s="1"/>
  <c r="HV17" i="14" a="1"/>
  <c r="HV17" i="14" s="1"/>
  <c r="HZ17" i="14" a="1"/>
  <c r="HZ17" i="14" s="1"/>
  <c r="ID17" i="14" a="1"/>
  <c r="ID17" i="14" s="1"/>
  <c r="IH17" i="14" a="1"/>
  <c r="IH17" i="14" s="1"/>
  <c r="IL17" i="14" a="1"/>
  <c r="IL17" i="14" s="1"/>
  <c r="IP17" i="14" a="1"/>
  <c r="IP17" i="14" s="1"/>
  <c r="IT17" i="14" a="1"/>
  <c r="IT17" i="14" s="1"/>
  <c r="G17" i="14" a="1"/>
  <c r="G17" i="14" s="1"/>
  <c r="K17" i="14" a="1"/>
  <c r="K17" i="14" s="1"/>
  <c r="O17" i="14" a="1"/>
  <c r="O17" i="14" s="1"/>
  <c r="S17" i="14" a="1"/>
  <c r="S17" i="14" s="1"/>
  <c r="W17" i="14" a="1"/>
  <c r="W17" i="14" s="1"/>
  <c r="AA17" i="14" a="1"/>
  <c r="AA17" i="14" s="1"/>
  <c r="AE17" i="14" a="1"/>
  <c r="AE17" i="14" s="1"/>
  <c r="AI17" i="14" a="1"/>
  <c r="AI17" i="14" s="1"/>
  <c r="AM17" i="14" a="1"/>
  <c r="AM17" i="14" s="1"/>
  <c r="AQ17" i="14" a="1"/>
  <c r="AQ17" i="14" s="1"/>
  <c r="AU17" i="14" a="1"/>
  <c r="AU17" i="14" s="1"/>
  <c r="AY17" i="14" a="1"/>
  <c r="AY17" i="14" s="1"/>
  <c r="BC17" i="14" a="1"/>
  <c r="BC17" i="14" s="1"/>
  <c r="BG17" i="14" a="1"/>
  <c r="BG17" i="14" s="1"/>
  <c r="BK17" i="14" a="1"/>
  <c r="BK17" i="14" s="1"/>
  <c r="BO17" i="14" a="1"/>
  <c r="BO17" i="14" s="1"/>
  <c r="BS17" i="14" a="1"/>
  <c r="BS17" i="14" s="1"/>
  <c r="BW17" i="14" a="1"/>
  <c r="BW17" i="14" s="1"/>
  <c r="CA17" i="14" a="1"/>
  <c r="CA17" i="14" s="1"/>
  <c r="CE17" i="14" a="1"/>
  <c r="CE17" i="14" s="1"/>
  <c r="CI17" i="14" a="1"/>
  <c r="CI17" i="14" s="1"/>
  <c r="CM17" i="14" a="1"/>
  <c r="CM17" i="14" s="1"/>
  <c r="CQ17" i="14" a="1"/>
  <c r="CQ17" i="14" s="1"/>
  <c r="CU17" i="14" a="1"/>
  <c r="CU17" i="14" s="1"/>
  <c r="CY17" i="14" a="1"/>
  <c r="CY17" i="14" s="1"/>
  <c r="DC17" i="14" a="1"/>
  <c r="DC17" i="14" s="1"/>
  <c r="DG17" i="14" a="1"/>
  <c r="DG17" i="14" s="1"/>
  <c r="DK17" i="14" a="1"/>
  <c r="DK17" i="14" s="1"/>
  <c r="DO17" i="14" a="1"/>
  <c r="DO17" i="14" s="1"/>
  <c r="DS17" i="14" a="1"/>
  <c r="DS17" i="14" s="1"/>
  <c r="DW17" i="14" a="1"/>
  <c r="DW17" i="14" s="1"/>
  <c r="EA17" i="14" a="1"/>
  <c r="EA17" i="14" s="1"/>
  <c r="EE17" i="14" a="1"/>
  <c r="EE17" i="14" s="1"/>
  <c r="EI17" i="14" a="1"/>
  <c r="EI17" i="14" s="1"/>
  <c r="EM17" i="14" a="1"/>
  <c r="EM17" i="14" s="1"/>
  <c r="EQ17" i="14" a="1"/>
  <c r="EQ17" i="14" s="1"/>
  <c r="EU17" i="14" a="1"/>
  <c r="EU17" i="14" s="1"/>
  <c r="EY17" i="14" a="1"/>
  <c r="EY17" i="14" s="1"/>
  <c r="FC17" i="14" a="1"/>
  <c r="FC17" i="14" s="1"/>
  <c r="FG17" i="14" a="1"/>
  <c r="FG17" i="14" s="1"/>
  <c r="FK17" i="14" a="1"/>
  <c r="FK17" i="14" s="1"/>
  <c r="FO17" i="14" a="1"/>
  <c r="FO17" i="14" s="1"/>
  <c r="FS17" i="14" a="1"/>
  <c r="FS17" i="14" s="1"/>
  <c r="FW17" i="14" a="1"/>
  <c r="FW17" i="14" s="1"/>
  <c r="GA17" i="14" a="1"/>
  <c r="GA17" i="14" s="1"/>
  <c r="GE17" i="14" a="1"/>
  <c r="GE17" i="14" s="1"/>
  <c r="GI17" i="14" a="1"/>
  <c r="GI17" i="14" s="1"/>
  <c r="GM17" i="14" a="1"/>
  <c r="GM17" i="14" s="1"/>
  <c r="GQ17" i="14" a="1"/>
  <c r="GQ17" i="14" s="1"/>
  <c r="GU17" i="14" a="1"/>
  <c r="GU17" i="14" s="1"/>
  <c r="GY17" i="14" a="1"/>
  <c r="GY17" i="14" s="1"/>
  <c r="HC17" i="14" a="1"/>
  <c r="HC17" i="14" s="1"/>
  <c r="HG17" i="14" a="1"/>
  <c r="HG17" i="14" s="1"/>
  <c r="HK17" i="14" a="1"/>
  <c r="HK17" i="14" s="1"/>
  <c r="HO17" i="14" a="1"/>
  <c r="HO17" i="14" s="1"/>
  <c r="HS17" i="14" a="1"/>
  <c r="HS17" i="14" s="1"/>
  <c r="HW17" i="14" a="1"/>
  <c r="HW17" i="14" s="1"/>
  <c r="IA17" i="14" a="1"/>
  <c r="IA17" i="14" s="1"/>
  <c r="IE17" i="14" a="1"/>
  <c r="IE17" i="14" s="1"/>
  <c r="II17" i="14" a="1"/>
  <c r="II17" i="14" s="1"/>
  <c r="IM17" i="14" a="1"/>
  <c r="IM17" i="14" s="1"/>
  <c r="IQ17" i="14" a="1"/>
  <c r="IQ17" i="14" s="1"/>
  <c r="IU17" i="14" a="1"/>
  <c r="IU17" i="14" s="1"/>
  <c r="C24" i="14"/>
  <c r="C29" i="14"/>
  <c r="C26" i="14"/>
  <c r="AA50" i="14"/>
  <c r="C23" i="14"/>
  <c r="C28" i="14"/>
  <c r="C25" i="14"/>
  <c r="C30" i="14"/>
  <c r="C14" i="14"/>
  <c r="D14" i="14" s="1" a="1"/>
  <c r="D14" i="14" s="1"/>
  <c r="F14" i="14"/>
  <c r="E14" i="14" a="1"/>
  <c r="AG46" i="14" l="1"/>
  <c r="AF46" i="14"/>
  <c r="AE46" i="14"/>
  <c r="AD46" i="14"/>
  <c r="AC46" i="14"/>
  <c r="AB46" i="14"/>
  <c r="E14" i="14"/>
  <c r="C13" i="14"/>
  <c r="D13" i="14" s="1" a="1"/>
  <c r="D13" i="14" s="1"/>
  <c r="F13" i="14"/>
  <c r="E13" i="14" a="1"/>
  <c r="AH46" i="14" l="1"/>
  <c r="AG45" i="14"/>
  <c r="AF45" i="14"/>
  <c r="AE45" i="14"/>
  <c r="AD45" i="14"/>
  <c r="AC45" i="14"/>
  <c r="AB45" i="14"/>
  <c r="E13" i="14"/>
  <c r="C12" i="14"/>
  <c r="D12" i="14" s="1" a="1"/>
  <c r="D12" i="14" s="1"/>
  <c r="F12" i="14"/>
  <c r="E12" i="14" a="1"/>
  <c r="AH45" i="14" l="1"/>
  <c r="AG44" i="14"/>
  <c r="AF44" i="14"/>
  <c r="AE44" i="14"/>
  <c r="AD44" i="14"/>
  <c r="AC44" i="14"/>
  <c r="AB44" i="14"/>
  <c r="E12" i="14"/>
  <c r="C11" i="14"/>
  <c r="D11" i="14" s="1" a="1"/>
  <c r="D11" i="14" s="1"/>
  <c r="F11" i="14"/>
  <c r="E11" i="14" a="1"/>
  <c r="AH44" i="14" l="1"/>
  <c r="AG43" i="14"/>
  <c r="AF43" i="14"/>
  <c r="AE43" i="14"/>
  <c r="AD43" i="14"/>
  <c r="AC43" i="14"/>
  <c r="AB43" i="14"/>
  <c r="E11" i="14"/>
  <c r="C10" i="14"/>
  <c r="D10" i="14" s="1" a="1"/>
  <c r="D10" i="14" s="1"/>
  <c r="F10" i="14"/>
  <c r="E10" i="14" a="1"/>
  <c r="AH43" i="14" l="1"/>
  <c r="AG42" i="14"/>
  <c r="AF42" i="14"/>
  <c r="AE42" i="14"/>
  <c r="AD42" i="14"/>
  <c r="AC42" i="14"/>
  <c r="AB42" i="14"/>
  <c r="E10" i="14"/>
  <c r="C9" i="14"/>
  <c r="D9" i="14" s="1" a="1"/>
  <c r="D9" i="14" s="1"/>
  <c r="F9" i="14"/>
  <c r="E9" i="14" a="1"/>
  <c r="AH42" i="14" l="1"/>
  <c r="AG41" i="14"/>
  <c r="AF41" i="14"/>
  <c r="AE41" i="14"/>
  <c r="AD41" i="14"/>
  <c r="AC41" i="14"/>
  <c r="AB41" i="14"/>
  <c r="E9" i="14"/>
  <c r="C8" i="14"/>
  <c r="D8" i="14" s="1" a="1"/>
  <c r="D8" i="14" s="1"/>
  <c r="F8" i="14"/>
  <c r="E8" i="14" a="1"/>
  <c r="AH41" i="14" l="1"/>
  <c r="AG40" i="14"/>
  <c r="AF40" i="14"/>
  <c r="AE40" i="14"/>
  <c r="AD40" i="14"/>
  <c r="AC40" i="14"/>
  <c r="AB40" i="14"/>
  <c r="E8" i="14"/>
  <c r="C7" i="14"/>
  <c r="D7" i="14" s="1" a="1"/>
  <c r="D7" i="14" s="1"/>
  <c r="A7" i="14"/>
  <c r="A8" i="14" s="1"/>
  <c r="A9" i="14" s="1"/>
  <c r="A10" i="14" s="1"/>
  <c r="A11" i="14" s="1"/>
  <c r="A12" i="14" s="1"/>
  <c r="A13" i="14" s="1"/>
  <c r="A14" i="14" s="1"/>
  <c r="F7" i="14"/>
  <c r="E7" i="14" a="1"/>
  <c r="AH40" i="14" l="1"/>
  <c r="AG39" i="14"/>
  <c r="AF39" i="14"/>
  <c r="AE39" i="14"/>
  <c r="AD39" i="14"/>
  <c r="AC39" i="14"/>
  <c r="AB39" i="14"/>
  <c r="F17" i="14" a="1"/>
  <c r="F17" i="14" s="1"/>
  <c r="E7" i="14"/>
  <c r="C6" i="14"/>
  <c r="D6" i="14" s="1" a="1"/>
  <c r="D6" i="14" s="1"/>
  <c r="G4" i="14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AG4" i="14" s="1"/>
  <c r="AH4" i="14" s="1"/>
  <c r="AI4" i="14" s="1"/>
  <c r="AJ4" i="14" s="1"/>
  <c r="AK4" i="14" s="1"/>
  <c r="AL4" i="14" s="1"/>
  <c r="AM4" i="14" s="1"/>
  <c r="AN4" i="14" s="1"/>
  <c r="AO4" i="14" s="1"/>
  <c r="AP4" i="14" s="1"/>
  <c r="AQ4" i="14" s="1"/>
  <c r="AR4" i="14" s="1"/>
  <c r="AS4" i="14" s="1"/>
  <c r="AT4" i="14" s="1"/>
  <c r="AU4" i="14" s="1"/>
  <c r="AV4" i="14" s="1"/>
  <c r="AW4" i="14" s="1"/>
  <c r="AX4" i="14" s="1"/>
  <c r="AY4" i="14" s="1"/>
  <c r="AZ4" i="14" s="1"/>
  <c r="BA4" i="14" s="1"/>
  <c r="BB4" i="14" s="1"/>
  <c r="BC4" i="14" s="1"/>
  <c r="BD4" i="14" s="1"/>
  <c r="BE4" i="14" s="1"/>
  <c r="BF4" i="14" s="1"/>
  <c r="BG4" i="14" s="1"/>
  <c r="BH4" i="14" s="1"/>
  <c r="BI4" i="14" s="1"/>
  <c r="BJ4" i="14" s="1"/>
  <c r="BK4" i="14" s="1"/>
  <c r="BL4" i="14" s="1"/>
  <c r="BM4" i="14" s="1"/>
  <c r="BN4" i="14" s="1"/>
  <c r="BO4" i="14" s="1"/>
  <c r="BP4" i="14" s="1"/>
  <c r="BQ4" i="14" s="1"/>
  <c r="BR4" i="14" s="1"/>
  <c r="BS4" i="14" s="1"/>
  <c r="BT4" i="14" s="1"/>
  <c r="BU4" i="14" s="1"/>
  <c r="BV4" i="14" s="1"/>
  <c r="BW4" i="14" s="1"/>
  <c r="BX4" i="14" s="1"/>
  <c r="BY4" i="14" s="1"/>
  <c r="BZ4" i="14" s="1"/>
  <c r="CA4" i="14" s="1"/>
  <c r="CB4" i="14" s="1"/>
  <c r="CC4" i="14" s="1"/>
  <c r="CD4" i="14" s="1"/>
  <c r="CE4" i="14" s="1"/>
  <c r="CF4" i="14" s="1"/>
  <c r="CG4" i="14" s="1"/>
  <c r="CH4" i="14" s="1"/>
  <c r="CI4" i="14" s="1"/>
  <c r="CJ4" i="14" s="1"/>
  <c r="CK4" i="14" s="1"/>
  <c r="CL4" i="14" s="1"/>
  <c r="CM4" i="14" s="1"/>
  <c r="CN4" i="14" s="1"/>
  <c r="CO4" i="14" s="1"/>
  <c r="CP4" i="14" s="1"/>
  <c r="CQ4" i="14" s="1"/>
  <c r="CR4" i="14" s="1"/>
  <c r="CS4" i="14" s="1"/>
  <c r="CT4" i="14" s="1"/>
  <c r="CU4" i="14" s="1"/>
  <c r="CV4" i="14" s="1"/>
  <c r="CW4" i="14" s="1"/>
  <c r="CX4" i="14" s="1"/>
  <c r="CY4" i="14" s="1"/>
  <c r="CZ4" i="14" s="1"/>
  <c r="DA4" i="14" s="1"/>
  <c r="DB4" i="14" s="1"/>
  <c r="DC4" i="14" s="1"/>
  <c r="DD4" i="14" s="1"/>
  <c r="DE4" i="14" s="1"/>
  <c r="DF4" i="14" s="1"/>
  <c r="DG4" i="14" s="1"/>
  <c r="DH4" i="14" s="1"/>
  <c r="DI4" i="14" s="1"/>
  <c r="DJ4" i="14" s="1"/>
  <c r="DK4" i="14" s="1"/>
  <c r="DL4" i="14" s="1"/>
  <c r="DM4" i="14" s="1"/>
  <c r="DN4" i="14" s="1"/>
  <c r="DO4" i="14" s="1"/>
  <c r="DP4" i="14" s="1"/>
  <c r="DQ4" i="14" s="1"/>
  <c r="DR4" i="14" s="1"/>
  <c r="DS4" i="14" s="1"/>
  <c r="DT4" i="14" s="1"/>
  <c r="DU4" i="14" s="1"/>
  <c r="DV4" i="14" s="1"/>
  <c r="DW4" i="14" s="1"/>
  <c r="DX4" i="14" s="1"/>
  <c r="DY4" i="14" s="1"/>
  <c r="DZ4" i="14" s="1"/>
  <c r="EA4" i="14" s="1"/>
  <c r="EB4" i="14" s="1"/>
  <c r="EC4" i="14" s="1"/>
  <c r="ED4" i="14" s="1"/>
  <c r="EE4" i="14" s="1"/>
  <c r="EF4" i="14" s="1"/>
  <c r="EG4" i="14" s="1"/>
  <c r="EH4" i="14" s="1"/>
  <c r="EI4" i="14" s="1"/>
  <c r="EJ4" i="14" s="1"/>
  <c r="EK4" i="14" s="1"/>
  <c r="EL4" i="14" s="1"/>
  <c r="EM4" i="14" s="1"/>
  <c r="EN4" i="14" s="1"/>
  <c r="EO4" i="14" s="1"/>
  <c r="EP4" i="14" s="1"/>
  <c r="EQ4" i="14" s="1"/>
  <c r="ER4" i="14" s="1"/>
  <c r="ES4" i="14" s="1"/>
  <c r="ET4" i="14" s="1"/>
  <c r="EU4" i="14" s="1"/>
  <c r="EV4" i="14" s="1"/>
  <c r="EW4" i="14" s="1"/>
  <c r="EX4" i="14" s="1"/>
  <c r="EY4" i="14" s="1"/>
  <c r="EZ4" i="14" s="1"/>
  <c r="FA4" i="14" s="1"/>
  <c r="FB4" i="14" s="1"/>
  <c r="FC4" i="14" s="1"/>
  <c r="FD4" i="14" s="1"/>
  <c r="FE4" i="14" s="1"/>
  <c r="FF4" i="14" s="1"/>
  <c r="FG4" i="14" s="1"/>
  <c r="FH4" i="14" s="1"/>
  <c r="FI4" i="14" s="1"/>
  <c r="FJ4" i="14" s="1"/>
  <c r="FK4" i="14" s="1"/>
  <c r="FL4" i="14" s="1"/>
  <c r="FM4" i="14" s="1"/>
  <c r="FN4" i="14" s="1"/>
  <c r="FO4" i="14" s="1"/>
  <c r="FP4" i="14" s="1"/>
  <c r="FQ4" i="14" s="1"/>
  <c r="FR4" i="14" s="1"/>
  <c r="FS4" i="14" s="1"/>
  <c r="FT4" i="14" s="1"/>
  <c r="FU4" i="14" s="1"/>
  <c r="FV4" i="14" s="1"/>
  <c r="FW4" i="14" s="1"/>
  <c r="FX4" i="14" s="1"/>
  <c r="FY4" i="14" s="1"/>
  <c r="FZ4" i="14" s="1"/>
  <c r="GA4" i="14" s="1"/>
  <c r="GB4" i="14" s="1"/>
  <c r="GC4" i="14" s="1"/>
  <c r="GD4" i="14" s="1"/>
  <c r="GE4" i="14" s="1"/>
  <c r="GF4" i="14" s="1"/>
  <c r="GG4" i="14" s="1"/>
  <c r="GH4" i="14" s="1"/>
  <c r="GI4" i="14" s="1"/>
  <c r="GJ4" i="14" s="1"/>
  <c r="GK4" i="14" s="1"/>
  <c r="GL4" i="14" s="1"/>
  <c r="GM4" i="14" s="1"/>
  <c r="GN4" i="14" s="1"/>
  <c r="GO4" i="14" s="1"/>
  <c r="GP4" i="14" s="1"/>
  <c r="GQ4" i="14" s="1"/>
  <c r="GR4" i="14" s="1"/>
  <c r="GS4" i="14" s="1"/>
  <c r="GT4" i="14" s="1"/>
  <c r="GU4" i="14" s="1"/>
  <c r="GV4" i="14" s="1"/>
  <c r="GW4" i="14" s="1"/>
  <c r="GX4" i="14" s="1"/>
  <c r="GY4" i="14" s="1"/>
  <c r="GZ4" i="14" s="1"/>
  <c r="HA4" i="14" s="1"/>
  <c r="HB4" i="14" s="1"/>
  <c r="HC4" i="14" s="1"/>
  <c r="HD4" i="14" s="1"/>
  <c r="HE4" i="14" s="1"/>
  <c r="HF4" i="14" s="1"/>
  <c r="HG4" i="14" s="1"/>
  <c r="HH4" i="14" s="1"/>
  <c r="HI4" i="14" s="1"/>
  <c r="HJ4" i="14" s="1"/>
  <c r="HK4" i="14" s="1"/>
  <c r="HL4" i="14" s="1"/>
  <c r="HM4" i="14" s="1"/>
  <c r="HN4" i="14" s="1"/>
  <c r="HO4" i="14" s="1"/>
  <c r="HP4" i="14" s="1"/>
  <c r="HQ4" i="14" s="1"/>
  <c r="HR4" i="14" s="1"/>
  <c r="HS4" i="14" s="1"/>
  <c r="HT4" i="14" s="1"/>
  <c r="HU4" i="14" s="1"/>
  <c r="HV4" i="14" s="1"/>
  <c r="HW4" i="14" s="1"/>
  <c r="HX4" i="14" s="1"/>
  <c r="HY4" i="14" s="1"/>
  <c r="HZ4" i="14" s="1"/>
  <c r="IA4" i="14" s="1"/>
  <c r="IB4" i="14" s="1"/>
  <c r="IC4" i="14" s="1"/>
  <c r="ID4" i="14" s="1"/>
  <c r="IE4" i="14" s="1"/>
  <c r="IF4" i="14" s="1"/>
  <c r="IG4" i="14" s="1"/>
  <c r="IH4" i="14" s="1"/>
  <c r="II4" i="14" s="1"/>
  <c r="IJ4" i="14" s="1"/>
  <c r="IK4" i="14" s="1"/>
  <c r="IL4" i="14" s="1"/>
  <c r="IM4" i="14" s="1"/>
  <c r="IN4" i="14" s="1"/>
  <c r="IO4" i="14" s="1"/>
  <c r="IP4" i="14" s="1"/>
  <c r="IQ4" i="14" s="1"/>
  <c r="IR4" i="14" s="1"/>
  <c r="IS4" i="14" s="1"/>
  <c r="IT4" i="14" s="1"/>
  <c r="IU4" i="14" s="1"/>
  <c r="IV4" i="14" s="1"/>
  <c r="IW4" i="14" s="1"/>
  <c r="IX4" i="14" s="1"/>
  <c r="IY4" i="14" s="1"/>
  <c r="IZ4" i="14" s="1"/>
  <c r="JA4" i="14" s="1"/>
  <c r="JB4" i="14" s="1"/>
  <c r="JC4" i="14" s="1"/>
  <c r="JD4" i="14" s="1"/>
  <c r="JE4" i="14" s="1"/>
  <c r="JF4" i="14" s="1"/>
  <c r="JG4" i="14" s="1"/>
  <c r="JH4" i="14" s="1"/>
  <c r="JI4" i="14" s="1"/>
  <c r="JJ4" i="14" s="1"/>
  <c r="JK4" i="14" s="1"/>
  <c r="JL4" i="14" s="1"/>
  <c r="JM4" i="14" s="1"/>
  <c r="JN4" i="14" s="1"/>
  <c r="JO4" i="14" s="1"/>
  <c r="JP4" i="14" s="1"/>
  <c r="JQ4" i="14" s="1"/>
  <c r="JR4" i="14" s="1"/>
  <c r="JS4" i="14" s="1"/>
  <c r="JT4" i="14" s="1"/>
  <c r="JU4" i="14" s="1"/>
  <c r="JV4" i="14" s="1"/>
  <c r="JW4" i="14" s="1"/>
  <c r="JX4" i="14" s="1"/>
  <c r="JY4" i="14" s="1"/>
  <c r="JZ4" i="14" s="1"/>
  <c r="KA4" i="14" s="1"/>
  <c r="KB4" i="14" s="1"/>
  <c r="KC4" i="14" s="1"/>
  <c r="KD4" i="14" s="1"/>
  <c r="KE4" i="14" s="1"/>
  <c r="KF4" i="14" s="1"/>
  <c r="KG4" i="14" s="1"/>
  <c r="KH4" i="14" s="1"/>
  <c r="KI4" i="14" s="1"/>
  <c r="KJ4" i="14" s="1"/>
  <c r="KK4" i="14" s="1"/>
  <c r="KL4" i="14" s="1"/>
  <c r="KM4" i="14" s="1"/>
  <c r="KN4" i="14" s="1"/>
  <c r="KO4" i="14" s="1"/>
  <c r="KP4" i="14" s="1"/>
  <c r="KQ4" i="14" s="1"/>
  <c r="KR4" i="14" s="1"/>
  <c r="KS4" i="14" s="1"/>
  <c r="KT4" i="14" s="1"/>
  <c r="KU4" i="14" s="1"/>
  <c r="KV4" i="14" s="1"/>
  <c r="KW4" i="14" s="1"/>
  <c r="KX4" i="14" s="1"/>
  <c r="KY4" i="14" s="1"/>
  <c r="KZ4" i="14" s="1"/>
  <c r="LA4" i="14" s="1"/>
  <c r="LB4" i="14" s="1"/>
  <c r="LC4" i="14" s="1"/>
  <c r="LD4" i="14" s="1"/>
  <c r="LE4" i="14" s="1"/>
  <c r="LF4" i="14" s="1"/>
  <c r="LG4" i="14" s="1"/>
  <c r="LH4" i="14" s="1"/>
  <c r="LI4" i="14" s="1"/>
  <c r="LJ4" i="14" s="1"/>
  <c r="LK4" i="14" s="1"/>
  <c r="LL4" i="14" s="1"/>
  <c r="LM4" i="14" s="1"/>
  <c r="LN4" i="14" s="1"/>
  <c r="LO4" i="14" s="1"/>
  <c r="LP4" i="14" s="1"/>
  <c r="LQ4" i="14" s="1"/>
  <c r="LR4" i="14" s="1"/>
  <c r="LS4" i="14" s="1"/>
  <c r="LT4" i="14" s="1"/>
  <c r="LU4" i="14" s="1"/>
  <c r="LV4" i="14" s="1"/>
  <c r="LW4" i="14" s="1"/>
  <c r="LX4" i="14" s="1"/>
  <c r="LY4" i="14" s="1"/>
  <c r="LZ4" i="14" s="1"/>
  <c r="MA4" i="14" s="1"/>
  <c r="MB4" i="14" s="1"/>
  <c r="MC4" i="14" s="1"/>
  <c r="MD4" i="14" s="1"/>
  <c r="ME4" i="14" s="1"/>
  <c r="MF4" i="14" s="1"/>
  <c r="MG4" i="14" s="1"/>
  <c r="MH4" i="14" s="1"/>
  <c r="MI4" i="14" s="1"/>
  <c r="MJ4" i="14" s="1"/>
  <c r="MK4" i="14" s="1"/>
  <c r="ML4" i="14" s="1"/>
  <c r="MM4" i="14" s="1"/>
  <c r="MN4" i="14" s="1"/>
  <c r="MO4" i="14" s="1"/>
  <c r="MP4" i="14" s="1"/>
  <c r="MQ4" i="14" s="1"/>
  <c r="MR4" i="14" s="1"/>
  <c r="MS4" i="14" s="1"/>
  <c r="MT4" i="14" s="1"/>
  <c r="MU4" i="14" s="1"/>
  <c r="MV4" i="14" s="1"/>
  <c r="MW4" i="14" s="1"/>
  <c r="MX4" i="14" s="1"/>
  <c r="MY4" i="14" s="1"/>
  <c r="MZ4" i="14" s="1"/>
  <c r="NA4" i="14" s="1"/>
  <c r="NB4" i="14" s="1"/>
  <c r="NC4" i="14" s="1"/>
  <c r="ND4" i="14" s="1"/>
  <c r="NE4" i="14" s="1"/>
  <c r="NF4" i="14" s="1"/>
  <c r="NG4" i="14" s="1"/>
  <c r="NH4" i="14" s="1"/>
  <c r="NI4" i="14" s="1"/>
  <c r="NJ4" i="14" s="1"/>
  <c r="NK4" i="14" s="1"/>
  <c r="NL4" i="14" s="1"/>
  <c r="NM4" i="14" s="1"/>
  <c r="NN4" i="14" s="1"/>
  <c r="NO4" i="14" s="1"/>
  <c r="NP4" i="14" s="1"/>
  <c r="NQ4" i="14" s="1"/>
  <c r="NR4" i="14" s="1"/>
  <c r="NS4" i="14" s="1"/>
  <c r="NT4" i="14" s="1"/>
  <c r="NU4" i="14" s="1"/>
  <c r="NV4" i="14" s="1"/>
  <c r="NW4" i="14" s="1"/>
  <c r="NX4" i="14" s="1"/>
  <c r="NY4" i="14" s="1"/>
  <c r="NZ4" i="14" s="1"/>
  <c r="OA4" i="14" s="1"/>
  <c r="OB4" i="14" s="1"/>
  <c r="OC4" i="14" s="1"/>
  <c r="OD4" i="14" s="1"/>
  <c r="OE4" i="14" s="1"/>
  <c r="OF4" i="14" s="1"/>
  <c r="OG4" i="14" s="1"/>
  <c r="OH4" i="14" s="1"/>
  <c r="OI4" i="14" s="1"/>
  <c r="OJ4" i="14" s="1"/>
  <c r="OK4" i="14" s="1"/>
  <c r="OL4" i="14" s="1"/>
  <c r="OM4" i="14" s="1"/>
  <c r="ON4" i="14" s="1"/>
  <c r="OO4" i="14" s="1"/>
  <c r="OP4" i="14" s="1"/>
  <c r="OQ4" i="14" s="1"/>
  <c r="OR4" i="14" s="1"/>
  <c r="OS4" i="14" s="1"/>
  <c r="OT4" i="14" s="1"/>
  <c r="OU4" i="14" s="1"/>
  <c r="OV4" i="14" s="1"/>
  <c r="OW4" i="14" s="1"/>
  <c r="OX4" i="14" s="1"/>
  <c r="OY4" i="14" s="1"/>
  <c r="OZ4" i="14" s="1"/>
  <c r="PA4" i="14" s="1"/>
  <c r="PB4" i="14" s="1"/>
  <c r="PC4" i="14" s="1"/>
  <c r="PD4" i="14" s="1"/>
  <c r="PE4" i="14" s="1"/>
  <c r="PF4" i="14" s="1"/>
  <c r="PG4" i="14" s="1"/>
  <c r="PH4" i="14" s="1"/>
  <c r="PI4" i="14" s="1"/>
  <c r="PJ4" i="14" s="1"/>
  <c r="PK4" i="14" s="1"/>
  <c r="PL4" i="14" s="1"/>
  <c r="PM4" i="14" s="1"/>
  <c r="PN4" i="14" s="1"/>
  <c r="PO4" i="14" s="1"/>
  <c r="PP4" i="14" s="1"/>
  <c r="PQ4" i="14" s="1"/>
  <c r="PR4" i="14" s="1"/>
  <c r="PS4" i="14" s="1"/>
  <c r="PT4" i="14" s="1"/>
  <c r="PU4" i="14" s="1"/>
  <c r="PV4" i="14" s="1"/>
  <c r="PW4" i="14" s="1"/>
  <c r="PX4" i="14" s="1"/>
  <c r="PY4" i="14" s="1"/>
  <c r="PZ4" i="14" s="1"/>
  <c r="QA4" i="14" s="1"/>
  <c r="QB4" i="14" s="1"/>
  <c r="QC4" i="14" s="1"/>
  <c r="QD4" i="14" s="1"/>
  <c r="QE4" i="14" s="1"/>
  <c r="QF4" i="14" s="1"/>
  <c r="QG4" i="14" s="1"/>
  <c r="QH4" i="14" s="1"/>
  <c r="QI4" i="14" s="1"/>
  <c r="QJ4" i="14" s="1"/>
  <c r="QK4" i="14" s="1"/>
  <c r="QL4" i="14" s="1"/>
  <c r="QM4" i="14" s="1"/>
  <c r="QN4" i="14" s="1"/>
  <c r="QO4" i="14" s="1"/>
  <c r="QP4" i="14" s="1"/>
  <c r="QQ4" i="14" s="1"/>
  <c r="QR4" i="14" s="1"/>
  <c r="QS4" i="14" s="1"/>
  <c r="QT4" i="14" s="1"/>
  <c r="QU4" i="14" s="1"/>
  <c r="QV4" i="14" s="1"/>
  <c r="QW4" i="14" s="1"/>
  <c r="QX4" i="14" s="1"/>
  <c r="QY4" i="14" s="1"/>
  <c r="QZ4" i="14" s="1"/>
  <c r="RA4" i="14" s="1"/>
  <c r="RB4" i="14" s="1"/>
  <c r="RC4" i="14" s="1"/>
  <c r="RD4" i="14" s="1"/>
  <c r="RE4" i="14" s="1"/>
  <c r="RF4" i="14" s="1"/>
  <c r="RG4" i="14" s="1"/>
  <c r="RH4" i="14" s="1"/>
  <c r="RI4" i="14" s="1"/>
  <c r="RJ4" i="14" s="1"/>
  <c r="RK4" i="14" s="1"/>
  <c r="RL4" i="14" s="1"/>
  <c r="RM4" i="14" s="1"/>
  <c r="RN4" i="14" s="1"/>
  <c r="RO4" i="14" s="1"/>
  <c r="RP4" i="14" s="1"/>
  <c r="RQ4" i="14" s="1"/>
  <c r="RR4" i="14" s="1"/>
  <c r="RS4" i="14" s="1"/>
  <c r="RT4" i="14" s="1"/>
  <c r="RU4" i="14" s="1"/>
  <c r="RV4" i="14" s="1"/>
  <c r="RW4" i="14" s="1"/>
  <c r="RX4" i="14" s="1"/>
  <c r="RY4" i="14" s="1"/>
  <c r="RZ4" i="14" s="1"/>
  <c r="SA4" i="14" s="1"/>
  <c r="SB4" i="14" s="1"/>
  <c r="SC4" i="14" s="1"/>
  <c r="SD4" i="14" s="1"/>
  <c r="SE4" i="14" s="1"/>
  <c r="SF4" i="14" s="1"/>
  <c r="SG4" i="14" s="1"/>
  <c r="SH4" i="14" s="1"/>
  <c r="SI4" i="14" s="1"/>
  <c r="SJ4" i="14" s="1"/>
  <c r="SK4" i="14" s="1"/>
  <c r="SL4" i="14" s="1"/>
  <c r="SM4" i="14" s="1"/>
  <c r="SN4" i="14" s="1"/>
  <c r="SO4" i="14" s="1"/>
  <c r="SP4" i="14" s="1"/>
  <c r="SQ4" i="14" s="1"/>
  <c r="AA70" i="15"/>
  <c r="AA67" i="15"/>
  <c r="AA66" i="15"/>
  <c r="AA65" i="15"/>
  <c r="AA64" i="15"/>
  <c r="AA63" i="15"/>
  <c r="AA62" i="15"/>
  <c r="AA61" i="15"/>
  <c r="AA60" i="15"/>
  <c r="AA59" i="15"/>
  <c r="SQ51" i="15"/>
  <c r="SP51" i="15"/>
  <c r="SO51" i="15"/>
  <c r="SN51" i="15"/>
  <c r="SM51" i="15"/>
  <c r="SL51" i="15"/>
  <c r="SK51" i="15"/>
  <c r="SJ51" i="15"/>
  <c r="SI51" i="15"/>
  <c r="SH51" i="15"/>
  <c r="SG51" i="15"/>
  <c r="SF51" i="15"/>
  <c r="SE51" i="15"/>
  <c r="SD51" i="15"/>
  <c r="SC51" i="15"/>
  <c r="SB51" i="15"/>
  <c r="SA51" i="15"/>
  <c r="RZ51" i="15"/>
  <c r="RY51" i="15"/>
  <c r="RX51" i="15"/>
  <c r="RW51" i="15"/>
  <c r="RV51" i="15"/>
  <c r="RU51" i="15"/>
  <c r="RT51" i="15"/>
  <c r="RS51" i="15"/>
  <c r="RR51" i="15"/>
  <c r="RQ51" i="15"/>
  <c r="RP51" i="15"/>
  <c r="RO51" i="15"/>
  <c r="RN51" i="15"/>
  <c r="RM51" i="15"/>
  <c r="RL51" i="15"/>
  <c r="RK51" i="15"/>
  <c r="RJ51" i="15"/>
  <c r="RI51" i="15"/>
  <c r="RH51" i="15"/>
  <c r="RG51" i="15"/>
  <c r="RF51" i="15"/>
  <c r="RE51" i="15"/>
  <c r="RD51" i="15"/>
  <c r="RC51" i="15"/>
  <c r="RB51" i="15"/>
  <c r="RA51" i="15"/>
  <c r="QZ51" i="15"/>
  <c r="QY51" i="15"/>
  <c r="QX51" i="15"/>
  <c r="QW51" i="15"/>
  <c r="QV51" i="15"/>
  <c r="QU51" i="15"/>
  <c r="QT51" i="15"/>
  <c r="QS51" i="15"/>
  <c r="QR51" i="15"/>
  <c r="QQ51" i="15"/>
  <c r="QP51" i="15"/>
  <c r="QO51" i="15"/>
  <c r="QN51" i="15"/>
  <c r="QM51" i="15"/>
  <c r="QL51" i="15"/>
  <c r="QK51" i="15"/>
  <c r="QJ51" i="15"/>
  <c r="QI51" i="15"/>
  <c r="QH51" i="15"/>
  <c r="QG51" i="15"/>
  <c r="QF51" i="15"/>
  <c r="QE51" i="15"/>
  <c r="QD51" i="15"/>
  <c r="QC51" i="15"/>
  <c r="QB51" i="15"/>
  <c r="QA51" i="15"/>
  <c r="PZ51" i="15"/>
  <c r="PY51" i="15"/>
  <c r="PX51" i="15"/>
  <c r="PW51" i="15"/>
  <c r="PV51" i="15"/>
  <c r="PU51" i="15"/>
  <c r="PT51" i="15"/>
  <c r="PS51" i="15"/>
  <c r="PR51" i="15"/>
  <c r="PQ51" i="15"/>
  <c r="PP51" i="15"/>
  <c r="PO51" i="15"/>
  <c r="PN51" i="15"/>
  <c r="PM51" i="15"/>
  <c r="PL51" i="15"/>
  <c r="PK51" i="15"/>
  <c r="PJ51" i="15"/>
  <c r="PI51" i="15"/>
  <c r="PH51" i="15"/>
  <c r="PG51" i="15"/>
  <c r="PF51" i="15"/>
  <c r="PE51" i="15"/>
  <c r="PD51" i="15"/>
  <c r="PC51" i="15"/>
  <c r="PB51" i="15"/>
  <c r="PA51" i="15"/>
  <c r="OZ51" i="15"/>
  <c r="OY51" i="15"/>
  <c r="OX51" i="15"/>
  <c r="OW51" i="15"/>
  <c r="OV51" i="15"/>
  <c r="OU51" i="15"/>
  <c r="OT51" i="15"/>
  <c r="OS51" i="15"/>
  <c r="OR51" i="15"/>
  <c r="OQ51" i="15"/>
  <c r="OP51" i="15"/>
  <c r="OO51" i="15"/>
  <c r="ON51" i="15"/>
  <c r="OM51" i="15"/>
  <c r="OL51" i="15"/>
  <c r="OK51" i="15"/>
  <c r="OJ51" i="15"/>
  <c r="OI51" i="15"/>
  <c r="OH51" i="15"/>
  <c r="OG51" i="15"/>
  <c r="OF51" i="15"/>
  <c r="OE51" i="15"/>
  <c r="OD51" i="15"/>
  <c r="OC51" i="15"/>
  <c r="OB51" i="15"/>
  <c r="OA51" i="15"/>
  <c r="NZ51" i="15"/>
  <c r="NY51" i="15"/>
  <c r="NX51" i="15"/>
  <c r="NW51" i="15"/>
  <c r="NV51" i="15"/>
  <c r="NU51" i="15"/>
  <c r="NT51" i="15"/>
  <c r="NS51" i="15"/>
  <c r="NR51" i="15"/>
  <c r="NQ51" i="15"/>
  <c r="NP51" i="15"/>
  <c r="NO51" i="15"/>
  <c r="NN51" i="15"/>
  <c r="NM51" i="15"/>
  <c r="NL51" i="15"/>
  <c r="NK51" i="15"/>
  <c r="NJ51" i="15"/>
  <c r="NI51" i="15"/>
  <c r="NH51" i="15"/>
  <c r="NG51" i="15"/>
  <c r="NF51" i="15"/>
  <c r="NE51" i="15"/>
  <c r="ND51" i="15"/>
  <c r="NC51" i="15"/>
  <c r="NB51" i="15"/>
  <c r="NA51" i="15"/>
  <c r="MZ51" i="15"/>
  <c r="MY51" i="15"/>
  <c r="MX51" i="15"/>
  <c r="MW51" i="15"/>
  <c r="MV51" i="15"/>
  <c r="MU51" i="15"/>
  <c r="MT51" i="15"/>
  <c r="MS51" i="15"/>
  <c r="MR51" i="15"/>
  <c r="MQ51" i="15"/>
  <c r="MP51" i="15"/>
  <c r="MO51" i="15"/>
  <c r="MN51" i="15"/>
  <c r="MM51" i="15"/>
  <c r="ML51" i="15"/>
  <c r="MK51" i="15"/>
  <c r="MJ51" i="15"/>
  <c r="MI51" i="15"/>
  <c r="MH51" i="15"/>
  <c r="MG51" i="15"/>
  <c r="MF51" i="15"/>
  <c r="ME51" i="15"/>
  <c r="MD51" i="15"/>
  <c r="MC51" i="15"/>
  <c r="MB51" i="15"/>
  <c r="MA51" i="15"/>
  <c r="LZ51" i="15"/>
  <c r="LY51" i="15"/>
  <c r="LX51" i="15"/>
  <c r="LW51" i="15"/>
  <c r="LV51" i="15"/>
  <c r="LU51" i="15"/>
  <c r="LT51" i="15"/>
  <c r="LS51" i="15"/>
  <c r="LR51" i="15"/>
  <c r="LQ51" i="15"/>
  <c r="LP51" i="15"/>
  <c r="LO51" i="15"/>
  <c r="LN51" i="15"/>
  <c r="LM51" i="15"/>
  <c r="LL51" i="15"/>
  <c r="LK51" i="15"/>
  <c r="LJ51" i="15"/>
  <c r="LI51" i="15"/>
  <c r="LH51" i="15"/>
  <c r="LG51" i="15"/>
  <c r="LF51" i="15"/>
  <c r="LE51" i="15"/>
  <c r="LD51" i="15"/>
  <c r="LC51" i="15"/>
  <c r="LB51" i="15"/>
  <c r="LA51" i="15"/>
  <c r="KZ51" i="15"/>
  <c r="KY51" i="15"/>
  <c r="KX51" i="15"/>
  <c r="KW51" i="15"/>
  <c r="KV51" i="15"/>
  <c r="KU51" i="15"/>
  <c r="KT51" i="15"/>
  <c r="KS51" i="15"/>
  <c r="KR51" i="15"/>
  <c r="KQ51" i="15"/>
  <c r="KP51" i="15"/>
  <c r="KO51" i="15"/>
  <c r="KN51" i="15"/>
  <c r="KM51" i="15"/>
  <c r="KL51" i="15"/>
  <c r="KK51" i="15"/>
  <c r="KJ51" i="15"/>
  <c r="KI51" i="15"/>
  <c r="KH51" i="15"/>
  <c r="KG51" i="15"/>
  <c r="KF51" i="15"/>
  <c r="KE51" i="15"/>
  <c r="KD51" i="15"/>
  <c r="KC51" i="15"/>
  <c r="KB51" i="15"/>
  <c r="KA51" i="15"/>
  <c r="JZ51" i="15"/>
  <c r="JY51" i="15"/>
  <c r="JX51" i="15"/>
  <c r="JW51" i="15"/>
  <c r="JV51" i="15"/>
  <c r="JU51" i="15"/>
  <c r="JT51" i="15"/>
  <c r="JS51" i="15"/>
  <c r="JR51" i="15"/>
  <c r="JQ51" i="15"/>
  <c r="JP51" i="15"/>
  <c r="JO51" i="15"/>
  <c r="JN51" i="15"/>
  <c r="JM51" i="15"/>
  <c r="JL51" i="15"/>
  <c r="JK51" i="15"/>
  <c r="JJ51" i="15"/>
  <c r="JI51" i="15"/>
  <c r="JH51" i="15"/>
  <c r="JG51" i="15"/>
  <c r="JF51" i="15"/>
  <c r="JE51" i="15"/>
  <c r="JD51" i="15"/>
  <c r="JC51" i="15"/>
  <c r="JB51" i="15"/>
  <c r="JA51" i="15"/>
  <c r="IZ51" i="15"/>
  <c r="IY51" i="15"/>
  <c r="IX51" i="15"/>
  <c r="IW51" i="15"/>
  <c r="IV51" i="15"/>
  <c r="IU51" i="15"/>
  <c r="IT51" i="15"/>
  <c r="IS51" i="15"/>
  <c r="IR51" i="15"/>
  <c r="IQ51" i="15"/>
  <c r="IP51" i="15"/>
  <c r="IO51" i="15"/>
  <c r="IN51" i="15"/>
  <c r="IM51" i="15"/>
  <c r="IL51" i="15"/>
  <c r="IK51" i="15"/>
  <c r="IJ51" i="15"/>
  <c r="II51" i="15"/>
  <c r="IH51" i="15"/>
  <c r="IG51" i="15"/>
  <c r="IF51" i="15"/>
  <c r="IE51" i="15"/>
  <c r="ID51" i="15"/>
  <c r="IC51" i="15"/>
  <c r="IB51" i="15"/>
  <c r="IA51" i="15"/>
  <c r="HZ51" i="15"/>
  <c r="HY51" i="15"/>
  <c r="HX51" i="15"/>
  <c r="HW51" i="15"/>
  <c r="HV51" i="15"/>
  <c r="HU51" i="15"/>
  <c r="HT51" i="15"/>
  <c r="HS51" i="15"/>
  <c r="HR51" i="15"/>
  <c r="HQ51" i="15"/>
  <c r="HP51" i="15"/>
  <c r="HO51" i="15"/>
  <c r="HN51" i="15"/>
  <c r="HM51" i="15"/>
  <c r="HL51" i="15"/>
  <c r="HK51" i="15"/>
  <c r="HJ51" i="15"/>
  <c r="HI51" i="15"/>
  <c r="HH51" i="15"/>
  <c r="HG51" i="15"/>
  <c r="HF51" i="15"/>
  <c r="HE51" i="15"/>
  <c r="HD51" i="15"/>
  <c r="HC51" i="15"/>
  <c r="HB51" i="15"/>
  <c r="HA51" i="15"/>
  <c r="GZ51" i="15"/>
  <c r="GY51" i="15"/>
  <c r="GX51" i="15"/>
  <c r="GW51" i="15"/>
  <c r="GV51" i="15"/>
  <c r="GU51" i="15"/>
  <c r="GT51" i="15"/>
  <c r="GS51" i="15"/>
  <c r="GR51" i="15"/>
  <c r="GQ51" i="15"/>
  <c r="GP51" i="15"/>
  <c r="GO51" i="15"/>
  <c r="GN51" i="15"/>
  <c r="GM51" i="15"/>
  <c r="GL51" i="15"/>
  <c r="GK51" i="15"/>
  <c r="GJ51" i="15"/>
  <c r="GI51" i="15"/>
  <c r="GH51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FR51" i="15"/>
  <c r="FQ51" i="15"/>
  <c r="FP51" i="15"/>
  <c r="FO51" i="15"/>
  <c r="FN51" i="15"/>
  <c r="FM51" i="15"/>
  <c r="FL51" i="15"/>
  <c r="FK51" i="15"/>
  <c r="FJ51" i="15"/>
  <c r="FI51" i="15"/>
  <c r="FH51" i="15"/>
  <c r="FG51" i="15"/>
  <c r="FF51" i="15"/>
  <c r="FE51" i="15"/>
  <c r="FD51" i="15"/>
  <c r="FC51" i="15"/>
  <c r="FB51" i="15"/>
  <c r="FA51" i="15"/>
  <c r="EZ51" i="15"/>
  <c r="EY51" i="15"/>
  <c r="EX51" i="15"/>
  <c r="EW51" i="15"/>
  <c r="EV51" i="15"/>
  <c r="EU51" i="15"/>
  <c r="ET51" i="15"/>
  <c r="ES51" i="15"/>
  <c r="ER51" i="15"/>
  <c r="EQ51" i="15"/>
  <c r="EP51" i="15"/>
  <c r="EO51" i="15"/>
  <c r="EN51" i="15"/>
  <c r="EM51" i="15"/>
  <c r="EL51" i="15"/>
  <c r="EK51" i="15"/>
  <c r="EJ51" i="15"/>
  <c r="EI51" i="15"/>
  <c r="EH51" i="15"/>
  <c r="EG51" i="15"/>
  <c r="EF51" i="15"/>
  <c r="EE51" i="15"/>
  <c r="ED51" i="15"/>
  <c r="EC51" i="15"/>
  <c r="EB51" i="15"/>
  <c r="EA51" i="15"/>
  <c r="DZ51" i="15"/>
  <c r="DY51" i="15"/>
  <c r="DX51" i="15"/>
  <c r="DW51" i="15"/>
  <c r="DV51" i="15"/>
  <c r="DU51" i="15"/>
  <c r="DT51" i="15"/>
  <c r="DS51" i="15"/>
  <c r="DR51" i="15"/>
  <c r="DQ51" i="15"/>
  <c r="DP51" i="15"/>
  <c r="DO51" i="15"/>
  <c r="DN51" i="15"/>
  <c r="DM51" i="15"/>
  <c r="DL51" i="15"/>
  <c r="DK51" i="15"/>
  <c r="DJ51" i="15"/>
  <c r="DI51" i="15"/>
  <c r="DH51" i="15"/>
  <c r="DG51" i="15"/>
  <c r="DF51" i="15"/>
  <c r="DE51" i="15"/>
  <c r="DD51" i="15"/>
  <c r="DC51" i="15"/>
  <c r="DB51" i="15"/>
  <c r="DA51" i="15"/>
  <c r="CZ51" i="15"/>
  <c r="CY51" i="15"/>
  <c r="CX51" i="15"/>
  <c r="CW51" i="15"/>
  <c r="CV51" i="15"/>
  <c r="CU51" i="15"/>
  <c r="CT51" i="15"/>
  <c r="CS51" i="15"/>
  <c r="CR51" i="15"/>
  <c r="CQ51" i="15"/>
  <c r="CP51" i="15"/>
  <c r="CO51" i="15"/>
  <c r="CN51" i="15"/>
  <c r="CM51" i="15"/>
  <c r="CL51" i="15"/>
  <c r="CK51" i="15"/>
  <c r="CJ51" i="15"/>
  <c r="CI51" i="15"/>
  <c r="CH51" i="15"/>
  <c r="CG51" i="15"/>
  <c r="CF51" i="15"/>
  <c r="CE51" i="15"/>
  <c r="CD51" i="15"/>
  <c r="CC51" i="15"/>
  <c r="CB51" i="15"/>
  <c r="CA51" i="15"/>
  <c r="BZ51" i="15"/>
  <c r="BY51" i="15"/>
  <c r="BX51" i="15"/>
  <c r="BW51" i="15"/>
  <c r="BV51" i="15"/>
  <c r="BU51" i="15"/>
  <c r="BT51" i="15"/>
  <c r="BS51" i="15"/>
  <c r="BR51" i="15"/>
  <c r="BQ51" i="15"/>
  <c r="BP51" i="15"/>
  <c r="BO51" i="15"/>
  <c r="BN51" i="15"/>
  <c r="BM51" i="15"/>
  <c r="BL51" i="15"/>
  <c r="BK51" i="15"/>
  <c r="BJ51" i="15"/>
  <c r="BI51" i="15"/>
  <c r="BH51" i="15"/>
  <c r="BG51" i="15"/>
  <c r="BF51" i="15"/>
  <c r="BE51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B51" i="15"/>
  <c r="AA79" i="15" s="1"/>
  <c r="SQ50" i="15"/>
  <c r="SP50" i="15"/>
  <c r="SO50" i="15"/>
  <c r="SN50" i="15"/>
  <c r="SM50" i="15"/>
  <c r="SL50" i="15"/>
  <c r="SK50" i="15"/>
  <c r="SJ50" i="15"/>
  <c r="SI50" i="15"/>
  <c r="SH50" i="15"/>
  <c r="SG50" i="15"/>
  <c r="SF50" i="15"/>
  <c r="SE50" i="15"/>
  <c r="SD50" i="15"/>
  <c r="SC50" i="15"/>
  <c r="SB50" i="15"/>
  <c r="SA50" i="15"/>
  <c r="RZ50" i="15"/>
  <c r="RY50" i="15"/>
  <c r="RX50" i="15"/>
  <c r="RW50" i="15"/>
  <c r="RV50" i="15"/>
  <c r="RU50" i="15"/>
  <c r="RT50" i="15"/>
  <c r="RS50" i="15"/>
  <c r="RR50" i="15"/>
  <c r="RQ50" i="15"/>
  <c r="RP50" i="15"/>
  <c r="RO50" i="15"/>
  <c r="RN50" i="15"/>
  <c r="RM50" i="15"/>
  <c r="RL50" i="15"/>
  <c r="RK50" i="15"/>
  <c r="RJ50" i="15"/>
  <c r="RI50" i="15"/>
  <c r="RH50" i="15"/>
  <c r="RG50" i="15"/>
  <c r="RF50" i="15"/>
  <c r="RE50" i="15"/>
  <c r="RD50" i="15"/>
  <c r="RC50" i="15"/>
  <c r="RB50" i="15"/>
  <c r="RA50" i="15"/>
  <c r="QZ50" i="15"/>
  <c r="QY50" i="15"/>
  <c r="QX50" i="15"/>
  <c r="QW50" i="15"/>
  <c r="QV50" i="15"/>
  <c r="QU50" i="15"/>
  <c r="QT50" i="15"/>
  <c r="QS50" i="15"/>
  <c r="QR50" i="15"/>
  <c r="QQ50" i="15"/>
  <c r="QP50" i="15"/>
  <c r="QO50" i="15"/>
  <c r="QN50" i="15"/>
  <c r="QM50" i="15"/>
  <c r="QL50" i="15"/>
  <c r="QK50" i="15"/>
  <c r="QJ50" i="15"/>
  <c r="QI50" i="15"/>
  <c r="QH50" i="15"/>
  <c r="QG50" i="15"/>
  <c r="QF50" i="15"/>
  <c r="QE50" i="15"/>
  <c r="QD50" i="15"/>
  <c r="QC50" i="15"/>
  <c r="QB50" i="15"/>
  <c r="QA50" i="15"/>
  <c r="PZ50" i="15"/>
  <c r="PY50" i="15"/>
  <c r="PX50" i="15"/>
  <c r="PW50" i="15"/>
  <c r="PV50" i="15"/>
  <c r="PU50" i="15"/>
  <c r="PT50" i="15"/>
  <c r="PS50" i="15"/>
  <c r="PR50" i="15"/>
  <c r="PQ50" i="15"/>
  <c r="PP50" i="15"/>
  <c r="PO50" i="15"/>
  <c r="PN50" i="15"/>
  <c r="PM50" i="15"/>
  <c r="PL50" i="15"/>
  <c r="PK50" i="15"/>
  <c r="PJ50" i="15"/>
  <c r="PI50" i="15"/>
  <c r="PH50" i="15"/>
  <c r="PG50" i="15"/>
  <c r="PF50" i="15"/>
  <c r="PE50" i="15"/>
  <c r="PD50" i="15"/>
  <c r="PC50" i="15"/>
  <c r="PB50" i="15"/>
  <c r="PA50" i="15"/>
  <c r="OZ50" i="15"/>
  <c r="OY50" i="15"/>
  <c r="OX50" i="15"/>
  <c r="OW50" i="15"/>
  <c r="OV50" i="15"/>
  <c r="OU50" i="15"/>
  <c r="OT50" i="15"/>
  <c r="OS50" i="15"/>
  <c r="OR50" i="15"/>
  <c r="OQ50" i="15"/>
  <c r="OP50" i="15"/>
  <c r="OO50" i="15"/>
  <c r="ON50" i="15"/>
  <c r="OM50" i="15"/>
  <c r="OL50" i="15"/>
  <c r="OK50" i="15"/>
  <c r="OJ50" i="15"/>
  <c r="OI50" i="15"/>
  <c r="OH50" i="15"/>
  <c r="OG50" i="15"/>
  <c r="OF50" i="15"/>
  <c r="OE50" i="15"/>
  <c r="OD50" i="15"/>
  <c r="OC50" i="15"/>
  <c r="OB50" i="15"/>
  <c r="OA50" i="15"/>
  <c r="NZ50" i="15"/>
  <c r="NY50" i="15"/>
  <c r="NX50" i="15"/>
  <c r="NW50" i="15"/>
  <c r="NV50" i="15"/>
  <c r="NU50" i="15"/>
  <c r="NT50" i="15"/>
  <c r="NS50" i="15"/>
  <c r="NR50" i="15"/>
  <c r="NQ50" i="15"/>
  <c r="NP50" i="15"/>
  <c r="NO50" i="15"/>
  <c r="NN50" i="15"/>
  <c r="NM50" i="15"/>
  <c r="NL50" i="15"/>
  <c r="NK50" i="15"/>
  <c r="NJ50" i="15"/>
  <c r="NI50" i="15"/>
  <c r="NH50" i="15"/>
  <c r="NG50" i="15"/>
  <c r="NF50" i="15"/>
  <c r="NE50" i="15"/>
  <c r="ND50" i="15"/>
  <c r="NC50" i="15"/>
  <c r="NB50" i="15"/>
  <c r="NA50" i="15"/>
  <c r="MZ50" i="15"/>
  <c r="MY50" i="15"/>
  <c r="MX50" i="15"/>
  <c r="MW50" i="15"/>
  <c r="MV50" i="15"/>
  <c r="MU50" i="15"/>
  <c r="MT50" i="15"/>
  <c r="MS50" i="15"/>
  <c r="MR50" i="15"/>
  <c r="MQ50" i="15"/>
  <c r="MP50" i="15"/>
  <c r="MO50" i="15"/>
  <c r="MN50" i="15"/>
  <c r="MM50" i="15"/>
  <c r="ML50" i="15"/>
  <c r="MK50" i="15"/>
  <c r="MJ50" i="15"/>
  <c r="MI50" i="15"/>
  <c r="MH50" i="15"/>
  <c r="MG50" i="15"/>
  <c r="MF50" i="15"/>
  <c r="ME50" i="15"/>
  <c r="MD50" i="15"/>
  <c r="MC50" i="15"/>
  <c r="MB50" i="15"/>
  <c r="MA50" i="15"/>
  <c r="LZ50" i="15"/>
  <c r="LY50" i="15"/>
  <c r="LX50" i="15"/>
  <c r="LW50" i="15"/>
  <c r="LV50" i="15"/>
  <c r="LU50" i="15"/>
  <c r="LT50" i="15"/>
  <c r="LS50" i="15"/>
  <c r="LR50" i="15"/>
  <c r="LQ50" i="15"/>
  <c r="LP50" i="15"/>
  <c r="LO50" i="15"/>
  <c r="LN50" i="15"/>
  <c r="LM50" i="15"/>
  <c r="LL50" i="15"/>
  <c r="LK50" i="15"/>
  <c r="LJ50" i="15"/>
  <c r="LI50" i="15"/>
  <c r="LH50" i="15"/>
  <c r="LG50" i="15"/>
  <c r="LF50" i="15"/>
  <c r="LE50" i="15"/>
  <c r="LD50" i="15"/>
  <c r="LC50" i="15"/>
  <c r="LB50" i="15"/>
  <c r="LA50" i="15"/>
  <c r="KZ50" i="15"/>
  <c r="KY50" i="15"/>
  <c r="KX50" i="15"/>
  <c r="KW50" i="15"/>
  <c r="KV50" i="15"/>
  <c r="KU50" i="15"/>
  <c r="KT50" i="15"/>
  <c r="KS50" i="15"/>
  <c r="KR50" i="15"/>
  <c r="KQ50" i="15"/>
  <c r="KP50" i="15"/>
  <c r="KO50" i="15"/>
  <c r="KN50" i="15"/>
  <c r="KM50" i="15"/>
  <c r="KL50" i="15"/>
  <c r="KK50" i="15"/>
  <c r="KJ50" i="15"/>
  <c r="KI50" i="15"/>
  <c r="KH50" i="15"/>
  <c r="KG50" i="15"/>
  <c r="KF50" i="15"/>
  <c r="KE50" i="15"/>
  <c r="KD50" i="15"/>
  <c r="KC50" i="15"/>
  <c r="KB50" i="15"/>
  <c r="KA50" i="15"/>
  <c r="JZ50" i="15"/>
  <c r="JY50" i="15"/>
  <c r="JX50" i="15"/>
  <c r="JW50" i="15"/>
  <c r="JV50" i="15"/>
  <c r="JU50" i="15"/>
  <c r="JT50" i="15"/>
  <c r="JS50" i="15"/>
  <c r="JR50" i="15"/>
  <c r="JQ50" i="15"/>
  <c r="JP50" i="15"/>
  <c r="JO50" i="15"/>
  <c r="JN50" i="15"/>
  <c r="JM50" i="15"/>
  <c r="JL50" i="15"/>
  <c r="JK50" i="15"/>
  <c r="JJ50" i="15"/>
  <c r="JI50" i="15"/>
  <c r="JH50" i="15"/>
  <c r="JG50" i="15"/>
  <c r="JF50" i="15"/>
  <c r="JE50" i="15"/>
  <c r="JD50" i="15"/>
  <c r="JC50" i="15"/>
  <c r="JB50" i="15"/>
  <c r="JA50" i="15"/>
  <c r="IZ50" i="15"/>
  <c r="IY50" i="15"/>
  <c r="IX50" i="15"/>
  <c r="IW50" i="15"/>
  <c r="IV50" i="15"/>
  <c r="IU50" i="15"/>
  <c r="IT50" i="15"/>
  <c r="IS50" i="15"/>
  <c r="IR50" i="15"/>
  <c r="IQ50" i="15"/>
  <c r="IP50" i="15"/>
  <c r="IO50" i="15"/>
  <c r="IN50" i="15"/>
  <c r="IM50" i="15"/>
  <c r="IL50" i="15"/>
  <c r="IK50" i="15"/>
  <c r="IJ50" i="15"/>
  <c r="II50" i="15"/>
  <c r="IH50" i="15"/>
  <c r="IG50" i="15"/>
  <c r="IF50" i="15"/>
  <c r="IE50" i="15"/>
  <c r="ID50" i="15"/>
  <c r="IC50" i="15"/>
  <c r="IB50" i="15"/>
  <c r="IA50" i="15"/>
  <c r="HZ50" i="15"/>
  <c r="HY50" i="15"/>
  <c r="HX50" i="15"/>
  <c r="HW50" i="15"/>
  <c r="HV50" i="15"/>
  <c r="HU50" i="15"/>
  <c r="HT50" i="15"/>
  <c r="HS50" i="15"/>
  <c r="HR50" i="15"/>
  <c r="HQ50" i="15"/>
  <c r="HP50" i="15"/>
  <c r="HO50" i="15"/>
  <c r="HN50" i="15"/>
  <c r="HM50" i="15"/>
  <c r="HL50" i="15"/>
  <c r="HK50" i="15"/>
  <c r="HJ50" i="15"/>
  <c r="HI50" i="15"/>
  <c r="HH50" i="15"/>
  <c r="HG50" i="15"/>
  <c r="HF50" i="15"/>
  <c r="HE50" i="15"/>
  <c r="HD50" i="15"/>
  <c r="HC50" i="15"/>
  <c r="HB50" i="15"/>
  <c r="HA50" i="15"/>
  <c r="GZ50" i="15"/>
  <c r="GY50" i="15"/>
  <c r="GX50" i="15"/>
  <c r="GW50" i="15"/>
  <c r="GV50" i="15"/>
  <c r="GU50" i="15"/>
  <c r="GT50" i="15"/>
  <c r="GS50" i="15"/>
  <c r="GR50" i="15"/>
  <c r="GQ50" i="15"/>
  <c r="GP50" i="15"/>
  <c r="GO50" i="15"/>
  <c r="GN50" i="15"/>
  <c r="GM50" i="15"/>
  <c r="GL50" i="15"/>
  <c r="GK50" i="15"/>
  <c r="GJ50" i="15"/>
  <c r="GI50" i="15"/>
  <c r="GH50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FR50" i="15"/>
  <c r="FQ50" i="15"/>
  <c r="FP50" i="15"/>
  <c r="FO50" i="15"/>
  <c r="FN50" i="15"/>
  <c r="FM50" i="15"/>
  <c r="FL50" i="15"/>
  <c r="FK50" i="15"/>
  <c r="FJ50" i="15"/>
  <c r="FI50" i="15"/>
  <c r="FH50" i="15"/>
  <c r="FG50" i="15"/>
  <c r="FF50" i="15"/>
  <c r="FE50" i="15"/>
  <c r="FD50" i="15"/>
  <c r="FC50" i="15"/>
  <c r="FB50" i="15"/>
  <c r="FA50" i="15"/>
  <c r="EZ50" i="15"/>
  <c r="EY50" i="15"/>
  <c r="EX50" i="15"/>
  <c r="EW50" i="15"/>
  <c r="EV50" i="15"/>
  <c r="EU50" i="15"/>
  <c r="ET50" i="15"/>
  <c r="ES50" i="15"/>
  <c r="ER50" i="15"/>
  <c r="EQ50" i="15"/>
  <c r="EP50" i="15"/>
  <c r="EO50" i="15"/>
  <c r="EN50" i="15"/>
  <c r="EM50" i="15"/>
  <c r="EL50" i="15"/>
  <c r="EK50" i="15"/>
  <c r="EJ50" i="15"/>
  <c r="EI50" i="15"/>
  <c r="EH50" i="15"/>
  <c r="EG50" i="15"/>
  <c r="EF50" i="15"/>
  <c r="EE50" i="15"/>
  <c r="ED50" i="15"/>
  <c r="EC50" i="15"/>
  <c r="EB50" i="15"/>
  <c r="EA50" i="15"/>
  <c r="DZ50" i="15"/>
  <c r="DY50" i="15"/>
  <c r="DX50" i="15"/>
  <c r="DW50" i="15"/>
  <c r="DV50" i="15"/>
  <c r="DU50" i="15"/>
  <c r="DT50" i="15"/>
  <c r="DS50" i="15"/>
  <c r="DR50" i="15"/>
  <c r="DQ50" i="15"/>
  <c r="DP50" i="15"/>
  <c r="DO50" i="15"/>
  <c r="DN50" i="15"/>
  <c r="DM50" i="15"/>
  <c r="DL50" i="15"/>
  <c r="DK50" i="15"/>
  <c r="DJ50" i="15"/>
  <c r="DI50" i="15"/>
  <c r="DH50" i="15"/>
  <c r="DG50" i="15"/>
  <c r="DF50" i="15"/>
  <c r="DE50" i="15"/>
  <c r="DD50" i="15"/>
  <c r="DC50" i="15"/>
  <c r="DB50" i="15"/>
  <c r="DA50" i="15"/>
  <c r="CZ50" i="15"/>
  <c r="CY50" i="15"/>
  <c r="CX50" i="15"/>
  <c r="CW50" i="15"/>
  <c r="CV50" i="15"/>
  <c r="CU50" i="15"/>
  <c r="CT50" i="15"/>
  <c r="CS50" i="15"/>
  <c r="CR50" i="15"/>
  <c r="CQ50" i="15"/>
  <c r="CP50" i="15"/>
  <c r="CO50" i="15"/>
  <c r="CN50" i="15"/>
  <c r="CM50" i="15"/>
  <c r="CL50" i="15"/>
  <c r="CK50" i="15"/>
  <c r="CJ50" i="15"/>
  <c r="CI50" i="15"/>
  <c r="CH50" i="15"/>
  <c r="CG50" i="15"/>
  <c r="CF50" i="15"/>
  <c r="CE50" i="15"/>
  <c r="CD50" i="15"/>
  <c r="CC50" i="15"/>
  <c r="CB50" i="15"/>
  <c r="CA50" i="15"/>
  <c r="BZ50" i="15"/>
  <c r="BY50" i="15"/>
  <c r="BX50" i="15"/>
  <c r="BW50" i="15"/>
  <c r="BV50" i="15"/>
  <c r="BU50" i="15"/>
  <c r="BT50" i="15"/>
  <c r="BS50" i="15"/>
  <c r="BR50" i="15"/>
  <c r="BQ50" i="15"/>
  <c r="BP50" i="15"/>
  <c r="BO50" i="15"/>
  <c r="BN50" i="15"/>
  <c r="BM50" i="15"/>
  <c r="BL50" i="15"/>
  <c r="BK50" i="15"/>
  <c r="BJ50" i="15"/>
  <c r="BI50" i="15"/>
  <c r="BH50" i="15"/>
  <c r="BG50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B50" i="15"/>
  <c r="AA78" i="15" s="1"/>
  <c r="SQ49" i="15"/>
  <c r="SP49" i="15"/>
  <c r="SO49" i="15"/>
  <c r="SN49" i="15"/>
  <c r="SM49" i="15"/>
  <c r="SL49" i="15"/>
  <c r="SK49" i="15"/>
  <c r="SJ49" i="15"/>
  <c r="SI49" i="15"/>
  <c r="SH49" i="15"/>
  <c r="SG49" i="15"/>
  <c r="SF49" i="15"/>
  <c r="SE49" i="15"/>
  <c r="SD49" i="15"/>
  <c r="SC49" i="15"/>
  <c r="SB49" i="15"/>
  <c r="SA49" i="15"/>
  <c r="RZ49" i="15"/>
  <c r="RY49" i="15"/>
  <c r="RX49" i="15"/>
  <c r="RW49" i="15"/>
  <c r="RV49" i="15"/>
  <c r="RU49" i="15"/>
  <c r="RT49" i="15"/>
  <c r="RS49" i="15"/>
  <c r="RR49" i="15"/>
  <c r="RQ49" i="15"/>
  <c r="RP49" i="15"/>
  <c r="RO49" i="15"/>
  <c r="RN49" i="15"/>
  <c r="RM49" i="15"/>
  <c r="RL49" i="15"/>
  <c r="RK49" i="15"/>
  <c r="RJ49" i="15"/>
  <c r="RI49" i="15"/>
  <c r="RH49" i="15"/>
  <c r="RG49" i="15"/>
  <c r="RF49" i="15"/>
  <c r="RE49" i="15"/>
  <c r="RD49" i="15"/>
  <c r="RC49" i="15"/>
  <c r="RB49" i="15"/>
  <c r="RA49" i="15"/>
  <c r="QZ49" i="15"/>
  <c r="QY49" i="15"/>
  <c r="QX49" i="15"/>
  <c r="QW49" i="15"/>
  <c r="QV49" i="15"/>
  <c r="QU49" i="15"/>
  <c r="QT49" i="15"/>
  <c r="QS49" i="15"/>
  <c r="QR49" i="15"/>
  <c r="QQ49" i="15"/>
  <c r="QP49" i="15"/>
  <c r="QO49" i="15"/>
  <c r="QN49" i="15"/>
  <c r="QM49" i="15"/>
  <c r="QL49" i="15"/>
  <c r="QK49" i="15"/>
  <c r="QJ49" i="15"/>
  <c r="QI49" i="15"/>
  <c r="QH49" i="15"/>
  <c r="QG49" i="15"/>
  <c r="QF49" i="15"/>
  <c r="QE49" i="15"/>
  <c r="QD49" i="15"/>
  <c r="QC49" i="15"/>
  <c r="QB49" i="15"/>
  <c r="QA49" i="15"/>
  <c r="PZ49" i="15"/>
  <c r="PY49" i="15"/>
  <c r="PX49" i="15"/>
  <c r="PW49" i="15"/>
  <c r="PV49" i="15"/>
  <c r="PU49" i="15"/>
  <c r="PT49" i="15"/>
  <c r="PS49" i="15"/>
  <c r="PR49" i="15"/>
  <c r="PQ49" i="15"/>
  <c r="PP49" i="15"/>
  <c r="PO49" i="15"/>
  <c r="PN49" i="15"/>
  <c r="PM49" i="15"/>
  <c r="PL49" i="15"/>
  <c r="PK49" i="15"/>
  <c r="PJ49" i="15"/>
  <c r="PI49" i="15"/>
  <c r="PH49" i="15"/>
  <c r="PG49" i="15"/>
  <c r="PF49" i="15"/>
  <c r="PE49" i="15"/>
  <c r="PD49" i="15"/>
  <c r="PC49" i="15"/>
  <c r="PB49" i="15"/>
  <c r="PA49" i="15"/>
  <c r="OZ49" i="15"/>
  <c r="OY49" i="15"/>
  <c r="OX49" i="15"/>
  <c r="OW49" i="15"/>
  <c r="OV49" i="15"/>
  <c r="OU49" i="15"/>
  <c r="OT49" i="15"/>
  <c r="OS49" i="15"/>
  <c r="OR49" i="15"/>
  <c r="OQ49" i="15"/>
  <c r="OP49" i="15"/>
  <c r="OO49" i="15"/>
  <c r="ON49" i="15"/>
  <c r="OM49" i="15"/>
  <c r="OL49" i="15"/>
  <c r="OK49" i="15"/>
  <c r="OJ49" i="15"/>
  <c r="OI49" i="15"/>
  <c r="OH49" i="15"/>
  <c r="OG49" i="15"/>
  <c r="OF49" i="15"/>
  <c r="OE49" i="15"/>
  <c r="OD49" i="15"/>
  <c r="OC49" i="15"/>
  <c r="OB49" i="15"/>
  <c r="OA49" i="15"/>
  <c r="NZ49" i="15"/>
  <c r="NY49" i="15"/>
  <c r="NX49" i="15"/>
  <c r="NW49" i="15"/>
  <c r="NV49" i="15"/>
  <c r="NU49" i="15"/>
  <c r="NT49" i="15"/>
  <c r="NS49" i="15"/>
  <c r="NR49" i="15"/>
  <c r="NQ49" i="15"/>
  <c r="NP49" i="15"/>
  <c r="NO49" i="15"/>
  <c r="NN49" i="15"/>
  <c r="NM49" i="15"/>
  <c r="NL49" i="15"/>
  <c r="NK49" i="15"/>
  <c r="NJ49" i="15"/>
  <c r="NI49" i="15"/>
  <c r="NH49" i="15"/>
  <c r="NG49" i="15"/>
  <c r="NF49" i="15"/>
  <c r="NE49" i="15"/>
  <c r="ND49" i="15"/>
  <c r="NC49" i="15"/>
  <c r="NB49" i="15"/>
  <c r="NA49" i="15"/>
  <c r="MZ49" i="15"/>
  <c r="MY49" i="15"/>
  <c r="MX49" i="15"/>
  <c r="MW49" i="15"/>
  <c r="MV49" i="15"/>
  <c r="MU49" i="15"/>
  <c r="MT49" i="15"/>
  <c r="MS49" i="15"/>
  <c r="MR49" i="15"/>
  <c r="MQ49" i="15"/>
  <c r="MP49" i="15"/>
  <c r="MO49" i="15"/>
  <c r="MN49" i="15"/>
  <c r="MM49" i="15"/>
  <c r="ML49" i="15"/>
  <c r="MK49" i="15"/>
  <c r="MJ49" i="15"/>
  <c r="MI49" i="15"/>
  <c r="MH49" i="15"/>
  <c r="MG49" i="15"/>
  <c r="MF49" i="15"/>
  <c r="ME49" i="15"/>
  <c r="MD49" i="15"/>
  <c r="MC49" i="15"/>
  <c r="MB49" i="15"/>
  <c r="MA49" i="15"/>
  <c r="LZ49" i="15"/>
  <c r="LY49" i="15"/>
  <c r="LX49" i="15"/>
  <c r="LW49" i="15"/>
  <c r="LV49" i="15"/>
  <c r="LU49" i="15"/>
  <c r="LT49" i="15"/>
  <c r="LS49" i="15"/>
  <c r="LR49" i="15"/>
  <c r="LQ49" i="15"/>
  <c r="LP49" i="15"/>
  <c r="LO49" i="15"/>
  <c r="LN49" i="15"/>
  <c r="LM49" i="15"/>
  <c r="LL49" i="15"/>
  <c r="LK49" i="15"/>
  <c r="LJ49" i="15"/>
  <c r="LI49" i="15"/>
  <c r="LH49" i="15"/>
  <c r="LG49" i="15"/>
  <c r="LF49" i="15"/>
  <c r="LE49" i="15"/>
  <c r="LD49" i="15"/>
  <c r="LC49" i="15"/>
  <c r="LB49" i="15"/>
  <c r="LA49" i="15"/>
  <c r="KZ49" i="15"/>
  <c r="KY49" i="15"/>
  <c r="KX49" i="15"/>
  <c r="KW49" i="15"/>
  <c r="KV49" i="15"/>
  <c r="KU49" i="15"/>
  <c r="KT49" i="15"/>
  <c r="KS49" i="15"/>
  <c r="KR49" i="15"/>
  <c r="KQ49" i="15"/>
  <c r="KP49" i="15"/>
  <c r="KO49" i="15"/>
  <c r="KN49" i="15"/>
  <c r="KM49" i="15"/>
  <c r="KL49" i="15"/>
  <c r="KK49" i="15"/>
  <c r="KJ49" i="15"/>
  <c r="KI49" i="15"/>
  <c r="KH49" i="15"/>
  <c r="KG49" i="15"/>
  <c r="KF49" i="15"/>
  <c r="KE49" i="15"/>
  <c r="KD49" i="15"/>
  <c r="KC49" i="15"/>
  <c r="KB49" i="15"/>
  <c r="KA49" i="15"/>
  <c r="JZ49" i="15"/>
  <c r="JY49" i="15"/>
  <c r="JX49" i="15"/>
  <c r="JW49" i="15"/>
  <c r="JV49" i="15"/>
  <c r="JU49" i="15"/>
  <c r="JT49" i="15"/>
  <c r="JS49" i="15"/>
  <c r="JR49" i="15"/>
  <c r="JQ49" i="15"/>
  <c r="JP49" i="15"/>
  <c r="JO49" i="15"/>
  <c r="JN49" i="15"/>
  <c r="JM49" i="15"/>
  <c r="JL49" i="15"/>
  <c r="JK49" i="15"/>
  <c r="JJ49" i="15"/>
  <c r="JI49" i="15"/>
  <c r="JH49" i="15"/>
  <c r="JG49" i="15"/>
  <c r="JF49" i="15"/>
  <c r="JE49" i="15"/>
  <c r="JD49" i="15"/>
  <c r="JC49" i="15"/>
  <c r="JB49" i="15"/>
  <c r="JA49" i="15"/>
  <c r="IZ49" i="15"/>
  <c r="IY49" i="15"/>
  <c r="IX49" i="15"/>
  <c r="IW49" i="15"/>
  <c r="IV49" i="15"/>
  <c r="IU49" i="15"/>
  <c r="IT49" i="15"/>
  <c r="IS49" i="15"/>
  <c r="IR49" i="15"/>
  <c r="IQ49" i="15"/>
  <c r="IP49" i="15"/>
  <c r="IO49" i="15"/>
  <c r="IN49" i="15"/>
  <c r="IM49" i="15"/>
  <c r="IL49" i="15"/>
  <c r="IK49" i="15"/>
  <c r="IJ49" i="15"/>
  <c r="II49" i="15"/>
  <c r="IH49" i="15"/>
  <c r="IG49" i="15"/>
  <c r="IF49" i="15"/>
  <c r="IE49" i="15"/>
  <c r="ID49" i="15"/>
  <c r="IC49" i="15"/>
  <c r="IB49" i="15"/>
  <c r="IA49" i="15"/>
  <c r="HZ49" i="15"/>
  <c r="HY49" i="15"/>
  <c r="HX49" i="15"/>
  <c r="HW49" i="15"/>
  <c r="HV49" i="15"/>
  <c r="HU49" i="15"/>
  <c r="HT49" i="15"/>
  <c r="HS49" i="15"/>
  <c r="HR49" i="15"/>
  <c r="HQ49" i="15"/>
  <c r="HP49" i="15"/>
  <c r="HO49" i="15"/>
  <c r="HN49" i="15"/>
  <c r="HM49" i="15"/>
  <c r="HL49" i="15"/>
  <c r="HK49" i="15"/>
  <c r="HJ49" i="15"/>
  <c r="HI49" i="15"/>
  <c r="HH49" i="15"/>
  <c r="HG49" i="15"/>
  <c r="HF49" i="15"/>
  <c r="HE49" i="15"/>
  <c r="HD49" i="15"/>
  <c r="HC49" i="15"/>
  <c r="HB49" i="15"/>
  <c r="HA49" i="15"/>
  <c r="GZ49" i="15"/>
  <c r="GY49" i="15"/>
  <c r="GX49" i="15"/>
  <c r="GW49" i="15"/>
  <c r="GV49" i="15"/>
  <c r="GU49" i="15"/>
  <c r="GT49" i="15"/>
  <c r="GS49" i="15"/>
  <c r="GR49" i="15"/>
  <c r="GQ49" i="15"/>
  <c r="GP49" i="15"/>
  <c r="GO49" i="15"/>
  <c r="GN49" i="15"/>
  <c r="GM49" i="15"/>
  <c r="GL49" i="15"/>
  <c r="GK49" i="15"/>
  <c r="GJ49" i="15"/>
  <c r="GI49" i="15"/>
  <c r="GH49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FR49" i="15"/>
  <c r="FQ49" i="15"/>
  <c r="FP49" i="15"/>
  <c r="FO49" i="15"/>
  <c r="FN49" i="15"/>
  <c r="FM49" i="15"/>
  <c r="FL49" i="15"/>
  <c r="FK49" i="15"/>
  <c r="FJ49" i="15"/>
  <c r="FI49" i="15"/>
  <c r="FH49" i="15"/>
  <c r="FG49" i="15"/>
  <c r="FF49" i="15"/>
  <c r="FE49" i="15"/>
  <c r="FD49" i="15"/>
  <c r="FC49" i="15"/>
  <c r="FB49" i="15"/>
  <c r="FA49" i="15"/>
  <c r="EZ49" i="15"/>
  <c r="EY49" i="15"/>
  <c r="EX49" i="15"/>
  <c r="EW49" i="15"/>
  <c r="EV49" i="15"/>
  <c r="EU49" i="15"/>
  <c r="ET49" i="15"/>
  <c r="ES49" i="15"/>
  <c r="ER49" i="15"/>
  <c r="EQ49" i="15"/>
  <c r="EP49" i="15"/>
  <c r="EO49" i="15"/>
  <c r="EN49" i="15"/>
  <c r="EM49" i="15"/>
  <c r="EL49" i="15"/>
  <c r="EK49" i="15"/>
  <c r="EJ49" i="15"/>
  <c r="EI49" i="15"/>
  <c r="EH49" i="15"/>
  <c r="EG49" i="15"/>
  <c r="EF49" i="15"/>
  <c r="EE49" i="15"/>
  <c r="ED49" i="15"/>
  <c r="EC49" i="15"/>
  <c r="EB49" i="15"/>
  <c r="EA49" i="15"/>
  <c r="DZ49" i="15"/>
  <c r="DY49" i="15"/>
  <c r="DX49" i="15"/>
  <c r="DW49" i="15"/>
  <c r="DV49" i="15"/>
  <c r="DU49" i="15"/>
  <c r="DT49" i="15"/>
  <c r="DS49" i="15"/>
  <c r="DR49" i="15"/>
  <c r="DQ49" i="15"/>
  <c r="DP49" i="15"/>
  <c r="DO49" i="15"/>
  <c r="DN49" i="15"/>
  <c r="DM49" i="15"/>
  <c r="DL49" i="15"/>
  <c r="DK49" i="15"/>
  <c r="DJ49" i="15"/>
  <c r="DI49" i="15"/>
  <c r="DH49" i="15"/>
  <c r="DG49" i="15"/>
  <c r="DF49" i="15"/>
  <c r="DE49" i="15"/>
  <c r="DD49" i="15"/>
  <c r="DC49" i="15"/>
  <c r="DB49" i="15"/>
  <c r="DA49" i="15"/>
  <c r="CZ49" i="15"/>
  <c r="CY49" i="15"/>
  <c r="CX49" i="15"/>
  <c r="CW49" i="15"/>
  <c r="CV49" i="15"/>
  <c r="CU49" i="15"/>
  <c r="CT49" i="15"/>
  <c r="CS49" i="15"/>
  <c r="CR49" i="15"/>
  <c r="CQ49" i="15"/>
  <c r="CP49" i="15"/>
  <c r="CO49" i="15"/>
  <c r="CN49" i="15"/>
  <c r="CM49" i="15"/>
  <c r="CL49" i="15"/>
  <c r="CK49" i="15"/>
  <c r="CJ49" i="15"/>
  <c r="CI49" i="15"/>
  <c r="CH49" i="15"/>
  <c r="CG49" i="15"/>
  <c r="CF49" i="15"/>
  <c r="CE49" i="15"/>
  <c r="CD49" i="15"/>
  <c r="CC49" i="15"/>
  <c r="CB49" i="15"/>
  <c r="CA49" i="15"/>
  <c r="BZ49" i="15"/>
  <c r="BY49" i="15"/>
  <c r="BX49" i="15"/>
  <c r="BW49" i="15"/>
  <c r="BV49" i="15"/>
  <c r="BU49" i="15"/>
  <c r="BT49" i="15"/>
  <c r="BS49" i="15"/>
  <c r="BR49" i="15"/>
  <c r="BQ49" i="15"/>
  <c r="BP49" i="15"/>
  <c r="BO49" i="15"/>
  <c r="BN49" i="15"/>
  <c r="BM49" i="15"/>
  <c r="BL49" i="15"/>
  <c r="BK49" i="15"/>
  <c r="BJ49" i="15"/>
  <c r="BI49" i="15"/>
  <c r="BH49" i="15"/>
  <c r="BG49" i="15"/>
  <c r="BF49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B49" i="15"/>
  <c r="AA77" i="15" s="1"/>
  <c r="SQ48" i="15"/>
  <c r="SP48" i="15"/>
  <c r="SO48" i="15"/>
  <c r="SN48" i="15"/>
  <c r="SM48" i="15"/>
  <c r="SL48" i="15"/>
  <c r="SK48" i="15"/>
  <c r="SJ48" i="15"/>
  <c r="SI48" i="15"/>
  <c r="SH48" i="15"/>
  <c r="SG48" i="15"/>
  <c r="SF48" i="15"/>
  <c r="SE48" i="15"/>
  <c r="SD48" i="15"/>
  <c r="SC48" i="15"/>
  <c r="SB48" i="15"/>
  <c r="SA48" i="15"/>
  <c r="RZ48" i="15"/>
  <c r="RY48" i="15"/>
  <c r="RX48" i="15"/>
  <c r="RW48" i="15"/>
  <c r="RV48" i="15"/>
  <c r="RU48" i="15"/>
  <c r="RT48" i="15"/>
  <c r="RS48" i="15"/>
  <c r="RR48" i="15"/>
  <c r="RQ48" i="15"/>
  <c r="RP48" i="15"/>
  <c r="RO48" i="15"/>
  <c r="RN48" i="15"/>
  <c r="RM48" i="15"/>
  <c r="RL48" i="15"/>
  <c r="RK48" i="15"/>
  <c r="RJ48" i="15"/>
  <c r="RI48" i="15"/>
  <c r="RH48" i="15"/>
  <c r="RG48" i="15"/>
  <c r="RF48" i="15"/>
  <c r="RE48" i="15"/>
  <c r="RD48" i="15"/>
  <c r="RC48" i="15"/>
  <c r="RB48" i="15"/>
  <c r="RA48" i="15"/>
  <c r="QZ48" i="15"/>
  <c r="QY48" i="15"/>
  <c r="QX48" i="15"/>
  <c r="QW48" i="15"/>
  <c r="QV48" i="15"/>
  <c r="QU48" i="15"/>
  <c r="QT48" i="15"/>
  <c r="QS48" i="15"/>
  <c r="QR48" i="15"/>
  <c r="QQ48" i="15"/>
  <c r="QP48" i="15"/>
  <c r="QO48" i="15"/>
  <c r="QN48" i="15"/>
  <c r="QM48" i="15"/>
  <c r="QL48" i="15"/>
  <c r="QK48" i="15"/>
  <c r="QJ48" i="15"/>
  <c r="QI48" i="15"/>
  <c r="QH48" i="15"/>
  <c r="QG48" i="15"/>
  <c r="QF48" i="15"/>
  <c r="QE48" i="15"/>
  <c r="QD48" i="15"/>
  <c r="QC48" i="15"/>
  <c r="QB48" i="15"/>
  <c r="QA48" i="15"/>
  <c r="PZ48" i="15"/>
  <c r="PY48" i="15"/>
  <c r="PX48" i="15"/>
  <c r="PW48" i="15"/>
  <c r="PV48" i="15"/>
  <c r="PU48" i="15"/>
  <c r="PT48" i="15"/>
  <c r="PS48" i="15"/>
  <c r="PR48" i="15"/>
  <c r="PQ48" i="15"/>
  <c r="PP48" i="15"/>
  <c r="PO48" i="15"/>
  <c r="PN48" i="15"/>
  <c r="PM48" i="15"/>
  <c r="PL48" i="15"/>
  <c r="PK48" i="15"/>
  <c r="PJ48" i="15"/>
  <c r="PI48" i="15"/>
  <c r="PH48" i="15"/>
  <c r="PG48" i="15"/>
  <c r="PF48" i="15"/>
  <c r="PE48" i="15"/>
  <c r="PD48" i="15"/>
  <c r="PC48" i="15"/>
  <c r="PB48" i="15"/>
  <c r="PA48" i="15"/>
  <c r="OZ48" i="15"/>
  <c r="OY48" i="15"/>
  <c r="OX48" i="15"/>
  <c r="OW48" i="15"/>
  <c r="OV48" i="15"/>
  <c r="OU48" i="15"/>
  <c r="OT48" i="15"/>
  <c r="OS48" i="15"/>
  <c r="OR48" i="15"/>
  <c r="OQ48" i="15"/>
  <c r="OP48" i="15"/>
  <c r="OO48" i="15"/>
  <c r="ON48" i="15"/>
  <c r="OM48" i="15"/>
  <c r="OL48" i="15"/>
  <c r="OK48" i="15"/>
  <c r="OJ48" i="15"/>
  <c r="OI48" i="15"/>
  <c r="OH48" i="15"/>
  <c r="OG48" i="15"/>
  <c r="OF48" i="15"/>
  <c r="OE48" i="15"/>
  <c r="OD48" i="15"/>
  <c r="OC48" i="15"/>
  <c r="OB48" i="15"/>
  <c r="OA48" i="15"/>
  <c r="NZ48" i="15"/>
  <c r="NY48" i="15"/>
  <c r="NX48" i="15"/>
  <c r="NW48" i="15"/>
  <c r="NV48" i="15"/>
  <c r="NU48" i="15"/>
  <c r="NT48" i="15"/>
  <c r="NS48" i="15"/>
  <c r="NR48" i="15"/>
  <c r="NQ48" i="15"/>
  <c r="NP48" i="15"/>
  <c r="NO48" i="15"/>
  <c r="NN48" i="15"/>
  <c r="NM48" i="15"/>
  <c r="NL48" i="15"/>
  <c r="NK48" i="15"/>
  <c r="NJ48" i="15"/>
  <c r="NI48" i="15"/>
  <c r="NH48" i="15"/>
  <c r="NG48" i="15"/>
  <c r="NF48" i="15"/>
  <c r="NE48" i="15"/>
  <c r="ND48" i="15"/>
  <c r="NC48" i="15"/>
  <c r="NB48" i="15"/>
  <c r="NA48" i="15"/>
  <c r="MZ48" i="15"/>
  <c r="MY48" i="15"/>
  <c r="MX48" i="15"/>
  <c r="MW48" i="15"/>
  <c r="MV48" i="15"/>
  <c r="MU48" i="15"/>
  <c r="MT48" i="15"/>
  <c r="MS48" i="15"/>
  <c r="MR48" i="15"/>
  <c r="MQ48" i="15"/>
  <c r="MP48" i="15"/>
  <c r="MO48" i="15"/>
  <c r="MN48" i="15"/>
  <c r="MM48" i="15"/>
  <c r="ML48" i="15"/>
  <c r="MK48" i="15"/>
  <c r="MJ48" i="15"/>
  <c r="MI48" i="15"/>
  <c r="MH48" i="15"/>
  <c r="MG48" i="15"/>
  <c r="MF48" i="15"/>
  <c r="ME48" i="15"/>
  <c r="MD48" i="15"/>
  <c r="MC48" i="15"/>
  <c r="MB48" i="15"/>
  <c r="MA48" i="15"/>
  <c r="LZ48" i="15"/>
  <c r="LY48" i="15"/>
  <c r="LX48" i="15"/>
  <c r="LW48" i="15"/>
  <c r="LV48" i="15"/>
  <c r="LU48" i="15"/>
  <c r="LT48" i="15"/>
  <c r="LS48" i="15"/>
  <c r="LR48" i="15"/>
  <c r="LQ48" i="15"/>
  <c r="LP48" i="15"/>
  <c r="LO48" i="15"/>
  <c r="LN48" i="15"/>
  <c r="LM48" i="15"/>
  <c r="LL48" i="15"/>
  <c r="LK48" i="15"/>
  <c r="LJ48" i="15"/>
  <c r="LI48" i="15"/>
  <c r="LH48" i="15"/>
  <c r="LG48" i="15"/>
  <c r="LF48" i="15"/>
  <c r="LE48" i="15"/>
  <c r="LD48" i="15"/>
  <c r="LC48" i="15"/>
  <c r="LB48" i="15"/>
  <c r="LA48" i="15"/>
  <c r="KZ48" i="15"/>
  <c r="KY48" i="15"/>
  <c r="KX48" i="15"/>
  <c r="KW48" i="15"/>
  <c r="KV48" i="15"/>
  <c r="KU48" i="15"/>
  <c r="KT48" i="15"/>
  <c r="KS48" i="15"/>
  <c r="KR48" i="15"/>
  <c r="KQ48" i="15"/>
  <c r="KP48" i="15"/>
  <c r="KO48" i="15"/>
  <c r="KN48" i="15"/>
  <c r="KM48" i="15"/>
  <c r="KL48" i="15"/>
  <c r="KK48" i="15"/>
  <c r="KJ48" i="15"/>
  <c r="KI48" i="15"/>
  <c r="KH48" i="15"/>
  <c r="KG48" i="15"/>
  <c r="KF48" i="15"/>
  <c r="KE48" i="15"/>
  <c r="KD48" i="15"/>
  <c r="KC48" i="15"/>
  <c r="KB48" i="15"/>
  <c r="KA48" i="15"/>
  <c r="JZ48" i="15"/>
  <c r="JY48" i="15"/>
  <c r="JX48" i="15"/>
  <c r="JW48" i="15"/>
  <c r="JV48" i="15"/>
  <c r="JU48" i="15"/>
  <c r="JT48" i="15"/>
  <c r="JS48" i="15"/>
  <c r="JR48" i="15"/>
  <c r="JQ48" i="15"/>
  <c r="JP48" i="15"/>
  <c r="JO48" i="15"/>
  <c r="JN48" i="15"/>
  <c r="JM48" i="15"/>
  <c r="JL48" i="15"/>
  <c r="JK48" i="15"/>
  <c r="JJ48" i="15"/>
  <c r="JI48" i="15"/>
  <c r="JH48" i="15"/>
  <c r="JG48" i="15"/>
  <c r="JF48" i="15"/>
  <c r="JE48" i="15"/>
  <c r="JD48" i="15"/>
  <c r="JC48" i="15"/>
  <c r="JB48" i="15"/>
  <c r="JA48" i="15"/>
  <c r="IZ48" i="15"/>
  <c r="IY48" i="15"/>
  <c r="IX48" i="15"/>
  <c r="IW48" i="15"/>
  <c r="IV48" i="15"/>
  <c r="IU48" i="15"/>
  <c r="IT48" i="15"/>
  <c r="IS48" i="15"/>
  <c r="IR48" i="15"/>
  <c r="IQ48" i="15"/>
  <c r="IP48" i="15"/>
  <c r="IO48" i="15"/>
  <c r="IN48" i="15"/>
  <c r="IM48" i="15"/>
  <c r="IL48" i="15"/>
  <c r="IK48" i="15"/>
  <c r="IJ48" i="15"/>
  <c r="II48" i="15"/>
  <c r="IH48" i="15"/>
  <c r="IG48" i="15"/>
  <c r="IF48" i="15"/>
  <c r="IE48" i="15"/>
  <c r="ID48" i="15"/>
  <c r="IC48" i="15"/>
  <c r="IB48" i="15"/>
  <c r="IA48" i="15"/>
  <c r="HZ48" i="15"/>
  <c r="HY48" i="15"/>
  <c r="HX48" i="15"/>
  <c r="HW48" i="15"/>
  <c r="HV48" i="15"/>
  <c r="HU48" i="15"/>
  <c r="HT48" i="15"/>
  <c r="HS48" i="15"/>
  <c r="HR48" i="15"/>
  <c r="HQ48" i="15"/>
  <c r="HP48" i="15"/>
  <c r="HO48" i="15"/>
  <c r="HN48" i="15"/>
  <c r="HM48" i="15"/>
  <c r="HL48" i="15"/>
  <c r="HK48" i="15"/>
  <c r="HJ48" i="15"/>
  <c r="HI48" i="15"/>
  <c r="HH48" i="15"/>
  <c r="HG48" i="15"/>
  <c r="HF48" i="15"/>
  <c r="HE48" i="15"/>
  <c r="HD48" i="15"/>
  <c r="HC48" i="15"/>
  <c r="HB48" i="15"/>
  <c r="HA48" i="15"/>
  <c r="GZ48" i="15"/>
  <c r="GY48" i="15"/>
  <c r="GX48" i="15"/>
  <c r="GW48" i="15"/>
  <c r="GV48" i="15"/>
  <c r="GU48" i="15"/>
  <c r="GT48" i="15"/>
  <c r="GS48" i="15"/>
  <c r="GR48" i="15"/>
  <c r="GQ48" i="15"/>
  <c r="GP48" i="15"/>
  <c r="GO48" i="15"/>
  <c r="GN48" i="15"/>
  <c r="GM48" i="15"/>
  <c r="GL48" i="15"/>
  <c r="GK48" i="15"/>
  <c r="GJ48" i="15"/>
  <c r="GI48" i="15"/>
  <c r="GH48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FR48" i="15"/>
  <c r="FQ48" i="15"/>
  <c r="FP48" i="15"/>
  <c r="FO48" i="15"/>
  <c r="FN48" i="15"/>
  <c r="FM48" i="15"/>
  <c r="FL48" i="15"/>
  <c r="FK48" i="15"/>
  <c r="FJ48" i="15"/>
  <c r="FI48" i="15"/>
  <c r="FH48" i="15"/>
  <c r="FG48" i="15"/>
  <c r="FF48" i="15"/>
  <c r="FE48" i="15"/>
  <c r="FD48" i="15"/>
  <c r="FC48" i="15"/>
  <c r="FB48" i="15"/>
  <c r="FA48" i="15"/>
  <c r="EZ48" i="15"/>
  <c r="EY48" i="15"/>
  <c r="EX48" i="15"/>
  <c r="EW48" i="15"/>
  <c r="EV48" i="15"/>
  <c r="EU48" i="15"/>
  <c r="ET48" i="15"/>
  <c r="ES48" i="15"/>
  <c r="ER48" i="15"/>
  <c r="EQ48" i="15"/>
  <c r="EP48" i="15"/>
  <c r="EO48" i="15"/>
  <c r="EN48" i="15"/>
  <c r="EM48" i="15"/>
  <c r="EL48" i="15"/>
  <c r="EK48" i="15"/>
  <c r="EJ48" i="15"/>
  <c r="EI48" i="15"/>
  <c r="EH48" i="15"/>
  <c r="EG48" i="15"/>
  <c r="EF48" i="15"/>
  <c r="EE48" i="15"/>
  <c r="ED48" i="15"/>
  <c r="EC48" i="15"/>
  <c r="EB48" i="15"/>
  <c r="EA48" i="15"/>
  <c r="DZ48" i="15"/>
  <c r="DY48" i="15"/>
  <c r="DX48" i="15"/>
  <c r="DW48" i="15"/>
  <c r="DV48" i="15"/>
  <c r="DU48" i="15"/>
  <c r="DT48" i="15"/>
  <c r="DS48" i="15"/>
  <c r="DR48" i="15"/>
  <c r="DQ48" i="15"/>
  <c r="DP48" i="15"/>
  <c r="DO48" i="15"/>
  <c r="DN48" i="15"/>
  <c r="DM48" i="15"/>
  <c r="DL48" i="15"/>
  <c r="DK48" i="15"/>
  <c r="DJ48" i="15"/>
  <c r="DI48" i="15"/>
  <c r="DH48" i="15"/>
  <c r="DG48" i="15"/>
  <c r="DF48" i="15"/>
  <c r="DE48" i="15"/>
  <c r="DD48" i="15"/>
  <c r="DC48" i="15"/>
  <c r="DB48" i="15"/>
  <c r="DA48" i="15"/>
  <c r="CZ48" i="15"/>
  <c r="CY48" i="15"/>
  <c r="CX48" i="15"/>
  <c r="CW48" i="15"/>
  <c r="CV48" i="15"/>
  <c r="CU48" i="15"/>
  <c r="CT48" i="15"/>
  <c r="CS48" i="15"/>
  <c r="CR48" i="15"/>
  <c r="CQ48" i="15"/>
  <c r="CP48" i="15"/>
  <c r="CO48" i="15"/>
  <c r="CN48" i="15"/>
  <c r="CM48" i="15"/>
  <c r="CL48" i="15"/>
  <c r="CK48" i="15"/>
  <c r="CJ48" i="15"/>
  <c r="CI48" i="15"/>
  <c r="CH48" i="15"/>
  <c r="CG48" i="15"/>
  <c r="CF48" i="15"/>
  <c r="CE48" i="15"/>
  <c r="CD48" i="15"/>
  <c r="CC48" i="15"/>
  <c r="CB48" i="15"/>
  <c r="CA48" i="15"/>
  <c r="BZ48" i="15"/>
  <c r="BY48" i="15"/>
  <c r="BX48" i="15"/>
  <c r="BW48" i="15"/>
  <c r="BV48" i="15"/>
  <c r="BU48" i="15"/>
  <c r="BT48" i="15"/>
  <c r="BS48" i="15"/>
  <c r="BR48" i="15"/>
  <c r="BQ48" i="15"/>
  <c r="BP48" i="15"/>
  <c r="BO48" i="15"/>
  <c r="BN48" i="15"/>
  <c r="BM48" i="15"/>
  <c r="BL48" i="15"/>
  <c r="BK48" i="15"/>
  <c r="BJ48" i="15"/>
  <c r="BI48" i="15"/>
  <c r="BH48" i="15"/>
  <c r="BG48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S48" i="15"/>
  <c r="AR48" i="15"/>
  <c r="AQ48" i="15"/>
  <c r="AP48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B48" i="15"/>
  <c r="AA76" i="15" s="1"/>
  <c r="SQ47" i="15"/>
  <c r="SP47" i="15"/>
  <c r="SO47" i="15"/>
  <c r="SN47" i="15"/>
  <c r="SM47" i="15"/>
  <c r="SL47" i="15"/>
  <c r="SK47" i="15"/>
  <c r="SJ47" i="15"/>
  <c r="SI47" i="15"/>
  <c r="SH47" i="15"/>
  <c r="SG47" i="15"/>
  <c r="SF47" i="15"/>
  <c r="SE47" i="15"/>
  <c r="SD47" i="15"/>
  <c r="SC47" i="15"/>
  <c r="SB47" i="15"/>
  <c r="SA47" i="15"/>
  <c r="RZ47" i="15"/>
  <c r="RY47" i="15"/>
  <c r="RX47" i="15"/>
  <c r="RW47" i="15"/>
  <c r="RV47" i="15"/>
  <c r="RU47" i="15"/>
  <c r="RT47" i="15"/>
  <c r="RS47" i="15"/>
  <c r="RR47" i="15"/>
  <c r="RQ47" i="15"/>
  <c r="RP47" i="15"/>
  <c r="RO47" i="15"/>
  <c r="RN47" i="15"/>
  <c r="RM47" i="15"/>
  <c r="RL47" i="15"/>
  <c r="RK47" i="15"/>
  <c r="RJ47" i="15"/>
  <c r="RI47" i="15"/>
  <c r="RH47" i="15"/>
  <c r="RG47" i="15"/>
  <c r="RF47" i="15"/>
  <c r="RE47" i="15"/>
  <c r="RD47" i="15"/>
  <c r="RC47" i="15"/>
  <c r="RB47" i="15"/>
  <c r="RA47" i="15"/>
  <c r="QZ47" i="15"/>
  <c r="QY47" i="15"/>
  <c r="QX47" i="15"/>
  <c r="QW47" i="15"/>
  <c r="QV47" i="15"/>
  <c r="QU47" i="15"/>
  <c r="QT47" i="15"/>
  <c r="QS47" i="15"/>
  <c r="QR47" i="15"/>
  <c r="QQ47" i="15"/>
  <c r="QP47" i="15"/>
  <c r="QO47" i="15"/>
  <c r="QN47" i="15"/>
  <c r="QM47" i="15"/>
  <c r="QL47" i="15"/>
  <c r="QK47" i="15"/>
  <c r="QJ47" i="15"/>
  <c r="QI47" i="15"/>
  <c r="QH47" i="15"/>
  <c r="QG47" i="15"/>
  <c r="QF47" i="15"/>
  <c r="QE47" i="15"/>
  <c r="QD47" i="15"/>
  <c r="QC47" i="15"/>
  <c r="QB47" i="15"/>
  <c r="QA47" i="15"/>
  <c r="PZ47" i="15"/>
  <c r="PY47" i="15"/>
  <c r="PX47" i="15"/>
  <c r="PW47" i="15"/>
  <c r="PV47" i="15"/>
  <c r="PU47" i="15"/>
  <c r="PT47" i="15"/>
  <c r="PS47" i="15"/>
  <c r="PR47" i="15"/>
  <c r="PQ47" i="15"/>
  <c r="PP47" i="15"/>
  <c r="PO47" i="15"/>
  <c r="PN47" i="15"/>
  <c r="PM47" i="15"/>
  <c r="PL47" i="15"/>
  <c r="PK47" i="15"/>
  <c r="PJ47" i="15"/>
  <c r="PI47" i="15"/>
  <c r="PH47" i="15"/>
  <c r="PG47" i="15"/>
  <c r="PF47" i="15"/>
  <c r="PE47" i="15"/>
  <c r="PD47" i="15"/>
  <c r="PC47" i="15"/>
  <c r="PB47" i="15"/>
  <c r="PA47" i="15"/>
  <c r="OZ47" i="15"/>
  <c r="OY47" i="15"/>
  <c r="OX47" i="15"/>
  <c r="OW47" i="15"/>
  <c r="OV47" i="15"/>
  <c r="OU47" i="15"/>
  <c r="OT47" i="15"/>
  <c r="OS47" i="15"/>
  <c r="OR47" i="15"/>
  <c r="OQ47" i="15"/>
  <c r="OP47" i="15"/>
  <c r="OO47" i="15"/>
  <c r="ON47" i="15"/>
  <c r="OM47" i="15"/>
  <c r="OL47" i="15"/>
  <c r="OK47" i="15"/>
  <c r="OJ47" i="15"/>
  <c r="OI47" i="15"/>
  <c r="OH47" i="15"/>
  <c r="OG47" i="15"/>
  <c r="OF47" i="15"/>
  <c r="OE47" i="15"/>
  <c r="OD47" i="15"/>
  <c r="OC47" i="15"/>
  <c r="OB47" i="15"/>
  <c r="OA47" i="15"/>
  <c r="NZ47" i="15"/>
  <c r="NY47" i="15"/>
  <c r="NX47" i="15"/>
  <c r="NW47" i="15"/>
  <c r="NV47" i="15"/>
  <c r="NU47" i="15"/>
  <c r="NT47" i="15"/>
  <c r="NS47" i="15"/>
  <c r="NR47" i="15"/>
  <c r="NQ47" i="15"/>
  <c r="NP47" i="15"/>
  <c r="NO47" i="15"/>
  <c r="NN47" i="15"/>
  <c r="NM47" i="15"/>
  <c r="NL47" i="15"/>
  <c r="NK47" i="15"/>
  <c r="NJ47" i="15"/>
  <c r="NI47" i="15"/>
  <c r="NH47" i="15"/>
  <c r="NG47" i="15"/>
  <c r="NF47" i="15"/>
  <c r="NE47" i="15"/>
  <c r="ND47" i="15"/>
  <c r="NC47" i="15"/>
  <c r="NB47" i="15"/>
  <c r="NA47" i="15"/>
  <c r="MZ47" i="15"/>
  <c r="MY47" i="15"/>
  <c r="MX47" i="15"/>
  <c r="MW47" i="15"/>
  <c r="MV47" i="15"/>
  <c r="MU47" i="15"/>
  <c r="MT47" i="15"/>
  <c r="MS47" i="15"/>
  <c r="MR47" i="15"/>
  <c r="MQ47" i="15"/>
  <c r="MP47" i="15"/>
  <c r="MO47" i="15"/>
  <c r="MN47" i="15"/>
  <c r="MM47" i="15"/>
  <c r="ML47" i="15"/>
  <c r="MK47" i="15"/>
  <c r="MJ47" i="15"/>
  <c r="MI47" i="15"/>
  <c r="MH47" i="15"/>
  <c r="MG47" i="15"/>
  <c r="MF47" i="15"/>
  <c r="ME47" i="15"/>
  <c r="MD47" i="15"/>
  <c r="MC47" i="15"/>
  <c r="MB47" i="15"/>
  <c r="MA47" i="15"/>
  <c r="LZ47" i="15"/>
  <c r="LY47" i="15"/>
  <c r="LX47" i="15"/>
  <c r="LW47" i="15"/>
  <c r="LV47" i="15"/>
  <c r="LU47" i="15"/>
  <c r="LT47" i="15"/>
  <c r="LS47" i="15"/>
  <c r="LR47" i="15"/>
  <c r="LQ47" i="15"/>
  <c r="LP47" i="15"/>
  <c r="LO47" i="15"/>
  <c r="LN47" i="15"/>
  <c r="LM47" i="15"/>
  <c r="LL47" i="15"/>
  <c r="LK47" i="15"/>
  <c r="LJ47" i="15"/>
  <c r="LI47" i="15"/>
  <c r="LH47" i="15"/>
  <c r="LG47" i="15"/>
  <c r="LF47" i="15"/>
  <c r="LE47" i="15"/>
  <c r="LD47" i="15"/>
  <c r="LC47" i="15"/>
  <c r="LB47" i="15"/>
  <c r="LA47" i="15"/>
  <c r="KZ47" i="15"/>
  <c r="KY47" i="15"/>
  <c r="KX47" i="15"/>
  <c r="KW47" i="15"/>
  <c r="KV47" i="15"/>
  <c r="KU47" i="15"/>
  <c r="KT47" i="15"/>
  <c r="KS47" i="15"/>
  <c r="KR47" i="15"/>
  <c r="KQ47" i="15"/>
  <c r="KP47" i="15"/>
  <c r="KO47" i="15"/>
  <c r="KN47" i="15"/>
  <c r="KM47" i="15"/>
  <c r="KL47" i="15"/>
  <c r="KK47" i="15"/>
  <c r="KJ47" i="15"/>
  <c r="KI47" i="15"/>
  <c r="KH47" i="15"/>
  <c r="KG47" i="15"/>
  <c r="KF47" i="15"/>
  <c r="KE47" i="15"/>
  <c r="KD47" i="15"/>
  <c r="KC47" i="15"/>
  <c r="KB47" i="15"/>
  <c r="KA47" i="15"/>
  <c r="JZ47" i="15"/>
  <c r="JY47" i="15"/>
  <c r="JX47" i="15"/>
  <c r="JW47" i="15"/>
  <c r="JV47" i="15"/>
  <c r="JU47" i="15"/>
  <c r="JT47" i="15"/>
  <c r="JS47" i="15"/>
  <c r="JR47" i="15"/>
  <c r="JQ47" i="15"/>
  <c r="JP47" i="15"/>
  <c r="JO47" i="15"/>
  <c r="JN47" i="15"/>
  <c r="JM47" i="15"/>
  <c r="JL47" i="15"/>
  <c r="JK47" i="15"/>
  <c r="JJ47" i="15"/>
  <c r="JI47" i="15"/>
  <c r="JH47" i="15"/>
  <c r="JG47" i="15"/>
  <c r="JF47" i="15"/>
  <c r="JE47" i="15"/>
  <c r="JD47" i="15"/>
  <c r="JC47" i="15"/>
  <c r="JB47" i="15"/>
  <c r="JA47" i="15"/>
  <c r="IZ47" i="15"/>
  <c r="IY47" i="15"/>
  <c r="IX47" i="15"/>
  <c r="IW47" i="15"/>
  <c r="IV47" i="15"/>
  <c r="IU47" i="15"/>
  <c r="IT47" i="15"/>
  <c r="IS47" i="15"/>
  <c r="IR47" i="15"/>
  <c r="IQ47" i="15"/>
  <c r="IP47" i="15"/>
  <c r="IO47" i="15"/>
  <c r="IN47" i="15"/>
  <c r="IM47" i="15"/>
  <c r="IL47" i="15"/>
  <c r="IK47" i="15"/>
  <c r="IJ47" i="15"/>
  <c r="II47" i="15"/>
  <c r="IH47" i="15"/>
  <c r="IG47" i="15"/>
  <c r="IF47" i="15"/>
  <c r="IE47" i="15"/>
  <c r="ID47" i="15"/>
  <c r="IC47" i="15"/>
  <c r="IB47" i="15"/>
  <c r="IA47" i="15"/>
  <c r="HZ47" i="15"/>
  <c r="HY47" i="15"/>
  <c r="HX47" i="15"/>
  <c r="HW47" i="15"/>
  <c r="HV47" i="15"/>
  <c r="HU47" i="15"/>
  <c r="HT47" i="15"/>
  <c r="HS47" i="15"/>
  <c r="HR47" i="15"/>
  <c r="HQ47" i="15"/>
  <c r="HP47" i="15"/>
  <c r="HO47" i="15"/>
  <c r="HN47" i="15"/>
  <c r="HM47" i="15"/>
  <c r="HL47" i="15"/>
  <c r="HK47" i="15"/>
  <c r="HJ47" i="15"/>
  <c r="HI47" i="15"/>
  <c r="HH47" i="15"/>
  <c r="HG47" i="15"/>
  <c r="HF47" i="15"/>
  <c r="HE47" i="15"/>
  <c r="HD47" i="15"/>
  <c r="HC47" i="15"/>
  <c r="HB47" i="15"/>
  <c r="HA47" i="15"/>
  <c r="GZ47" i="15"/>
  <c r="GY47" i="15"/>
  <c r="GX47" i="15"/>
  <c r="GW47" i="15"/>
  <c r="GV47" i="15"/>
  <c r="GU47" i="15"/>
  <c r="GT47" i="15"/>
  <c r="GS47" i="15"/>
  <c r="GR47" i="15"/>
  <c r="GQ47" i="15"/>
  <c r="GP47" i="15"/>
  <c r="GO47" i="15"/>
  <c r="GN47" i="15"/>
  <c r="GM47" i="15"/>
  <c r="GL47" i="15"/>
  <c r="GK47" i="15"/>
  <c r="GJ47" i="15"/>
  <c r="GI47" i="15"/>
  <c r="GH47" i="15"/>
  <c r="GG47" i="15"/>
  <c r="GF47" i="15"/>
  <c r="GE47" i="15"/>
  <c r="GD47" i="15"/>
  <c r="GC47" i="15"/>
  <c r="GB47" i="15"/>
  <c r="GA47" i="15"/>
  <c r="FZ47" i="15"/>
  <c r="FY47" i="15"/>
  <c r="FX47" i="15"/>
  <c r="FW47" i="15"/>
  <c r="FV47" i="15"/>
  <c r="FU47" i="15"/>
  <c r="FT47" i="15"/>
  <c r="FS47" i="15"/>
  <c r="FR47" i="15"/>
  <c r="FQ47" i="15"/>
  <c r="FP47" i="15"/>
  <c r="FO47" i="15"/>
  <c r="FN47" i="15"/>
  <c r="FM47" i="15"/>
  <c r="FL47" i="15"/>
  <c r="FK47" i="15"/>
  <c r="FJ47" i="15"/>
  <c r="FI47" i="15"/>
  <c r="FH47" i="15"/>
  <c r="FG47" i="15"/>
  <c r="FF47" i="15"/>
  <c r="FE47" i="15"/>
  <c r="FD47" i="15"/>
  <c r="FC47" i="15"/>
  <c r="FB47" i="15"/>
  <c r="FA47" i="15"/>
  <c r="EZ47" i="15"/>
  <c r="EY47" i="15"/>
  <c r="EX47" i="15"/>
  <c r="EW47" i="15"/>
  <c r="EV47" i="15"/>
  <c r="EU47" i="15"/>
  <c r="ET47" i="15"/>
  <c r="ES47" i="15"/>
  <c r="ER47" i="15"/>
  <c r="EQ47" i="15"/>
  <c r="EP47" i="15"/>
  <c r="EO47" i="15"/>
  <c r="EN47" i="15"/>
  <c r="EM47" i="15"/>
  <c r="EL47" i="15"/>
  <c r="EK47" i="15"/>
  <c r="EJ47" i="15"/>
  <c r="EI47" i="15"/>
  <c r="EH47" i="15"/>
  <c r="EG47" i="15"/>
  <c r="EF47" i="15"/>
  <c r="EE47" i="15"/>
  <c r="ED47" i="15"/>
  <c r="EC47" i="15"/>
  <c r="EB47" i="15"/>
  <c r="EA47" i="15"/>
  <c r="DZ47" i="15"/>
  <c r="DY47" i="15"/>
  <c r="DX47" i="15"/>
  <c r="DW47" i="15"/>
  <c r="DV47" i="15"/>
  <c r="DU47" i="15"/>
  <c r="DT47" i="15"/>
  <c r="DS47" i="15"/>
  <c r="DR47" i="15"/>
  <c r="DQ47" i="15"/>
  <c r="DP47" i="15"/>
  <c r="DO47" i="15"/>
  <c r="DN47" i="15"/>
  <c r="DM47" i="15"/>
  <c r="DL47" i="15"/>
  <c r="DK47" i="15"/>
  <c r="DJ47" i="15"/>
  <c r="DI47" i="15"/>
  <c r="DH47" i="15"/>
  <c r="DG47" i="15"/>
  <c r="DF47" i="15"/>
  <c r="DE47" i="15"/>
  <c r="DD47" i="15"/>
  <c r="DC47" i="15"/>
  <c r="DB47" i="15"/>
  <c r="DA47" i="15"/>
  <c r="CZ47" i="15"/>
  <c r="CY47" i="15"/>
  <c r="CX47" i="15"/>
  <c r="CW47" i="15"/>
  <c r="CV47" i="15"/>
  <c r="CU47" i="15"/>
  <c r="CT47" i="15"/>
  <c r="CS47" i="15"/>
  <c r="CR47" i="15"/>
  <c r="CQ47" i="15"/>
  <c r="CP47" i="15"/>
  <c r="CO47" i="15"/>
  <c r="CN47" i="15"/>
  <c r="CM47" i="15"/>
  <c r="CL47" i="15"/>
  <c r="CK47" i="15"/>
  <c r="CJ47" i="15"/>
  <c r="CI47" i="15"/>
  <c r="CH47" i="15"/>
  <c r="CG47" i="15"/>
  <c r="CF47" i="15"/>
  <c r="CE47" i="15"/>
  <c r="CD47" i="15"/>
  <c r="CC47" i="15"/>
  <c r="CB47" i="15"/>
  <c r="CA47" i="15"/>
  <c r="BZ47" i="15"/>
  <c r="BY47" i="15"/>
  <c r="BX47" i="15"/>
  <c r="BW47" i="15"/>
  <c r="BV47" i="15"/>
  <c r="BU47" i="15"/>
  <c r="BT47" i="15"/>
  <c r="BS47" i="15"/>
  <c r="BR47" i="15"/>
  <c r="BQ47" i="15"/>
  <c r="BP47" i="15"/>
  <c r="BO47" i="15"/>
  <c r="BN47" i="15"/>
  <c r="BM47" i="15"/>
  <c r="BL47" i="15"/>
  <c r="BK47" i="15"/>
  <c r="BJ47" i="15"/>
  <c r="BI47" i="15"/>
  <c r="BH47" i="15"/>
  <c r="BG47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AP47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B47" i="15"/>
  <c r="AA75" i="15" s="1"/>
  <c r="SQ46" i="15"/>
  <c r="SP46" i="15"/>
  <c r="SO46" i="15"/>
  <c r="SN46" i="15"/>
  <c r="SM46" i="15"/>
  <c r="SL46" i="15"/>
  <c r="SK46" i="15"/>
  <c r="SJ46" i="15"/>
  <c r="SI46" i="15"/>
  <c r="SH46" i="15"/>
  <c r="SG46" i="15"/>
  <c r="SF46" i="15"/>
  <c r="SE46" i="15"/>
  <c r="SD46" i="15"/>
  <c r="SC46" i="15"/>
  <c r="SB46" i="15"/>
  <c r="SA46" i="15"/>
  <c r="RZ46" i="15"/>
  <c r="RY46" i="15"/>
  <c r="RX46" i="15"/>
  <c r="RW46" i="15"/>
  <c r="RV46" i="15"/>
  <c r="RU46" i="15"/>
  <c r="RT46" i="15"/>
  <c r="RS46" i="15"/>
  <c r="RR46" i="15"/>
  <c r="RQ46" i="15"/>
  <c r="RP46" i="15"/>
  <c r="RO46" i="15"/>
  <c r="RN46" i="15"/>
  <c r="RM46" i="15"/>
  <c r="RL46" i="15"/>
  <c r="RK46" i="15"/>
  <c r="RJ46" i="15"/>
  <c r="RI46" i="15"/>
  <c r="RH46" i="15"/>
  <c r="RG46" i="15"/>
  <c r="RF46" i="15"/>
  <c r="RE46" i="15"/>
  <c r="RD46" i="15"/>
  <c r="RC46" i="15"/>
  <c r="RB46" i="15"/>
  <c r="RA46" i="15"/>
  <c r="QZ46" i="15"/>
  <c r="QY46" i="15"/>
  <c r="QX46" i="15"/>
  <c r="QW46" i="15"/>
  <c r="QV46" i="15"/>
  <c r="QU46" i="15"/>
  <c r="QT46" i="15"/>
  <c r="QS46" i="15"/>
  <c r="QR46" i="15"/>
  <c r="QQ46" i="15"/>
  <c r="QP46" i="15"/>
  <c r="QO46" i="15"/>
  <c r="QN46" i="15"/>
  <c r="QM46" i="15"/>
  <c r="QL46" i="15"/>
  <c r="QK46" i="15"/>
  <c r="QJ46" i="15"/>
  <c r="QI46" i="15"/>
  <c r="QH46" i="15"/>
  <c r="QG46" i="15"/>
  <c r="QF46" i="15"/>
  <c r="QE46" i="15"/>
  <c r="QD46" i="15"/>
  <c r="QC46" i="15"/>
  <c r="QB46" i="15"/>
  <c r="QA46" i="15"/>
  <c r="PZ46" i="15"/>
  <c r="PY46" i="15"/>
  <c r="PX46" i="15"/>
  <c r="PW46" i="15"/>
  <c r="PV46" i="15"/>
  <c r="PU46" i="15"/>
  <c r="PT46" i="15"/>
  <c r="PS46" i="15"/>
  <c r="PR46" i="15"/>
  <c r="PQ46" i="15"/>
  <c r="PP46" i="15"/>
  <c r="PO46" i="15"/>
  <c r="PN46" i="15"/>
  <c r="PM46" i="15"/>
  <c r="PL46" i="15"/>
  <c r="PK46" i="15"/>
  <c r="PJ46" i="15"/>
  <c r="PI46" i="15"/>
  <c r="PH46" i="15"/>
  <c r="PG46" i="15"/>
  <c r="PF46" i="15"/>
  <c r="PE46" i="15"/>
  <c r="PD46" i="15"/>
  <c r="PC46" i="15"/>
  <c r="PB46" i="15"/>
  <c r="PA46" i="15"/>
  <c r="OZ46" i="15"/>
  <c r="OY46" i="15"/>
  <c r="OX46" i="15"/>
  <c r="OW46" i="15"/>
  <c r="OV46" i="15"/>
  <c r="OU46" i="15"/>
  <c r="OT46" i="15"/>
  <c r="OS46" i="15"/>
  <c r="OR46" i="15"/>
  <c r="OQ46" i="15"/>
  <c r="OP46" i="15"/>
  <c r="OO46" i="15"/>
  <c r="ON46" i="15"/>
  <c r="OM46" i="15"/>
  <c r="OL46" i="15"/>
  <c r="OK46" i="15"/>
  <c r="OJ46" i="15"/>
  <c r="OI46" i="15"/>
  <c r="OH46" i="15"/>
  <c r="OG46" i="15"/>
  <c r="OF46" i="15"/>
  <c r="OE46" i="15"/>
  <c r="OD46" i="15"/>
  <c r="OC46" i="15"/>
  <c r="OB46" i="15"/>
  <c r="OA46" i="15"/>
  <c r="NZ46" i="15"/>
  <c r="NY46" i="15"/>
  <c r="NX46" i="15"/>
  <c r="NW46" i="15"/>
  <c r="NV46" i="15"/>
  <c r="NU46" i="15"/>
  <c r="NT46" i="15"/>
  <c r="NS46" i="15"/>
  <c r="NR46" i="15"/>
  <c r="NQ46" i="15"/>
  <c r="NP46" i="15"/>
  <c r="NO46" i="15"/>
  <c r="NN46" i="15"/>
  <c r="NM46" i="15"/>
  <c r="NL46" i="15"/>
  <c r="NK46" i="15"/>
  <c r="NJ46" i="15"/>
  <c r="NI46" i="15"/>
  <c r="NH46" i="15"/>
  <c r="NG46" i="15"/>
  <c r="NF46" i="15"/>
  <c r="NE46" i="15"/>
  <c r="ND46" i="15"/>
  <c r="NC46" i="15"/>
  <c r="NB46" i="15"/>
  <c r="NA46" i="15"/>
  <c r="MZ46" i="15"/>
  <c r="MY46" i="15"/>
  <c r="MX46" i="15"/>
  <c r="MW46" i="15"/>
  <c r="MV46" i="15"/>
  <c r="MU46" i="15"/>
  <c r="MT46" i="15"/>
  <c r="MS46" i="15"/>
  <c r="MR46" i="15"/>
  <c r="MQ46" i="15"/>
  <c r="MP46" i="15"/>
  <c r="MO46" i="15"/>
  <c r="MN46" i="15"/>
  <c r="MM46" i="15"/>
  <c r="ML46" i="15"/>
  <c r="MK46" i="15"/>
  <c r="MJ46" i="15"/>
  <c r="MI46" i="15"/>
  <c r="MH46" i="15"/>
  <c r="MG46" i="15"/>
  <c r="MF46" i="15"/>
  <c r="ME46" i="15"/>
  <c r="MD46" i="15"/>
  <c r="MC46" i="15"/>
  <c r="MB46" i="15"/>
  <c r="MA46" i="15"/>
  <c r="LZ46" i="15"/>
  <c r="LY46" i="15"/>
  <c r="LX46" i="15"/>
  <c r="LW46" i="15"/>
  <c r="LV46" i="15"/>
  <c r="LU46" i="15"/>
  <c r="LT46" i="15"/>
  <c r="LS46" i="15"/>
  <c r="LR46" i="15"/>
  <c r="LQ46" i="15"/>
  <c r="LP46" i="15"/>
  <c r="LO46" i="15"/>
  <c r="LN46" i="15"/>
  <c r="LM46" i="15"/>
  <c r="LL46" i="15"/>
  <c r="LK46" i="15"/>
  <c r="LJ46" i="15"/>
  <c r="LI46" i="15"/>
  <c r="LH46" i="15"/>
  <c r="LG46" i="15"/>
  <c r="LF46" i="15"/>
  <c r="LE46" i="15"/>
  <c r="LD46" i="15"/>
  <c r="LC46" i="15"/>
  <c r="LB46" i="15"/>
  <c r="LA46" i="15"/>
  <c r="KZ46" i="15"/>
  <c r="KY46" i="15"/>
  <c r="KX46" i="15"/>
  <c r="KW46" i="15"/>
  <c r="KV46" i="15"/>
  <c r="KU46" i="15"/>
  <c r="KT46" i="15"/>
  <c r="KS46" i="15"/>
  <c r="KR46" i="15"/>
  <c r="KQ46" i="15"/>
  <c r="KP46" i="15"/>
  <c r="KO46" i="15"/>
  <c r="KN46" i="15"/>
  <c r="KM46" i="15"/>
  <c r="KL46" i="15"/>
  <c r="KK46" i="15"/>
  <c r="KJ46" i="15"/>
  <c r="KI46" i="15"/>
  <c r="KH46" i="15"/>
  <c r="KG46" i="15"/>
  <c r="KF46" i="15"/>
  <c r="KE46" i="15"/>
  <c r="KD46" i="15"/>
  <c r="KC46" i="15"/>
  <c r="KB46" i="15"/>
  <c r="KA46" i="15"/>
  <c r="JZ46" i="15"/>
  <c r="JY46" i="15"/>
  <c r="JX46" i="15"/>
  <c r="JW46" i="15"/>
  <c r="JV46" i="15"/>
  <c r="JU46" i="15"/>
  <c r="JT46" i="15"/>
  <c r="JS46" i="15"/>
  <c r="JR46" i="15"/>
  <c r="JQ46" i="15"/>
  <c r="JP46" i="15"/>
  <c r="JO46" i="15"/>
  <c r="JN46" i="15"/>
  <c r="JM46" i="15"/>
  <c r="JL46" i="15"/>
  <c r="JK46" i="15"/>
  <c r="JJ46" i="15"/>
  <c r="JI46" i="15"/>
  <c r="JH46" i="15"/>
  <c r="JG46" i="15"/>
  <c r="JF46" i="15"/>
  <c r="JE46" i="15"/>
  <c r="JD46" i="15"/>
  <c r="JC46" i="15"/>
  <c r="JB46" i="15"/>
  <c r="JA46" i="15"/>
  <c r="IZ46" i="15"/>
  <c r="IY46" i="15"/>
  <c r="IX46" i="15"/>
  <c r="IW46" i="15"/>
  <c r="IV46" i="15"/>
  <c r="IU46" i="15"/>
  <c r="IT46" i="15"/>
  <c r="IS46" i="15"/>
  <c r="IR46" i="15"/>
  <c r="IQ46" i="15"/>
  <c r="IP46" i="15"/>
  <c r="IO46" i="15"/>
  <c r="IN46" i="15"/>
  <c r="IM46" i="15"/>
  <c r="IL46" i="15"/>
  <c r="IK46" i="15"/>
  <c r="IJ46" i="15"/>
  <c r="II46" i="15"/>
  <c r="IH46" i="15"/>
  <c r="IG46" i="15"/>
  <c r="IF46" i="15"/>
  <c r="IE46" i="15"/>
  <c r="ID46" i="15"/>
  <c r="IC46" i="15"/>
  <c r="IB46" i="15"/>
  <c r="IA46" i="15"/>
  <c r="HZ46" i="15"/>
  <c r="HY46" i="15"/>
  <c r="HX46" i="15"/>
  <c r="HW46" i="15"/>
  <c r="HV46" i="15"/>
  <c r="HU46" i="15"/>
  <c r="HT46" i="15"/>
  <c r="HS46" i="15"/>
  <c r="HR46" i="15"/>
  <c r="HQ46" i="15"/>
  <c r="HP46" i="15"/>
  <c r="HO46" i="15"/>
  <c r="HN46" i="15"/>
  <c r="HM46" i="15"/>
  <c r="HL46" i="15"/>
  <c r="HK46" i="15"/>
  <c r="HJ46" i="15"/>
  <c r="HI46" i="15"/>
  <c r="HH46" i="15"/>
  <c r="HG46" i="15"/>
  <c r="HF46" i="15"/>
  <c r="HE46" i="15"/>
  <c r="HD46" i="15"/>
  <c r="HC46" i="15"/>
  <c r="HB46" i="15"/>
  <c r="HA46" i="15"/>
  <c r="GZ46" i="15"/>
  <c r="GY46" i="15"/>
  <c r="GX46" i="15"/>
  <c r="GW46" i="15"/>
  <c r="GV46" i="15"/>
  <c r="GU46" i="15"/>
  <c r="GT46" i="15"/>
  <c r="GS46" i="15"/>
  <c r="GR46" i="15"/>
  <c r="GQ46" i="15"/>
  <c r="GP46" i="15"/>
  <c r="GO46" i="15"/>
  <c r="GN46" i="15"/>
  <c r="GM46" i="15"/>
  <c r="GL46" i="15"/>
  <c r="GK46" i="15"/>
  <c r="GJ46" i="15"/>
  <c r="GI46" i="15"/>
  <c r="GH46" i="15"/>
  <c r="GG46" i="15"/>
  <c r="GF46" i="15"/>
  <c r="GE46" i="15"/>
  <c r="GD46" i="15"/>
  <c r="GC46" i="15"/>
  <c r="GB46" i="15"/>
  <c r="GA46" i="15"/>
  <c r="FZ46" i="15"/>
  <c r="FY46" i="15"/>
  <c r="FX46" i="15"/>
  <c r="FW46" i="15"/>
  <c r="FV46" i="15"/>
  <c r="FU46" i="15"/>
  <c r="FT46" i="15"/>
  <c r="FS46" i="15"/>
  <c r="FR46" i="15"/>
  <c r="FQ46" i="15"/>
  <c r="FP46" i="15"/>
  <c r="FO46" i="15"/>
  <c r="FN46" i="15"/>
  <c r="FM46" i="15"/>
  <c r="FL46" i="15"/>
  <c r="FK46" i="15"/>
  <c r="FJ46" i="15"/>
  <c r="FI46" i="15"/>
  <c r="FH46" i="15"/>
  <c r="FG46" i="15"/>
  <c r="FF46" i="15"/>
  <c r="FE46" i="15"/>
  <c r="FD46" i="15"/>
  <c r="FC46" i="15"/>
  <c r="FB46" i="15"/>
  <c r="FA46" i="15"/>
  <c r="EZ46" i="15"/>
  <c r="EY46" i="15"/>
  <c r="EX46" i="15"/>
  <c r="EW46" i="15"/>
  <c r="EV46" i="15"/>
  <c r="EU46" i="15"/>
  <c r="ET46" i="15"/>
  <c r="ES46" i="15"/>
  <c r="ER46" i="15"/>
  <c r="EQ46" i="15"/>
  <c r="EP46" i="15"/>
  <c r="EO46" i="15"/>
  <c r="EN46" i="15"/>
  <c r="EM46" i="15"/>
  <c r="EL46" i="15"/>
  <c r="EK46" i="15"/>
  <c r="EJ46" i="15"/>
  <c r="EI46" i="15"/>
  <c r="EH46" i="15"/>
  <c r="EG46" i="15"/>
  <c r="EF46" i="15"/>
  <c r="EE46" i="15"/>
  <c r="ED46" i="15"/>
  <c r="EC46" i="15"/>
  <c r="EB46" i="15"/>
  <c r="EA46" i="15"/>
  <c r="DZ46" i="15"/>
  <c r="DY46" i="15"/>
  <c r="DX46" i="15"/>
  <c r="DW46" i="15"/>
  <c r="DV46" i="15"/>
  <c r="DU46" i="15"/>
  <c r="DT46" i="15"/>
  <c r="DS46" i="15"/>
  <c r="DR46" i="15"/>
  <c r="DQ46" i="15"/>
  <c r="DP46" i="15"/>
  <c r="DO46" i="15"/>
  <c r="DN46" i="15"/>
  <c r="DM46" i="15"/>
  <c r="DL46" i="15"/>
  <c r="DK46" i="15"/>
  <c r="DJ46" i="15"/>
  <c r="DI46" i="15"/>
  <c r="DH46" i="15"/>
  <c r="DG46" i="15"/>
  <c r="DF46" i="15"/>
  <c r="DE46" i="15"/>
  <c r="DD46" i="15"/>
  <c r="DC46" i="15"/>
  <c r="DB46" i="15"/>
  <c r="DA46" i="15"/>
  <c r="CZ46" i="15"/>
  <c r="CY46" i="15"/>
  <c r="CX46" i="15"/>
  <c r="CW46" i="15"/>
  <c r="CV46" i="15"/>
  <c r="CU46" i="15"/>
  <c r="CT46" i="15"/>
  <c r="CS46" i="15"/>
  <c r="CR46" i="15"/>
  <c r="CQ46" i="15"/>
  <c r="CP46" i="15"/>
  <c r="CO46" i="15"/>
  <c r="CN46" i="15"/>
  <c r="CM46" i="15"/>
  <c r="CL46" i="15"/>
  <c r="CK46" i="15"/>
  <c r="CJ46" i="15"/>
  <c r="CI46" i="15"/>
  <c r="CH46" i="15"/>
  <c r="CG46" i="15"/>
  <c r="CF46" i="15"/>
  <c r="CE46" i="15"/>
  <c r="CD46" i="15"/>
  <c r="CC46" i="15"/>
  <c r="CB46" i="15"/>
  <c r="CA46" i="15"/>
  <c r="BZ46" i="15"/>
  <c r="BY46" i="15"/>
  <c r="BX46" i="15"/>
  <c r="BW46" i="15"/>
  <c r="BV46" i="15"/>
  <c r="BU46" i="15"/>
  <c r="BT46" i="15"/>
  <c r="BS46" i="15"/>
  <c r="BR46" i="15"/>
  <c r="BQ46" i="15"/>
  <c r="BP46" i="15"/>
  <c r="BO46" i="15"/>
  <c r="BN46" i="15"/>
  <c r="BM46" i="15"/>
  <c r="BL46" i="15"/>
  <c r="BK46" i="15"/>
  <c r="BJ46" i="15"/>
  <c r="BI46" i="15"/>
  <c r="BH46" i="15"/>
  <c r="BG46" i="15"/>
  <c r="BF46" i="15"/>
  <c r="BE46" i="15"/>
  <c r="BD46" i="15"/>
  <c r="BC46" i="15"/>
  <c r="BB46" i="15"/>
  <c r="BA46" i="15"/>
  <c r="AZ46" i="15"/>
  <c r="AY46" i="15"/>
  <c r="AX46" i="15"/>
  <c r="AW46" i="15"/>
  <c r="AV46" i="15"/>
  <c r="AU46" i="15"/>
  <c r="AT46" i="15"/>
  <c r="AS46" i="15"/>
  <c r="AR46" i="15"/>
  <c r="AQ46" i="15"/>
  <c r="AP46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B46" i="15"/>
  <c r="AA74" i="15" s="1"/>
  <c r="SQ45" i="15"/>
  <c r="SP45" i="15"/>
  <c r="SO45" i="15"/>
  <c r="SN45" i="15"/>
  <c r="SM45" i="15"/>
  <c r="SL45" i="15"/>
  <c r="SK45" i="15"/>
  <c r="SJ45" i="15"/>
  <c r="SI45" i="15"/>
  <c r="SH45" i="15"/>
  <c r="SG45" i="15"/>
  <c r="SF45" i="15"/>
  <c r="SE45" i="15"/>
  <c r="SD45" i="15"/>
  <c r="SC45" i="15"/>
  <c r="SB45" i="15"/>
  <c r="SA45" i="15"/>
  <c r="RZ45" i="15"/>
  <c r="RY45" i="15"/>
  <c r="RX45" i="15"/>
  <c r="RW45" i="15"/>
  <c r="RV45" i="15"/>
  <c r="RU45" i="15"/>
  <c r="RT45" i="15"/>
  <c r="RS45" i="15"/>
  <c r="RR45" i="15"/>
  <c r="RQ45" i="15"/>
  <c r="RP45" i="15"/>
  <c r="RO45" i="15"/>
  <c r="RN45" i="15"/>
  <c r="RM45" i="15"/>
  <c r="RL45" i="15"/>
  <c r="RK45" i="15"/>
  <c r="RJ45" i="15"/>
  <c r="RI45" i="15"/>
  <c r="RH45" i="15"/>
  <c r="RG45" i="15"/>
  <c r="RF45" i="15"/>
  <c r="RE45" i="15"/>
  <c r="RD45" i="15"/>
  <c r="RC45" i="15"/>
  <c r="RB45" i="15"/>
  <c r="RA45" i="15"/>
  <c r="QZ45" i="15"/>
  <c r="QY45" i="15"/>
  <c r="QX45" i="15"/>
  <c r="QW45" i="15"/>
  <c r="QV45" i="15"/>
  <c r="QU45" i="15"/>
  <c r="QT45" i="15"/>
  <c r="QS45" i="15"/>
  <c r="QR45" i="15"/>
  <c r="QQ45" i="15"/>
  <c r="QP45" i="15"/>
  <c r="QO45" i="15"/>
  <c r="QN45" i="15"/>
  <c r="QM45" i="15"/>
  <c r="QL45" i="15"/>
  <c r="QK45" i="15"/>
  <c r="QJ45" i="15"/>
  <c r="QI45" i="15"/>
  <c r="QH45" i="15"/>
  <c r="QG45" i="15"/>
  <c r="QF45" i="15"/>
  <c r="QE45" i="15"/>
  <c r="QD45" i="15"/>
  <c r="QC45" i="15"/>
  <c r="QB45" i="15"/>
  <c r="QA45" i="15"/>
  <c r="PZ45" i="15"/>
  <c r="PY45" i="15"/>
  <c r="PX45" i="15"/>
  <c r="PW45" i="15"/>
  <c r="PV45" i="15"/>
  <c r="PU45" i="15"/>
  <c r="PT45" i="15"/>
  <c r="PS45" i="15"/>
  <c r="PR45" i="15"/>
  <c r="PQ45" i="15"/>
  <c r="PP45" i="15"/>
  <c r="PO45" i="15"/>
  <c r="PN45" i="15"/>
  <c r="PM45" i="15"/>
  <c r="PL45" i="15"/>
  <c r="PK45" i="15"/>
  <c r="PJ45" i="15"/>
  <c r="PI45" i="15"/>
  <c r="PH45" i="15"/>
  <c r="PG45" i="15"/>
  <c r="PF45" i="15"/>
  <c r="PE45" i="15"/>
  <c r="PD45" i="15"/>
  <c r="PC45" i="15"/>
  <c r="PB45" i="15"/>
  <c r="PA45" i="15"/>
  <c r="OZ45" i="15"/>
  <c r="OY45" i="15"/>
  <c r="OX45" i="15"/>
  <c r="OW45" i="15"/>
  <c r="OV45" i="15"/>
  <c r="OU45" i="15"/>
  <c r="OT45" i="15"/>
  <c r="OS45" i="15"/>
  <c r="OR45" i="15"/>
  <c r="OQ45" i="15"/>
  <c r="OP45" i="15"/>
  <c r="OO45" i="15"/>
  <c r="ON45" i="15"/>
  <c r="OM45" i="15"/>
  <c r="OL45" i="15"/>
  <c r="OK45" i="15"/>
  <c r="OJ45" i="15"/>
  <c r="OI45" i="15"/>
  <c r="OH45" i="15"/>
  <c r="OG45" i="15"/>
  <c r="OF45" i="15"/>
  <c r="OE45" i="15"/>
  <c r="OD45" i="15"/>
  <c r="OC45" i="15"/>
  <c r="OB45" i="15"/>
  <c r="OA45" i="15"/>
  <c r="NZ45" i="15"/>
  <c r="NY45" i="15"/>
  <c r="NX45" i="15"/>
  <c r="NW45" i="15"/>
  <c r="NV45" i="15"/>
  <c r="NU45" i="15"/>
  <c r="NT45" i="15"/>
  <c r="NS45" i="15"/>
  <c r="NR45" i="15"/>
  <c r="NQ45" i="15"/>
  <c r="NP45" i="15"/>
  <c r="NO45" i="15"/>
  <c r="NN45" i="15"/>
  <c r="NM45" i="15"/>
  <c r="NL45" i="15"/>
  <c r="NK45" i="15"/>
  <c r="NJ45" i="15"/>
  <c r="NI45" i="15"/>
  <c r="NH45" i="15"/>
  <c r="NG45" i="15"/>
  <c r="NF45" i="15"/>
  <c r="NE45" i="15"/>
  <c r="ND45" i="15"/>
  <c r="NC45" i="15"/>
  <c r="NB45" i="15"/>
  <c r="NA45" i="15"/>
  <c r="MZ45" i="15"/>
  <c r="MY45" i="15"/>
  <c r="MX45" i="15"/>
  <c r="MW45" i="15"/>
  <c r="MV45" i="15"/>
  <c r="MU45" i="15"/>
  <c r="MT45" i="15"/>
  <c r="MS45" i="15"/>
  <c r="MR45" i="15"/>
  <c r="MQ45" i="15"/>
  <c r="MP45" i="15"/>
  <c r="MO45" i="15"/>
  <c r="MN45" i="15"/>
  <c r="MM45" i="15"/>
  <c r="ML45" i="15"/>
  <c r="MK45" i="15"/>
  <c r="MJ45" i="15"/>
  <c r="MI45" i="15"/>
  <c r="MH45" i="15"/>
  <c r="MG45" i="15"/>
  <c r="MF45" i="15"/>
  <c r="ME45" i="15"/>
  <c r="MD45" i="15"/>
  <c r="MC45" i="15"/>
  <c r="MB45" i="15"/>
  <c r="MA45" i="15"/>
  <c r="LZ45" i="15"/>
  <c r="LY45" i="15"/>
  <c r="LX45" i="15"/>
  <c r="LW45" i="15"/>
  <c r="LV45" i="15"/>
  <c r="LU45" i="15"/>
  <c r="LT45" i="15"/>
  <c r="LS45" i="15"/>
  <c r="LR45" i="15"/>
  <c r="LQ45" i="15"/>
  <c r="LP45" i="15"/>
  <c r="LO45" i="15"/>
  <c r="LN45" i="15"/>
  <c r="LM45" i="15"/>
  <c r="LL45" i="15"/>
  <c r="LK45" i="15"/>
  <c r="LJ45" i="15"/>
  <c r="LI45" i="15"/>
  <c r="LH45" i="15"/>
  <c r="LG45" i="15"/>
  <c r="LF45" i="15"/>
  <c r="LE45" i="15"/>
  <c r="LD45" i="15"/>
  <c r="LC45" i="15"/>
  <c r="LB45" i="15"/>
  <c r="LA45" i="15"/>
  <c r="KZ45" i="15"/>
  <c r="KY45" i="15"/>
  <c r="KX45" i="15"/>
  <c r="KW45" i="15"/>
  <c r="KV45" i="15"/>
  <c r="KU45" i="15"/>
  <c r="KT45" i="15"/>
  <c r="KS45" i="15"/>
  <c r="KR45" i="15"/>
  <c r="KQ45" i="15"/>
  <c r="KP45" i="15"/>
  <c r="KO45" i="15"/>
  <c r="KN45" i="15"/>
  <c r="KM45" i="15"/>
  <c r="KL45" i="15"/>
  <c r="KK45" i="15"/>
  <c r="KJ45" i="15"/>
  <c r="KI45" i="15"/>
  <c r="KH45" i="15"/>
  <c r="KG45" i="15"/>
  <c r="KF45" i="15"/>
  <c r="KE45" i="15"/>
  <c r="KD45" i="15"/>
  <c r="KC45" i="15"/>
  <c r="KB45" i="15"/>
  <c r="KA45" i="15"/>
  <c r="JZ45" i="15"/>
  <c r="JY45" i="15"/>
  <c r="JX45" i="15"/>
  <c r="JW45" i="15"/>
  <c r="JV45" i="15"/>
  <c r="JU45" i="15"/>
  <c r="JT45" i="15"/>
  <c r="JS45" i="15"/>
  <c r="JR45" i="15"/>
  <c r="JQ45" i="15"/>
  <c r="JP45" i="15"/>
  <c r="JO45" i="15"/>
  <c r="JN45" i="15"/>
  <c r="JM45" i="15"/>
  <c r="JL45" i="15"/>
  <c r="JK45" i="15"/>
  <c r="JJ45" i="15"/>
  <c r="JI45" i="15"/>
  <c r="JH45" i="15"/>
  <c r="JG45" i="15"/>
  <c r="JF45" i="15"/>
  <c r="JE45" i="15"/>
  <c r="JD45" i="15"/>
  <c r="JC45" i="15"/>
  <c r="JB45" i="15"/>
  <c r="JA45" i="15"/>
  <c r="IZ45" i="15"/>
  <c r="IY45" i="15"/>
  <c r="IX45" i="15"/>
  <c r="IW45" i="15"/>
  <c r="IV45" i="15"/>
  <c r="IU45" i="15"/>
  <c r="IT45" i="15"/>
  <c r="IS45" i="15"/>
  <c r="IR45" i="15"/>
  <c r="IQ45" i="15"/>
  <c r="IP45" i="15"/>
  <c r="IO45" i="15"/>
  <c r="IN45" i="15"/>
  <c r="IM45" i="15"/>
  <c r="IL45" i="15"/>
  <c r="IK45" i="15"/>
  <c r="IJ45" i="15"/>
  <c r="II45" i="15"/>
  <c r="IH45" i="15"/>
  <c r="IG45" i="15"/>
  <c r="IF45" i="15"/>
  <c r="IE45" i="15"/>
  <c r="ID45" i="15"/>
  <c r="IC45" i="15"/>
  <c r="IB45" i="15"/>
  <c r="IA45" i="15"/>
  <c r="HZ45" i="15"/>
  <c r="HY45" i="15"/>
  <c r="HX45" i="15"/>
  <c r="HW45" i="15"/>
  <c r="HV45" i="15"/>
  <c r="HU45" i="15"/>
  <c r="HT45" i="15"/>
  <c r="HS45" i="15"/>
  <c r="HR45" i="15"/>
  <c r="HQ45" i="15"/>
  <c r="HP45" i="15"/>
  <c r="HO45" i="15"/>
  <c r="HN45" i="15"/>
  <c r="HM45" i="15"/>
  <c r="HL45" i="15"/>
  <c r="HK45" i="15"/>
  <c r="HJ45" i="15"/>
  <c r="HI45" i="15"/>
  <c r="HH45" i="15"/>
  <c r="HG45" i="15"/>
  <c r="HF45" i="15"/>
  <c r="HE45" i="15"/>
  <c r="HD45" i="15"/>
  <c r="HC45" i="15"/>
  <c r="HB45" i="15"/>
  <c r="HA45" i="15"/>
  <c r="GZ45" i="15"/>
  <c r="GY45" i="15"/>
  <c r="GX45" i="15"/>
  <c r="GW45" i="15"/>
  <c r="GV45" i="15"/>
  <c r="GU45" i="15"/>
  <c r="GT45" i="15"/>
  <c r="GS45" i="15"/>
  <c r="GR45" i="15"/>
  <c r="GQ45" i="15"/>
  <c r="GP45" i="15"/>
  <c r="GO45" i="15"/>
  <c r="GN45" i="15"/>
  <c r="GM45" i="15"/>
  <c r="GL45" i="15"/>
  <c r="GK45" i="15"/>
  <c r="GJ45" i="15"/>
  <c r="GI45" i="15"/>
  <c r="GH45" i="15"/>
  <c r="GG45" i="15"/>
  <c r="GF45" i="15"/>
  <c r="GE45" i="15"/>
  <c r="GD45" i="15"/>
  <c r="GC45" i="15"/>
  <c r="GB45" i="15"/>
  <c r="GA45" i="15"/>
  <c r="FZ45" i="15"/>
  <c r="FY45" i="15"/>
  <c r="FX45" i="15"/>
  <c r="FW45" i="15"/>
  <c r="FV45" i="15"/>
  <c r="FU45" i="15"/>
  <c r="FT45" i="15"/>
  <c r="FS45" i="15"/>
  <c r="FR45" i="15"/>
  <c r="FQ45" i="15"/>
  <c r="FP45" i="15"/>
  <c r="FO45" i="15"/>
  <c r="FN45" i="15"/>
  <c r="FM45" i="15"/>
  <c r="FL45" i="15"/>
  <c r="FK45" i="15"/>
  <c r="FJ45" i="15"/>
  <c r="FI45" i="15"/>
  <c r="FH45" i="15"/>
  <c r="FG45" i="15"/>
  <c r="FF45" i="15"/>
  <c r="FE45" i="15"/>
  <c r="FD45" i="15"/>
  <c r="FC45" i="15"/>
  <c r="FB45" i="15"/>
  <c r="FA45" i="15"/>
  <c r="EZ45" i="15"/>
  <c r="EY45" i="15"/>
  <c r="EX45" i="15"/>
  <c r="EW45" i="15"/>
  <c r="EV45" i="15"/>
  <c r="EU45" i="15"/>
  <c r="ET45" i="15"/>
  <c r="ES45" i="15"/>
  <c r="ER45" i="15"/>
  <c r="EQ45" i="15"/>
  <c r="EP45" i="15"/>
  <c r="EO45" i="15"/>
  <c r="EN45" i="15"/>
  <c r="EM45" i="15"/>
  <c r="EL45" i="15"/>
  <c r="EK45" i="15"/>
  <c r="EJ45" i="15"/>
  <c r="EI45" i="15"/>
  <c r="EH45" i="15"/>
  <c r="EG45" i="15"/>
  <c r="EF45" i="15"/>
  <c r="EE45" i="15"/>
  <c r="ED45" i="15"/>
  <c r="EC45" i="15"/>
  <c r="EB45" i="15"/>
  <c r="EA45" i="15"/>
  <c r="DZ45" i="15"/>
  <c r="DY45" i="15"/>
  <c r="DX45" i="15"/>
  <c r="DW45" i="15"/>
  <c r="DV45" i="15"/>
  <c r="DU45" i="15"/>
  <c r="DT45" i="15"/>
  <c r="DS45" i="15"/>
  <c r="DR45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CG45" i="15"/>
  <c r="CF45" i="15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AQ45" i="15"/>
  <c r="AP45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B45" i="15"/>
  <c r="AA73" i="15" s="1"/>
  <c r="SQ44" i="15"/>
  <c r="SP44" i="15"/>
  <c r="SO44" i="15"/>
  <c r="SN44" i="15"/>
  <c r="SM44" i="15"/>
  <c r="SL44" i="15"/>
  <c r="SK44" i="15"/>
  <c r="SJ44" i="15"/>
  <c r="SI44" i="15"/>
  <c r="SH44" i="15"/>
  <c r="SG44" i="15"/>
  <c r="SF44" i="15"/>
  <c r="SE44" i="15"/>
  <c r="SD44" i="15"/>
  <c r="SC44" i="15"/>
  <c r="SB44" i="15"/>
  <c r="SA44" i="15"/>
  <c r="RZ44" i="15"/>
  <c r="RY44" i="15"/>
  <c r="RX44" i="15"/>
  <c r="RW44" i="15"/>
  <c r="RV44" i="15"/>
  <c r="RU44" i="15"/>
  <c r="RT44" i="15"/>
  <c r="RS44" i="15"/>
  <c r="RR44" i="15"/>
  <c r="RQ44" i="15"/>
  <c r="RP44" i="15"/>
  <c r="RO44" i="15"/>
  <c r="RN44" i="15"/>
  <c r="RM44" i="15"/>
  <c r="RL44" i="15"/>
  <c r="RK44" i="15"/>
  <c r="RJ44" i="15"/>
  <c r="RI44" i="15"/>
  <c r="RH44" i="15"/>
  <c r="RG44" i="15"/>
  <c r="RF44" i="15"/>
  <c r="RE44" i="15"/>
  <c r="RD44" i="15"/>
  <c r="RC44" i="15"/>
  <c r="RB44" i="15"/>
  <c r="RA44" i="15"/>
  <c r="QZ44" i="15"/>
  <c r="QY44" i="15"/>
  <c r="QX44" i="15"/>
  <c r="QW44" i="15"/>
  <c r="QV44" i="15"/>
  <c r="QU44" i="15"/>
  <c r="QT44" i="15"/>
  <c r="QS44" i="15"/>
  <c r="QR44" i="15"/>
  <c r="QQ44" i="15"/>
  <c r="QP44" i="15"/>
  <c r="QO44" i="15"/>
  <c r="QN44" i="15"/>
  <c r="QM44" i="15"/>
  <c r="QL44" i="15"/>
  <c r="QK44" i="15"/>
  <c r="QJ44" i="15"/>
  <c r="QI44" i="15"/>
  <c r="QH44" i="15"/>
  <c r="QG44" i="15"/>
  <c r="QF44" i="15"/>
  <c r="QE44" i="15"/>
  <c r="QD44" i="15"/>
  <c r="QC44" i="15"/>
  <c r="QB44" i="15"/>
  <c r="QA44" i="15"/>
  <c r="PZ44" i="15"/>
  <c r="PY44" i="15"/>
  <c r="PX44" i="15"/>
  <c r="PW44" i="15"/>
  <c r="PV44" i="15"/>
  <c r="PU44" i="15"/>
  <c r="PT44" i="15"/>
  <c r="PS44" i="15"/>
  <c r="PR44" i="15"/>
  <c r="PQ44" i="15"/>
  <c r="PP44" i="15"/>
  <c r="PO44" i="15"/>
  <c r="PN44" i="15"/>
  <c r="PM44" i="15"/>
  <c r="PL44" i="15"/>
  <c r="PK44" i="15"/>
  <c r="PJ44" i="15"/>
  <c r="PI44" i="15"/>
  <c r="PH44" i="15"/>
  <c r="PG44" i="15"/>
  <c r="PF44" i="15"/>
  <c r="PE44" i="15"/>
  <c r="PD44" i="15"/>
  <c r="PC44" i="15"/>
  <c r="PB44" i="15"/>
  <c r="PA44" i="15"/>
  <c r="OZ44" i="15"/>
  <c r="OY44" i="15"/>
  <c r="OX44" i="15"/>
  <c r="OW44" i="15"/>
  <c r="OV44" i="15"/>
  <c r="OU44" i="15"/>
  <c r="OT44" i="15"/>
  <c r="OS44" i="15"/>
  <c r="OR44" i="15"/>
  <c r="OQ44" i="15"/>
  <c r="OP44" i="15"/>
  <c r="OO44" i="15"/>
  <c r="ON44" i="15"/>
  <c r="OM44" i="15"/>
  <c r="OL44" i="15"/>
  <c r="OK44" i="15"/>
  <c r="OJ44" i="15"/>
  <c r="OI44" i="15"/>
  <c r="OH44" i="15"/>
  <c r="OG44" i="15"/>
  <c r="OF44" i="15"/>
  <c r="OE44" i="15"/>
  <c r="OD44" i="15"/>
  <c r="OC44" i="15"/>
  <c r="OB44" i="15"/>
  <c r="OA44" i="15"/>
  <c r="NZ44" i="15"/>
  <c r="NY44" i="15"/>
  <c r="NX44" i="15"/>
  <c r="NW44" i="15"/>
  <c r="NV44" i="15"/>
  <c r="NU44" i="15"/>
  <c r="NT44" i="15"/>
  <c r="NS44" i="15"/>
  <c r="NR44" i="15"/>
  <c r="NQ44" i="15"/>
  <c r="NP44" i="15"/>
  <c r="NO44" i="15"/>
  <c r="NN44" i="15"/>
  <c r="NM44" i="15"/>
  <c r="NL44" i="15"/>
  <c r="NK44" i="15"/>
  <c r="NJ44" i="15"/>
  <c r="NI44" i="15"/>
  <c r="NH44" i="15"/>
  <c r="NG44" i="15"/>
  <c r="NF44" i="15"/>
  <c r="NE44" i="15"/>
  <c r="ND44" i="15"/>
  <c r="NC44" i="15"/>
  <c r="NB44" i="15"/>
  <c r="NA44" i="15"/>
  <c r="MZ44" i="15"/>
  <c r="MY44" i="15"/>
  <c r="MX44" i="15"/>
  <c r="MW44" i="15"/>
  <c r="MV44" i="15"/>
  <c r="MU44" i="15"/>
  <c r="MT44" i="15"/>
  <c r="MS44" i="15"/>
  <c r="MR44" i="15"/>
  <c r="MQ44" i="15"/>
  <c r="MP44" i="15"/>
  <c r="MO44" i="15"/>
  <c r="MN44" i="15"/>
  <c r="MM44" i="15"/>
  <c r="ML44" i="15"/>
  <c r="MK44" i="15"/>
  <c r="MJ44" i="15"/>
  <c r="MI44" i="15"/>
  <c r="MH44" i="15"/>
  <c r="MG44" i="15"/>
  <c r="MF44" i="15"/>
  <c r="ME44" i="15"/>
  <c r="MD44" i="15"/>
  <c r="MC44" i="15"/>
  <c r="MB44" i="15"/>
  <c r="MA44" i="15"/>
  <c r="LZ44" i="15"/>
  <c r="LY44" i="15"/>
  <c r="LX44" i="15"/>
  <c r="LW44" i="15"/>
  <c r="LV44" i="15"/>
  <c r="LU44" i="15"/>
  <c r="LT44" i="15"/>
  <c r="LS44" i="15"/>
  <c r="LR44" i="15"/>
  <c r="LQ44" i="15"/>
  <c r="LP44" i="15"/>
  <c r="LO44" i="15"/>
  <c r="LN44" i="15"/>
  <c r="LM44" i="15"/>
  <c r="LL44" i="15"/>
  <c r="LK44" i="15"/>
  <c r="LJ44" i="15"/>
  <c r="LI44" i="15"/>
  <c r="LH44" i="15"/>
  <c r="LG44" i="15"/>
  <c r="LF44" i="15"/>
  <c r="LE44" i="15"/>
  <c r="LD44" i="15"/>
  <c r="LC44" i="15"/>
  <c r="LB44" i="15"/>
  <c r="LA44" i="15"/>
  <c r="KZ44" i="15"/>
  <c r="KY44" i="15"/>
  <c r="KX44" i="15"/>
  <c r="KW44" i="15"/>
  <c r="KV44" i="15"/>
  <c r="KU44" i="15"/>
  <c r="KT44" i="15"/>
  <c r="KS44" i="15"/>
  <c r="KR44" i="15"/>
  <c r="KQ44" i="15"/>
  <c r="KP44" i="15"/>
  <c r="KO44" i="15"/>
  <c r="KN44" i="15"/>
  <c r="KM44" i="15"/>
  <c r="KL44" i="15"/>
  <c r="KK44" i="15"/>
  <c r="KJ44" i="15"/>
  <c r="KI44" i="15"/>
  <c r="KH44" i="15"/>
  <c r="KG44" i="15"/>
  <c r="KF44" i="15"/>
  <c r="KE44" i="15"/>
  <c r="KD44" i="15"/>
  <c r="KC44" i="15"/>
  <c r="KB44" i="15"/>
  <c r="KA44" i="15"/>
  <c r="JZ44" i="15"/>
  <c r="JY44" i="15"/>
  <c r="JX44" i="15"/>
  <c r="JW44" i="15"/>
  <c r="JV44" i="15"/>
  <c r="JU44" i="15"/>
  <c r="JT44" i="15"/>
  <c r="JS44" i="15"/>
  <c r="JR44" i="15"/>
  <c r="JQ44" i="15"/>
  <c r="JP44" i="15"/>
  <c r="JO44" i="15"/>
  <c r="JN44" i="15"/>
  <c r="JM44" i="15"/>
  <c r="JL44" i="15"/>
  <c r="JK44" i="15"/>
  <c r="JJ44" i="15"/>
  <c r="JI44" i="15"/>
  <c r="JH44" i="15"/>
  <c r="JG44" i="15"/>
  <c r="JF44" i="15"/>
  <c r="JE44" i="15"/>
  <c r="JD44" i="15"/>
  <c r="JC44" i="15"/>
  <c r="JB44" i="15"/>
  <c r="JA44" i="15"/>
  <c r="IZ44" i="15"/>
  <c r="IY44" i="15"/>
  <c r="IX44" i="15"/>
  <c r="IW44" i="15"/>
  <c r="IV44" i="15"/>
  <c r="IU44" i="15"/>
  <c r="IT44" i="15"/>
  <c r="IS44" i="15"/>
  <c r="IR44" i="15"/>
  <c r="IQ44" i="15"/>
  <c r="IP44" i="15"/>
  <c r="IO44" i="15"/>
  <c r="IN44" i="15"/>
  <c r="IM44" i="15"/>
  <c r="IL44" i="15"/>
  <c r="IK44" i="15"/>
  <c r="IJ44" i="15"/>
  <c r="II44" i="15"/>
  <c r="IH44" i="15"/>
  <c r="IG44" i="15"/>
  <c r="IF44" i="15"/>
  <c r="IE44" i="15"/>
  <c r="ID44" i="15"/>
  <c r="IC44" i="15"/>
  <c r="IB44" i="15"/>
  <c r="IA44" i="15"/>
  <c r="HZ44" i="15"/>
  <c r="HY44" i="15"/>
  <c r="HX44" i="15"/>
  <c r="HW44" i="15"/>
  <c r="HV44" i="15"/>
  <c r="HU44" i="15"/>
  <c r="HT44" i="15"/>
  <c r="HS44" i="15"/>
  <c r="HR44" i="15"/>
  <c r="HQ44" i="15"/>
  <c r="HP44" i="15"/>
  <c r="HO44" i="15"/>
  <c r="HN44" i="15"/>
  <c r="HM44" i="15"/>
  <c r="HL44" i="15"/>
  <c r="HK44" i="15"/>
  <c r="HJ44" i="15"/>
  <c r="HI44" i="15"/>
  <c r="HH44" i="15"/>
  <c r="HG44" i="15"/>
  <c r="HF44" i="15"/>
  <c r="HE44" i="15"/>
  <c r="HD44" i="15"/>
  <c r="HC44" i="15"/>
  <c r="HB44" i="15"/>
  <c r="HA44" i="15"/>
  <c r="GZ44" i="15"/>
  <c r="GY44" i="15"/>
  <c r="GX44" i="15"/>
  <c r="GW44" i="15"/>
  <c r="GV44" i="15"/>
  <c r="GU44" i="15"/>
  <c r="GT44" i="15"/>
  <c r="GS44" i="15"/>
  <c r="GR44" i="15"/>
  <c r="GQ44" i="15"/>
  <c r="GP44" i="15"/>
  <c r="GO44" i="15"/>
  <c r="GN44" i="15"/>
  <c r="GM44" i="15"/>
  <c r="GL44" i="15"/>
  <c r="GK44" i="15"/>
  <c r="GJ44" i="15"/>
  <c r="GI44" i="15"/>
  <c r="GH44" i="15"/>
  <c r="GG44" i="15"/>
  <c r="GF44" i="15"/>
  <c r="GE44" i="15"/>
  <c r="GD44" i="15"/>
  <c r="GC44" i="15"/>
  <c r="GB44" i="15"/>
  <c r="GA44" i="15"/>
  <c r="FZ44" i="15"/>
  <c r="FY44" i="15"/>
  <c r="FX44" i="15"/>
  <c r="FW44" i="15"/>
  <c r="FV44" i="15"/>
  <c r="FU44" i="15"/>
  <c r="FT44" i="15"/>
  <c r="FS44" i="15"/>
  <c r="FR44" i="15"/>
  <c r="FQ44" i="15"/>
  <c r="FP44" i="15"/>
  <c r="FO44" i="15"/>
  <c r="FN44" i="15"/>
  <c r="FM44" i="15"/>
  <c r="FL44" i="15"/>
  <c r="FK44" i="15"/>
  <c r="FJ44" i="15"/>
  <c r="FI44" i="15"/>
  <c r="FH44" i="15"/>
  <c r="FG44" i="15"/>
  <c r="FF44" i="15"/>
  <c r="FE44" i="15"/>
  <c r="FD44" i="15"/>
  <c r="FC44" i="15"/>
  <c r="FB44" i="15"/>
  <c r="FA44" i="15"/>
  <c r="EZ44" i="15"/>
  <c r="EY44" i="15"/>
  <c r="EX44" i="15"/>
  <c r="EW44" i="15"/>
  <c r="EV44" i="15"/>
  <c r="EU44" i="15"/>
  <c r="ET44" i="15"/>
  <c r="ES44" i="15"/>
  <c r="ER44" i="15"/>
  <c r="EQ44" i="15"/>
  <c r="EP44" i="15"/>
  <c r="EO44" i="15"/>
  <c r="EN44" i="15"/>
  <c r="EM44" i="15"/>
  <c r="EL44" i="15"/>
  <c r="EK44" i="15"/>
  <c r="EJ44" i="15"/>
  <c r="EI44" i="15"/>
  <c r="EH44" i="15"/>
  <c r="EG44" i="15"/>
  <c r="EF44" i="15"/>
  <c r="EE44" i="15"/>
  <c r="ED44" i="15"/>
  <c r="EC44" i="15"/>
  <c r="EB44" i="15"/>
  <c r="EA44" i="15"/>
  <c r="DZ44" i="15"/>
  <c r="DY44" i="15"/>
  <c r="DX44" i="15"/>
  <c r="DW44" i="15"/>
  <c r="DV44" i="15"/>
  <c r="DU44" i="15"/>
  <c r="DT44" i="15"/>
  <c r="DS44" i="15"/>
  <c r="DR44" i="15"/>
  <c r="DQ44" i="15"/>
  <c r="DP44" i="15"/>
  <c r="DO44" i="15"/>
  <c r="DN44" i="15"/>
  <c r="DM44" i="15"/>
  <c r="DL44" i="15"/>
  <c r="DK44" i="15"/>
  <c r="DJ44" i="15"/>
  <c r="DI44" i="15"/>
  <c r="DH44" i="15"/>
  <c r="DG44" i="15"/>
  <c r="DF44" i="15"/>
  <c r="DE44" i="15"/>
  <c r="DD44" i="15"/>
  <c r="DC44" i="15"/>
  <c r="DB44" i="15"/>
  <c r="DA44" i="15"/>
  <c r="CZ44" i="15"/>
  <c r="CY44" i="15"/>
  <c r="CX44" i="15"/>
  <c r="CW44" i="15"/>
  <c r="CV44" i="15"/>
  <c r="CU44" i="15"/>
  <c r="CT44" i="15"/>
  <c r="CS44" i="15"/>
  <c r="CR44" i="15"/>
  <c r="CQ44" i="15"/>
  <c r="CP44" i="15"/>
  <c r="CO44" i="15"/>
  <c r="CN44" i="15"/>
  <c r="CM44" i="15"/>
  <c r="CL44" i="15"/>
  <c r="CK44" i="15"/>
  <c r="CJ44" i="15"/>
  <c r="CI44" i="15"/>
  <c r="CH44" i="15"/>
  <c r="CG44" i="15"/>
  <c r="CF44" i="15"/>
  <c r="CE44" i="15"/>
  <c r="CD44" i="15"/>
  <c r="CC44" i="15"/>
  <c r="CB44" i="15"/>
  <c r="CA44" i="15"/>
  <c r="BZ44" i="15"/>
  <c r="BY44" i="15"/>
  <c r="BX44" i="15"/>
  <c r="BW44" i="15"/>
  <c r="BV44" i="15"/>
  <c r="BU44" i="15"/>
  <c r="BT44" i="15"/>
  <c r="BS44" i="15"/>
  <c r="BR44" i="15"/>
  <c r="BQ44" i="15"/>
  <c r="BP44" i="15"/>
  <c r="BO44" i="15"/>
  <c r="BN44" i="15"/>
  <c r="BM44" i="15"/>
  <c r="BL44" i="15"/>
  <c r="BK44" i="15"/>
  <c r="BJ44" i="15"/>
  <c r="BI44" i="15"/>
  <c r="BH44" i="15"/>
  <c r="BG44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T44" i="15"/>
  <c r="AS44" i="15"/>
  <c r="AR44" i="15"/>
  <c r="AQ44" i="15"/>
  <c r="AP44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B44" i="15"/>
  <c r="AA72" i="15" s="1"/>
  <c r="A44" i="15"/>
  <c r="A45" i="15" s="1"/>
  <c r="A46" i="15" s="1"/>
  <c r="A47" i="15" s="1"/>
  <c r="A48" i="15" s="1"/>
  <c r="A49" i="15" s="1"/>
  <c r="A50" i="15" s="1"/>
  <c r="A51" i="15" s="1"/>
  <c r="SQ43" i="15"/>
  <c r="SP43" i="15"/>
  <c r="SO43" i="15"/>
  <c r="SN43" i="15"/>
  <c r="SM43" i="15"/>
  <c r="SL43" i="15"/>
  <c r="SK43" i="15"/>
  <c r="SJ43" i="15"/>
  <c r="SI43" i="15"/>
  <c r="SH43" i="15"/>
  <c r="SG43" i="15"/>
  <c r="SF43" i="15"/>
  <c r="SE43" i="15"/>
  <c r="SD43" i="15"/>
  <c r="SC43" i="15"/>
  <c r="SB43" i="15"/>
  <c r="SA43" i="15"/>
  <c r="RZ43" i="15"/>
  <c r="RY43" i="15"/>
  <c r="RX43" i="15"/>
  <c r="RW43" i="15"/>
  <c r="RV43" i="15"/>
  <c r="RU43" i="15"/>
  <c r="RT43" i="15"/>
  <c r="RS43" i="15"/>
  <c r="RR43" i="15"/>
  <c r="RQ43" i="15"/>
  <c r="RP43" i="15"/>
  <c r="RO43" i="15"/>
  <c r="RN43" i="15"/>
  <c r="RM43" i="15"/>
  <c r="RL43" i="15"/>
  <c r="RK43" i="15"/>
  <c r="RJ43" i="15"/>
  <c r="RI43" i="15"/>
  <c r="RH43" i="15"/>
  <c r="RG43" i="15"/>
  <c r="RF43" i="15"/>
  <c r="RE43" i="15"/>
  <c r="RD43" i="15"/>
  <c r="RC43" i="15"/>
  <c r="RB43" i="15"/>
  <c r="RA43" i="15"/>
  <c r="QZ43" i="15"/>
  <c r="QY43" i="15"/>
  <c r="QX43" i="15"/>
  <c r="QW43" i="15"/>
  <c r="QV43" i="15"/>
  <c r="QU43" i="15"/>
  <c r="QT43" i="15"/>
  <c r="QS43" i="15"/>
  <c r="QR43" i="15"/>
  <c r="QQ43" i="15"/>
  <c r="QP43" i="15"/>
  <c r="QO43" i="15"/>
  <c r="QN43" i="15"/>
  <c r="QM43" i="15"/>
  <c r="QL43" i="15"/>
  <c r="QK43" i="15"/>
  <c r="QJ43" i="15"/>
  <c r="QI43" i="15"/>
  <c r="QH43" i="15"/>
  <c r="QG43" i="15"/>
  <c r="QF43" i="15"/>
  <c r="QE43" i="15"/>
  <c r="QD43" i="15"/>
  <c r="QC43" i="15"/>
  <c r="QB43" i="15"/>
  <c r="QA43" i="15"/>
  <c r="PZ43" i="15"/>
  <c r="PY43" i="15"/>
  <c r="PX43" i="15"/>
  <c r="PW43" i="15"/>
  <c r="PV43" i="15"/>
  <c r="PU43" i="15"/>
  <c r="PT43" i="15"/>
  <c r="PS43" i="15"/>
  <c r="PR43" i="15"/>
  <c r="PQ43" i="15"/>
  <c r="PP43" i="15"/>
  <c r="PO43" i="15"/>
  <c r="PN43" i="15"/>
  <c r="PM43" i="15"/>
  <c r="PL43" i="15"/>
  <c r="PK43" i="15"/>
  <c r="PJ43" i="15"/>
  <c r="PI43" i="15"/>
  <c r="PH43" i="15"/>
  <c r="PG43" i="15"/>
  <c r="PF43" i="15"/>
  <c r="PE43" i="15"/>
  <c r="PD43" i="15"/>
  <c r="PC43" i="15"/>
  <c r="PB43" i="15"/>
  <c r="PA43" i="15"/>
  <c r="OZ43" i="15"/>
  <c r="OY43" i="15"/>
  <c r="OX43" i="15"/>
  <c r="OW43" i="15"/>
  <c r="OV43" i="15"/>
  <c r="OU43" i="15"/>
  <c r="OT43" i="15"/>
  <c r="OS43" i="15"/>
  <c r="OR43" i="15"/>
  <c r="OQ43" i="15"/>
  <c r="OP43" i="15"/>
  <c r="OO43" i="15"/>
  <c r="ON43" i="15"/>
  <c r="OM43" i="15"/>
  <c r="OL43" i="15"/>
  <c r="OK43" i="15"/>
  <c r="OJ43" i="15"/>
  <c r="OI43" i="15"/>
  <c r="OH43" i="15"/>
  <c r="OG43" i="15"/>
  <c r="OF43" i="15"/>
  <c r="OE43" i="15"/>
  <c r="OD43" i="15"/>
  <c r="OC43" i="15"/>
  <c r="OB43" i="15"/>
  <c r="OA43" i="15"/>
  <c r="NZ43" i="15"/>
  <c r="NY43" i="15"/>
  <c r="NX43" i="15"/>
  <c r="NW43" i="15"/>
  <c r="NV43" i="15"/>
  <c r="NU43" i="15"/>
  <c r="NT43" i="15"/>
  <c r="NS43" i="15"/>
  <c r="NR43" i="15"/>
  <c r="NQ43" i="15"/>
  <c r="NP43" i="15"/>
  <c r="NO43" i="15"/>
  <c r="NN43" i="15"/>
  <c r="NM43" i="15"/>
  <c r="NL43" i="15"/>
  <c r="NK43" i="15"/>
  <c r="NJ43" i="15"/>
  <c r="NI43" i="15"/>
  <c r="NH43" i="15"/>
  <c r="NG43" i="15"/>
  <c r="NF43" i="15"/>
  <c r="NE43" i="15"/>
  <c r="ND43" i="15"/>
  <c r="NC43" i="15"/>
  <c r="NB43" i="15"/>
  <c r="NA43" i="15"/>
  <c r="MZ43" i="15"/>
  <c r="MY43" i="15"/>
  <c r="MX43" i="15"/>
  <c r="MW43" i="15"/>
  <c r="MV43" i="15"/>
  <c r="MU43" i="15"/>
  <c r="MT43" i="15"/>
  <c r="MS43" i="15"/>
  <c r="MR43" i="15"/>
  <c r="MQ43" i="15"/>
  <c r="MP43" i="15"/>
  <c r="MO43" i="15"/>
  <c r="MN43" i="15"/>
  <c r="MM43" i="15"/>
  <c r="ML43" i="15"/>
  <c r="MK43" i="15"/>
  <c r="MJ43" i="15"/>
  <c r="MI43" i="15"/>
  <c r="MH43" i="15"/>
  <c r="MG43" i="15"/>
  <c r="MF43" i="15"/>
  <c r="ME43" i="15"/>
  <c r="MD43" i="15"/>
  <c r="MC43" i="15"/>
  <c r="MB43" i="15"/>
  <c r="MA43" i="15"/>
  <c r="LZ43" i="15"/>
  <c r="LY43" i="15"/>
  <c r="LX43" i="15"/>
  <c r="LW43" i="15"/>
  <c r="LV43" i="15"/>
  <c r="LU43" i="15"/>
  <c r="LT43" i="15"/>
  <c r="LS43" i="15"/>
  <c r="LR43" i="15"/>
  <c r="LQ43" i="15"/>
  <c r="LP43" i="15"/>
  <c r="LO43" i="15"/>
  <c r="LN43" i="15"/>
  <c r="LM43" i="15"/>
  <c r="LL43" i="15"/>
  <c r="LK43" i="15"/>
  <c r="LJ43" i="15"/>
  <c r="LI43" i="15"/>
  <c r="LH43" i="15"/>
  <c r="LG43" i="15"/>
  <c r="LF43" i="15"/>
  <c r="LE43" i="15"/>
  <c r="LD43" i="15"/>
  <c r="LC43" i="15"/>
  <c r="LB43" i="15"/>
  <c r="LA43" i="15"/>
  <c r="KZ43" i="15"/>
  <c r="KY43" i="15"/>
  <c r="KX43" i="15"/>
  <c r="KW43" i="15"/>
  <c r="KV43" i="15"/>
  <c r="KU43" i="15"/>
  <c r="KT43" i="15"/>
  <c r="KS43" i="15"/>
  <c r="KR43" i="15"/>
  <c r="KQ43" i="15"/>
  <c r="KP43" i="15"/>
  <c r="KO43" i="15"/>
  <c r="KN43" i="15"/>
  <c r="KM43" i="15"/>
  <c r="KL43" i="15"/>
  <c r="KK43" i="15"/>
  <c r="KJ43" i="15"/>
  <c r="KI43" i="15"/>
  <c r="KH43" i="15"/>
  <c r="KG43" i="15"/>
  <c r="KF43" i="15"/>
  <c r="KE43" i="15"/>
  <c r="KD43" i="15"/>
  <c r="KC43" i="15"/>
  <c r="KB43" i="15"/>
  <c r="KA43" i="15"/>
  <c r="JZ43" i="15"/>
  <c r="JY43" i="15"/>
  <c r="JX43" i="15"/>
  <c r="JW43" i="15"/>
  <c r="JV43" i="15"/>
  <c r="JU43" i="15"/>
  <c r="JT43" i="15"/>
  <c r="JS43" i="15"/>
  <c r="JR43" i="15"/>
  <c r="JQ43" i="15"/>
  <c r="JP43" i="15"/>
  <c r="JO43" i="15"/>
  <c r="JN43" i="15"/>
  <c r="JM43" i="15"/>
  <c r="JL43" i="15"/>
  <c r="JK43" i="15"/>
  <c r="JJ43" i="15"/>
  <c r="JI43" i="15"/>
  <c r="JH43" i="15"/>
  <c r="JG43" i="15"/>
  <c r="JF43" i="15"/>
  <c r="JE43" i="15"/>
  <c r="JD43" i="15"/>
  <c r="JC43" i="15"/>
  <c r="JB43" i="15"/>
  <c r="JA43" i="15"/>
  <c r="IZ43" i="15"/>
  <c r="IY43" i="15"/>
  <c r="IX43" i="15"/>
  <c r="IW43" i="15"/>
  <c r="IV43" i="15"/>
  <c r="IU43" i="15"/>
  <c r="IT43" i="15"/>
  <c r="IS43" i="15"/>
  <c r="IR43" i="15"/>
  <c r="IQ43" i="15"/>
  <c r="IP43" i="15"/>
  <c r="IO43" i="15"/>
  <c r="IN43" i="15"/>
  <c r="IM43" i="15"/>
  <c r="IL43" i="15"/>
  <c r="IK43" i="15"/>
  <c r="IJ43" i="15"/>
  <c r="II43" i="15"/>
  <c r="IH43" i="15"/>
  <c r="IG43" i="15"/>
  <c r="IF43" i="15"/>
  <c r="IE43" i="15"/>
  <c r="ID43" i="15"/>
  <c r="IC43" i="15"/>
  <c r="IB43" i="15"/>
  <c r="IA43" i="15"/>
  <c r="HZ43" i="15"/>
  <c r="HY43" i="15"/>
  <c r="HX43" i="15"/>
  <c r="HW43" i="15"/>
  <c r="HV43" i="15"/>
  <c r="HU43" i="15"/>
  <c r="HT43" i="15"/>
  <c r="HS43" i="15"/>
  <c r="HR43" i="15"/>
  <c r="HQ43" i="15"/>
  <c r="HP43" i="15"/>
  <c r="HO43" i="15"/>
  <c r="HN43" i="15"/>
  <c r="HM43" i="15"/>
  <c r="HL43" i="15"/>
  <c r="HK43" i="15"/>
  <c r="HJ43" i="15"/>
  <c r="HI43" i="15"/>
  <c r="HH43" i="15"/>
  <c r="HG43" i="15"/>
  <c r="HF43" i="15"/>
  <c r="HE43" i="15"/>
  <c r="HD43" i="15"/>
  <c r="HC43" i="15"/>
  <c r="HB43" i="15"/>
  <c r="HA43" i="15"/>
  <c r="GZ43" i="15"/>
  <c r="GY43" i="15"/>
  <c r="GX43" i="15"/>
  <c r="GW43" i="15"/>
  <c r="GV43" i="15"/>
  <c r="GU43" i="15"/>
  <c r="GT43" i="15"/>
  <c r="GS43" i="15"/>
  <c r="GR43" i="15"/>
  <c r="GQ43" i="15"/>
  <c r="GP43" i="15"/>
  <c r="GO43" i="15"/>
  <c r="GN43" i="15"/>
  <c r="GM43" i="15"/>
  <c r="GL43" i="15"/>
  <c r="GK43" i="15"/>
  <c r="GJ43" i="15"/>
  <c r="GI43" i="15"/>
  <c r="GH43" i="15"/>
  <c r="GG43" i="15"/>
  <c r="GF43" i="15"/>
  <c r="GE43" i="15"/>
  <c r="GD43" i="15"/>
  <c r="GC43" i="15"/>
  <c r="GB43" i="15"/>
  <c r="GA43" i="15"/>
  <c r="FZ43" i="15"/>
  <c r="FY43" i="15"/>
  <c r="FX43" i="15"/>
  <c r="FW43" i="15"/>
  <c r="FV43" i="15"/>
  <c r="FU43" i="15"/>
  <c r="FT43" i="15"/>
  <c r="FS43" i="15"/>
  <c r="FR43" i="15"/>
  <c r="FQ43" i="15"/>
  <c r="FP43" i="15"/>
  <c r="FO43" i="15"/>
  <c r="FN43" i="15"/>
  <c r="FM43" i="15"/>
  <c r="FL43" i="15"/>
  <c r="FK43" i="15"/>
  <c r="FJ43" i="15"/>
  <c r="FI43" i="15"/>
  <c r="FH43" i="15"/>
  <c r="FG43" i="15"/>
  <c r="FF43" i="15"/>
  <c r="FE43" i="15"/>
  <c r="FD43" i="15"/>
  <c r="FC43" i="15"/>
  <c r="FB43" i="15"/>
  <c r="FA43" i="15"/>
  <c r="EZ43" i="15"/>
  <c r="EY43" i="15"/>
  <c r="EX43" i="15"/>
  <c r="EW43" i="15"/>
  <c r="EV43" i="15"/>
  <c r="EU43" i="15"/>
  <c r="ET43" i="15"/>
  <c r="ES43" i="15"/>
  <c r="ER43" i="15"/>
  <c r="EQ43" i="15"/>
  <c r="EP43" i="15"/>
  <c r="EO43" i="15"/>
  <c r="EN43" i="15"/>
  <c r="EM43" i="15"/>
  <c r="EL43" i="15"/>
  <c r="EK43" i="15"/>
  <c r="EJ43" i="15"/>
  <c r="EI43" i="15"/>
  <c r="EH43" i="15"/>
  <c r="EG43" i="15"/>
  <c r="EF43" i="15"/>
  <c r="EE43" i="15"/>
  <c r="ED43" i="15"/>
  <c r="EC43" i="15"/>
  <c r="EB43" i="15"/>
  <c r="EA43" i="15"/>
  <c r="DZ43" i="15"/>
  <c r="DY43" i="15"/>
  <c r="DX43" i="15"/>
  <c r="DW43" i="15"/>
  <c r="DV43" i="15"/>
  <c r="DU43" i="15"/>
  <c r="DT43" i="15"/>
  <c r="DS43" i="15"/>
  <c r="DR43" i="15"/>
  <c r="DQ43" i="15"/>
  <c r="DP43" i="15"/>
  <c r="DO43" i="15"/>
  <c r="DN43" i="15"/>
  <c r="DM43" i="15"/>
  <c r="DL43" i="15"/>
  <c r="DK43" i="15"/>
  <c r="DJ43" i="15"/>
  <c r="DI43" i="15"/>
  <c r="DH43" i="15"/>
  <c r="DG43" i="15"/>
  <c r="DF43" i="15"/>
  <c r="DE43" i="15"/>
  <c r="DD43" i="15"/>
  <c r="DC43" i="15"/>
  <c r="DB43" i="15"/>
  <c r="DA43" i="15"/>
  <c r="CZ43" i="15"/>
  <c r="CY43" i="15"/>
  <c r="CX43" i="15"/>
  <c r="CW43" i="15"/>
  <c r="CV43" i="15"/>
  <c r="CU43" i="15"/>
  <c r="CT43" i="15"/>
  <c r="CS43" i="15"/>
  <c r="CR43" i="15"/>
  <c r="CQ43" i="15"/>
  <c r="CP43" i="15"/>
  <c r="CO43" i="15"/>
  <c r="CN43" i="15"/>
  <c r="CM43" i="15"/>
  <c r="CL43" i="15"/>
  <c r="CK43" i="15"/>
  <c r="CJ43" i="15"/>
  <c r="CI43" i="15"/>
  <c r="CH43" i="15"/>
  <c r="CG43" i="15"/>
  <c r="CF43" i="15"/>
  <c r="CE43" i="15"/>
  <c r="CD43" i="15"/>
  <c r="CC43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B43" i="15"/>
  <c r="C39" i="15"/>
  <c r="C38" i="15"/>
  <c r="F6" i="14"/>
  <c r="E6" i="14" a="1"/>
  <c r="IR38" i="15" l="1" a="1"/>
  <c r="IR38" i="15" s="1"/>
  <c r="BK38" i="15" a="1"/>
  <c r="BK38" i="15" s="1"/>
  <c r="EU38" i="15" a="1"/>
  <c r="EU38" i="15" s="1"/>
  <c r="BO38" i="15" a="1"/>
  <c r="BO38" i="15" s="1"/>
  <c r="GA38" i="15" a="1"/>
  <c r="GA38" i="15" s="1"/>
  <c r="G38" i="15" a="1"/>
  <c r="G38" i="15" s="1"/>
  <c r="BS38" i="15" a="1"/>
  <c r="BS38" i="15" s="1"/>
  <c r="GG38" i="15" a="1"/>
  <c r="GG38" i="15" s="1"/>
  <c r="L38" i="15" a="1"/>
  <c r="L38" i="15" s="1"/>
  <c r="CS38" i="15" a="1"/>
  <c r="CS38" i="15" s="1"/>
  <c r="GK38" i="15" a="1"/>
  <c r="GK38" i="15" s="1"/>
  <c r="O38" i="15" a="1"/>
  <c r="O38" i="15" s="1"/>
  <c r="CY38" i="15" a="1"/>
  <c r="CY38" i="15" s="1"/>
  <c r="HQ38" i="15" a="1"/>
  <c r="HQ38" i="15" s="1"/>
  <c r="AI38" i="15" a="1"/>
  <c r="AI38" i="15" s="1"/>
  <c r="DE38" i="15" a="1"/>
  <c r="DE38" i="15" s="1"/>
  <c r="HW38" i="15" a="1"/>
  <c r="HW38" i="15" s="1"/>
  <c r="AM38" i="15" a="1"/>
  <c r="AM38" i="15" s="1"/>
  <c r="EK38" i="15" a="1"/>
  <c r="EK38" i="15" s="1"/>
  <c r="IC38" i="15" a="1"/>
  <c r="IC38" i="15" s="1"/>
  <c r="AO38" i="15" a="1"/>
  <c r="AO38" i="15" s="1"/>
  <c r="EO38" i="15" a="1"/>
  <c r="EO38" i="15" s="1"/>
  <c r="P38" i="15" a="1"/>
  <c r="P38" i="15" s="1"/>
  <c r="AR38" i="15" a="1"/>
  <c r="AR38" i="15" s="1"/>
  <c r="BX38" i="15" a="1"/>
  <c r="BX38" i="15" s="1"/>
  <c r="DI38" i="15" a="1"/>
  <c r="DI38" i="15" s="1"/>
  <c r="FA38" i="15" a="1"/>
  <c r="FA38" i="15" s="1"/>
  <c r="GQ38" i="15" a="1"/>
  <c r="GQ38" i="15" s="1"/>
  <c r="IG38" i="15" a="1"/>
  <c r="IG38" i="15" s="1"/>
  <c r="W38" i="15" a="1"/>
  <c r="W38" i="15" s="1"/>
  <c r="AV38" i="15" a="1"/>
  <c r="AV38" i="15" s="1"/>
  <c r="CA38" i="15" a="1"/>
  <c r="CA38" i="15" s="1"/>
  <c r="DO38" i="15" a="1"/>
  <c r="DO38" i="15" s="1"/>
  <c r="FE38" i="15" a="1"/>
  <c r="FE38" i="15" s="1"/>
  <c r="GW38" i="15" a="1"/>
  <c r="GW38" i="15" s="1"/>
  <c r="IM38" i="15" a="1"/>
  <c r="IM38" i="15" s="1"/>
  <c r="Y38" i="15" a="1"/>
  <c r="Y38" i="15" s="1"/>
  <c r="AY38" i="15" a="1"/>
  <c r="AY38" i="15" s="1"/>
  <c r="CB38" i="15" a="1"/>
  <c r="CB38" i="15" s="1"/>
  <c r="DU38" i="15" a="1"/>
  <c r="DU38" i="15" s="1"/>
  <c r="FK38" i="15" a="1"/>
  <c r="FK38" i="15" s="1"/>
  <c r="HA38" i="15" a="1"/>
  <c r="HA38" i="15" s="1"/>
  <c r="IS38" i="15" a="1"/>
  <c r="IS38" i="15" s="1"/>
  <c r="AE38" i="15" a="1"/>
  <c r="AE38" i="15" s="1"/>
  <c r="BE38" i="15" a="1"/>
  <c r="BE38" i="15" s="1"/>
  <c r="CI38" i="15" a="1"/>
  <c r="CI38" i="15" s="1"/>
  <c r="DY38" i="15" a="1"/>
  <c r="DY38" i="15" s="1"/>
  <c r="FQ38" i="15" a="1"/>
  <c r="FQ38" i="15" s="1"/>
  <c r="HG38" i="15" a="1"/>
  <c r="HG38" i="15" s="1"/>
  <c r="IW38" i="15" a="1"/>
  <c r="IW38" i="15" s="1"/>
  <c r="AF38" i="15" a="1"/>
  <c r="AF38" i="15" s="1"/>
  <c r="BH38" i="15" a="1"/>
  <c r="BH38" i="15" s="1"/>
  <c r="CO38" i="15" a="1"/>
  <c r="CO38" i="15" s="1"/>
  <c r="EE38" i="15" a="1"/>
  <c r="EE38" i="15" s="1"/>
  <c r="FU38" i="15" a="1"/>
  <c r="FU38" i="15" s="1"/>
  <c r="HM38" i="15" a="1"/>
  <c r="HM38" i="15" s="1"/>
  <c r="AH39" i="14"/>
  <c r="C48" i="15"/>
  <c r="M38" i="15" a="1"/>
  <c r="M38" i="15" s="1"/>
  <c r="U38" i="15" a="1"/>
  <c r="U38" i="15" s="1"/>
  <c r="AN38" i="15" a="1"/>
  <c r="AN38" i="15" s="1"/>
  <c r="AW38" i="15" a="1"/>
  <c r="AW38" i="15" s="1"/>
  <c r="BG38" i="15" a="1"/>
  <c r="BG38" i="15" s="1"/>
  <c r="BP38" i="15" a="1"/>
  <c r="BP38" i="15" s="1"/>
  <c r="BY38" i="15" a="1"/>
  <c r="BY38" i="15" s="1"/>
  <c r="CG38" i="15" a="1"/>
  <c r="CG38" i="15" s="1"/>
  <c r="CQ38" i="15" a="1"/>
  <c r="CQ38" i="15" s="1"/>
  <c r="CW38" i="15" a="1"/>
  <c r="CW38" i="15" s="1"/>
  <c r="DG38" i="15" a="1"/>
  <c r="DG38" i="15" s="1"/>
  <c r="DM38" i="15" a="1"/>
  <c r="DM38" i="15" s="1"/>
  <c r="DW38" i="15" a="1"/>
  <c r="DW38" i="15" s="1"/>
  <c r="EC38" i="15" a="1"/>
  <c r="EC38" i="15" s="1"/>
  <c r="EM38" i="15" a="1"/>
  <c r="EM38" i="15" s="1"/>
  <c r="ES38" i="15" a="1"/>
  <c r="ES38" i="15" s="1"/>
  <c r="FC38" i="15" a="1"/>
  <c r="FC38" i="15" s="1"/>
  <c r="FI38" i="15" a="1"/>
  <c r="FI38" i="15" s="1"/>
  <c r="FS38" i="15" a="1"/>
  <c r="FS38" i="15" s="1"/>
  <c r="FY38" i="15" a="1"/>
  <c r="FY38" i="15" s="1"/>
  <c r="GI38" i="15" a="1"/>
  <c r="GI38" i="15" s="1"/>
  <c r="GO38" i="15" a="1"/>
  <c r="GO38" i="15" s="1"/>
  <c r="GY38" i="15" a="1"/>
  <c r="GY38" i="15" s="1"/>
  <c r="HE38" i="15" a="1"/>
  <c r="HE38" i="15" s="1"/>
  <c r="HO38" i="15" a="1"/>
  <c r="HO38" i="15" s="1"/>
  <c r="HU38" i="15" a="1"/>
  <c r="HU38" i="15" s="1"/>
  <c r="IE38" i="15" a="1"/>
  <c r="IE38" i="15" s="1"/>
  <c r="IK38" i="15" a="1"/>
  <c r="IK38" i="15" s="1"/>
  <c r="IU38" i="15" a="1"/>
  <c r="IU38" i="15" s="1"/>
  <c r="X38" i="15" a="1"/>
  <c r="X38" i="15" s="1"/>
  <c r="AG38" i="15" a="1"/>
  <c r="AG38" i="15" s="1"/>
  <c r="AQ38" i="15" a="1"/>
  <c r="AQ38" i="15" s="1"/>
  <c r="AZ38" i="15" a="1"/>
  <c r="AZ38" i="15" s="1"/>
  <c r="BI38" i="15" a="1"/>
  <c r="BI38" i="15" s="1"/>
  <c r="BQ38" i="15" a="1"/>
  <c r="BQ38" i="15" s="1"/>
  <c r="CJ38" i="15" a="1"/>
  <c r="CJ38" i="15" s="1"/>
  <c r="CR38" i="15" a="1"/>
  <c r="CR38" i="15" s="1"/>
  <c r="CZ38" i="15" a="1"/>
  <c r="CZ38" i="15" s="1"/>
  <c r="DH38" i="15" a="1"/>
  <c r="DH38" i="15" s="1"/>
  <c r="DP38" i="15" a="1"/>
  <c r="DP38" i="15" s="1"/>
  <c r="DX38" i="15" a="1"/>
  <c r="DX38" i="15" s="1"/>
  <c r="EF38" i="15" a="1"/>
  <c r="EF38" i="15" s="1"/>
  <c r="EN38" i="15" a="1"/>
  <c r="EN38" i="15" s="1"/>
  <c r="EV38" i="15" a="1"/>
  <c r="EV38" i="15" s="1"/>
  <c r="FD38" i="15" a="1"/>
  <c r="FD38" i="15" s="1"/>
  <c r="FL38" i="15" a="1"/>
  <c r="FL38" i="15" s="1"/>
  <c r="FT38" i="15" a="1"/>
  <c r="FT38" i="15" s="1"/>
  <c r="GB38" i="15" a="1"/>
  <c r="GB38" i="15" s="1"/>
  <c r="GJ38" i="15" a="1"/>
  <c r="GJ38" i="15" s="1"/>
  <c r="GR38" i="15" a="1"/>
  <c r="GR38" i="15" s="1"/>
  <c r="GZ38" i="15" a="1"/>
  <c r="GZ38" i="15" s="1"/>
  <c r="HH38" i="15" a="1"/>
  <c r="HH38" i="15" s="1"/>
  <c r="HP38" i="15" a="1"/>
  <c r="HP38" i="15" s="1"/>
  <c r="HX38" i="15" a="1"/>
  <c r="HX38" i="15" s="1"/>
  <c r="IF38" i="15" a="1"/>
  <c r="IF38" i="15" s="1"/>
  <c r="IN38" i="15" a="1"/>
  <c r="IN38" i="15" s="1"/>
  <c r="IV38" i="15" a="1"/>
  <c r="IV38" i="15" s="1"/>
  <c r="H38" i="15" a="1"/>
  <c r="H38" i="15" s="1"/>
  <c r="Q38" i="15" a="1"/>
  <c r="Q38" i="15" s="1"/>
  <c r="AA38" i="15" a="1"/>
  <c r="AA38" i="15" s="1"/>
  <c r="AJ38" i="15" a="1"/>
  <c r="AJ38" i="15" s="1"/>
  <c r="AS38" i="15" a="1"/>
  <c r="AS38" i="15" s="1"/>
  <c r="BA38" i="15" a="1"/>
  <c r="BA38" i="15" s="1"/>
  <c r="BT38" i="15" a="1"/>
  <c r="BT38" i="15" s="1"/>
  <c r="CC38" i="15" a="1"/>
  <c r="CC38" i="15" s="1"/>
  <c r="CK38" i="15" a="1"/>
  <c r="CK38" i="15" s="1"/>
  <c r="CU38" i="15" a="1"/>
  <c r="CU38" i="15" s="1"/>
  <c r="DA38" i="15" a="1"/>
  <c r="DA38" i="15" s="1"/>
  <c r="DK38" i="15" a="1"/>
  <c r="DK38" i="15" s="1"/>
  <c r="DQ38" i="15" a="1"/>
  <c r="DQ38" i="15" s="1"/>
  <c r="EA38" i="15" a="1"/>
  <c r="EA38" i="15" s="1"/>
  <c r="EG38" i="15" a="1"/>
  <c r="EG38" i="15" s="1"/>
  <c r="EQ38" i="15" a="1"/>
  <c r="EQ38" i="15" s="1"/>
  <c r="EW38" i="15" a="1"/>
  <c r="EW38" i="15" s="1"/>
  <c r="FG38" i="15" a="1"/>
  <c r="FG38" i="15" s="1"/>
  <c r="FM38" i="15" a="1"/>
  <c r="FM38" i="15" s="1"/>
  <c r="FW38" i="15" a="1"/>
  <c r="FW38" i="15" s="1"/>
  <c r="GC38" i="15" a="1"/>
  <c r="GC38" i="15" s="1"/>
  <c r="GM38" i="15" a="1"/>
  <c r="GM38" i="15" s="1"/>
  <c r="GS38" i="15" a="1"/>
  <c r="GS38" i="15" s="1"/>
  <c r="HC38" i="15" a="1"/>
  <c r="HC38" i="15" s="1"/>
  <c r="HI38" i="15" a="1"/>
  <c r="HI38" i="15" s="1"/>
  <c r="HS38" i="15" a="1"/>
  <c r="HS38" i="15" s="1"/>
  <c r="HY38" i="15" a="1"/>
  <c r="HY38" i="15" s="1"/>
  <c r="II38" i="15" a="1"/>
  <c r="II38" i="15" s="1"/>
  <c r="IO38" i="15" a="1"/>
  <c r="IO38" i="15" s="1"/>
  <c r="IY38" i="15" a="1"/>
  <c r="IY38" i="15" s="1"/>
  <c r="I38" i="15" a="1"/>
  <c r="I38" i="15" s="1"/>
  <c r="S38" i="15" a="1"/>
  <c r="S38" i="15" s="1"/>
  <c r="AB38" i="15" a="1"/>
  <c r="AB38" i="15" s="1"/>
  <c r="AU38" i="15" a="1"/>
  <c r="AU38" i="15" s="1"/>
  <c r="BC38" i="15" a="1"/>
  <c r="BC38" i="15" s="1"/>
  <c r="BL38" i="15" a="1"/>
  <c r="BL38" i="15" s="1"/>
  <c r="BU38" i="15" a="1"/>
  <c r="BU38" i="15" s="1"/>
  <c r="CE38" i="15" a="1"/>
  <c r="CE38" i="15" s="1"/>
  <c r="CM38" i="15" a="1"/>
  <c r="CM38" i="15" s="1"/>
  <c r="DC38" i="15" a="1"/>
  <c r="DC38" i="15" s="1"/>
  <c r="DS38" i="15" a="1"/>
  <c r="DS38" i="15" s="1"/>
  <c r="EI38" i="15" a="1"/>
  <c r="EI38" i="15" s="1"/>
  <c r="EY38" i="15" a="1"/>
  <c r="EY38" i="15" s="1"/>
  <c r="FO38" i="15" a="1"/>
  <c r="FO38" i="15" s="1"/>
  <c r="GE38" i="15" a="1"/>
  <c r="GE38" i="15" s="1"/>
  <c r="GU38" i="15" a="1"/>
  <c r="GU38" i="15" s="1"/>
  <c r="HK38" i="15" a="1"/>
  <c r="HK38" i="15" s="1"/>
  <c r="IA38" i="15" a="1"/>
  <c r="IA38" i="15" s="1"/>
  <c r="IQ38" i="15" a="1"/>
  <c r="IQ38" i="15" s="1"/>
  <c r="JA38" i="15" a="1"/>
  <c r="JA38" i="15" s="1"/>
  <c r="C45" i="15"/>
  <c r="K38" i="15" a="1"/>
  <c r="K38" i="15" s="1"/>
  <c r="T38" i="15" a="1"/>
  <c r="T38" i="15" s="1"/>
  <c r="AC38" i="15" a="1"/>
  <c r="AC38" i="15" s="1"/>
  <c r="AK38" i="15" a="1"/>
  <c r="AK38" i="15" s="1"/>
  <c r="BD38" i="15" a="1"/>
  <c r="BD38" i="15" s="1"/>
  <c r="BM38" i="15" a="1"/>
  <c r="BM38" i="15" s="1"/>
  <c r="BW38" i="15" a="1"/>
  <c r="BW38" i="15" s="1"/>
  <c r="CF38" i="15" a="1"/>
  <c r="CF38" i="15" s="1"/>
  <c r="CN38" i="15" a="1"/>
  <c r="CN38" i="15" s="1"/>
  <c r="CV38" i="15" a="1"/>
  <c r="CV38" i="15" s="1"/>
  <c r="DD38" i="15" a="1"/>
  <c r="DD38" i="15" s="1"/>
  <c r="DL38" i="15" a="1"/>
  <c r="DL38" i="15" s="1"/>
  <c r="DT38" i="15" a="1"/>
  <c r="DT38" i="15" s="1"/>
  <c r="EB38" i="15" a="1"/>
  <c r="EB38" i="15" s="1"/>
  <c r="EJ38" i="15" a="1"/>
  <c r="EJ38" i="15" s="1"/>
  <c r="ER38" i="15" a="1"/>
  <c r="ER38" i="15" s="1"/>
  <c r="EZ38" i="15" a="1"/>
  <c r="EZ38" i="15" s="1"/>
  <c r="FH38" i="15" a="1"/>
  <c r="FH38" i="15" s="1"/>
  <c r="FP38" i="15" a="1"/>
  <c r="FP38" i="15" s="1"/>
  <c r="FX38" i="15" a="1"/>
  <c r="FX38" i="15" s="1"/>
  <c r="GF38" i="15" a="1"/>
  <c r="GF38" i="15" s="1"/>
  <c r="GN38" i="15" a="1"/>
  <c r="GN38" i="15" s="1"/>
  <c r="GV38" i="15" a="1"/>
  <c r="GV38" i="15" s="1"/>
  <c r="HD38" i="15" a="1"/>
  <c r="HD38" i="15" s="1"/>
  <c r="HL38" i="15" a="1"/>
  <c r="HL38" i="15" s="1"/>
  <c r="HT38" i="15" a="1"/>
  <c r="HT38" i="15" s="1"/>
  <c r="IB38" i="15" a="1"/>
  <c r="IB38" i="15" s="1"/>
  <c r="IJ38" i="15" a="1"/>
  <c r="IJ38" i="15" s="1"/>
  <c r="AG38" i="14"/>
  <c r="F30" i="14"/>
  <c r="F22" i="14"/>
  <c r="AF38" i="14"/>
  <c r="F25" i="14"/>
  <c r="AE38" i="14"/>
  <c r="F28" i="14"/>
  <c r="AD38" i="14"/>
  <c r="F23" i="14"/>
  <c r="AC38" i="14"/>
  <c r="F26" i="14"/>
  <c r="AB38" i="14"/>
  <c r="F29" i="14"/>
  <c r="F24" i="14"/>
  <c r="F27" i="14"/>
  <c r="E6" i="14"/>
  <c r="SR38" i="15" a="1"/>
  <c r="SR38" i="15" s="1"/>
  <c r="SN38" i="15" a="1"/>
  <c r="SN38" i="15" s="1"/>
  <c r="SJ38" i="15" a="1"/>
  <c r="SJ38" i="15" s="1"/>
  <c r="SF38" i="15" a="1"/>
  <c r="SF38" i="15" s="1"/>
  <c r="SB38" i="15" a="1"/>
  <c r="SB38" i="15" s="1"/>
  <c r="RX38" i="15" a="1"/>
  <c r="RX38" i="15" s="1"/>
  <c r="RT38" i="15" a="1"/>
  <c r="RT38" i="15" s="1"/>
  <c r="RP38" i="15" a="1"/>
  <c r="RP38" i="15" s="1"/>
  <c r="RL38" i="15" a="1"/>
  <c r="RL38" i="15" s="1"/>
  <c r="RH38" i="15" a="1"/>
  <c r="RH38" i="15" s="1"/>
  <c r="RD38" i="15" a="1"/>
  <c r="RD38" i="15" s="1"/>
  <c r="QZ38" i="15" a="1"/>
  <c r="QZ38" i="15" s="1"/>
  <c r="QV38" i="15" a="1"/>
  <c r="QV38" i="15" s="1"/>
  <c r="QR38" i="15" a="1"/>
  <c r="QR38" i="15" s="1"/>
  <c r="QN38" i="15" a="1"/>
  <c r="QN38" i="15" s="1"/>
  <c r="QJ38" i="15" a="1"/>
  <c r="QJ38" i="15" s="1"/>
  <c r="QF38" i="15" a="1"/>
  <c r="QF38" i="15" s="1"/>
  <c r="QB38" i="15" a="1"/>
  <c r="QB38" i="15" s="1"/>
  <c r="PX38" i="15" a="1"/>
  <c r="PX38" i="15" s="1"/>
  <c r="PT38" i="15" a="1"/>
  <c r="PT38" i="15" s="1"/>
  <c r="PP38" i="15" a="1"/>
  <c r="PP38" i="15" s="1"/>
  <c r="PL38" i="15" a="1"/>
  <c r="PL38" i="15" s="1"/>
  <c r="PH38" i="15" a="1"/>
  <c r="PH38" i="15" s="1"/>
  <c r="PD38" i="15" a="1"/>
  <c r="PD38" i="15" s="1"/>
  <c r="OZ38" i="15" a="1"/>
  <c r="OZ38" i="15" s="1"/>
  <c r="OV38" i="15" a="1"/>
  <c r="OV38" i="15" s="1"/>
  <c r="OR38" i="15" a="1"/>
  <c r="OR38" i="15" s="1"/>
  <c r="ON38" i="15" a="1"/>
  <c r="ON38" i="15" s="1"/>
  <c r="OJ38" i="15" a="1"/>
  <c r="OJ38" i="15" s="1"/>
  <c r="OF38" i="15" a="1"/>
  <c r="OF38" i="15" s="1"/>
  <c r="OB38" i="15" a="1"/>
  <c r="OB38" i="15" s="1"/>
  <c r="NX38" i="15" a="1"/>
  <c r="NX38" i="15" s="1"/>
  <c r="NT38" i="15" a="1"/>
  <c r="NT38" i="15" s="1"/>
  <c r="NP38" i="15" a="1"/>
  <c r="NP38" i="15" s="1"/>
  <c r="NL38" i="15" a="1"/>
  <c r="NL38" i="15" s="1"/>
  <c r="NH38" i="15" a="1"/>
  <c r="NH38" i="15" s="1"/>
  <c r="ND38" i="15" a="1"/>
  <c r="ND38" i="15" s="1"/>
  <c r="MZ38" i="15" a="1"/>
  <c r="MZ38" i="15" s="1"/>
  <c r="MV38" i="15" a="1"/>
  <c r="MV38" i="15" s="1"/>
  <c r="MR38" i="15" a="1"/>
  <c r="MR38" i="15" s="1"/>
  <c r="MN38" i="15" a="1"/>
  <c r="MN38" i="15" s="1"/>
  <c r="MJ38" i="15" a="1"/>
  <c r="MJ38" i="15" s="1"/>
  <c r="MF38" i="15" a="1"/>
  <c r="MF38" i="15" s="1"/>
  <c r="MB38" i="15" a="1"/>
  <c r="MB38" i="15" s="1"/>
  <c r="LX38" i="15" a="1"/>
  <c r="LX38" i="15" s="1"/>
  <c r="LT38" i="15" a="1"/>
  <c r="LT38" i="15" s="1"/>
  <c r="LP38" i="15" a="1"/>
  <c r="LP38" i="15" s="1"/>
  <c r="LL38" i="15" a="1"/>
  <c r="LL38" i="15" s="1"/>
  <c r="LH38" i="15" a="1"/>
  <c r="LH38" i="15" s="1"/>
  <c r="LD38" i="15" a="1"/>
  <c r="LD38" i="15" s="1"/>
  <c r="KZ38" i="15" a="1"/>
  <c r="KZ38" i="15" s="1"/>
  <c r="KV38" i="15" a="1"/>
  <c r="KV38" i="15" s="1"/>
  <c r="KR38" i="15" a="1"/>
  <c r="KR38" i="15" s="1"/>
  <c r="KN38" i="15" a="1"/>
  <c r="KN38" i="15" s="1"/>
  <c r="KJ38" i="15" a="1"/>
  <c r="KJ38" i="15" s="1"/>
  <c r="KF38" i="15" a="1"/>
  <c r="KF38" i="15" s="1"/>
  <c r="KB38" i="15" a="1"/>
  <c r="KB38" i="15" s="1"/>
  <c r="JX38" i="15" a="1"/>
  <c r="JX38" i="15" s="1"/>
  <c r="JT38" i="15" a="1"/>
  <c r="JT38" i="15" s="1"/>
  <c r="JP38" i="15" a="1"/>
  <c r="JP38" i="15" s="1"/>
  <c r="JL38" i="15" a="1"/>
  <c r="JL38" i="15" s="1"/>
  <c r="JH38" i="15" a="1"/>
  <c r="JH38" i="15" s="1"/>
  <c r="JD38" i="15" a="1"/>
  <c r="JD38" i="15" s="1"/>
  <c r="IZ38" i="15" a="1"/>
  <c r="IZ38" i="15" s="1"/>
  <c r="SQ38" i="15" a="1"/>
  <c r="SQ38" i="15" s="1"/>
  <c r="SM38" i="15" a="1"/>
  <c r="SM38" i="15" s="1"/>
  <c r="SI38" i="15" a="1"/>
  <c r="SI38" i="15" s="1"/>
  <c r="SE38" i="15" a="1"/>
  <c r="SE38" i="15" s="1"/>
  <c r="SA38" i="15" a="1"/>
  <c r="SA38" i="15" s="1"/>
  <c r="RW38" i="15" a="1"/>
  <c r="RW38" i="15" s="1"/>
  <c r="RS38" i="15" a="1"/>
  <c r="RS38" i="15" s="1"/>
  <c r="RO38" i="15" a="1"/>
  <c r="RO38" i="15" s="1"/>
  <c r="RK38" i="15" a="1"/>
  <c r="RK38" i="15" s="1"/>
  <c r="RG38" i="15" a="1"/>
  <c r="RG38" i="15" s="1"/>
  <c r="RC38" i="15" a="1"/>
  <c r="RC38" i="15" s="1"/>
  <c r="QY38" i="15" a="1"/>
  <c r="QY38" i="15" s="1"/>
  <c r="QU38" i="15" a="1"/>
  <c r="QU38" i="15" s="1"/>
  <c r="QQ38" i="15" a="1"/>
  <c r="QQ38" i="15" s="1"/>
  <c r="QM38" i="15" a="1"/>
  <c r="QM38" i="15" s="1"/>
  <c r="QI38" i="15" a="1"/>
  <c r="QI38" i="15" s="1"/>
  <c r="QE38" i="15" a="1"/>
  <c r="QE38" i="15" s="1"/>
  <c r="QA38" i="15" a="1"/>
  <c r="QA38" i="15" s="1"/>
  <c r="PW38" i="15" a="1"/>
  <c r="PW38" i="15" s="1"/>
  <c r="PS38" i="15" a="1"/>
  <c r="PS38" i="15" s="1"/>
  <c r="PO38" i="15" a="1"/>
  <c r="PO38" i="15" s="1"/>
  <c r="PK38" i="15" a="1"/>
  <c r="PK38" i="15" s="1"/>
  <c r="PG38" i="15" a="1"/>
  <c r="PG38" i="15" s="1"/>
  <c r="PC38" i="15" a="1"/>
  <c r="PC38" i="15" s="1"/>
  <c r="OY38" i="15" a="1"/>
  <c r="OY38" i="15" s="1"/>
  <c r="OU38" i="15" a="1"/>
  <c r="OU38" i="15" s="1"/>
  <c r="OQ38" i="15" a="1"/>
  <c r="OQ38" i="15" s="1"/>
  <c r="OM38" i="15" a="1"/>
  <c r="OM38" i="15" s="1"/>
  <c r="OI38" i="15" a="1"/>
  <c r="OI38" i="15" s="1"/>
  <c r="OE38" i="15" a="1"/>
  <c r="OE38" i="15" s="1"/>
  <c r="OA38" i="15" a="1"/>
  <c r="OA38" i="15" s="1"/>
  <c r="NW38" i="15" a="1"/>
  <c r="NW38" i="15" s="1"/>
  <c r="NS38" i="15" a="1"/>
  <c r="NS38" i="15" s="1"/>
  <c r="NO38" i="15" a="1"/>
  <c r="NO38" i="15" s="1"/>
  <c r="NK38" i="15" a="1"/>
  <c r="NK38" i="15" s="1"/>
  <c r="NG38" i="15" a="1"/>
  <c r="NG38" i="15" s="1"/>
  <c r="NC38" i="15" a="1"/>
  <c r="NC38" i="15" s="1"/>
  <c r="MY38" i="15" a="1"/>
  <c r="MY38" i="15" s="1"/>
  <c r="MU38" i="15" a="1"/>
  <c r="MU38" i="15" s="1"/>
  <c r="MQ38" i="15" a="1"/>
  <c r="MQ38" i="15" s="1"/>
  <c r="MM38" i="15" a="1"/>
  <c r="MM38" i="15" s="1"/>
  <c r="MI38" i="15" a="1"/>
  <c r="MI38" i="15" s="1"/>
  <c r="ME38" i="15" a="1"/>
  <c r="ME38" i="15" s="1"/>
  <c r="MA38" i="15" a="1"/>
  <c r="MA38" i="15" s="1"/>
  <c r="LW38" i="15" a="1"/>
  <c r="LW38" i="15" s="1"/>
  <c r="LS38" i="15" a="1"/>
  <c r="LS38" i="15" s="1"/>
  <c r="LO38" i="15" a="1"/>
  <c r="LO38" i="15" s="1"/>
  <c r="LK38" i="15" a="1"/>
  <c r="LK38" i="15" s="1"/>
  <c r="LG38" i="15" a="1"/>
  <c r="LG38" i="15" s="1"/>
  <c r="LC38" i="15" a="1"/>
  <c r="LC38" i="15" s="1"/>
  <c r="KY38" i="15" a="1"/>
  <c r="KY38" i="15" s="1"/>
  <c r="KU38" i="15" a="1"/>
  <c r="KU38" i="15" s="1"/>
  <c r="KQ38" i="15" a="1"/>
  <c r="KQ38" i="15" s="1"/>
  <c r="KM38" i="15" a="1"/>
  <c r="KM38" i="15" s="1"/>
  <c r="KI38" i="15" a="1"/>
  <c r="KI38" i="15" s="1"/>
  <c r="KE38" i="15" a="1"/>
  <c r="KE38" i="15" s="1"/>
  <c r="KA38" i="15" a="1"/>
  <c r="KA38" i="15" s="1"/>
  <c r="JW38" i="15" a="1"/>
  <c r="JW38" i="15" s="1"/>
  <c r="JS38" i="15" a="1"/>
  <c r="JS38" i="15" s="1"/>
  <c r="JO38" i="15" a="1"/>
  <c r="JO38" i="15" s="1"/>
  <c r="JK38" i="15" a="1"/>
  <c r="JK38" i="15" s="1"/>
  <c r="JG38" i="15" a="1"/>
  <c r="JG38" i="15" s="1"/>
  <c r="JC38" i="15" a="1"/>
  <c r="JC38" i="15" s="1"/>
  <c r="ST38" i="15" a="1"/>
  <c r="ST38" i="15" s="1"/>
  <c r="SP38" i="15" a="1"/>
  <c r="SP38" i="15" s="1"/>
  <c r="SL38" i="15" a="1"/>
  <c r="SL38" i="15" s="1"/>
  <c r="SH38" i="15" a="1"/>
  <c r="SH38" i="15" s="1"/>
  <c r="SD38" i="15" a="1"/>
  <c r="SD38" i="15" s="1"/>
  <c r="RZ38" i="15" a="1"/>
  <c r="RZ38" i="15" s="1"/>
  <c r="RV38" i="15" a="1"/>
  <c r="RV38" i="15" s="1"/>
  <c r="RR38" i="15" a="1"/>
  <c r="RR38" i="15" s="1"/>
  <c r="RN38" i="15" a="1"/>
  <c r="RN38" i="15" s="1"/>
  <c r="RJ38" i="15" a="1"/>
  <c r="RJ38" i="15" s="1"/>
  <c r="RF38" i="15" a="1"/>
  <c r="RF38" i="15" s="1"/>
  <c r="RB38" i="15" a="1"/>
  <c r="RB38" i="15" s="1"/>
  <c r="QX38" i="15" a="1"/>
  <c r="QX38" i="15" s="1"/>
  <c r="QT38" i="15" a="1"/>
  <c r="QT38" i="15" s="1"/>
  <c r="QP38" i="15" a="1"/>
  <c r="QP38" i="15" s="1"/>
  <c r="QL38" i="15" a="1"/>
  <c r="QL38" i="15" s="1"/>
  <c r="QH38" i="15" a="1"/>
  <c r="QH38" i="15" s="1"/>
  <c r="QD38" i="15" a="1"/>
  <c r="QD38" i="15" s="1"/>
  <c r="PZ38" i="15" a="1"/>
  <c r="PZ38" i="15" s="1"/>
  <c r="PV38" i="15" a="1"/>
  <c r="PV38" i="15" s="1"/>
  <c r="PR38" i="15" a="1"/>
  <c r="PR38" i="15" s="1"/>
  <c r="PN38" i="15" a="1"/>
  <c r="PN38" i="15" s="1"/>
  <c r="PJ38" i="15" a="1"/>
  <c r="PJ38" i="15" s="1"/>
  <c r="PF38" i="15" a="1"/>
  <c r="PF38" i="15" s="1"/>
  <c r="PB38" i="15" a="1"/>
  <c r="PB38" i="15" s="1"/>
  <c r="OX38" i="15" a="1"/>
  <c r="OX38" i="15" s="1"/>
  <c r="OT38" i="15" a="1"/>
  <c r="OT38" i="15" s="1"/>
  <c r="OP38" i="15" a="1"/>
  <c r="OP38" i="15" s="1"/>
  <c r="OL38" i="15" a="1"/>
  <c r="OL38" i="15" s="1"/>
  <c r="OH38" i="15" a="1"/>
  <c r="OH38" i="15" s="1"/>
  <c r="OD38" i="15" a="1"/>
  <c r="OD38" i="15" s="1"/>
  <c r="NZ38" i="15" a="1"/>
  <c r="NZ38" i="15" s="1"/>
  <c r="NV38" i="15" a="1"/>
  <c r="NV38" i="15" s="1"/>
  <c r="NR38" i="15" a="1"/>
  <c r="NR38" i="15" s="1"/>
  <c r="NN38" i="15" a="1"/>
  <c r="NN38" i="15" s="1"/>
  <c r="NJ38" i="15" a="1"/>
  <c r="NJ38" i="15" s="1"/>
  <c r="NF38" i="15" a="1"/>
  <c r="NF38" i="15" s="1"/>
  <c r="NB38" i="15" a="1"/>
  <c r="NB38" i="15" s="1"/>
  <c r="MX38" i="15" a="1"/>
  <c r="MX38" i="15" s="1"/>
  <c r="MT38" i="15" a="1"/>
  <c r="MT38" i="15" s="1"/>
  <c r="MP38" i="15" a="1"/>
  <c r="MP38" i="15" s="1"/>
  <c r="ML38" i="15" a="1"/>
  <c r="ML38" i="15" s="1"/>
  <c r="MH38" i="15" a="1"/>
  <c r="MH38" i="15" s="1"/>
  <c r="MD38" i="15" a="1"/>
  <c r="MD38" i="15" s="1"/>
  <c r="LZ38" i="15" a="1"/>
  <c r="LZ38" i="15" s="1"/>
  <c r="LV38" i="15" a="1"/>
  <c r="LV38" i="15" s="1"/>
  <c r="LR38" i="15" a="1"/>
  <c r="LR38" i="15" s="1"/>
  <c r="LN38" i="15" a="1"/>
  <c r="LN38" i="15" s="1"/>
  <c r="LJ38" i="15" a="1"/>
  <c r="LJ38" i="15" s="1"/>
  <c r="LF38" i="15" a="1"/>
  <c r="LF38" i="15" s="1"/>
  <c r="LB38" i="15" a="1"/>
  <c r="LB38" i="15" s="1"/>
  <c r="KX38" i="15" a="1"/>
  <c r="KX38" i="15" s="1"/>
  <c r="KT38" i="15" a="1"/>
  <c r="KT38" i="15" s="1"/>
  <c r="KP38" i="15" a="1"/>
  <c r="KP38" i="15" s="1"/>
  <c r="KL38" i="15" a="1"/>
  <c r="KL38" i="15" s="1"/>
  <c r="KH38" i="15" a="1"/>
  <c r="KH38" i="15" s="1"/>
  <c r="KD38" i="15" a="1"/>
  <c r="KD38" i="15" s="1"/>
  <c r="JZ38" i="15" a="1"/>
  <c r="JZ38" i="15" s="1"/>
  <c r="JV38" i="15" a="1"/>
  <c r="JV38" i="15" s="1"/>
  <c r="JR38" i="15" a="1"/>
  <c r="JR38" i="15" s="1"/>
  <c r="JN38" i="15" a="1"/>
  <c r="JN38" i="15" s="1"/>
  <c r="JJ38" i="15" a="1"/>
  <c r="JJ38" i="15" s="1"/>
  <c r="JF38" i="15" a="1"/>
  <c r="JF38" i="15" s="1"/>
  <c r="JB38" i="15" a="1"/>
  <c r="JB38" i="15" s="1"/>
  <c r="SS38" i="15" a="1"/>
  <c r="SS38" i="15" s="1"/>
  <c r="SO38" i="15" a="1"/>
  <c r="SO38" i="15" s="1"/>
  <c r="SK38" i="15" a="1"/>
  <c r="SK38" i="15" s="1"/>
  <c r="SG38" i="15" a="1"/>
  <c r="SG38" i="15" s="1"/>
  <c r="SC38" i="15" a="1"/>
  <c r="SC38" i="15" s="1"/>
  <c r="RY38" i="15" a="1"/>
  <c r="RY38" i="15" s="1"/>
  <c r="RU38" i="15" a="1"/>
  <c r="RU38" i="15" s="1"/>
  <c r="RQ38" i="15" a="1"/>
  <c r="RQ38" i="15" s="1"/>
  <c r="RM38" i="15" a="1"/>
  <c r="RM38" i="15" s="1"/>
  <c r="RI38" i="15" a="1"/>
  <c r="RI38" i="15" s="1"/>
  <c r="RE38" i="15" a="1"/>
  <c r="RE38" i="15" s="1"/>
  <c r="RA38" i="15" a="1"/>
  <c r="RA38" i="15" s="1"/>
  <c r="QW38" i="15" a="1"/>
  <c r="QW38" i="15" s="1"/>
  <c r="QS38" i="15" a="1"/>
  <c r="QS38" i="15" s="1"/>
  <c r="QO38" i="15" a="1"/>
  <c r="QO38" i="15" s="1"/>
  <c r="QK38" i="15" a="1"/>
  <c r="QK38" i="15" s="1"/>
  <c r="QG38" i="15" a="1"/>
  <c r="QG38" i="15" s="1"/>
  <c r="QC38" i="15" a="1"/>
  <c r="QC38" i="15" s="1"/>
  <c r="PY38" i="15" a="1"/>
  <c r="PY38" i="15" s="1"/>
  <c r="PU38" i="15" a="1"/>
  <c r="PU38" i="15" s="1"/>
  <c r="PQ38" i="15" a="1"/>
  <c r="PQ38" i="15" s="1"/>
  <c r="PM38" i="15" a="1"/>
  <c r="PM38" i="15" s="1"/>
  <c r="PI38" i="15" a="1"/>
  <c r="PI38" i="15" s="1"/>
  <c r="PE38" i="15" a="1"/>
  <c r="PE38" i="15" s="1"/>
  <c r="PA38" i="15" a="1"/>
  <c r="PA38" i="15" s="1"/>
  <c r="OW38" i="15" a="1"/>
  <c r="OW38" i="15" s="1"/>
  <c r="OS38" i="15" a="1"/>
  <c r="OS38" i="15" s="1"/>
  <c r="OO38" i="15" a="1"/>
  <c r="OO38" i="15" s="1"/>
  <c r="OK38" i="15" a="1"/>
  <c r="OK38" i="15" s="1"/>
  <c r="OG38" i="15" a="1"/>
  <c r="OG38" i="15" s="1"/>
  <c r="OC38" i="15" a="1"/>
  <c r="OC38" i="15" s="1"/>
  <c r="NY38" i="15" a="1"/>
  <c r="NY38" i="15" s="1"/>
  <c r="NU38" i="15" a="1"/>
  <c r="NU38" i="15" s="1"/>
  <c r="NQ38" i="15" a="1"/>
  <c r="NQ38" i="15" s="1"/>
  <c r="NM38" i="15" a="1"/>
  <c r="NM38" i="15" s="1"/>
  <c r="NI38" i="15" a="1"/>
  <c r="NI38" i="15" s="1"/>
  <c r="NE38" i="15" a="1"/>
  <c r="NE38" i="15" s="1"/>
  <c r="NA38" i="15" a="1"/>
  <c r="NA38" i="15" s="1"/>
  <c r="MW38" i="15" a="1"/>
  <c r="MW38" i="15" s="1"/>
  <c r="MS38" i="15" a="1"/>
  <c r="MS38" i="15" s="1"/>
  <c r="MO38" i="15" a="1"/>
  <c r="MO38" i="15" s="1"/>
  <c r="MK38" i="15" a="1"/>
  <c r="MK38" i="15" s="1"/>
  <c r="MG38" i="15" a="1"/>
  <c r="MG38" i="15" s="1"/>
  <c r="MC38" i="15" a="1"/>
  <c r="MC38" i="15" s="1"/>
  <c r="LY38" i="15" a="1"/>
  <c r="LY38" i="15" s="1"/>
  <c r="LU38" i="15" a="1"/>
  <c r="LU38" i="15" s="1"/>
  <c r="LQ38" i="15" a="1"/>
  <c r="LQ38" i="15" s="1"/>
  <c r="LM38" i="15" a="1"/>
  <c r="LM38" i="15" s="1"/>
  <c r="LI38" i="15" a="1"/>
  <c r="LI38" i="15" s="1"/>
  <c r="LE38" i="15" a="1"/>
  <c r="LE38" i="15" s="1"/>
  <c r="LA38" i="15" a="1"/>
  <c r="LA38" i="15" s="1"/>
  <c r="KW38" i="15" a="1"/>
  <c r="KW38" i="15" s="1"/>
  <c r="KS38" i="15" a="1"/>
  <c r="KS38" i="15" s="1"/>
  <c r="KO38" i="15" a="1"/>
  <c r="KO38" i="15" s="1"/>
  <c r="KK38" i="15" a="1"/>
  <c r="KK38" i="15" s="1"/>
  <c r="KG38" i="15" a="1"/>
  <c r="KG38" i="15" s="1"/>
  <c r="KC38" i="15" a="1"/>
  <c r="KC38" i="15" s="1"/>
  <c r="JY38" i="15" a="1"/>
  <c r="JY38" i="15" s="1"/>
  <c r="JU38" i="15" a="1"/>
  <c r="JU38" i="15" s="1"/>
  <c r="JQ38" i="15" a="1"/>
  <c r="JQ38" i="15" s="1"/>
  <c r="JM38" i="15" a="1"/>
  <c r="JM38" i="15" s="1"/>
  <c r="JI38" i="15" a="1"/>
  <c r="JI38" i="15" s="1"/>
  <c r="JE38" i="15" a="1"/>
  <c r="JE38" i="15" s="1"/>
  <c r="J38" i="15" a="1"/>
  <c r="J38" i="15" s="1"/>
  <c r="N38" i="15" a="1"/>
  <c r="N38" i="15" s="1"/>
  <c r="R38" i="15" a="1"/>
  <c r="R38" i="15" s="1"/>
  <c r="V38" i="15" a="1"/>
  <c r="V38" i="15" s="1"/>
  <c r="Z38" i="15" a="1"/>
  <c r="Z38" i="15" s="1"/>
  <c r="AD38" i="15" a="1"/>
  <c r="AD38" i="15" s="1"/>
  <c r="AH38" i="15" a="1"/>
  <c r="AH38" i="15" s="1"/>
  <c r="AL38" i="15" a="1"/>
  <c r="AL38" i="15" s="1"/>
  <c r="AP38" i="15" a="1"/>
  <c r="AP38" i="15" s="1"/>
  <c r="AT38" i="15" a="1"/>
  <c r="AT38" i="15" s="1"/>
  <c r="AX38" i="15" a="1"/>
  <c r="AX38" i="15" s="1"/>
  <c r="BB38" i="15" a="1"/>
  <c r="BB38" i="15" s="1"/>
  <c r="BF38" i="15" a="1"/>
  <c r="BF38" i="15" s="1"/>
  <c r="BJ38" i="15" a="1"/>
  <c r="BJ38" i="15" s="1"/>
  <c r="BN38" i="15" a="1"/>
  <c r="BN38" i="15" s="1"/>
  <c r="BR38" i="15" a="1"/>
  <c r="BR38" i="15" s="1"/>
  <c r="BV38" i="15" a="1"/>
  <c r="BV38" i="15" s="1"/>
  <c r="BZ38" i="15" a="1"/>
  <c r="BZ38" i="15" s="1"/>
  <c r="CD38" i="15" a="1"/>
  <c r="CD38" i="15" s="1"/>
  <c r="CH38" i="15" a="1"/>
  <c r="CH38" i="15" s="1"/>
  <c r="CL38" i="15" a="1"/>
  <c r="CL38" i="15" s="1"/>
  <c r="CP38" i="15" a="1"/>
  <c r="CP38" i="15" s="1"/>
  <c r="CT38" i="15" a="1"/>
  <c r="CT38" i="15" s="1"/>
  <c r="CX38" i="15" a="1"/>
  <c r="CX38" i="15" s="1"/>
  <c r="DB38" i="15" a="1"/>
  <c r="DB38" i="15" s="1"/>
  <c r="DF38" i="15" a="1"/>
  <c r="DF38" i="15" s="1"/>
  <c r="DJ38" i="15" a="1"/>
  <c r="DJ38" i="15" s="1"/>
  <c r="DN38" i="15" a="1"/>
  <c r="DN38" i="15" s="1"/>
  <c r="DR38" i="15" a="1"/>
  <c r="DR38" i="15" s="1"/>
  <c r="DV38" i="15" a="1"/>
  <c r="DV38" i="15" s="1"/>
  <c r="DZ38" i="15" a="1"/>
  <c r="DZ38" i="15" s="1"/>
  <c r="ED38" i="15" a="1"/>
  <c r="ED38" i="15" s="1"/>
  <c r="EH38" i="15" a="1"/>
  <c r="EH38" i="15" s="1"/>
  <c r="EL38" i="15" a="1"/>
  <c r="EL38" i="15" s="1"/>
  <c r="EP38" i="15" a="1"/>
  <c r="EP38" i="15" s="1"/>
  <c r="ET38" i="15" a="1"/>
  <c r="ET38" i="15" s="1"/>
  <c r="EX38" i="15" a="1"/>
  <c r="EX38" i="15" s="1"/>
  <c r="FB38" i="15" a="1"/>
  <c r="FB38" i="15" s="1"/>
  <c r="FF38" i="15" a="1"/>
  <c r="FF38" i="15" s="1"/>
  <c r="FJ38" i="15" a="1"/>
  <c r="FJ38" i="15" s="1"/>
  <c r="FN38" i="15" a="1"/>
  <c r="FN38" i="15" s="1"/>
  <c r="FR38" i="15" a="1"/>
  <c r="FR38" i="15" s="1"/>
  <c r="FV38" i="15" a="1"/>
  <c r="FV38" i="15" s="1"/>
  <c r="FZ38" i="15" a="1"/>
  <c r="FZ38" i="15" s="1"/>
  <c r="GD38" i="15" a="1"/>
  <c r="GD38" i="15" s="1"/>
  <c r="GH38" i="15" a="1"/>
  <c r="GH38" i="15" s="1"/>
  <c r="GL38" i="15" a="1"/>
  <c r="GL38" i="15" s="1"/>
  <c r="GP38" i="15" a="1"/>
  <c r="GP38" i="15" s="1"/>
  <c r="GT38" i="15" a="1"/>
  <c r="GT38" i="15" s="1"/>
  <c r="GX38" i="15" a="1"/>
  <c r="GX38" i="15" s="1"/>
  <c r="HB38" i="15" a="1"/>
  <c r="HB38" i="15" s="1"/>
  <c r="HF38" i="15" a="1"/>
  <c r="HF38" i="15" s="1"/>
  <c r="HJ38" i="15" a="1"/>
  <c r="HJ38" i="15" s="1"/>
  <c r="HN38" i="15" a="1"/>
  <c r="HN38" i="15" s="1"/>
  <c r="HR38" i="15" a="1"/>
  <c r="HR38" i="15" s="1"/>
  <c r="HV38" i="15" a="1"/>
  <c r="HV38" i="15" s="1"/>
  <c r="HZ38" i="15" a="1"/>
  <c r="HZ38" i="15" s="1"/>
  <c r="ID38" i="15" a="1"/>
  <c r="ID38" i="15" s="1"/>
  <c r="IH38" i="15" a="1"/>
  <c r="IH38" i="15" s="1"/>
  <c r="IL38" i="15" a="1"/>
  <c r="IL38" i="15" s="1"/>
  <c r="IP38" i="15" a="1"/>
  <c r="IP38" i="15" s="1"/>
  <c r="IT38" i="15" a="1"/>
  <c r="IT38" i="15" s="1"/>
  <c r="IX38" i="15" a="1"/>
  <c r="IX38" i="15" s="1"/>
  <c r="C50" i="15"/>
  <c r="C47" i="15"/>
  <c r="AA71" i="15"/>
  <c r="C44" i="15"/>
  <c r="C49" i="15"/>
  <c r="C46" i="15"/>
  <c r="C51" i="15"/>
  <c r="C33" i="15"/>
  <c r="D33" i="15" s="1" a="1"/>
  <c r="D33" i="15" s="1"/>
  <c r="F33" i="15"/>
  <c r="E33" i="15" a="1"/>
  <c r="AH38" i="14" l="1"/>
  <c r="AE55" i="14"/>
  <c r="AD55" i="14"/>
  <c r="AC55" i="14"/>
  <c r="AB55" i="14"/>
  <c r="AG55" i="14"/>
  <c r="AF55" i="14"/>
  <c r="AE56" i="14"/>
  <c r="AD56" i="14"/>
  <c r="AC56" i="14"/>
  <c r="AB56" i="14"/>
  <c r="AG56" i="14"/>
  <c r="AF56" i="14"/>
  <c r="AE57" i="14"/>
  <c r="AD57" i="14"/>
  <c r="AC57" i="14"/>
  <c r="AB57" i="14"/>
  <c r="AG57" i="14"/>
  <c r="AF57" i="14"/>
  <c r="AE53" i="14"/>
  <c r="AD53" i="14"/>
  <c r="AC53" i="14"/>
  <c r="AB53" i="14"/>
  <c r="AG53" i="14"/>
  <c r="AF53" i="14"/>
  <c r="AE54" i="14"/>
  <c r="AD54" i="14"/>
  <c r="AC54" i="14"/>
  <c r="AB54" i="14"/>
  <c r="AG54" i="14"/>
  <c r="AF54" i="14"/>
  <c r="AE58" i="14"/>
  <c r="AD58" i="14"/>
  <c r="AC58" i="14"/>
  <c r="AB58" i="14"/>
  <c r="AG58" i="14"/>
  <c r="AF58" i="14"/>
  <c r="AE52" i="14"/>
  <c r="AD52" i="14"/>
  <c r="AC52" i="14"/>
  <c r="AB52" i="14"/>
  <c r="AG52" i="14"/>
  <c r="AF52" i="14"/>
  <c r="AE51" i="14"/>
  <c r="AD51" i="14"/>
  <c r="AC51" i="14"/>
  <c r="AB51" i="14"/>
  <c r="AG51" i="14"/>
  <c r="AF51" i="14"/>
  <c r="AG67" i="15"/>
  <c r="AF67" i="15"/>
  <c r="AE67" i="15"/>
  <c r="AD67" i="15"/>
  <c r="AC67" i="15"/>
  <c r="AB67" i="15"/>
  <c r="E33" i="15"/>
  <c r="C32" i="15"/>
  <c r="D32" i="15" s="1" a="1"/>
  <c r="D32" i="15" s="1"/>
  <c r="F32" i="15"/>
  <c r="E32" i="15" a="1"/>
  <c r="AH67" i="15" l="1"/>
  <c r="AH51" i="14"/>
  <c r="AH58" i="14"/>
  <c r="AH56" i="14"/>
  <c r="AH52" i="14"/>
  <c r="AH57" i="14"/>
  <c r="AH53" i="14"/>
  <c r="AH54" i="14"/>
  <c r="AH55" i="14"/>
  <c r="AG66" i="15"/>
  <c r="AF66" i="15"/>
  <c r="AE66" i="15"/>
  <c r="AD66" i="15"/>
  <c r="AC66" i="15"/>
  <c r="AB66" i="15"/>
  <c r="E32" i="15"/>
  <c r="C31" i="15"/>
  <c r="D31" i="15" s="1" a="1"/>
  <c r="D31" i="15" s="1"/>
  <c r="F31" i="15"/>
  <c r="E31" i="15" a="1"/>
  <c r="AH66" i="15" l="1"/>
  <c r="AG65" i="15"/>
  <c r="AF65" i="15"/>
  <c r="AE65" i="15"/>
  <c r="AD65" i="15"/>
  <c r="AC65" i="15"/>
  <c r="AB65" i="15"/>
  <c r="E31" i="15"/>
  <c r="C30" i="15"/>
  <c r="D30" i="15" s="1" a="1"/>
  <c r="D30" i="15" s="1"/>
  <c r="F30" i="15"/>
  <c r="E30" i="15" a="1"/>
  <c r="AH65" i="15" l="1"/>
  <c r="AG64" i="15"/>
  <c r="AF64" i="15"/>
  <c r="AE64" i="15"/>
  <c r="AD64" i="15"/>
  <c r="AC64" i="15"/>
  <c r="AB64" i="15"/>
  <c r="E30" i="15"/>
  <c r="C29" i="15"/>
  <c r="D29" i="15" s="1" a="1"/>
  <c r="D29" i="15" s="1"/>
  <c r="F29" i="15"/>
  <c r="E29" i="15" a="1"/>
  <c r="AH64" i="15" l="1"/>
  <c r="AG63" i="15"/>
  <c r="AF63" i="15"/>
  <c r="AE63" i="15"/>
  <c r="AD63" i="15"/>
  <c r="AC63" i="15"/>
  <c r="AB63" i="15"/>
  <c r="E29" i="15"/>
  <c r="C28" i="15"/>
  <c r="D28" i="15" s="1" a="1"/>
  <c r="D28" i="15" s="1"/>
  <c r="F28" i="15"/>
  <c r="E28" i="15" a="1"/>
  <c r="AH63" i="15" l="1"/>
  <c r="AG62" i="15"/>
  <c r="AF62" i="15"/>
  <c r="AE62" i="15"/>
  <c r="AD62" i="15"/>
  <c r="AC62" i="15"/>
  <c r="AB62" i="15"/>
  <c r="E28" i="15"/>
  <c r="C27" i="15"/>
  <c r="D27" i="15" s="1" a="1"/>
  <c r="D27" i="15" s="1"/>
  <c r="F27" i="15"/>
  <c r="E27" i="15" a="1"/>
  <c r="AH62" i="15" l="1"/>
  <c r="AG61" i="15"/>
  <c r="AF61" i="15"/>
  <c r="AE61" i="15"/>
  <c r="AD61" i="15"/>
  <c r="AC61" i="15"/>
  <c r="AB61" i="15"/>
  <c r="E27" i="15"/>
  <c r="C26" i="15"/>
  <c r="D26" i="15" s="1" a="1"/>
  <c r="D26" i="15" s="1"/>
  <c r="A26" i="15"/>
  <c r="A27" i="15" s="1"/>
  <c r="A28" i="15" s="1"/>
  <c r="A29" i="15" s="1"/>
  <c r="A30" i="15" s="1"/>
  <c r="A31" i="15" s="1"/>
  <c r="A32" i="15" s="1"/>
  <c r="A33" i="15" s="1"/>
  <c r="F26" i="15"/>
  <c r="E26" i="15" a="1"/>
  <c r="AH61" i="15" l="1"/>
  <c r="AG60" i="15"/>
  <c r="AF60" i="15"/>
  <c r="AE60" i="15"/>
  <c r="AD60" i="15"/>
  <c r="AC60" i="15"/>
  <c r="AB60" i="15"/>
  <c r="E26" i="15"/>
  <c r="C25" i="15"/>
  <c r="D25" i="15" s="1" a="1"/>
  <c r="D25" i="15" s="1"/>
  <c r="G23" i="15"/>
  <c r="H23" i="15" s="1"/>
  <c r="I23" i="15" s="1"/>
  <c r="J23" i="15" s="1"/>
  <c r="K23" i="15" s="1"/>
  <c r="L23" i="15" s="1"/>
  <c r="M23" i="15" s="1"/>
  <c r="N23" i="15" s="1"/>
  <c r="O23" i="15" s="1"/>
  <c r="P23" i="15" s="1"/>
  <c r="Q23" i="15" s="1"/>
  <c r="R23" i="15" s="1"/>
  <c r="S23" i="15" s="1"/>
  <c r="T23" i="15" s="1"/>
  <c r="U23" i="15" s="1"/>
  <c r="V23" i="15" s="1"/>
  <c r="W23" i="15" s="1"/>
  <c r="X23" i="15" s="1"/>
  <c r="Y23" i="15" s="1"/>
  <c r="Z23" i="15" s="1"/>
  <c r="AA23" i="15" s="1"/>
  <c r="AB23" i="15" s="1"/>
  <c r="AC23" i="15" s="1"/>
  <c r="AD23" i="15" s="1"/>
  <c r="AE23" i="15" s="1"/>
  <c r="AF23" i="15" s="1"/>
  <c r="AG23" i="15" s="1"/>
  <c r="AH23" i="15" s="1"/>
  <c r="AI23" i="15" s="1"/>
  <c r="AJ23" i="15" s="1"/>
  <c r="AK23" i="15" s="1"/>
  <c r="AL23" i="15" s="1"/>
  <c r="AM23" i="15" s="1"/>
  <c r="AN23" i="15" s="1"/>
  <c r="AO23" i="15" s="1"/>
  <c r="AP23" i="15" s="1"/>
  <c r="AQ23" i="15" s="1"/>
  <c r="AR23" i="15" s="1"/>
  <c r="AS23" i="15" s="1"/>
  <c r="AT23" i="15" s="1"/>
  <c r="AU23" i="15" s="1"/>
  <c r="AV23" i="15" s="1"/>
  <c r="AW23" i="15" s="1"/>
  <c r="AX23" i="15" s="1"/>
  <c r="AY23" i="15" s="1"/>
  <c r="AZ23" i="15" s="1"/>
  <c r="BA23" i="15" s="1"/>
  <c r="BB23" i="15" s="1"/>
  <c r="BC23" i="15" s="1"/>
  <c r="BD23" i="15" s="1"/>
  <c r="BE23" i="15" s="1"/>
  <c r="BF23" i="15" s="1"/>
  <c r="BG23" i="15" s="1"/>
  <c r="BH23" i="15" s="1"/>
  <c r="BI23" i="15" s="1"/>
  <c r="BJ23" i="15" s="1"/>
  <c r="BK23" i="15" s="1"/>
  <c r="BL23" i="15" s="1"/>
  <c r="BM23" i="15" s="1"/>
  <c r="BN23" i="15" s="1"/>
  <c r="BO23" i="15" s="1"/>
  <c r="BP23" i="15" s="1"/>
  <c r="BQ23" i="15" s="1"/>
  <c r="BR23" i="15" s="1"/>
  <c r="BS23" i="15" s="1"/>
  <c r="BT23" i="15" s="1"/>
  <c r="BU23" i="15" s="1"/>
  <c r="BV23" i="15" s="1"/>
  <c r="BW23" i="15" s="1"/>
  <c r="BX23" i="15" s="1"/>
  <c r="BY23" i="15" s="1"/>
  <c r="BZ23" i="15" s="1"/>
  <c r="CA23" i="15" s="1"/>
  <c r="CB23" i="15" s="1"/>
  <c r="CC23" i="15" s="1"/>
  <c r="CD23" i="15" s="1"/>
  <c r="CE23" i="15" s="1"/>
  <c r="CF23" i="15" s="1"/>
  <c r="CG23" i="15" s="1"/>
  <c r="CH23" i="15" s="1"/>
  <c r="CI23" i="15" s="1"/>
  <c r="CJ23" i="15" s="1"/>
  <c r="CK23" i="15" s="1"/>
  <c r="CL23" i="15" s="1"/>
  <c r="CM23" i="15" s="1"/>
  <c r="CN23" i="15" s="1"/>
  <c r="CO23" i="15" s="1"/>
  <c r="CP23" i="15" s="1"/>
  <c r="CQ23" i="15" s="1"/>
  <c r="CR23" i="15" s="1"/>
  <c r="CS23" i="15" s="1"/>
  <c r="CT23" i="15" s="1"/>
  <c r="CU23" i="15" s="1"/>
  <c r="CV23" i="15" s="1"/>
  <c r="CW23" i="15" s="1"/>
  <c r="CX23" i="15" s="1"/>
  <c r="CY23" i="15" s="1"/>
  <c r="CZ23" i="15" s="1"/>
  <c r="DA23" i="15" s="1"/>
  <c r="DB23" i="15" s="1"/>
  <c r="DC23" i="15" s="1"/>
  <c r="DD23" i="15" s="1"/>
  <c r="DE23" i="15" s="1"/>
  <c r="DF23" i="15" s="1"/>
  <c r="DG23" i="15" s="1"/>
  <c r="DH23" i="15" s="1"/>
  <c r="DI23" i="15" s="1"/>
  <c r="DJ23" i="15" s="1"/>
  <c r="DK23" i="15" s="1"/>
  <c r="DL23" i="15" s="1"/>
  <c r="DM23" i="15" s="1"/>
  <c r="DN23" i="15" s="1"/>
  <c r="DO23" i="15" s="1"/>
  <c r="DP23" i="15" s="1"/>
  <c r="DQ23" i="15" s="1"/>
  <c r="DR23" i="15" s="1"/>
  <c r="DS23" i="15" s="1"/>
  <c r="DT23" i="15" s="1"/>
  <c r="DU23" i="15" s="1"/>
  <c r="DV23" i="15" s="1"/>
  <c r="DW23" i="15" s="1"/>
  <c r="DX23" i="15" s="1"/>
  <c r="DY23" i="15" s="1"/>
  <c r="DZ23" i="15" s="1"/>
  <c r="EA23" i="15" s="1"/>
  <c r="EB23" i="15" s="1"/>
  <c r="EC23" i="15" s="1"/>
  <c r="ED23" i="15" s="1"/>
  <c r="EE23" i="15" s="1"/>
  <c r="EF23" i="15" s="1"/>
  <c r="EG23" i="15" s="1"/>
  <c r="EH23" i="15" s="1"/>
  <c r="EI23" i="15" s="1"/>
  <c r="EJ23" i="15" s="1"/>
  <c r="EK23" i="15" s="1"/>
  <c r="EL23" i="15" s="1"/>
  <c r="EM23" i="15" s="1"/>
  <c r="EN23" i="15" s="1"/>
  <c r="EO23" i="15" s="1"/>
  <c r="EP23" i="15" s="1"/>
  <c r="EQ23" i="15" s="1"/>
  <c r="ER23" i="15" s="1"/>
  <c r="ES23" i="15" s="1"/>
  <c r="ET23" i="15" s="1"/>
  <c r="EU23" i="15" s="1"/>
  <c r="EV23" i="15" s="1"/>
  <c r="EW23" i="15" s="1"/>
  <c r="EX23" i="15" s="1"/>
  <c r="EY23" i="15" s="1"/>
  <c r="EZ23" i="15" s="1"/>
  <c r="FA23" i="15" s="1"/>
  <c r="FB23" i="15" s="1"/>
  <c r="FC23" i="15" s="1"/>
  <c r="FD23" i="15" s="1"/>
  <c r="FE23" i="15" s="1"/>
  <c r="FF23" i="15" s="1"/>
  <c r="FG23" i="15" s="1"/>
  <c r="FH23" i="15" s="1"/>
  <c r="FI23" i="15" s="1"/>
  <c r="FJ23" i="15" s="1"/>
  <c r="FK23" i="15" s="1"/>
  <c r="FL23" i="15" s="1"/>
  <c r="FM23" i="15" s="1"/>
  <c r="FN23" i="15" s="1"/>
  <c r="FO23" i="15" s="1"/>
  <c r="FP23" i="15" s="1"/>
  <c r="FQ23" i="15" s="1"/>
  <c r="FR23" i="15" s="1"/>
  <c r="FS23" i="15" s="1"/>
  <c r="FT23" i="15" s="1"/>
  <c r="FU23" i="15" s="1"/>
  <c r="FV23" i="15" s="1"/>
  <c r="FW23" i="15" s="1"/>
  <c r="FX23" i="15" s="1"/>
  <c r="FY23" i="15" s="1"/>
  <c r="FZ23" i="15" s="1"/>
  <c r="GA23" i="15" s="1"/>
  <c r="GB23" i="15" s="1"/>
  <c r="GC23" i="15" s="1"/>
  <c r="GD23" i="15" s="1"/>
  <c r="GE23" i="15" s="1"/>
  <c r="GF23" i="15" s="1"/>
  <c r="GG23" i="15" s="1"/>
  <c r="GH23" i="15" s="1"/>
  <c r="GI23" i="15" s="1"/>
  <c r="GJ23" i="15" s="1"/>
  <c r="GK23" i="15" s="1"/>
  <c r="GL23" i="15" s="1"/>
  <c r="GM23" i="15" s="1"/>
  <c r="GN23" i="15" s="1"/>
  <c r="GO23" i="15" s="1"/>
  <c r="GP23" i="15" s="1"/>
  <c r="GQ23" i="15" s="1"/>
  <c r="GR23" i="15" s="1"/>
  <c r="GS23" i="15" s="1"/>
  <c r="GT23" i="15" s="1"/>
  <c r="GU23" i="15" s="1"/>
  <c r="GV23" i="15" s="1"/>
  <c r="GW23" i="15" s="1"/>
  <c r="GX23" i="15" s="1"/>
  <c r="GY23" i="15" s="1"/>
  <c r="GZ23" i="15" s="1"/>
  <c r="HA23" i="15" s="1"/>
  <c r="HB23" i="15" s="1"/>
  <c r="HC23" i="15" s="1"/>
  <c r="HD23" i="15" s="1"/>
  <c r="HE23" i="15" s="1"/>
  <c r="HF23" i="15" s="1"/>
  <c r="HG23" i="15" s="1"/>
  <c r="HH23" i="15" s="1"/>
  <c r="HI23" i="15" s="1"/>
  <c r="HJ23" i="15" s="1"/>
  <c r="HK23" i="15" s="1"/>
  <c r="HL23" i="15" s="1"/>
  <c r="HM23" i="15" s="1"/>
  <c r="HN23" i="15" s="1"/>
  <c r="HO23" i="15" s="1"/>
  <c r="HP23" i="15" s="1"/>
  <c r="HQ23" i="15" s="1"/>
  <c r="HR23" i="15" s="1"/>
  <c r="HS23" i="15" s="1"/>
  <c r="HT23" i="15" s="1"/>
  <c r="HU23" i="15" s="1"/>
  <c r="HV23" i="15" s="1"/>
  <c r="HW23" i="15" s="1"/>
  <c r="HX23" i="15" s="1"/>
  <c r="HY23" i="15" s="1"/>
  <c r="HZ23" i="15" s="1"/>
  <c r="IA23" i="15" s="1"/>
  <c r="IB23" i="15" s="1"/>
  <c r="IC23" i="15" s="1"/>
  <c r="ID23" i="15" s="1"/>
  <c r="IE23" i="15" s="1"/>
  <c r="IF23" i="15" s="1"/>
  <c r="IG23" i="15" s="1"/>
  <c r="IH23" i="15" s="1"/>
  <c r="II23" i="15" s="1"/>
  <c r="IJ23" i="15" s="1"/>
  <c r="IK23" i="15" s="1"/>
  <c r="IL23" i="15" s="1"/>
  <c r="IM23" i="15" s="1"/>
  <c r="IN23" i="15" s="1"/>
  <c r="IO23" i="15" s="1"/>
  <c r="IP23" i="15" s="1"/>
  <c r="IQ23" i="15" s="1"/>
  <c r="IR23" i="15" s="1"/>
  <c r="IS23" i="15" s="1"/>
  <c r="IT23" i="15" s="1"/>
  <c r="IU23" i="15" s="1"/>
  <c r="IV23" i="15" s="1"/>
  <c r="IW23" i="15" s="1"/>
  <c r="IX23" i="15" s="1"/>
  <c r="IY23" i="15" s="1"/>
  <c r="IZ23" i="15" s="1"/>
  <c r="JA23" i="15" s="1"/>
  <c r="JB23" i="15" s="1"/>
  <c r="JC23" i="15" s="1"/>
  <c r="JD23" i="15" s="1"/>
  <c r="JE23" i="15" s="1"/>
  <c r="JF23" i="15" s="1"/>
  <c r="JG23" i="15" s="1"/>
  <c r="JH23" i="15" s="1"/>
  <c r="JI23" i="15" s="1"/>
  <c r="JJ23" i="15" s="1"/>
  <c r="JK23" i="15" s="1"/>
  <c r="JL23" i="15" s="1"/>
  <c r="JM23" i="15" s="1"/>
  <c r="JN23" i="15" s="1"/>
  <c r="JO23" i="15" s="1"/>
  <c r="JP23" i="15" s="1"/>
  <c r="JQ23" i="15" s="1"/>
  <c r="JR23" i="15" s="1"/>
  <c r="JS23" i="15" s="1"/>
  <c r="JT23" i="15" s="1"/>
  <c r="JU23" i="15" s="1"/>
  <c r="JV23" i="15" s="1"/>
  <c r="JW23" i="15" s="1"/>
  <c r="JX23" i="15" s="1"/>
  <c r="JY23" i="15" s="1"/>
  <c r="JZ23" i="15" s="1"/>
  <c r="KA23" i="15" s="1"/>
  <c r="KB23" i="15" s="1"/>
  <c r="KC23" i="15" s="1"/>
  <c r="KD23" i="15" s="1"/>
  <c r="KE23" i="15" s="1"/>
  <c r="KF23" i="15" s="1"/>
  <c r="KG23" i="15" s="1"/>
  <c r="KH23" i="15" s="1"/>
  <c r="KI23" i="15" s="1"/>
  <c r="KJ23" i="15" s="1"/>
  <c r="KK23" i="15" s="1"/>
  <c r="KL23" i="15" s="1"/>
  <c r="KM23" i="15" s="1"/>
  <c r="KN23" i="15" s="1"/>
  <c r="KO23" i="15" s="1"/>
  <c r="KP23" i="15" s="1"/>
  <c r="KQ23" i="15" s="1"/>
  <c r="KR23" i="15" s="1"/>
  <c r="KS23" i="15" s="1"/>
  <c r="KT23" i="15" s="1"/>
  <c r="KU23" i="15" s="1"/>
  <c r="KV23" i="15" s="1"/>
  <c r="KW23" i="15" s="1"/>
  <c r="KX23" i="15" s="1"/>
  <c r="KY23" i="15" s="1"/>
  <c r="KZ23" i="15" s="1"/>
  <c r="LA23" i="15" s="1"/>
  <c r="LB23" i="15" s="1"/>
  <c r="LC23" i="15" s="1"/>
  <c r="LD23" i="15" s="1"/>
  <c r="LE23" i="15" s="1"/>
  <c r="LF23" i="15" s="1"/>
  <c r="LG23" i="15" s="1"/>
  <c r="LH23" i="15" s="1"/>
  <c r="LI23" i="15" s="1"/>
  <c r="LJ23" i="15" s="1"/>
  <c r="LK23" i="15" s="1"/>
  <c r="LL23" i="15" s="1"/>
  <c r="LM23" i="15" s="1"/>
  <c r="LN23" i="15" s="1"/>
  <c r="LO23" i="15" s="1"/>
  <c r="LP23" i="15" s="1"/>
  <c r="LQ23" i="15" s="1"/>
  <c r="LR23" i="15" s="1"/>
  <c r="LS23" i="15" s="1"/>
  <c r="LT23" i="15" s="1"/>
  <c r="LU23" i="15" s="1"/>
  <c r="LV23" i="15" s="1"/>
  <c r="LW23" i="15" s="1"/>
  <c r="LX23" i="15" s="1"/>
  <c r="LY23" i="15" s="1"/>
  <c r="LZ23" i="15" s="1"/>
  <c r="MA23" i="15" s="1"/>
  <c r="MB23" i="15" s="1"/>
  <c r="MC23" i="15" s="1"/>
  <c r="MD23" i="15" s="1"/>
  <c r="ME23" i="15" s="1"/>
  <c r="MF23" i="15" s="1"/>
  <c r="MG23" i="15" s="1"/>
  <c r="MH23" i="15" s="1"/>
  <c r="MI23" i="15" s="1"/>
  <c r="MJ23" i="15" s="1"/>
  <c r="MK23" i="15" s="1"/>
  <c r="ML23" i="15" s="1"/>
  <c r="MM23" i="15" s="1"/>
  <c r="MN23" i="15" s="1"/>
  <c r="MO23" i="15" s="1"/>
  <c r="MP23" i="15" s="1"/>
  <c r="MQ23" i="15" s="1"/>
  <c r="MR23" i="15" s="1"/>
  <c r="MS23" i="15" s="1"/>
  <c r="MT23" i="15" s="1"/>
  <c r="MU23" i="15" s="1"/>
  <c r="MV23" i="15" s="1"/>
  <c r="MW23" i="15" s="1"/>
  <c r="MX23" i="15" s="1"/>
  <c r="MY23" i="15" s="1"/>
  <c r="MZ23" i="15" s="1"/>
  <c r="NA23" i="15" s="1"/>
  <c r="NB23" i="15" s="1"/>
  <c r="NC23" i="15" s="1"/>
  <c r="ND23" i="15" s="1"/>
  <c r="NE23" i="15" s="1"/>
  <c r="NF23" i="15" s="1"/>
  <c r="NG23" i="15" s="1"/>
  <c r="NH23" i="15" s="1"/>
  <c r="NI23" i="15" s="1"/>
  <c r="NJ23" i="15" s="1"/>
  <c r="NK23" i="15" s="1"/>
  <c r="NL23" i="15" s="1"/>
  <c r="NM23" i="15" s="1"/>
  <c r="NN23" i="15" s="1"/>
  <c r="NO23" i="15" s="1"/>
  <c r="NP23" i="15" s="1"/>
  <c r="NQ23" i="15" s="1"/>
  <c r="NR23" i="15" s="1"/>
  <c r="NS23" i="15" s="1"/>
  <c r="NT23" i="15" s="1"/>
  <c r="NU23" i="15" s="1"/>
  <c r="NV23" i="15" s="1"/>
  <c r="NW23" i="15" s="1"/>
  <c r="NX23" i="15" s="1"/>
  <c r="NY23" i="15" s="1"/>
  <c r="NZ23" i="15" s="1"/>
  <c r="OA23" i="15" s="1"/>
  <c r="OB23" i="15" s="1"/>
  <c r="OC23" i="15" s="1"/>
  <c r="OD23" i="15" s="1"/>
  <c r="OE23" i="15" s="1"/>
  <c r="OF23" i="15" s="1"/>
  <c r="OG23" i="15" s="1"/>
  <c r="OH23" i="15" s="1"/>
  <c r="OI23" i="15" s="1"/>
  <c r="OJ23" i="15" s="1"/>
  <c r="OK23" i="15" s="1"/>
  <c r="OL23" i="15" s="1"/>
  <c r="OM23" i="15" s="1"/>
  <c r="ON23" i="15" s="1"/>
  <c r="OO23" i="15" s="1"/>
  <c r="OP23" i="15" s="1"/>
  <c r="OQ23" i="15" s="1"/>
  <c r="OR23" i="15" s="1"/>
  <c r="OS23" i="15" s="1"/>
  <c r="OT23" i="15" s="1"/>
  <c r="OU23" i="15" s="1"/>
  <c r="OV23" i="15" s="1"/>
  <c r="OW23" i="15" s="1"/>
  <c r="OX23" i="15" s="1"/>
  <c r="OY23" i="15" s="1"/>
  <c r="OZ23" i="15" s="1"/>
  <c r="PA23" i="15" s="1"/>
  <c r="PB23" i="15" s="1"/>
  <c r="PC23" i="15" s="1"/>
  <c r="PD23" i="15" s="1"/>
  <c r="PE23" i="15" s="1"/>
  <c r="PF23" i="15" s="1"/>
  <c r="PG23" i="15" s="1"/>
  <c r="PH23" i="15" s="1"/>
  <c r="PI23" i="15" s="1"/>
  <c r="PJ23" i="15" s="1"/>
  <c r="PK23" i="15" s="1"/>
  <c r="PL23" i="15" s="1"/>
  <c r="PM23" i="15" s="1"/>
  <c r="PN23" i="15" s="1"/>
  <c r="PO23" i="15" s="1"/>
  <c r="PP23" i="15" s="1"/>
  <c r="PQ23" i="15" s="1"/>
  <c r="PR23" i="15" s="1"/>
  <c r="PS23" i="15" s="1"/>
  <c r="PT23" i="15" s="1"/>
  <c r="PU23" i="15" s="1"/>
  <c r="PV23" i="15" s="1"/>
  <c r="PW23" i="15" s="1"/>
  <c r="PX23" i="15" s="1"/>
  <c r="PY23" i="15" s="1"/>
  <c r="PZ23" i="15" s="1"/>
  <c r="QA23" i="15" s="1"/>
  <c r="QB23" i="15" s="1"/>
  <c r="QC23" i="15" s="1"/>
  <c r="QD23" i="15" s="1"/>
  <c r="QE23" i="15" s="1"/>
  <c r="QF23" i="15" s="1"/>
  <c r="QG23" i="15" s="1"/>
  <c r="QH23" i="15" s="1"/>
  <c r="QI23" i="15" s="1"/>
  <c r="QJ23" i="15" s="1"/>
  <c r="QK23" i="15" s="1"/>
  <c r="QL23" i="15" s="1"/>
  <c r="QM23" i="15" s="1"/>
  <c r="QN23" i="15" s="1"/>
  <c r="QO23" i="15" s="1"/>
  <c r="QP23" i="15" s="1"/>
  <c r="QQ23" i="15" s="1"/>
  <c r="QR23" i="15" s="1"/>
  <c r="QS23" i="15" s="1"/>
  <c r="QT23" i="15" s="1"/>
  <c r="QU23" i="15" s="1"/>
  <c r="QV23" i="15" s="1"/>
  <c r="QW23" i="15" s="1"/>
  <c r="QX23" i="15" s="1"/>
  <c r="QY23" i="15" s="1"/>
  <c r="QZ23" i="15" s="1"/>
  <c r="RA23" i="15" s="1"/>
  <c r="RB23" i="15" s="1"/>
  <c r="RC23" i="15" s="1"/>
  <c r="RD23" i="15" s="1"/>
  <c r="RE23" i="15" s="1"/>
  <c r="RF23" i="15" s="1"/>
  <c r="RG23" i="15" s="1"/>
  <c r="RH23" i="15" s="1"/>
  <c r="RI23" i="15" s="1"/>
  <c r="RJ23" i="15" s="1"/>
  <c r="RK23" i="15" s="1"/>
  <c r="RL23" i="15" s="1"/>
  <c r="RM23" i="15" s="1"/>
  <c r="RN23" i="15" s="1"/>
  <c r="RO23" i="15" s="1"/>
  <c r="RP23" i="15" s="1"/>
  <c r="RQ23" i="15" s="1"/>
  <c r="RR23" i="15" s="1"/>
  <c r="RS23" i="15" s="1"/>
  <c r="RT23" i="15" s="1"/>
  <c r="RU23" i="15" s="1"/>
  <c r="RV23" i="15" s="1"/>
  <c r="RW23" i="15" s="1"/>
  <c r="RX23" i="15" s="1"/>
  <c r="RY23" i="15" s="1"/>
  <c r="RZ23" i="15" s="1"/>
  <c r="SA23" i="15" s="1"/>
  <c r="SB23" i="15" s="1"/>
  <c r="SC23" i="15" s="1"/>
  <c r="SD23" i="15" s="1"/>
  <c r="SE23" i="15" s="1"/>
  <c r="SF23" i="15" s="1"/>
  <c r="SG23" i="15" s="1"/>
  <c r="SH23" i="15" s="1"/>
  <c r="SI23" i="15" s="1"/>
  <c r="SJ23" i="15" s="1"/>
  <c r="SK23" i="15" s="1"/>
  <c r="SL23" i="15" s="1"/>
  <c r="SM23" i="15" s="1"/>
  <c r="SN23" i="15" s="1"/>
  <c r="SO23" i="15" s="1"/>
  <c r="SP23" i="15" s="1"/>
  <c r="SQ23" i="15" s="1"/>
  <c r="N6" i="15"/>
  <c r="F25" i="15"/>
  <c r="E25" i="15" a="1"/>
  <c r="P74" i="16" a="1"/>
  <c r="AH60" i="15" l="1"/>
  <c r="AG59" i="15"/>
  <c r="F51" i="15"/>
  <c r="F43" i="15"/>
  <c r="AF59" i="15"/>
  <c r="F46" i="15"/>
  <c r="AE59" i="15"/>
  <c r="F49" i="15"/>
  <c r="AD59" i="15"/>
  <c r="F44" i="15"/>
  <c r="AC59" i="15"/>
  <c r="F47" i="15"/>
  <c r="AB59" i="15"/>
  <c r="F50" i="15"/>
  <c r="F45" i="15"/>
  <c r="F48" i="15"/>
  <c r="F38" i="15" a="1"/>
  <c r="F38" i="15" s="1"/>
  <c r="E25" i="15"/>
  <c r="P74" i="16"/>
  <c r="L74" i="16" a="1"/>
  <c r="AH59" i="15" l="1"/>
  <c r="AE76" i="15"/>
  <c r="AD76" i="15"/>
  <c r="AC76" i="15"/>
  <c r="AB76" i="15"/>
  <c r="AG76" i="15"/>
  <c r="AF76" i="15"/>
  <c r="AE74" i="15"/>
  <c r="AD74" i="15"/>
  <c r="AC74" i="15"/>
  <c r="AB74" i="15"/>
  <c r="AG74" i="15"/>
  <c r="AF74" i="15"/>
  <c r="AE77" i="15"/>
  <c r="AD77" i="15"/>
  <c r="AC77" i="15"/>
  <c r="AB77" i="15"/>
  <c r="AG77" i="15"/>
  <c r="AF77" i="15"/>
  <c r="AE73" i="15"/>
  <c r="AD73" i="15"/>
  <c r="AC73" i="15"/>
  <c r="AB73" i="15"/>
  <c r="AG73" i="15"/>
  <c r="AF73" i="15"/>
  <c r="AE78" i="15"/>
  <c r="AD78" i="15"/>
  <c r="AC78" i="15"/>
  <c r="AB78" i="15"/>
  <c r="AG78" i="15"/>
  <c r="AF78" i="15"/>
  <c r="AE75" i="15"/>
  <c r="AD75" i="15"/>
  <c r="AC75" i="15"/>
  <c r="AB75" i="15"/>
  <c r="AG75" i="15"/>
  <c r="AF75" i="15"/>
  <c r="AE79" i="15"/>
  <c r="AD79" i="15"/>
  <c r="AC79" i="15"/>
  <c r="AB79" i="15"/>
  <c r="AG79" i="15"/>
  <c r="AF79" i="15"/>
  <c r="AE72" i="15"/>
  <c r="AD72" i="15"/>
  <c r="AC72" i="15"/>
  <c r="AB72" i="15"/>
  <c r="AG72" i="15"/>
  <c r="AF72" i="15"/>
  <c r="L74" i="16"/>
  <c r="H74" i="16" a="1"/>
  <c r="AH73" i="15" l="1"/>
  <c r="AH72" i="15"/>
  <c r="AH79" i="15"/>
  <c r="AH77" i="15"/>
  <c r="AH78" i="15"/>
  <c r="AH75" i="15"/>
  <c r="AH74" i="15"/>
  <c r="AH76" i="15"/>
  <c r="H74" i="16"/>
  <c r="F74" i="16" a="1"/>
  <c r="F74" i="16" l="1"/>
  <c r="E74" i="16"/>
  <c r="Q74" i="16" a="1"/>
  <c r="M74" i="16" a="1"/>
  <c r="G74" i="16" a="1"/>
  <c r="I74" i="16" a="1"/>
  <c r="Q73" i="16" a="1"/>
  <c r="Q73" i="16" l="1"/>
  <c r="Q74" i="16"/>
  <c r="M74" i="16"/>
  <c r="N74" i="16" s="1"/>
  <c r="I74" i="16"/>
  <c r="J74" i="16" s="1"/>
  <c r="O74" i="16" s="1"/>
  <c r="R74" i="16" s="1"/>
  <c r="G74" i="16"/>
  <c r="P73" i="16" a="1"/>
  <c r="P73" i="16" l="1"/>
  <c r="M73" i="16" a="1"/>
  <c r="M73" i="16" l="1"/>
  <c r="L73" i="16" a="1"/>
  <c r="L73" i="16" l="1"/>
  <c r="N73" i="16"/>
  <c r="I73" i="16" a="1"/>
  <c r="I73" i="16" l="1"/>
  <c r="H73" i="16" a="1"/>
  <c r="H73" i="16" l="1"/>
  <c r="J73" i="16"/>
  <c r="O73" i="16" s="1"/>
  <c r="G73" i="16" a="1"/>
  <c r="G73" i="16" l="1"/>
  <c r="F73" i="16" a="1"/>
  <c r="F73" i="16" l="1"/>
  <c r="Q72" i="16" a="1"/>
  <c r="Q72" i="16" l="1"/>
  <c r="P72" i="16" a="1"/>
  <c r="P72" i="16" l="1"/>
  <c r="M72" i="16" a="1"/>
  <c r="M72" i="16" l="1"/>
  <c r="L72" i="16" a="1"/>
  <c r="L72" i="16" l="1"/>
  <c r="N72" i="16" s="1"/>
  <c r="I72" i="16" a="1"/>
  <c r="I72" i="16" l="1"/>
  <c r="H72" i="16" a="1"/>
  <c r="H72" i="16" l="1"/>
  <c r="J72" i="16"/>
  <c r="O72" i="16" s="1"/>
  <c r="G72" i="16" a="1"/>
  <c r="G72" i="16" l="1"/>
  <c r="F72" i="16" a="1"/>
  <c r="F72" i="16" l="1"/>
  <c r="P71" i="16" a="1"/>
  <c r="P71" i="16" l="1"/>
  <c r="L71" i="16" a="1"/>
  <c r="L71" i="16" l="1"/>
  <c r="H71" i="16" a="1"/>
  <c r="H71" i="16" l="1"/>
  <c r="F71" i="16" a="1"/>
  <c r="F71" i="16" l="1"/>
  <c r="E71" i="16"/>
  <c r="I71" i="16" a="1"/>
  <c r="G71" i="16" a="1"/>
  <c r="Q71" i="16" a="1"/>
  <c r="Q70" i="16" a="1"/>
  <c r="M71" i="16" a="1"/>
  <c r="Q70" i="16" l="1"/>
  <c r="Q71" i="16"/>
  <c r="M71" i="16"/>
  <c r="N71" i="16" s="1"/>
  <c r="I71" i="16"/>
  <c r="J71" i="16" s="1"/>
  <c r="O71" i="16" s="1"/>
  <c r="R71" i="16" s="1"/>
  <c r="G71" i="16"/>
  <c r="P70" i="16" a="1"/>
  <c r="P70" i="16" l="1"/>
  <c r="M70" i="16" a="1"/>
  <c r="M70" i="16" l="1"/>
  <c r="L70" i="16" a="1"/>
  <c r="L70" i="16" l="1"/>
  <c r="N70" i="16"/>
  <c r="I70" i="16" a="1"/>
  <c r="I70" i="16" l="1"/>
  <c r="H70" i="16" a="1"/>
  <c r="H70" i="16" l="1"/>
  <c r="J70" i="16" s="1"/>
  <c r="O70" i="16" s="1"/>
  <c r="G70" i="16" a="1"/>
  <c r="G70" i="16" l="1"/>
  <c r="F70" i="16" a="1"/>
  <c r="F70" i="16" l="1"/>
  <c r="Q69" i="16" a="1"/>
  <c r="Q69" i="16" l="1"/>
  <c r="P69" i="16" a="1"/>
  <c r="P69" i="16" l="1"/>
  <c r="M69" i="16" a="1"/>
  <c r="M69" i="16" l="1"/>
  <c r="L69" i="16" a="1"/>
  <c r="L69" i="16" l="1"/>
  <c r="N69" i="16" s="1"/>
  <c r="I69" i="16" a="1"/>
  <c r="I69" i="16" l="1"/>
  <c r="H69" i="16" a="1"/>
  <c r="H69" i="16" l="1"/>
  <c r="J69" i="16"/>
  <c r="O69" i="16" s="1"/>
  <c r="G69" i="16" a="1"/>
  <c r="G69" i="16" l="1"/>
  <c r="F69" i="16" a="1"/>
  <c r="F69" i="16" l="1"/>
  <c r="Q68" i="16" a="1"/>
  <c r="Q68" i="16" l="1"/>
  <c r="P68" i="16" a="1"/>
  <c r="P68" i="16" l="1"/>
  <c r="M68" i="16" a="1"/>
  <c r="M68" i="16" l="1"/>
  <c r="L68" i="16" a="1"/>
  <c r="L68" i="16" l="1"/>
  <c r="N68" i="16" s="1"/>
  <c r="I68" i="16" a="1"/>
  <c r="I68" i="16" l="1"/>
  <c r="H68" i="16" a="1"/>
  <c r="H68" i="16" l="1"/>
  <c r="J68" i="16"/>
  <c r="O68" i="16" s="1"/>
  <c r="G68" i="16" a="1"/>
  <c r="G68" i="16" l="1"/>
  <c r="F68" i="16" a="1"/>
  <c r="F68" i="16" l="1"/>
  <c r="Q67" i="16" a="1"/>
  <c r="Q67" i="16" l="1"/>
  <c r="P67" i="16" a="1"/>
  <c r="P67" i="16" l="1"/>
  <c r="M67" i="16" a="1"/>
  <c r="M67" i="16" l="1"/>
  <c r="L67" i="16" a="1"/>
  <c r="L67" i="16" l="1"/>
  <c r="N67" i="16"/>
  <c r="I67" i="16" a="1"/>
  <c r="I67" i="16" l="1"/>
  <c r="H67" i="16" a="1"/>
  <c r="H67" i="16" l="1"/>
  <c r="J67" i="16"/>
  <c r="O67" i="16" s="1"/>
  <c r="G67" i="16" a="1"/>
  <c r="G67" i="16" l="1"/>
  <c r="F67" i="16" a="1"/>
  <c r="F67" i="16" l="1"/>
  <c r="P66" i="16" a="1"/>
  <c r="P66" i="16" l="1"/>
  <c r="L66" i="16" a="1"/>
  <c r="L66" i="16" l="1"/>
  <c r="H66" i="16" a="1"/>
  <c r="H66" i="16" l="1"/>
  <c r="F66" i="16" a="1"/>
  <c r="F66" i="16" l="1"/>
  <c r="E66" i="16"/>
  <c r="G66" i="16" a="1"/>
  <c r="Q66" i="16" a="1"/>
  <c r="I66" i="16" a="1"/>
  <c r="M66" i="16" a="1"/>
  <c r="Q66" i="16" l="1"/>
  <c r="M66" i="16"/>
  <c r="N66" i="16" s="1"/>
  <c r="I66" i="16"/>
  <c r="J66" i="16" s="1"/>
  <c r="O66" i="16" s="1"/>
  <c r="R66" i="16" s="1"/>
  <c r="G66" i="16"/>
  <c r="P65" i="16" a="1"/>
  <c r="P65" i="16" l="1"/>
  <c r="L65" i="16" a="1"/>
  <c r="L65" i="16" l="1"/>
  <c r="H65" i="16" a="1"/>
  <c r="H65" i="16" l="1"/>
  <c r="F65" i="16" a="1"/>
  <c r="F65" i="16" l="1"/>
  <c r="E65" i="16"/>
  <c r="G65" i="16" a="1"/>
  <c r="Q64" i="16" a="1"/>
  <c r="M65" i="16" a="1"/>
  <c r="I65" i="16" a="1"/>
  <c r="Q65" i="16" a="1"/>
  <c r="Q64" i="16" l="1"/>
  <c r="Q65" i="16"/>
  <c r="M65" i="16"/>
  <c r="N65" i="16" s="1"/>
  <c r="I65" i="16"/>
  <c r="J65" i="16" s="1"/>
  <c r="O65" i="16" s="1"/>
  <c r="R65" i="16" s="1"/>
  <c r="G65" i="16"/>
  <c r="P64" i="16" a="1"/>
  <c r="P64" i="16" l="1"/>
  <c r="M64" i="16" a="1"/>
  <c r="M64" i="16" l="1"/>
  <c r="L64" i="16" a="1"/>
  <c r="L64" i="16" l="1"/>
  <c r="N64" i="16"/>
  <c r="I64" i="16" a="1"/>
  <c r="I64" i="16" l="1"/>
  <c r="H64" i="16" a="1"/>
  <c r="H64" i="16" l="1"/>
  <c r="J64" i="16"/>
  <c r="O64" i="16" s="1"/>
  <c r="G64" i="16" a="1"/>
  <c r="G64" i="16" l="1"/>
  <c r="F64" i="16" a="1"/>
  <c r="F64" i="16" l="1"/>
  <c r="Q63" i="16" a="1"/>
  <c r="Q63" i="16" l="1"/>
  <c r="P63" i="16" a="1"/>
  <c r="P63" i="16" l="1"/>
  <c r="M63" i="16" a="1"/>
  <c r="M63" i="16" l="1"/>
  <c r="L63" i="16" a="1"/>
  <c r="L63" i="16" l="1"/>
  <c r="N63" i="16" s="1"/>
  <c r="I63" i="16" a="1"/>
  <c r="I63" i="16" l="1"/>
  <c r="H63" i="16" a="1"/>
  <c r="H63" i="16" l="1"/>
  <c r="J63" i="16"/>
  <c r="O63" i="16" s="1"/>
  <c r="G63" i="16" a="1"/>
  <c r="G63" i="16" l="1"/>
  <c r="F63" i="16" a="1"/>
  <c r="F63" i="16" l="1"/>
  <c r="P62" i="16" a="1"/>
  <c r="P62" i="16" l="1"/>
  <c r="L62" i="16" a="1"/>
  <c r="L62" i="16" l="1"/>
  <c r="H62" i="16" a="1"/>
  <c r="H62" i="16" l="1"/>
  <c r="F62" i="16" a="1"/>
  <c r="F62" i="16" l="1"/>
  <c r="E62" i="16"/>
  <c r="M62" i="16" a="1"/>
  <c r="G62" i="16" a="1"/>
  <c r="I62" i="16" a="1"/>
  <c r="Q62" i="16" a="1"/>
  <c r="Q62" i="16" l="1"/>
  <c r="M62" i="16"/>
  <c r="N62" i="16" s="1"/>
  <c r="I62" i="16"/>
  <c r="J62" i="16" s="1"/>
  <c r="O62" i="16" s="1"/>
  <c r="R62" i="16" s="1"/>
  <c r="G62" i="16"/>
  <c r="P61" i="16" a="1"/>
  <c r="P61" i="16" l="1"/>
  <c r="L61" i="16" a="1"/>
  <c r="L61" i="16" l="1"/>
  <c r="H61" i="16" a="1"/>
  <c r="H61" i="16" l="1"/>
  <c r="F61" i="16" a="1"/>
  <c r="F61" i="16" l="1"/>
  <c r="E61" i="16"/>
  <c r="Q61" i="16" a="1"/>
  <c r="M61" i="16" a="1"/>
  <c r="G61" i="16" a="1"/>
  <c r="I61" i="16" a="1"/>
  <c r="Q61" i="16" l="1"/>
  <c r="M61" i="16"/>
  <c r="N61" i="16" s="1"/>
  <c r="I61" i="16"/>
  <c r="J61" i="16" s="1"/>
  <c r="O61" i="16" s="1"/>
  <c r="R61" i="16" s="1"/>
  <c r="G61" i="16"/>
  <c r="P60" i="16" a="1"/>
  <c r="P60" i="16" l="1"/>
  <c r="L60" i="16" a="1"/>
  <c r="L60" i="16" l="1"/>
  <c r="H60" i="16" a="1"/>
  <c r="H60" i="16" l="1"/>
  <c r="F60" i="16" a="1"/>
  <c r="F60" i="16" l="1"/>
  <c r="E60" i="16"/>
  <c r="M60" i="16" a="1"/>
  <c r="G60" i="16" a="1"/>
  <c r="Q60" i="16" a="1"/>
  <c r="Q59" i="16" a="1"/>
  <c r="I60" i="16" a="1"/>
  <c r="Q59" i="16" l="1"/>
  <c r="Q60" i="16"/>
  <c r="M60" i="16"/>
  <c r="N60" i="16" s="1"/>
  <c r="I60" i="16"/>
  <c r="J60" i="16" s="1"/>
  <c r="O60" i="16" s="1"/>
  <c r="R60" i="16" s="1"/>
  <c r="G60" i="16"/>
  <c r="P59" i="16" a="1"/>
  <c r="P59" i="16" l="1"/>
  <c r="M59" i="16" a="1"/>
  <c r="M59" i="16" l="1"/>
  <c r="L59" i="16" a="1"/>
  <c r="L59" i="16" l="1"/>
  <c r="N59" i="16"/>
  <c r="I59" i="16" a="1"/>
  <c r="I59" i="16" l="1"/>
  <c r="H59" i="16" a="1"/>
  <c r="H59" i="16" l="1"/>
  <c r="J59" i="16"/>
  <c r="O59" i="16" s="1"/>
  <c r="G59" i="16" a="1"/>
  <c r="G59" i="16" l="1"/>
  <c r="F59" i="16" a="1"/>
  <c r="F59" i="16" l="1"/>
  <c r="Q58" i="16" a="1"/>
  <c r="Q58" i="16" l="1"/>
  <c r="P58" i="16" a="1"/>
  <c r="P58" i="16" l="1"/>
  <c r="M58" i="16" a="1"/>
  <c r="M58" i="16" l="1"/>
  <c r="L58" i="16" a="1"/>
  <c r="L58" i="16" l="1"/>
  <c r="N58" i="16"/>
  <c r="I58" i="16" a="1"/>
  <c r="I58" i="16" l="1"/>
  <c r="H58" i="16" a="1"/>
  <c r="H58" i="16" l="1"/>
  <c r="J58" i="16"/>
  <c r="O58" i="16" s="1"/>
  <c r="G58" i="16" a="1"/>
  <c r="G58" i="16" l="1"/>
  <c r="F58" i="16" a="1"/>
  <c r="F58" i="16" l="1"/>
  <c r="Q57" i="16" a="1"/>
  <c r="Q57" i="16" l="1"/>
  <c r="P57" i="16" a="1"/>
  <c r="P57" i="16" l="1"/>
  <c r="M57" i="16" a="1"/>
  <c r="M57" i="16" l="1"/>
  <c r="L57" i="16" a="1"/>
  <c r="L57" i="16" l="1"/>
  <c r="N57" i="16"/>
  <c r="I57" i="16" a="1"/>
  <c r="I57" i="16" l="1"/>
  <c r="H57" i="16" a="1"/>
  <c r="H57" i="16" l="1"/>
  <c r="J57" i="16" s="1"/>
  <c r="O57" i="16" s="1"/>
  <c r="G57" i="16" a="1"/>
  <c r="G57" i="16" l="1"/>
  <c r="F57" i="16" a="1"/>
  <c r="F57" i="16" l="1"/>
  <c r="Q56" i="16" a="1"/>
  <c r="Q56" i="16" l="1"/>
  <c r="P56" i="16" a="1"/>
  <c r="P56" i="16" l="1"/>
  <c r="M56" i="16" a="1"/>
  <c r="M56" i="16" l="1"/>
  <c r="L56" i="16" a="1"/>
  <c r="L56" i="16" l="1"/>
  <c r="N56" i="16" s="1"/>
  <c r="I56" i="16" a="1"/>
  <c r="I56" i="16" l="1"/>
  <c r="H56" i="16" a="1"/>
  <c r="H56" i="16" l="1"/>
  <c r="J56" i="16"/>
  <c r="O56" i="16" s="1"/>
  <c r="G56" i="16" a="1"/>
  <c r="G56" i="16" l="1"/>
  <c r="F56" i="16" a="1"/>
  <c r="F56" i="16" l="1"/>
  <c r="Q55" i="16" a="1"/>
  <c r="Q55" i="16" l="1"/>
  <c r="P55" i="16" a="1"/>
  <c r="P55" i="16" l="1"/>
  <c r="M55" i="16" a="1"/>
  <c r="M55" i="16" l="1"/>
  <c r="L55" i="16" a="1"/>
  <c r="L55" i="16" l="1"/>
  <c r="N55" i="16" s="1"/>
  <c r="I55" i="16" a="1"/>
  <c r="I55" i="16" l="1"/>
  <c r="H55" i="16" a="1"/>
  <c r="H55" i="16" l="1"/>
  <c r="J55" i="16"/>
  <c r="O55" i="16" s="1"/>
  <c r="G55" i="16" a="1"/>
  <c r="G55" i="16" l="1"/>
  <c r="F55" i="16" a="1"/>
  <c r="F55" i="16" l="1"/>
  <c r="P54" i="16" a="1"/>
  <c r="P54" i="16" l="1"/>
  <c r="L54" i="16" a="1"/>
  <c r="L54" i="16" l="1"/>
  <c r="H54" i="16" a="1"/>
  <c r="H54" i="16" l="1"/>
  <c r="F54" i="16" a="1"/>
  <c r="F54" i="16" l="1"/>
  <c r="E54" i="16"/>
  <c r="Q54" i="16" a="1"/>
  <c r="I54" i="16" a="1"/>
  <c r="Q53" i="16" a="1"/>
  <c r="G54" i="16" a="1"/>
  <c r="M54" i="16" a="1"/>
  <c r="Q53" i="16" l="1"/>
  <c r="Q54" i="16"/>
  <c r="M54" i="16"/>
  <c r="N54" i="16" s="1"/>
  <c r="I54" i="16"/>
  <c r="J54" i="16" s="1"/>
  <c r="O54" i="16" s="1"/>
  <c r="R54" i="16" s="1"/>
  <c r="G54" i="16"/>
  <c r="P53" i="16" a="1"/>
  <c r="P53" i="16" l="1"/>
  <c r="M53" i="16" a="1"/>
  <c r="M53" i="16" l="1"/>
  <c r="L53" i="16" a="1"/>
  <c r="L53" i="16" l="1"/>
  <c r="N53" i="16" s="1"/>
  <c r="I53" i="16" a="1"/>
  <c r="I53" i="16" l="1"/>
  <c r="H53" i="16" a="1"/>
  <c r="H53" i="16" l="1"/>
  <c r="J53" i="16"/>
  <c r="O53" i="16" s="1"/>
  <c r="G53" i="16" a="1"/>
  <c r="G53" i="16" l="1"/>
  <c r="F53" i="16" a="1"/>
  <c r="F53" i="16" l="1"/>
  <c r="Q52" i="16" a="1"/>
  <c r="Q52" i="16" l="1"/>
  <c r="P52" i="16" a="1"/>
  <c r="P52" i="16" l="1"/>
  <c r="M52" i="16" a="1"/>
  <c r="M52" i="16" l="1"/>
  <c r="L52" i="16" a="1"/>
  <c r="L52" i="16" l="1"/>
  <c r="N52" i="16" s="1"/>
  <c r="I52" i="16" a="1"/>
  <c r="I52" i="16" l="1"/>
  <c r="H52" i="16" a="1"/>
  <c r="H52" i="16" l="1"/>
  <c r="J52" i="16" s="1"/>
  <c r="O52" i="16" s="1"/>
  <c r="G52" i="16" a="1"/>
  <c r="G52" i="16" l="1"/>
  <c r="F52" i="16" a="1"/>
  <c r="F52" i="16" l="1"/>
  <c r="Q51" i="16" a="1"/>
  <c r="Q51" i="16" l="1"/>
  <c r="P51" i="16" a="1"/>
  <c r="P51" i="16" l="1"/>
  <c r="M51" i="16" a="1"/>
  <c r="M51" i="16" l="1"/>
  <c r="L51" i="16" a="1"/>
  <c r="L51" i="16" l="1"/>
  <c r="N51" i="16" s="1"/>
  <c r="I51" i="16" a="1"/>
  <c r="I51" i="16" l="1"/>
  <c r="H51" i="16" a="1"/>
  <c r="H51" i="16" l="1"/>
  <c r="J51" i="16" s="1"/>
  <c r="O51" i="16" s="1"/>
  <c r="G51" i="16" a="1"/>
  <c r="G51" i="16" l="1"/>
  <c r="F51" i="16" a="1"/>
  <c r="F51" i="16" l="1"/>
  <c r="Q50" i="16" a="1"/>
  <c r="Q50" i="16" l="1"/>
  <c r="P50" i="16" a="1"/>
  <c r="P50" i="16" l="1"/>
  <c r="M50" i="16" a="1"/>
  <c r="M50" i="16" l="1"/>
  <c r="L50" i="16" a="1"/>
  <c r="L50" i="16" l="1"/>
  <c r="N50" i="16"/>
  <c r="I50" i="16" a="1"/>
  <c r="I50" i="16" l="1"/>
  <c r="H50" i="16" a="1"/>
  <c r="H50" i="16" l="1"/>
  <c r="J50" i="16" s="1"/>
  <c r="O50" i="16" s="1"/>
  <c r="G50" i="16" a="1"/>
  <c r="G50" i="16" l="1"/>
  <c r="F50" i="16" a="1"/>
  <c r="F50" i="16" l="1"/>
  <c r="Q49" i="16" a="1"/>
  <c r="Q49" i="16" l="1"/>
  <c r="P49" i="16" a="1"/>
  <c r="P49" i="16" l="1"/>
  <c r="M49" i="16" a="1"/>
  <c r="M49" i="16" l="1"/>
  <c r="L49" i="16" a="1"/>
  <c r="L49" i="16" l="1"/>
  <c r="N49" i="16"/>
  <c r="I49" i="16" a="1"/>
  <c r="I49" i="16" l="1"/>
  <c r="H49" i="16" a="1"/>
  <c r="H49" i="16" l="1"/>
  <c r="J49" i="16"/>
  <c r="O49" i="16" s="1"/>
  <c r="G49" i="16" a="1"/>
  <c r="G49" i="16" l="1"/>
  <c r="F49" i="16" a="1"/>
  <c r="F49" i="16" l="1"/>
  <c r="Q48" i="16" a="1"/>
  <c r="Q48" i="16" l="1"/>
  <c r="P48" i="16" a="1"/>
  <c r="P48" i="16" l="1"/>
  <c r="M48" i="16" a="1"/>
  <c r="M48" i="16" l="1"/>
  <c r="L48" i="16" a="1"/>
  <c r="L48" i="16" l="1"/>
  <c r="N48" i="16"/>
  <c r="I48" i="16" a="1"/>
  <c r="I48" i="16" l="1"/>
  <c r="H48" i="16" a="1"/>
  <c r="H48" i="16" l="1"/>
  <c r="J48" i="16" s="1"/>
  <c r="O48" i="16" s="1"/>
  <c r="G48" i="16" a="1"/>
  <c r="G48" i="16" l="1"/>
  <c r="F48" i="16" a="1"/>
  <c r="F48" i="16" l="1"/>
  <c r="Q47" i="16" a="1"/>
  <c r="Q47" i="16" l="1"/>
  <c r="P47" i="16" a="1"/>
  <c r="P47" i="16" l="1"/>
  <c r="M47" i="16" a="1"/>
  <c r="M47" i="16" l="1"/>
  <c r="L47" i="16" a="1"/>
  <c r="L47" i="16" l="1"/>
  <c r="N47" i="16"/>
  <c r="I47" i="16" a="1"/>
  <c r="I47" i="16" l="1"/>
  <c r="H47" i="16" a="1"/>
  <c r="H47" i="16" l="1"/>
  <c r="J47" i="16"/>
  <c r="O47" i="16" s="1"/>
  <c r="G47" i="16" a="1"/>
  <c r="G47" i="16" l="1"/>
  <c r="F47" i="16" a="1"/>
  <c r="F47" i="16" l="1"/>
  <c r="Q46" i="16" a="1"/>
  <c r="Q46" i="16" l="1"/>
  <c r="P46" i="16" a="1"/>
  <c r="P46" i="16" l="1"/>
  <c r="M46" i="16" a="1"/>
  <c r="M46" i="16" l="1"/>
  <c r="L46" i="16" a="1"/>
  <c r="L46" i="16" l="1"/>
  <c r="N46" i="16"/>
  <c r="I46" i="16" a="1"/>
  <c r="I46" i="16" l="1"/>
  <c r="H46" i="16" a="1"/>
  <c r="H46" i="16" l="1"/>
  <c r="J46" i="16"/>
  <c r="O46" i="16" s="1"/>
  <c r="G46" i="16" a="1"/>
  <c r="G46" i="16" l="1"/>
  <c r="F46" i="16" a="1"/>
  <c r="F46" i="16" l="1"/>
  <c r="Q45" i="16" a="1"/>
  <c r="Q45" i="16" l="1"/>
  <c r="P45" i="16" a="1"/>
  <c r="P45" i="16" l="1"/>
  <c r="M45" i="16" a="1"/>
  <c r="M45" i="16" l="1"/>
  <c r="L45" i="16" a="1"/>
  <c r="L45" i="16" l="1"/>
  <c r="N45" i="16" s="1"/>
  <c r="I45" i="16" a="1"/>
  <c r="I45" i="16" l="1"/>
  <c r="H45" i="16" a="1"/>
  <c r="H45" i="16" l="1"/>
  <c r="J45" i="16" s="1"/>
  <c r="O45" i="16" s="1"/>
  <c r="G45" i="16" a="1"/>
  <c r="G45" i="16" l="1"/>
  <c r="F45" i="16" a="1"/>
  <c r="F45" i="16" l="1"/>
  <c r="P44" i="16" a="1"/>
  <c r="P44" i="16" l="1"/>
  <c r="L44" i="16" a="1"/>
  <c r="L44" i="16" l="1"/>
  <c r="H44" i="16" a="1"/>
  <c r="H44" i="16" l="1"/>
  <c r="F44" i="16" a="1"/>
  <c r="F44" i="16" l="1"/>
  <c r="E44" i="16"/>
  <c r="I44" i="16" a="1"/>
  <c r="G44" i="16" a="1"/>
  <c r="M44" i="16" a="1"/>
  <c r="Q44" i="16" a="1"/>
  <c r="Q44" i="16" l="1"/>
  <c r="M44" i="16"/>
  <c r="N44" i="16" s="1"/>
  <c r="I44" i="16"/>
  <c r="J44" i="16" s="1"/>
  <c r="O44" i="16" s="1"/>
  <c r="R44" i="16" s="1"/>
  <c r="G44" i="16"/>
  <c r="P43" i="16" a="1"/>
  <c r="P43" i="16" l="1"/>
  <c r="L43" i="16" a="1"/>
  <c r="L43" i="16" l="1"/>
  <c r="H43" i="16" a="1"/>
  <c r="H43" i="16" l="1"/>
  <c r="F43" i="16" a="1"/>
  <c r="F43" i="16" l="1"/>
  <c r="E43" i="16"/>
  <c r="M43" i="16" a="1"/>
  <c r="Q43" i="16" a="1"/>
  <c r="G43" i="16" a="1"/>
  <c r="I43" i="16" a="1"/>
  <c r="Q43" i="16" l="1"/>
  <c r="M43" i="16"/>
  <c r="N43" i="16" s="1"/>
  <c r="I43" i="16"/>
  <c r="J43" i="16" s="1"/>
  <c r="O43" i="16" s="1"/>
  <c r="R43" i="16" s="1"/>
  <c r="G43" i="16"/>
  <c r="P42" i="16" a="1"/>
  <c r="P42" i="16" l="1"/>
  <c r="L42" i="16" a="1"/>
  <c r="L42" i="16" l="1"/>
  <c r="H42" i="16" a="1"/>
  <c r="H42" i="16" l="1"/>
  <c r="F42" i="16" a="1"/>
  <c r="F42" i="16" l="1"/>
  <c r="E42" i="16"/>
  <c r="I42" i="16" a="1"/>
  <c r="Q42" i="16" a="1"/>
  <c r="M42" i="16" a="1"/>
  <c r="G42" i="16" a="1"/>
  <c r="Q41" i="16" a="1"/>
  <c r="Q41" i="16" l="1"/>
  <c r="Q42" i="16"/>
  <c r="M42" i="16"/>
  <c r="N42" i="16" s="1"/>
  <c r="I42" i="16"/>
  <c r="J42" i="16" s="1"/>
  <c r="O42" i="16" s="1"/>
  <c r="R42" i="16" s="1"/>
  <c r="G42" i="16"/>
  <c r="P41" i="16" a="1"/>
  <c r="P41" i="16" l="1"/>
  <c r="M41" i="16" a="1"/>
  <c r="M41" i="16" l="1"/>
  <c r="L41" i="16" a="1"/>
  <c r="L41" i="16" l="1"/>
  <c r="N41" i="16"/>
  <c r="I41" i="16" a="1"/>
  <c r="I41" i="16" l="1"/>
  <c r="H41" i="16" a="1"/>
  <c r="H41" i="16" l="1"/>
  <c r="J41" i="16"/>
  <c r="O41" i="16" s="1"/>
  <c r="G41" i="16" a="1"/>
  <c r="G41" i="16" l="1"/>
  <c r="F41" i="16" a="1"/>
  <c r="F41" i="16" l="1"/>
  <c r="P40" i="16" a="1"/>
  <c r="P40" i="16" l="1"/>
  <c r="L40" i="16" a="1"/>
  <c r="L40" i="16" l="1"/>
  <c r="H40" i="16" a="1"/>
  <c r="H40" i="16" l="1"/>
  <c r="F40" i="16" a="1"/>
  <c r="F40" i="16" l="1"/>
  <c r="E40" i="16"/>
  <c r="G40" i="16" a="1"/>
  <c r="Q39" i="16" a="1"/>
  <c r="M40" i="16" a="1"/>
  <c r="Q40" i="16" a="1"/>
  <c r="I40" i="16" a="1"/>
  <c r="Q39" i="16" l="1"/>
  <c r="Q40" i="16"/>
  <c r="M40" i="16"/>
  <c r="N40" i="16" s="1"/>
  <c r="I40" i="16"/>
  <c r="J40" i="16" s="1"/>
  <c r="O40" i="16" s="1"/>
  <c r="R40" i="16" s="1"/>
  <c r="G40" i="16"/>
  <c r="P39" i="16" a="1"/>
  <c r="P39" i="16" l="1"/>
  <c r="M39" i="16" a="1"/>
  <c r="M39" i="16" l="1"/>
  <c r="L39" i="16" a="1"/>
  <c r="L39" i="16" l="1"/>
  <c r="N39" i="16"/>
  <c r="I39" i="16" a="1"/>
  <c r="I39" i="16" l="1"/>
  <c r="H39" i="16" a="1"/>
  <c r="H39" i="16" l="1"/>
  <c r="J39" i="16" s="1"/>
  <c r="O39" i="16" s="1"/>
  <c r="G39" i="16" a="1"/>
  <c r="G39" i="16" l="1"/>
  <c r="F39" i="16" a="1"/>
  <c r="F39" i="16" l="1"/>
  <c r="Q38" i="16" a="1"/>
  <c r="Q38" i="16" l="1"/>
  <c r="P38" i="16" a="1"/>
  <c r="P38" i="16" l="1"/>
  <c r="M38" i="16" a="1"/>
  <c r="M38" i="16" l="1"/>
  <c r="L38" i="16" a="1"/>
  <c r="L38" i="16" l="1"/>
  <c r="N38" i="16"/>
  <c r="I38" i="16" a="1"/>
  <c r="I38" i="16" l="1"/>
  <c r="H38" i="16" a="1"/>
  <c r="H38" i="16" l="1"/>
  <c r="J38" i="16" s="1"/>
  <c r="O38" i="16" s="1"/>
  <c r="G38" i="16" a="1"/>
  <c r="G38" i="16" l="1"/>
  <c r="F38" i="16" a="1"/>
  <c r="F38" i="16" l="1"/>
  <c r="P37" i="16" a="1"/>
  <c r="P37" i="16" l="1"/>
  <c r="L37" i="16" a="1"/>
  <c r="L37" i="16" l="1"/>
  <c r="H37" i="16" a="1"/>
  <c r="H37" i="16" l="1"/>
  <c r="F37" i="16" a="1"/>
  <c r="F37" i="16" l="1"/>
  <c r="E37" i="16"/>
  <c r="G37" i="16" a="1"/>
  <c r="Q36" i="16" a="1"/>
  <c r="I37" i="16" a="1"/>
  <c r="Q37" i="16" a="1"/>
  <c r="M37" i="16" a="1"/>
  <c r="Q36" i="16" l="1"/>
  <c r="Q37" i="16"/>
  <c r="M37" i="16"/>
  <c r="N37" i="16" s="1"/>
  <c r="I37" i="16"/>
  <c r="J37" i="16" s="1"/>
  <c r="O37" i="16" s="1"/>
  <c r="R37" i="16" s="1"/>
  <c r="G37" i="16"/>
  <c r="P36" i="16" a="1"/>
  <c r="P36" i="16" l="1"/>
  <c r="M36" i="16" a="1"/>
  <c r="M36" i="16" l="1"/>
  <c r="L36" i="16" a="1"/>
  <c r="L36" i="16" l="1"/>
  <c r="N36" i="16" s="1"/>
  <c r="I36" i="16" a="1"/>
  <c r="I36" i="16" l="1"/>
  <c r="H36" i="16" a="1"/>
  <c r="H36" i="16" l="1"/>
  <c r="J36" i="16" s="1"/>
  <c r="O36" i="16" s="1"/>
  <c r="G36" i="16" a="1"/>
  <c r="G36" i="16" l="1"/>
  <c r="F36" i="16" a="1"/>
  <c r="F36" i="16" l="1"/>
  <c r="P35" i="16" a="1"/>
  <c r="P35" i="16" l="1"/>
  <c r="L35" i="16" a="1"/>
  <c r="L35" i="16" l="1"/>
  <c r="H35" i="16" a="1"/>
  <c r="H35" i="16" l="1"/>
  <c r="F35" i="16" a="1"/>
  <c r="F35" i="16" l="1"/>
  <c r="E35" i="16"/>
  <c r="I35" i="16" a="1"/>
  <c r="M35" i="16" a="1"/>
  <c r="G35" i="16" a="1"/>
  <c r="Q35" i="16" a="1"/>
  <c r="Q35" i="16" l="1"/>
  <c r="M35" i="16"/>
  <c r="N35" i="16" s="1"/>
  <c r="I35" i="16"/>
  <c r="J35" i="16" s="1"/>
  <c r="O35" i="16" s="1"/>
  <c r="R35" i="16" s="1"/>
  <c r="G35" i="16"/>
  <c r="P34" i="16" a="1"/>
  <c r="P34" i="16" l="1"/>
  <c r="L34" i="16" a="1"/>
  <c r="L34" i="16" l="1"/>
  <c r="H34" i="16" a="1"/>
  <c r="H34" i="16" l="1"/>
  <c r="F34" i="16" a="1"/>
  <c r="F34" i="16" l="1"/>
  <c r="E34" i="16"/>
  <c r="Q34" i="16" a="1"/>
  <c r="G34" i="16" a="1"/>
  <c r="Q33" i="16" a="1"/>
  <c r="I34" i="16" a="1"/>
  <c r="M34" i="16" a="1"/>
  <c r="Q33" i="16" l="1"/>
  <c r="Q34" i="16"/>
  <c r="M34" i="16"/>
  <c r="N34" i="16" s="1"/>
  <c r="I34" i="16"/>
  <c r="J34" i="16" s="1"/>
  <c r="O34" i="16" s="1"/>
  <c r="R34" i="16" s="1"/>
  <c r="G34" i="16"/>
  <c r="P33" i="16" a="1"/>
  <c r="P33" i="16" l="1"/>
  <c r="M33" i="16" a="1"/>
  <c r="M33" i="16" l="1"/>
  <c r="L33" i="16" a="1"/>
  <c r="L33" i="16" l="1"/>
  <c r="N33" i="16" s="1"/>
  <c r="I33" i="16" a="1"/>
  <c r="I33" i="16" l="1"/>
  <c r="H33" i="16" a="1"/>
  <c r="H33" i="16" l="1"/>
  <c r="J33" i="16"/>
  <c r="O33" i="16" s="1"/>
  <c r="G33" i="16" a="1"/>
  <c r="G33" i="16" l="1"/>
  <c r="F33" i="16" a="1"/>
  <c r="F33" i="16" l="1"/>
  <c r="Q32" i="16" a="1"/>
  <c r="Q32" i="16" l="1"/>
  <c r="P32" i="16" a="1"/>
  <c r="P32" i="16" l="1"/>
  <c r="M32" i="16" a="1"/>
  <c r="M32" i="16" l="1"/>
  <c r="L32" i="16" a="1"/>
  <c r="L32" i="16" l="1"/>
  <c r="N32" i="16"/>
  <c r="I32" i="16" a="1"/>
  <c r="I32" i="16" l="1"/>
  <c r="H32" i="16" a="1"/>
  <c r="H32" i="16" l="1"/>
  <c r="J32" i="16" s="1"/>
  <c r="O32" i="16" s="1"/>
  <c r="G32" i="16" a="1"/>
  <c r="G32" i="16" l="1"/>
  <c r="F32" i="16" a="1"/>
  <c r="F32" i="16" l="1"/>
  <c r="Q31" i="16" a="1"/>
  <c r="Q31" i="16" l="1"/>
  <c r="P31" i="16" a="1"/>
  <c r="P31" i="16" l="1"/>
  <c r="M31" i="16" a="1"/>
  <c r="M31" i="16" l="1"/>
  <c r="L31" i="16" a="1"/>
  <c r="L31" i="16" l="1"/>
  <c r="N31" i="16" s="1"/>
  <c r="I31" i="16" a="1"/>
  <c r="I31" i="16" l="1"/>
  <c r="H31" i="16" a="1"/>
  <c r="H31" i="16" l="1"/>
  <c r="J31" i="16"/>
  <c r="O31" i="16" s="1"/>
  <c r="G31" i="16" a="1"/>
  <c r="G31" i="16" l="1"/>
  <c r="F31" i="16" a="1"/>
  <c r="F31" i="16" l="1"/>
  <c r="Q30" i="16" a="1"/>
  <c r="Q30" i="16" l="1"/>
  <c r="P30" i="16" a="1"/>
  <c r="P30" i="16" l="1"/>
  <c r="M30" i="16" a="1"/>
  <c r="M30" i="16" l="1"/>
  <c r="L30" i="16" a="1"/>
  <c r="L30" i="16" l="1"/>
  <c r="N30" i="16" s="1"/>
  <c r="I30" i="16" a="1"/>
  <c r="I30" i="16" l="1"/>
  <c r="H30" i="16" a="1"/>
  <c r="H30" i="16" l="1"/>
  <c r="J30" i="16"/>
  <c r="O30" i="16" s="1"/>
  <c r="G30" i="16" a="1"/>
  <c r="G30" i="16" l="1"/>
  <c r="F30" i="16" a="1"/>
  <c r="F30" i="16" l="1"/>
  <c r="P29" i="16" a="1"/>
  <c r="P29" i="16" l="1"/>
  <c r="L29" i="16" a="1"/>
  <c r="L29" i="16" l="1"/>
  <c r="H29" i="16" a="1"/>
  <c r="H29" i="16" l="1"/>
  <c r="F29" i="16" a="1"/>
  <c r="F29" i="16" l="1"/>
  <c r="E29" i="16"/>
  <c r="I29" i="16" a="1"/>
  <c r="M29" i="16" a="1"/>
  <c r="G29" i="16" a="1"/>
  <c r="Q28" i="16" a="1"/>
  <c r="Q29" i="16" a="1"/>
  <c r="Q28" i="16" l="1"/>
  <c r="Q29" i="16"/>
  <c r="M29" i="16"/>
  <c r="N29" i="16" s="1"/>
  <c r="I29" i="16"/>
  <c r="J29" i="16" s="1"/>
  <c r="O29" i="16" s="1"/>
  <c r="R29" i="16" s="1"/>
  <c r="G29" i="16"/>
  <c r="P28" i="16" a="1"/>
  <c r="P28" i="16" l="1"/>
  <c r="M28" i="16" a="1"/>
  <c r="M28" i="16" l="1"/>
  <c r="L28" i="16" a="1"/>
  <c r="L28" i="16" l="1"/>
  <c r="N28" i="16"/>
  <c r="I28" i="16" a="1"/>
  <c r="I28" i="16" l="1"/>
  <c r="H28" i="16" a="1"/>
  <c r="H28" i="16" l="1"/>
  <c r="J28" i="16"/>
  <c r="O28" i="16" s="1"/>
  <c r="G28" i="16" a="1"/>
  <c r="G28" i="16" l="1"/>
  <c r="F28" i="16" a="1"/>
  <c r="F28" i="16" l="1"/>
  <c r="Q27" i="16" a="1"/>
  <c r="Q27" i="16" l="1"/>
  <c r="P27" i="16" a="1"/>
  <c r="P27" i="16" l="1"/>
  <c r="M27" i="16" a="1"/>
  <c r="M27" i="16" l="1"/>
  <c r="L27" i="16" a="1"/>
  <c r="L27" i="16" l="1"/>
  <c r="N27" i="16" s="1"/>
  <c r="I27" i="16" a="1"/>
  <c r="I27" i="16" l="1"/>
  <c r="H27" i="16" a="1"/>
  <c r="H27" i="16" l="1"/>
  <c r="J27" i="16" s="1"/>
  <c r="O27" i="16" s="1"/>
  <c r="G27" i="16" a="1"/>
  <c r="G27" i="16" l="1"/>
  <c r="F27" i="16" a="1"/>
  <c r="F27" i="16" l="1"/>
  <c r="P26" i="16" a="1"/>
  <c r="P26" i="16" l="1"/>
  <c r="L26" i="16" a="1"/>
  <c r="L26" i="16" l="1"/>
  <c r="H26" i="16" a="1"/>
  <c r="H26" i="16" l="1"/>
  <c r="F26" i="16" a="1"/>
  <c r="F26" i="16" l="1"/>
  <c r="E26" i="16"/>
  <c r="Q26" i="16" a="1"/>
  <c r="I26" i="16" a="1"/>
  <c r="Q25" i="16" a="1"/>
  <c r="G26" i="16" a="1"/>
  <c r="M26" i="16" a="1"/>
  <c r="Q25" i="16" l="1"/>
  <c r="Q26" i="16"/>
  <c r="M26" i="16"/>
  <c r="N26" i="16" s="1"/>
  <c r="I26" i="16"/>
  <c r="J26" i="16" s="1"/>
  <c r="O26" i="16" s="1"/>
  <c r="R26" i="16" s="1"/>
  <c r="G26" i="16"/>
  <c r="P25" i="16" a="1"/>
  <c r="P25" i="16" l="1"/>
  <c r="M25" i="16" a="1"/>
  <c r="M25" i="16" l="1"/>
  <c r="L25" i="16" a="1"/>
  <c r="L25" i="16" l="1"/>
  <c r="N25" i="16" s="1"/>
  <c r="I25" i="16" a="1"/>
  <c r="I25" i="16" l="1"/>
  <c r="H25" i="16" a="1"/>
  <c r="H25" i="16" l="1"/>
  <c r="J25" i="16"/>
  <c r="O25" i="16" s="1"/>
  <c r="G25" i="16" a="1"/>
  <c r="G25" i="16" l="1"/>
  <c r="F25" i="16" a="1"/>
  <c r="F25" i="16" l="1"/>
  <c r="Q24" i="16" a="1"/>
  <c r="Q24" i="16" l="1"/>
  <c r="P24" i="16" a="1"/>
  <c r="P24" i="16" l="1"/>
  <c r="M24" i="16" a="1"/>
  <c r="M24" i="16" l="1"/>
  <c r="L24" i="16" a="1"/>
  <c r="L24" i="16" l="1"/>
  <c r="N24" i="16" s="1"/>
  <c r="I24" i="16" a="1"/>
  <c r="I24" i="16" l="1"/>
  <c r="H24" i="16" a="1"/>
  <c r="H24" i="16" l="1"/>
  <c r="J24" i="16" s="1"/>
  <c r="O24" i="16" s="1"/>
  <c r="G24" i="16" a="1"/>
  <c r="G24" i="16" l="1"/>
  <c r="F24" i="16" a="1"/>
  <c r="F24" i="16" l="1"/>
  <c r="Q23" i="16" a="1"/>
  <c r="Q23" i="16" l="1"/>
  <c r="P23" i="16" a="1"/>
  <c r="P23" i="16" l="1"/>
  <c r="M23" i="16" a="1"/>
  <c r="M23" i="16" l="1"/>
  <c r="L23" i="16" a="1"/>
  <c r="L23" i="16" l="1"/>
  <c r="N23" i="16" s="1"/>
  <c r="I23" i="16" a="1"/>
  <c r="I23" i="16" l="1"/>
  <c r="H23" i="16" a="1"/>
  <c r="H23" i="16" l="1"/>
  <c r="J23" i="16"/>
  <c r="O23" i="16" s="1"/>
  <c r="G23" i="16" a="1"/>
  <c r="G23" i="16" l="1"/>
  <c r="F23" i="16" a="1"/>
  <c r="F23" i="16" l="1"/>
  <c r="P22" i="16" a="1"/>
  <c r="P22" i="16" l="1"/>
  <c r="L22" i="16" a="1"/>
  <c r="L22" i="16" l="1"/>
  <c r="H22" i="16" a="1"/>
  <c r="H22" i="16" l="1"/>
  <c r="F22" i="16" a="1"/>
  <c r="F22" i="16" l="1"/>
  <c r="E22" i="16"/>
  <c r="G22" i="16" a="1"/>
  <c r="M22" i="16" a="1"/>
  <c r="I22" i="16" a="1"/>
  <c r="Q21" i="16" a="1"/>
  <c r="Q22" i="16" a="1"/>
  <c r="Q21" i="16" l="1"/>
  <c r="Q22" i="16"/>
  <c r="M22" i="16"/>
  <c r="N22" i="16" s="1"/>
  <c r="I22" i="16"/>
  <c r="J22" i="16" s="1"/>
  <c r="O22" i="16" s="1"/>
  <c r="R22" i="16" s="1"/>
  <c r="G22" i="16"/>
  <c r="P21" i="16" a="1"/>
  <c r="P21" i="16" l="1"/>
  <c r="M21" i="16" a="1"/>
  <c r="M21" i="16" l="1"/>
  <c r="L21" i="16" a="1"/>
  <c r="L21" i="16" l="1"/>
  <c r="N21" i="16" s="1"/>
  <c r="I21" i="16" a="1"/>
  <c r="I21" i="16" l="1"/>
  <c r="H21" i="16" a="1"/>
  <c r="H21" i="16" l="1"/>
  <c r="J21" i="16" s="1"/>
  <c r="O21" i="16" s="1"/>
  <c r="G21" i="16" a="1"/>
  <c r="G21" i="16" l="1"/>
  <c r="F21" i="16" a="1"/>
  <c r="F21" i="16" l="1"/>
  <c r="P20" i="16" a="1"/>
  <c r="P20" i="16" l="1"/>
  <c r="L20" i="16" a="1"/>
  <c r="L20" i="16" l="1"/>
  <c r="H20" i="16" a="1"/>
  <c r="H20" i="16" l="1"/>
  <c r="F20" i="16" a="1"/>
  <c r="F20" i="16" l="1"/>
  <c r="E20" i="16"/>
  <c r="Q20" i="16" a="1"/>
  <c r="Q19" i="16" a="1"/>
  <c r="I20" i="16" a="1"/>
  <c r="G20" i="16" a="1"/>
  <c r="M20" i="16" a="1"/>
  <c r="Q19" i="16" l="1"/>
  <c r="Q20" i="16"/>
  <c r="M20" i="16"/>
  <c r="N20" i="16" s="1"/>
  <c r="I20" i="16"/>
  <c r="J20" i="16" s="1"/>
  <c r="O20" i="16" s="1"/>
  <c r="R20" i="16" s="1"/>
  <c r="G20" i="16"/>
  <c r="P19" i="16" a="1"/>
  <c r="P19" i="16" l="1"/>
  <c r="M19" i="16" a="1"/>
  <c r="M19" i="16" l="1"/>
  <c r="L19" i="16" a="1"/>
  <c r="L19" i="16" l="1"/>
  <c r="N19" i="16" s="1"/>
  <c r="I19" i="16" a="1"/>
  <c r="I19" i="16" l="1"/>
  <c r="H19" i="16" a="1"/>
  <c r="H19" i="16" l="1"/>
  <c r="J19" i="16"/>
  <c r="O19" i="16" s="1"/>
  <c r="R19" i="16" s="1"/>
  <c r="G19" i="16" a="1"/>
  <c r="G19" i="16" l="1"/>
  <c r="F19" i="16" a="1"/>
  <c r="F19" i="16" l="1"/>
  <c r="Q18" i="16" a="1"/>
  <c r="Q18" i="16" l="1"/>
  <c r="P18" i="16" a="1"/>
  <c r="P18" i="16" l="1"/>
  <c r="M18" i="16" a="1"/>
  <c r="M18" i="16" l="1"/>
  <c r="L18" i="16" a="1"/>
  <c r="L18" i="16" l="1"/>
  <c r="N18" i="16" s="1"/>
  <c r="I18" i="16" a="1"/>
  <c r="I18" i="16" l="1"/>
  <c r="H18" i="16" a="1"/>
  <c r="H18" i="16" l="1"/>
  <c r="J18" i="16" s="1"/>
  <c r="O18" i="16" s="1"/>
  <c r="G18" i="16" a="1"/>
  <c r="G18" i="16" l="1"/>
  <c r="F18" i="16" a="1"/>
  <c r="F18" i="16" l="1"/>
  <c r="Q17" i="16" a="1"/>
  <c r="Q17" i="16" l="1"/>
  <c r="P17" i="16" a="1"/>
  <c r="P17" i="16" l="1"/>
  <c r="M17" i="16" a="1"/>
  <c r="M17" i="16" l="1"/>
  <c r="L17" i="16" a="1"/>
  <c r="L17" i="16" l="1"/>
  <c r="N17" i="16" s="1"/>
  <c r="I17" i="16" a="1"/>
  <c r="I17" i="16" l="1"/>
  <c r="H17" i="16" a="1"/>
  <c r="H17" i="16" l="1"/>
  <c r="J17" i="16"/>
  <c r="O17" i="16" s="1"/>
  <c r="G17" i="16" a="1"/>
  <c r="G17" i="16" l="1"/>
  <c r="F17" i="16" a="1"/>
  <c r="F17" i="16" l="1"/>
  <c r="Q16" i="16" a="1"/>
  <c r="Q16" i="16" l="1"/>
  <c r="P16" i="16" a="1"/>
  <c r="P16" i="16" l="1"/>
  <c r="M16" i="16" a="1"/>
  <c r="M16" i="16" l="1"/>
  <c r="L16" i="16" a="1"/>
  <c r="L16" i="16" l="1"/>
  <c r="N16" i="16" s="1"/>
  <c r="I16" i="16" a="1"/>
  <c r="I16" i="16" l="1"/>
  <c r="H16" i="16" a="1"/>
  <c r="H16" i="16" l="1"/>
  <c r="J16" i="16"/>
  <c r="O16" i="16" s="1"/>
  <c r="G16" i="16" a="1"/>
  <c r="G16" i="16" l="1"/>
  <c r="F16" i="16" a="1"/>
  <c r="F16" i="16" l="1"/>
  <c r="P15" i="16" a="1"/>
  <c r="P15" i="16" l="1"/>
  <c r="L15" i="16" a="1"/>
  <c r="L15" i="16" l="1"/>
  <c r="H15" i="16" a="1"/>
  <c r="H15" i="16" l="1"/>
  <c r="F15" i="16" a="1"/>
  <c r="F15" i="16" l="1"/>
  <c r="E15" i="16"/>
  <c r="G15" i="16" a="1"/>
  <c r="I15" i="16" a="1"/>
  <c r="Q15" i="16" a="1"/>
  <c r="M15" i="16" a="1"/>
  <c r="Q14" i="16" a="1"/>
  <c r="Q14" i="16" l="1"/>
  <c r="Q15" i="16"/>
  <c r="M15" i="16"/>
  <c r="N15" i="16" s="1"/>
  <c r="I15" i="16"/>
  <c r="J15" i="16" s="1"/>
  <c r="O15" i="16" s="1"/>
  <c r="R15" i="16" s="1"/>
  <c r="G15" i="16"/>
  <c r="P14" i="16" a="1"/>
  <c r="P14" i="16" l="1"/>
  <c r="M14" i="16" a="1"/>
  <c r="M14" i="16" l="1"/>
  <c r="L14" i="16" a="1"/>
  <c r="L14" i="16" l="1"/>
  <c r="N14" i="16"/>
  <c r="I14" i="16" a="1"/>
  <c r="I14" i="16" l="1"/>
  <c r="H14" i="16" a="1"/>
  <c r="H14" i="16" l="1"/>
  <c r="J14" i="16"/>
  <c r="O14" i="16" s="1"/>
  <c r="G14" i="16" a="1"/>
  <c r="G14" i="16" l="1"/>
  <c r="F14" i="16" a="1"/>
  <c r="F14" i="16" l="1"/>
  <c r="P13" i="16" a="1"/>
  <c r="P13" i="16" l="1"/>
  <c r="L13" i="16" a="1"/>
  <c r="L13" i="16" l="1"/>
  <c r="H13" i="16" a="1"/>
  <c r="H13" i="16" l="1"/>
  <c r="F13" i="16" a="1"/>
  <c r="F13" i="16" l="1"/>
  <c r="E13" i="16"/>
  <c r="Q12" i="16" a="1"/>
  <c r="M13" i="16" a="1"/>
  <c r="I13" i="16" a="1"/>
  <c r="G13" i="16" a="1"/>
  <c r="Q13" i="16" a="1"/>
  <c r="Q12" i="16" l="1"/>
  <c r="Q13" i="16"/>
  <c r="M13" i="16"/>
  <c r="N13" i="16" s="1"/>
  <c r="I13" i="16"/>
  <c r="J13" i="16" s="1"/>
  <c r="O13" i="16" s="1"/>
  <c r="R13" i="16" s="1"/>
  <c r="G13" i="16"/>
  <c r="P12" i="16" a="1"/>
  <c r="P12" i="16" l="1"/>
  <c r="M12" i="16" a="1"/>
  <c r="M12" i="16" l="1"/>
  <c r="L12" i="16" a="1"/>
  <c r="L12" i="16" l="1"/>
  <c r="N12" i="16" s="1"/>
  <c r="I12" i="16" a="1"/>
  <c r="I12" i="16" l="1"/>
  <c r="H12" i="16" a="1"/>
  <c r="H12" i="16" l="1"/>
  <c r="J12" i="16" s="1"/>
  <c r="O12" i="16" s="1"/>
  <c r="R12" i="16" s="1"/>
  <c r="G12" i="16" a="1"/>
  <c r="G12" i="16" l="1"/>
  <c r="F12" i="16" a="1"/>
  <c r="F12" i="16" l="1"/>
  <c r="Q11" i="16" a="1"/>
  <c r="Q11" i="16" l="1"/>
  <c r="P11" i="16" a="1"/>
  <c r="P11" i="16" l="1"/>
  <c r="M11" i="16" a="1"/>
  <c r="M11" i="16" l="1"/>
  <c r="L11" i="16" a="1"/>
  <c r="L11" i="16" l="1"/>
  <c r="N11" i="16" s="1"/>
  <c r="I11" i="16" a="1"/>
  <c r="I11" i="16" l="1"/>
  <c r="H11" i="16" a="1"/>
  <c r="H11" i="16" l="1"/>
  <c r="J11" i="16"/>
  <c r="O11" i="16" s="1"/>
  <c r="G11" i="16" a="1"/>
  <c r="G11" i="16" l="1"/>
  <c r="F11" i="16" a="1"/>
  <c r="F11" i="16" l="1"/>
  <c r="Q10" i="16" a="1"/>
  <c r="Q10" i="16" l="1"/>
  <c r="P10" i="16" a="1"/>
  <c r="P10" i="16" l="1"/>
  <c r="M10" i="16" a="1"/>
  <c r="M10" i="16" l="1"/>
  <c r="L10" i="16" a="1"/>
  <c r="L10" i="16" l="1"/>
  <c r="N10" i="16"/>
  <c r="I10" i="16" a="1"/>
  <c r="I10" i="16" l="1"/>
  <c r="H10" i="16" a="1"/>
  <c r="H10" i="16" l="1"/>
  <c r="J10" i="16" s="1"/>
  <c r="O10" i="16" s="1"/>
  <c r="G10" i="16" a="1"/>
  <c r="G10" i="16" l="1"/>
  <c r="F10" i="16" a="1"/>
  <c r="F10" i="16" l="1"/>
  <c r="Q9" i="16" a="1"/>
  <c r="Q9" i="16" l="1"/>
  <c r="P9" i="16" a="1"/>
  <c r="P9" i="16" l="1"/>
  <c r="M9" i="16" a="1"/>
  <c r="M9" i="16" l="1"/>
  <c r="L9" i="16" a="1"/>
  <c r="L9" i="16" l="1"/>
  <c r="N9" i="16"/>
  <c r="I9" i="16" a="1"/>
  <c r="I9" i="16" l="1"/>
  <c r="H9" i="16" a="1"/>
  <c r="H9" i="16" l="1"/>
  <c r="J9" i="16" s="1"/>
  <c r="O9" i="16" s="1"/>
  <c r="G9" i="16" a="1"/>
  <c r="G9" i="16" l="1"/>
  <c r="F9" i="16" a="1"/>
  <c r="F9" i="16" l="1"/>
  <c r="Q8" i="16" a="1"/>
  <c r="Q8" i="16" l="1"/>
  <c r="P8" i="16" a="1"/>
  <c r="P8" i="16" l="1"/>
  <c r="M8" i="16" a="1"/>
  <c r="M8" i="16" l="1"/>
  <c r="L8" i="16" a="1"/>
  <c r="L8" i="16" l="1"/>
  <c r="N8" i="16" s="1"/>
  <c r="I8" i="16" a="1"/>
  <c r="I8" i="16" l="1"/>
  <c r="H8" i="16" a="1"/>
  <c r="H8" i="16" l="1"/>
  <c r="J8" i="16" s="1"/>
  <c r="O8" i="16" s="1"/>
  <c r="G8" i="16" a="1"/>
  <c r="G8" i="16" l="1"/>
  <c r="F8" i="16" a="1"/>
  <c r="F8" i="16" l="1"/>
  <c r="Q7" i="16" a="1"/>
  <c r="Q7" i="16" l="1"/>
  <c r="P7" i="16" a="1"/>
  <c r="P7" i="16" l="1"/>
  <c r="M7" i="16" a="1"/>
  <c r="M7" i="16" l="1"/>
  <c r="L7" i="16" a="1"/>
  <c r="L7" i="16" l="1"/>
  <c r="N7" i="16" s="1"/>
  <c r="I7" i="16" a="1"/>
  <c r="I7" i="16" l="1"/>
  <c r="H7" i="16" a="1"/>
  <c r="H7" i="16" l="1"/>
  <c r="J7" i="16"/>
  <c r="O7" i="16" s="1"/>
  <c r="G7" i="16" a="1"/>
  <c r="G7" i="16" l="1"/>
  <c r="F7" i="16" a="1"/>
  <c r="F7" i="16" l="1"/>
  <c r="O4" i="16"/>
  <c r="M4" i="16"/>
  <c r="L4" i="16"/>
  <c r="J4" i="16"/>
  <c r="O3" i="16"/>
  <c r="M3" i="16"/>
  <c r="L3" i="16"/>
  <c r="J3" i="16"/>
  <c r="C3" i="16"/>
  <c r="C2" i="16" a="1"/>
  <c r="C2" i="16" s="1"/>
  <c r="R68" i="16" l="1"/>
  <c r="C4" i="16"/>
  <c r="T7" i="16" a="1"/>
  <c r="T7" i="16" s="1"/>
  <c r="C7" i="16" a="1"/>
  <c r="C7" i="16" s="1"/>
  <c r="R73" i="16"/>
  <c r="R72" i="16"/>
  <c r="R70" i="16"/>
  <c r="R69" i="16"/>
  <c r="R67" i="16"/>
  <c r="R64" i="16"/>
  <c r="R63" i="16"/>
  <c r="R59" i="16"/>
  <c r="R58" i="16"/>
  <c r="R57" i="16"/>
  <c r="R56" i="16"/>
  <c r="R55" i="16"/>
  <c r="R53" i="16"/>
  <c r="R52" i="16"/>
  <c r="R51" i="16"/>
  <c r="R50" i="16"/>
  <c r="R49" i="16"/>
  <c r="R48" i="16"/>
  <c r="R47" i="16"/>
  <c r="R46" i="16"/>
  <c r="R45" i="16"/>
  <c r="R41" i="16"/>
  <c r="R39" i="16"/>
  <c r="R38" i="16"/>
  <c r="R36" i="16"/>
  <c r="R33" i="16"/>
  <c r="R32" i="16"/>
  <c r="R31" i="16"/>
  <c r="R30" i="16"/>
  <c r="R28" i="16"/>
  <c r="R27" i="16"/>
  <c r="R25" i="16"/>
  <c r="R24" i="16"/>
  <c r="R23" i="16"/>
  <c r="R21" i="16"/>
  <c r="R18" i="16"/>
  <c r="R17" i="16"/>
  <c r="R16" i="16"/>
  <c r="R14" i="16"/>
  <c r="R11" i="16"/>
  <c r="R10" i="16"/>
  <c r="R9" i="16"/>
  <c r="R8" i="16"/>
  <c r="R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<sst xmlns="http://schemas.openxmlformats.org/spreadsheetml/2006/main" count="2792" uniqueCount="1294">
  <si>
    <t>isin</t>
  </si>
  <si>
    <t>BE6309987400</t>
  </si>
  <si>
    <t>XS1323897725</t>
  </si>
  <si>
    <t>XS1152343668</t>
  </si>
  <si>
    <t>XS2011260705</t>
  </si>
  <si>
    <t>FR0013478252</t>
  </si>
  <si>
    <t>FR0013425170</t>
  </si>
  <si>
    <t>XS1405763019</t>
  </si>
  <si>
    <t>XS2010039548</t>
  </si>
  <si>
    <t>XS2077670342</t>
  </si>
  <si>
    <t>XS2077670003</t>
  </si>
  <si>
    <t>DE000A11QR73</t>
  </si>
  <si>
    <t>XS1207058733</t>
  </si>
  <si>
    <t>XS1294343337</t>
  </si>
  <si>
    <t>XS1294342792</t>
  </si>
  <si>
    <t>XS1713462403</t>
  </si>
  <si>
    <t>XS1501166869</t>
  </si>
  <si>
    <t>XS1195202822</t>
  </si>
  <si>
    <t>XS1974787480</t>
  </si>
  <si>
    <t>XS1501167164</t>
  </si>
  <si>
    <t>XS1413581205</t>
  </si>
  <si>
    <t>XS1309436910</t>
  </si>
  <si>
    <t>short_name</t>
  </si>
  <si>
    <t>type</t>
  </si>
  <si>
    <t>Corp</t>
  </si>
  <si>
    <t>INDUSTRY_GROUP</t>
  </si>
  <si>
    <t>XS2154419118</t>
  </si>
  <si>
    <t>BE6285457519</t>
  </si>
  <si>
    <t>BE6320935271</t>
  </si>
  <si>
    <t>BE6320936287</t>
  </si>
  <si>
    <t>FR0013508512</t>
  </si>
  <si>
    <t>XS2113700921</t>
  </si>
  <si>
    <t>XS1004874621</t>
  </si>
  <si>
    <t>XS2014382845</t>
  </si>
  <si>
    <t>XS2010032378</t>
  </si>
  <si>
    <t>XS1969600748</t>
  </si>
  <si>
    <t>XS1823623878</t>
  </si>
  <si>
    <t>CH0537261858</t>
  </si>
  <si>
    <t>DE000A2YNZY4</t>
  </si>
  <si>
    <t>DE000A169NC2</t>
  </si>
  <si>
    <t>XS2156768546</t>
  </si>
  <si>
    <t>XS1772374770</t>
  </si>
  <si>
    <t>DE0001102499</t>
  </si>
  <si>
    <t>XS2089226026</t>
  </si>
  <si>
    <t>DUM0</t>
  </si>
  <si>
    <t>FR0013213295</t>
  </si>
  <si>
    <t>FR0010961581</t>
  </si>
  <si>
    <t>FR0013464963</t>
  </si>
  <si>
    <t>FR0010891317</t>
  </si>
  <si>
    <t>XS1222590488</t>
  </si>
  <si>
    <t>XS2066706909</t>
  </si>
  <si>
    <t>XS0452187916</t>
  </si>
  <si>
    <t>FR0013455813</t>
  </si>
  <si>
    <t>FR0013365285</t>
  </si>
  <si>
    <t>FR0013455821</t>
  </si>
  <si>
    <t>FR0013428513</t>
  </si>
  <si>
    <t>FR0013344686</t>
  </si>
  <si>
    <t>FR0013284270</t>
  </si>
  <si>
    <t>FR0013504693</t>
  </si>
  <si>
    <t>XS2107315470</t>
  </si>
  <si>
    <t>XS1412711217</t>
  </si>
  <si>
    <t>FR0011360478</t>
  </si>
  <si>
    <t>XS1956028168</t>
  </si>
  <si>
    <t>XS2115092012</t>
  </si>
  <si>
    <t>XS1595704872</t>
  </si>
  <si>
    <t>XS2075938006</t>
  </si>
  <si>
    <t>XS2020670936</t>
  </si>
  <si>
    <t>XS1960678412</t>
  </si>
  <si>
    <t>XS1513062411</t>
  </si>
  <si>
    <t>OEM0</t>
  </si>
  <si>
    <t>XS1476654238</t>
  </si>
  <si>
    <t>XS2078735433</t>
  </si>
  <si>
    <t>XS2154418730</t>
  </si>
  <si>
    <t>XS0975256685</t>
  </si>
  <si>
    <t>FR0013290749</t>
  </si>
  <si>
    <t>RXM0</t>
  </si>
  <si>
    <t>XS2156510021</t>
  </si>
  <si>
    <t>XS1412281534</t>
  </si>
  <si>
    <t>XS1705553250</t>
  </si>
  <si>
    <t>US912810SK51</t>
  </si>
  <si>
    <t>XS2020583618</t>
  </si>
  <si>
    <t>XS1505568136</t>
  </si>
  <si>
    <t>XS1497606365</t>
  </si>
  <si>
    <t>XS1443997819</t>
  </si>
  <si>
    <t>XS1139315581</t>
  </si>
  <si>
    <t>XS1693818525</t>
  </si>
  <si>
    <t>XS2153406868</t>
  </si>
  <si>
    <t>XS2004381245</t>
  </si>
  <si>
    <t>XS2153409029</t>
  </si>
  <si>
    <t>UBM0</t>
  </si>
  <si>
    <t>XS0942081570</t>
  </si>
  <si>
    <t>XS0942082115</t>
  </si>
  <si>
    <t>FR0013476595</t>
  </si>
  <si>
    <t>XS2052321093</t>
  </si>
  <si>
    <t>PTEDPNOM0015</t>
  </si>
  <si>
    <t>XS2149270477</t>
  </si>
  <si>
    <t>XS2150054026</t>
  </si>
  <si>
    <t>XS2101349723</t>
  </si>
  <si>
    <t>XS1419646317</t>
  </si>
  <si>
    <t>FR0013381704</t>
  </si>
  <si>
    <t>XS1120649584</t>
  </si>
  <si>
    <t>CT413383_250620_TRS1</t>
  </si>
  <si>
    <t>XS1689540935</t>
  </si>
  <si>
    <t>XS2123320033</t>
  </si>
  <si>
    <t>CH0336602930</t>
  </si>
  <si>
    <t>FR0013457157</t>
  </si>
  <si>
    <t>XS0969341147</t>
  </si>
  <si>
    <t>XS0969342384</t>
  </si>
  <si>
    <t>XS1222591023</t>
  </si>
  <si>
    <t>XS1222594472</t>
  </si>
  <si>
    <t>XS1309437215</t>
  </si>
  <si>
    <t>USQ12441AA19</t>
  </si>
  <si>
    <t>USQ12441AB91</t>
  </si>
  <si>
    <t>FR0013292828</t>
  </si>
  <si>
    <t>XS1216020161</t>
  </si>
  <si>
    <t>XS1216019585</t>
  </si>
  <si>
    <t>FR0011697010</t>
  </si>
  <si>
    <t>USF2893TAF33</t>
  </si>
  <si>
    <t>FR0011401751</t>
  </si>
  <si>
    <t>USF2893TAM83</t>
  </si>
  <si>
    <t>FR0011700293</t>
  </si>
  <si>
    <t>FR0011401728</t>
  </si>
  <si>
    <t>PTEDPLOM0017</t>
  </si>
  <si>
    <t>PTEDPKOM0034</t>
  </si>
  <si>
    <t>XS2035564629</t>
  </si>
  <si>
    <t>XS1405770907</t>
  </si>
  <si>
    <t>XS1498442521</t>
  </si>
  <si>
    <t>XS2000719992</t>
  </si>
  <si>
    <t>XS1713463559</t>
  </si>
  <si>
    <t>XS1014987355</t>
  </si>
  <si>
    <t>XS0954674825</t>
  </si>
  <si>
    <t>FR0013310505</t>
  </si>
  <si>
    <t>DE000A2GSFF1</t>
  </si>
  <si>
    <t>XS2010037765</t>
  </si>
  <si>
    <t>IE0032523478</t>
  </si>
  <si>
    <t>XS1890845875</t>
  </si>
  <si>
    <t>XS1271836600</t>
  </si>
  <si>
    <t>XS2011260531</t>
  </si>
  <si>
    <t>XS1152338072</t>
  </si>
  <si>
    <t>XS1139494493</t>
  </si>
  <si>
    <t>FR0013447877</t>
  </si>
  <si>
    <t>FR0013413887</t>
  </si>
  <si>
    <t>XS1028597315</t>
  </si>
  <si>
    <t>XS2010036874</t>
  </si>
  <si>
    <t>XS1720192696</t>
  </si>
  <si>
    <t>XS1219498141</t>
  </si>
  <si>
    <t>XS1254119750</t>
  </si>
  <si>
    <t>FR0012648590</t>
  </si>
  <si>
    <t>XS0992293901</t>
  </si>
  <si>
    <t>XS1196714429</t>
  </si>
  <si>
    <t>XS1731823255</t>
  </si>
  <si>
    <t>XS2056371334</t>
  </si>
  <si>
    <t>XS1795406658</t>
  </si>
  <si>
    <t>XS1795406575</t>
  </si>
  <si>
    <t>XS1195201931</t>
  </si>
  <si>
    <t>TRS1EUR_LIN</t>
  </si>
  <si>
    <t>FR0013330529</t>
  </si>
  <si>
    <t>FR0013330537</t>
  </si>
  <si>
    <t>XS1205618470</t>
  </si>
  <si>
    <t>XS1150673892</t>
  </si>
  <si>
    <t>XS1888179477</t>
  </si>
  <si>
    <t>XS1888180996</t>
  </si>
  <si>
    <t>XS1888179550</t>
  </si>
  <si>
    <t>XS1888180640</t>
  </si>
  <si>
    <t>US92857WBQ24</t>
  </si>
  <si>
    <t>XS1629658755</t>
  </si>
  <si>
    <t>XS1048428012</t>
  </si>
  <si>
    <t>XS1629774230</t>
  </si>
  <si>
    <t>XS0968913342</t>
  </si>
  <si>
    <t>XS1788973573</t>
  </si>
  <si>
    <t>XS1115498260</t>
  </si>
  <si>
    <t>XS2114413565</t>
  </si>
  <si>
    <t>IE00BD3WYB25</t>
  </si>
  <si>
    <t>ECM0</t>
  </si>
  <si>
    <t>BE6285455497_JP_REPO</t>
  </si>
  <si>
    <t>BE6285457519_JP_REPO</t>
  </si>
  <si>
    <t>BE6320936287_JP_REPO</t>
  </si>
  <si>
    <t>USF2R125CF03_JP_REPO</t>
  </si>
  <si>
    <t>USF22797RT78_JP_REPO</t>
  </si>
  <si>
    <t>USF2R125CD54_JP_REPO</t>
  </si>
  <si>
    <t>FR0013457157_CA_REPO</t>
  </si>
  <si>
    <t>XS1004874621_JP_REPO</t>
  </si>
  <si>
    <t>XS2014382845_JP_REPO</t>
  </si>
  <si>
    <t>XS0969342384_JP_REPO</t>
  </si>
  <si>
    <t>XS0969341147_JP_REPO</t>
  </si>
  <si>
    <t>XS2010032378_JP_REPO</t>
  </si>
  <si>
    <t>XS2150054026_JP_REPO</t>
  </si>
  <si>
    <t>XS1658012023_JP_REPO</t>
  </si>
  <si>
    <t>XS1998799792_JP_REPO</t>
  </si>
  <si>
    <t>XS1481041587_JP_REPO</t>
  </si>
  <si>
    <t>XS2077670342_JP_REPO</t>
  </si>
  <si>
    <t>XS2101349723_JP_REPO</t>
  </si>
  <si>
    <t>ES0813211010_JP_REPO</t>
  </si>
  <si>
    <t>XS1222591023_JP_REPO</t>
  </si>
  <si>
    <t>XS1222594472_JP_REPO</t>
  </si>
  <si>
    <t>FR0013292828_JP_REPO</t>
  </si>
  <si>
    <t>FR0013381704_JP_REPO</t>
  </si>
  <si>
    <t>XS1120649584_JP_REPO</t>
  </si>
  <si>
    <t>USF1R15XK771_JP_REPO</t>
  </si>
  <si>
    <t>USF1R15XK367_JP_REPO</t>
  </si>
  <si>
    <t>XS1216020161_JP_REPO</t>
  </si>
  <si>
    <t>XS1969600748_JP_REPO</t>
  </si>
  <si>
    <t>XS1823623878_JP_REPO</t>
  </si>
  <si>
    <t>CH0537261858_JP_REPO</t>
  </si>
  <si>
    <t>DE000A2YNZY4_JP_REPO</t>
  </si>
  <si>
    <t>DE000A169NC2_JP_REPO</t>
  </si>
  <si>
    <t>XS1772374770_JP_REPO</t>
  </si>
  <si>
    <t>XS2010039548_JP_REPO</t>
  </si>
  <si>
    <t>FR0013213295_JP_REPO</t>
  </si>
  <si>
    <t>FR0010961581_JP_REPO</t>
  </si>
  <si>
    <t>FR0011697010_JP_REPO</t>
  </si>
  <si>
    <t>USF2893TAF33_JP_REPO</t>
  </si>
  <si>
    <t>FR0011401751_JP_REPO</t>
  </si>
  <si>
    <t>PTEDPLOM0017_JP_REPO</t>
  </si>
  <si>
    <t>XS1222590488_JP_REPO</t>
  </si>
  <si>
    <t>PTEDPKOM0034_JP_REPO</t>
  </si>
  <si>
    <t>XS2035564629_JP_REPO</t>
  </si>
  <si>
    <t>XS1498442521_JP_REPO</t>
  </si>
  <si>
    <t>XS2066706909_JP_REPO</t>
  </si>
  <si>
    <t>XS1713463559_JP_REPO</t>
  </si>
  <si>
    <t>XS1014987355_JP_REPO</t>
  </si>
  <si>
    <t>XS0954674825_JP_REPO</t>
  </si>
  <si>
    <t>FR0013455813_JP_REPO</t>
  </si>
  <si>
    <t>FR0013365285_JP_REPO</t>
  </si>
  <si>
    <t>FR0013455821_JP_REPO</t>
  </si>
  <si>
    <t>FR0013428513_JP_REPO</t>
  </si>
  <si>
    <t>FR0013344686_JP_REPO</t>
  </si>
  <si>
    <t>FR0013284270_JP_REPO</t>
  </si>
  <si>
    <t>XS2107315470_JP_REPO</t>
  </si>
  <si>
    <t>XS1412711217_JP_REPO</t>
  </si>
  <si>
    <t>XS1616411119_JP_REPO</t>
  </si>
  <si>
    <t>XS1597324950_JP_REPO</t>
  </si>
  <si>
    <t>XS1425367494_JP_REPO</t>
  </si>
  <si>
    <t>XS1956028168_JP_REPO</t>
  </si>
  <si>
    <t>XS2010037765_CS_REPO</t>
  </si>
  <si>
    <t>XS2010037765_CA_REPO</t>
  </si>
  <si>
    <t>XS2010037765_JP_REPO</t>
  </si>
  <si>
    <t>XS1111123987_JP_REPO</t>
  </si>
  <si>
    <t>XS1884698256_JP_REPO</t>
  </si>
  <si>
    <t>US404280BP39_JP_REPO</t>
  </si>
  <si>
    <t>US404280AT69_JP_REPO</t>
  </si>
  <si>
    <t>XS2115092012_JP_REPO</t>
  </si>
  <si>
    <t>XS2122174415_JP_REPO</t>
  </si>
  <si>
    <t>XS1497755360_JP_REPO</t>
  </si>
  <si>
    <t>XS1043552188_JP_REPO</t>
  </si>
  <si>
    <t>XS1043552261_JP_REPO</t>
  </si>
  <si>
    <t>XS2075938006_JP_REPO</t>
  </si>
  <si>
    <t>XS1960678412_JP_REPO</t>
  </si>
  <si>
    <t>XS1513062411_JP_REPO</t>
  </si>
  <si>
    <t>XS2011260531_JP_REPO</t>
  </si>
  <si>
    <t>XS1152338072_JP_REPO</t>
  </si>
  <si>
    <t>XS2011260705_JP_REPO</t>
  </si>
  <si>
    <t>XS1294342792_JP_REPO</t>
  </si>
  <si>
    <t>XS1294343337_JP_REPO</t>
  </si>
  <si>
    <t>FR0013447877_JP_REPO</t>
  </si>
  <si>
    <t>XS1720192696_JP_REPO</t>
  </si>
  <si>
    <t>XS1877860533_JP_REPO</t>
  </si>
  <si>
    <t>XS1400626690_JP_REPO</t>
  </si>
  <si>
    <t>US780099CK11_JP_REPO</t>
  </si>
  <si>
    <t>XS1476654238_JP_REPO</t>
  </si>
  <si>
    <t>XS2078735433_JP_REPO</t>
  </si>
  <si>
    <t>XS0975256685_JP_REPO</t>
  </si>
  <si>
    <t>XS1219498141_JP_REPO</t>
  </si>
  <si>
    <t>XS1254119750_JP_REPO</t>
  </si>
  <si>
    <t>FR0012648590_JP_REPO</t>
  </si>
  <si>
    <t>XS1952091202_JP_REPO</t>
  </si>
  <si>
    <t>USF8586CRW49_JP_REPO</t>
  </si>
  <si>
    <t>USF43628B413_JP_REPO</t>
  </si>
  <si>
    <t>XS0992293901_JP_REPO</t>
  </si>
  <si>
    <t>XS1323897725_JP_REPO</t>
  </si>
  <si>
    <t>XS1412281534_JP_REPO</t>
  </si>
  <si>
    <t>XS1196714429_JP_REPO</t>
  </si>
  <si>
    <t>XS2046625765_JP_REPO</t>
  </si>
  <si>
    <t>US912810SK51_JP_REPO</t>
  </si>
  <si>
    <t>XS2020583618_JP_REPO</t>
  </si>
  <si>
    <t>XS2056371334_JP_REPO</t>
  </si>
  <si>
    <t>XS1795406658_JP_REPO</t>
  </si>
  <si>
    <t>XS1795406575_JP_REPO</t>
  </si>
  <si>
    <t>XS1139315581_JP_REPO</t>
  </si>
  <si>
    <t>XS1693818525_JP_REPO</t>
  </si>
  <si>
    <t>XS2004381245_JP_REPO</t>
  </si>
  <si>
    <t>XS1195201931_JP_REPO</t>
  </si>
  <si>
    <t>XS1501167164_JP_REPO</t>
  </si>
  <si>
    <t>XS1413581205_JP_REPO</t>
  </si>
  <si>
    <t>XS1501166869_JP_REPO</t>
  </si>
  <si>
    <t>CH0336602930_JP_REPO</t>
  </si>
  <si>
    <t>CH0400441280_JP_REPO</t>
  </si>
  <si>
    <t>XS1963834251_JP_REPO</t>
  </si>
  <si>
    <t>FR0013330529_JP_REPO</t>
  </si>
  <si>
    <t>FR0013330537_CA_REPO</t>
  </si>
  <si>
    <t>FR0013330537_JP_REPO</t>
  </si>
  <si>
    <t>XS1205618470_CS_REPO</t>
  </si>
  <si>
    <t>XS0942082115_JP_REPO</t>
  </si>
  <si>
    <t>XS1150673892_JP_REPO</t>
  </si>
  <si>
    <t>XS1888179477_JP_REPO</t>
  </si>
  <si>
    <t>XS1888180996_JP_REPO</t>
  </si>
  <si>
    <t>XS1888179550_JP_REPO</t>
  </si>
  <si>
    <t>XS1888180640_JP_REPO</t>
  </si>
  <si>
    <t>US92857WBQ24_JP_REPO</t>
  </si>
  <si>
    <t>XS1629658755_JP_REPO</t>
  </si>
  <si>
    <t>XS0968913342_JP_REPO</t>
  </si>
  <si>
    <t>XS2052321093_JP_REPO</t>
  </si>
  <si>
    <t>RPM0</t>
  </si>
  <si>
    <t>XS1048428012_JP_REPO</t>
  </si>
  <si>
    <t>XS1216019585_JP_REPO</t>
  </si>
  <si>
    <t>FR0013476595_JP_REPO</t>
  </si>
  <si>
    <t>FR0010891317_JP_REPO</t>
  </si>
  <si>
    <t>XS2020670936_JP_REPO</t>
  </si>
  <si>
    <t>XS1595704872_JP_REPO</t>
  </si>
  <si>
    <t>USF2893TAF33_CS_REPO</t>
  </si>
  <si>
    <t>US404280BP39_CS_REPO</t>
  </si>
  <si>
    <t>MT7000016820</t>
  </si>
  <si>
    <t>XS1788973573_CS_REPO</t>
  </si>
  <si>
    <t>XS1222591023_CS_REPO</t>
  </si>
  <si>
    <t>XS1498442521_CS_REPO</t>
  </si>
  <si>
    <t>XS1139494493_CS_REPO</t>
  </si>
  <si>
    <t>US404280BC26_CS_REPO</t>
  </si>
  <si>
    <t>XS1346815787_CS_REPO</t>
  </si>
  <si>
    <t>XS1602466424_CS_REPO</t>
  </si>
  <si>
    <t>XS0992293901_CS_REPO</t>
  </si>
  <si>
    <t>XS1693818525_CS_REPO</t>
  </si>
  <si>
    <t>XS1413581205_CS_REPO</t>
  </si>
  <si>
    <t>FR0013330529_CS_REPO</t>
  </si>
  <si>
    <t>PTEDPNOM0015_CS_REPO</t>
  </si>
  <si>
    <t>XS1216019585_CS_REPO</t>
  </si>
  <si>
    <t>USF2R125CF03</t>
  </si>
  <si>
    <t>USF22797RT78</t>
  </si>
  <si>
    <t>USF2R125CD54</t>
  </si>
  <si>
    <t>XS1658012023</t>
  </si>
  <si>
    <t>XS1571333811</t>
  </si>
  <si>
    <t>XS1998799792</t>
  </si>
  <si>
    <t>XS1481041587</t>
  </si>
  <si>
    <t>ES0813211010</t>
  </si>
  <si>
    <t>USF1R15XL274</t>
  </si>
  <si>
    <t>USF1R15XK771</t>
  </si>
  <si>
    <t>XS1247508903</t>
  </si>
  <si>
    <t>USF1R15XK367</t>
  </si>
  <si>
    <t>XS2024502960</t>
  </si>
  <si>
    <t>USH3698DCV40</t>
  </si>
  <si>
    <t>USH3698DBW32</t>
  </si>
  <si>
    <t>USH3698DBZ62</t>
  </si>
  <si>
    <t>XS1961057780</t>
  </si>
  <si>
    <t>XS1597324950</t>
  </si>
  <si>
    <t>XS1425367494</t>
  </si>
  <si>
    <t>EURUSD CASH</t>
  </si>
  <si>
    <t>XS1111123987</t>
  </si>
  <si>
    <t>XS1884698256</t>
  </si>
  <si>
    <t>US404280BP39</t>
  </si>
  <si>
    <t>US404280BN80</t>
  </si>
  <si>
    <t>US404280AT69</t>
  </si>
  <si>
    <t>US404280AS86</t>
  </si>
  <si>
    <t>US404280BC26</t>
  </si>
  <si>
    <t>XS2122174415</t>
  </si>
  <si>
    <t>US456837AR44</t>
  </si>
  <si>
    <t>XS1497755360</t>
  </si>
  <si>
    <t>US456837AE31</t>
  </si>
  <si>
    <t>US539439AU36</t>
  </si>
  <si>
    <t>XS1043552188</t>
  </si>
  <si>
    <t>XS1043552261</t>
  </si>
  <si>
    <t>XS1877860533</t>
  </si>
  <si>
    <t>XS1400626690</t>
  </si>
  <si>
    <t>US780099CK11</t>
  </si>
  <si>
    <t>XS1952091202</t>
  </si>
  <si>
    <t>USF84914CU62</t>
  </si>
  <si>
    <t>USF8586CRW49</t>
  </si>
  <si>
    <t>USF43628B413</t>
  </si>
  <si>
    <t>XS2046625765</t>
  </si>
  <si>
    <t>CH0400441280</t>
  </si>
  <si>
    <t>CH0331455318</t>
  </si>
  <si>
    <t>USH4209UAT37</t>
  </si>
  <si>
    <t>XS1963834251</t>
  </si>
  <si>
    <t>XS1346815787</t>
  </si>
  <si>
    <t>XS1602466424</t>
  </si>
  <si>
    <t>US53944YAJ29</t>
  </si>
  <si>
    <t>US05946KAG67</t>
  </si>
  <si>
    <t>XS1076957700</t>
  </si>
  <si>
    <t>US404280BL25</t>
  </si>
  <si>
    <t>XS1956051145</t>
  </si>
  <si>
    <t>XS1043545059</t>
  </si>
  <si>
    <t>US539439AG42</t>
  </si>
  <si>
    <t>USQ568A9SP31</t>
  </si>
  <si>
    <t>US65557DAL55</t>
  </si>
  <si>
    <t>XS2050933972</t>
  </si>
  <si>
    <t>XS1951093894</t>
  </si>
  <si>
    <t>USF43628C734</t>
  </si>
  <si>
    <t>Description</t>
  </si>
  <si>
    <t>RDSALN 1 7/8 04/07/32</t>
  </si>
  <si>
    <t>ABIBB 2 3/4 03/17/36</t>
  </si>
  <si>
    <t>ABIBB 2 7/8 04/02/32</t>
  </si>
  <si>
    <t>ABIBB 3.7 04/02/40</t>
  </si>
  <si>
    <t>ACAFP 1 04/22/26</t>
  </si>
  <si>
    <t>ACEIM 0 1/2 04/06/29</t>
  </si>
  <si>
    <t>AEMSPA 3 5/8 01/13/22</t>
  </si>
  <si>
    <t>ALLRNV 0 7/8 06/24/32</t>
  </si>
  <si>
    <t>ASML 0 1/4 02/25/30</t>
  </si>
  <si>
    <t>CNHI 1 3/4 03/25/27</t>
  </si>
  <si>
    <t>CNHI 1 7/8 01/19/26</t>
  </si>
  <si>
    <t>CS 3 1/4 04/02/26</t>
  </si>
  <si>
    <t>DAIGR 1 1/8 08/08/34</t>
  </si>
  <si>
    <t>DAIGR 1 3/8 05/11/28</t>
  </si>
  <si>
    <t>DBHNGR 1 3/8 04/16/40</t>
  </si>
  <si>
    <t>DBHNGR 1 5/8 08/16/33</t>
  </si>
  <si>
    <t>DBR 0 02/15/30</t>
  </si>
  <si>
    <t>DT 1 3/4 12/09/49</t>
  </si>
  <si>
    <t>DUM0 Comdty</t>
  </si>
  <si>
    <t>EDF 1 10/13/26</t>
  </si>
  <si>
    <t>EDF 4 1/2 11/12/40</t>
  </si>
  <si>
    <t>EDF 4 1/2 12/04/69</t>
  </si>
  <si>
    <t>EDF 4 5/8 04/26/30</t>
  </si>
  <si>
    <t>EDPPL 2 04/22/25</t>
  </si>
  <si>
    <t>ENELIM 0 3/8 06/17/27</t>
  </si>
  <si>
    <t>ENELIM 5 09/14/22</t>
  </si>
  <si>
    <t>ENGIFP 0 1/2 10/24/30</t>
  </si>
  <si>
    <t>ENGIFP 0 7/8 09/19/25</t>
  </si>
  <si>
    <t>ENGIFP 1 1/4 10/24/41</t>
  </si>
  <si>
    <t>ENGIFP 1 3/8 06/21/39</t>
  </si>
  <si>
    <t>ENGIFP 1 3/8 06/22/28</t>
  </si>
  <si>
    <t>ENGIFP 2 09/28/37</t>
  </si>
  <si>
    <t>ENGIFP 2 1/8 03/30/32</t>
  </si>
  <si>
    <t>ENIIM 0 5/8 01/23/30</t>
  </si>
  <si>
    <t>ENIIM 1 5/8 05/17/28</t>
  </si>
  <si>
    <t>FRPTT 2 3/4 11/26/24</t>
  </si>
  <si>
    <t>FUMVFH 0 7/8 02/27/23</t>
  </si>
  <si>
    <t>IBM 1.2 02/11/40</t>
  </si>
  <si>
    <t>IGYGY 1 04/13/25</t>
  </si>
  <si>
    <t>LLY 1.7 11/01/49</t>
  </si>
  <si>
    <t>MDT 1 1/2 07/02/39</t>
  </si>
  <si>
    <t>MDT 1 5/8 03/07/31</t>
  </si>
  <si>
    <t>MRK 1 3/8 11/02/36</t>
  </si>
  <si>
    <t>OEM0 Comdty</t>
  </si>
  <si>
    <t>RDSALN 0 3/8 02/15/25</t>
  </si>
  <si>
    <t>RDSALN 0 7/8 11/08/39</t>
  </si>
  <si>
    <t>RDSALN 1 1/2 04/07/28</t>
  </si>
  <si>
    <t>REPSM 3 5/8 10/07/21</t>
  </si>
  <si>
    <t>RTEFRA 1 7/8 10/23/37</t>
  </si>
  <si>
    <t>RXM0 Comdty</t>
  </si>
  <si>
    <t>SHBASS 1 04/15/25</t>
  </si>
  <si>
    <t>SPG 1 1/4 05/13/25</t>
  </si>
  <si>
    <t>STEDIN 0 7/8 10/24/25</t>
  </si>
  <si>
    <t>T 2 3/8 11/15/49</t>
  </si>
  <si>
    <t>TELEFO 1.957 07/01/39</t>
  </si>
  <si>
    <t>TENN 1 1/4 10/24/33</t>
  </si>
  <si>
    <t>TITIM 3 09/30/25</t>
  </si>
  <si>
    <t>TOTAL 0 3/4 07/12/28</t>
  </si>
  <si>
    <t>TOTAL 1 3/8 03/19/25</t>
  </si>
  <si>
    <t>TOTAL 1 3/8 10/04/29</t>
  </si>
  <si>
    <t>TOTAL 1.491 04/08/27</t>
  </si>
  <si>
    <t>TOTAL 1.535 05/31/39</t>
  </si>
  <si>
    <t>TOTAL 1.994 04/08/32</t>
  </si>
  <si>
    <t>UBM0 Comdty</t>
  </si>
  <si>
    <t>VGASDE 2 06/12/20</t>
  </si>
  <si>
    <t>VGASDE 2 7/8 06/12/25</t>
  </si>
  <si>
    <t>VIEFP 0.664 01/15/31</t>
  </si>
  <si>
    <t>VZ 1 1/2 09/19/39</t>
  </si>
  <si>
    <t>EDPPL 1 5/8 04/15/27</t>
  </si>
  <si>
    <t>UBS 0 3/4 04/21/23</t>
  </si>
  <si>
    <t>BACR 3 3/8 04/02/25</t>
  </si>
  <si>
    <t>BBVASM 0 1/2 01/14/27</t>
  </si>
  <si>
    <t>BNP 1 1/2 05/25/28</t>
  </si>
  <si>
    <t>BNP 2 3/8 11/20/30</t>
  </si>
  <si>
    <t>BNP 2 5/8 10/14/27</t>
  </si>
  <si>
    <t>INTNED 1 5/8 09/26/29</t>
  </si>
  <si>
    <t>JPM 0.389 02/24/28</t>
  </si>
  <si>
    <t>UBS 1 1/4 09/01/26</t>
  </si>
  <si>
    <t>ACFP 2 5/8 PERP</t>
  </si>
  <si>
    <t>AKEFP 2 3/4 PERP</t>
  </si>
  <si>
    <t>AMXLMM 6 3/8 09/06/73</t>
  </si>
  <si>
    <t>BAYNGR 3 1/8 11/12/79</t>
  </si>
  <si>
    <t>BERTEL 3 04/23/75</t>
  </si>
  <si>
    <t>BERTEL 3 1/2 04/23/75</t>
  </si>
  <si>
    <t>BHP 5 5/8 10/22/79</t>
  </si>
  <si>
    <t>BHP 6 1/2 10/22/77</t>
  </si>
  <si>
    <t>BHP 6 1/4 10/19/75</t>
  </si>
  <si>
    <t>BHP 6 3/4 10/19/75</t>
  </si>
  <si>
    <t>BNFP 1 3/4 PERP</t>
  </si>
  <si>
    <t>CNALN 3 04/10/76</t>
  </si>
  <si>
    <t>CNALN 5 1/4 04/10/75</t>
  </si>
  <si>
    <t>DBHNGR 1.6 PERP</t>
  </si>
  <si>
    <t>EDF 4 1/8 PERP</t>
  </si>
  <si>
    <t>EDF 5 1/4 PERP</t>
  </si>
  <si>
    <t>EDF 5 3/8 PERP</t>
  </si>
  <si>
    <t>EDF 5 5/8 PERP</t>
  </si>
  <si>
    <t>EDF 5 7/8 PERP</t>
  </si>
  <si>
    <t>EDF 6 PERP</t>
  </si>
  <si>
    <t>EDPPL 1.7 07/20/80</t>
  </si>
  <si>
    <t>EDPPL 4.496 04/30/79</t>
  </si>
  <si>
    <t>ENBW 1 5/8 08/05/79</t>
  </si>
  <si>
    <t>ENBW 3 3/8 04/05/77</t>
  </si>
  <si>
    <t>ENBW 5 1/8 04/05/77</t>
  </si>
  <si>
    <t>ENELIM 3 1/2 05/24/80</t>
  </si>
  <si>
    <t>ENELIM 3 3/8 11/24/81</t>
  </si>
  <si>
    <t>ENELIM 6 5/8 09/15/76</t>
  </si>
  <si>
    <t>ENELIM 7 3/4 09/10/75</t>
  </si>
  <si>
    <t>ENGIFP 1 3/8 PERP</t>
  </si>
  <si>
    <t>EVKGR 2 1/8 07/07/77</t>
  </si>
  <si>
    <t>HEIBOS 3.248 PERP</t>
  </si>
  <si>
    <t>IBCX</t>
  </si>
  <si>
    <t>IBESM 3 1/4 PERP</t>
  </si>
  <si>
    <t>LHAGR 5 1/8 08/12/75</t>
  </si>
  <si>
    <t>LXSGR 4 1/2 12/06/76</t>
  </si>
  <si>
    <t>MRKGR 1 5/8 06/25/79</t>
  </si>
  <si>
    <t>MRKGR 2 5/8 12/12/74</t>
  </si>
  <si>
    <t>MRKGR 2 7/8 06/25/79</t>
  </si>
  <si>
    <t>NTGYSM 4 1/8 PERP</t>
  </si>
  <si>
    <t>OMVAV 5 1/4 PERP</t>
  </si>
  <si>
    <t>OMVAV 6 1/4 PERP</t>
  </si>
  <si>
    <t>ORAFP 1 3/4 PERP</t>
  </si>
  <si>
    <t>ORAFP 2 3/8 PERP</t>
  </si>
  <si>
    <t>ORAFP 5 7/8 PERP</t>
  </si>
  <si>
    <t>ORSTED 1 3/4 12/09/19</t>
  </si>
  <si>
    <t>ORSTED 2 1/4 11/24/17</t>
  </si>
  <si>
    <t>RWE 2 3/4 04/21/75</t>
  </si>
  <si>
    <t>RWE 6 5/8 07/30/75</t>
  </si>
  <si>
    <t>SEVFP 2 1/2 PERP</t>
  </si>
  <si>
    <t>SOLBBB 5.425 PERP</t>
  </si>
  <si>
    <t>SOLBBB 5.869 PERP</t>
  </si>
  <si>
    <t>SSELN 3 7/8 PERP</t>
  </si>
  <si>
    <t>TELEFO 2 5/8 PERP</t>
  </si>
  <si>
    <t>TELEFO 2 7/8 PERP</t>
  </si>
  <si>
    <t>TELEFO 3 7/8 PERP</t>
  </si>
  <si>
    <t>TELEFO 3 PERP</t>
  </si>
  <si>
    <t>TOTAL 2 1/4 PERP</t>
  </si>
  <si>
    <t>TOTAL 2.708 PERP</t>
  </si>
  <si>
    <t>TOTAL 3 7/8 PERP</t>
  </si>
  <si>
    <t>TOTAL 3.369 PERP</t>
  </si>
  <si>
    <t>ULFP 2 1/8 PERP</t>
  </si>
  <si>
    <t>ULFP 2 7/8 PERP</t>
  </si>
  <si>
    <t>VATFAL 3 03/19/77</t>
  </si>
  <si>
    <t>VLVY 4.2 06/10/75</t>
  </si>
  <si>
    <t>VOD 3.1 01/03/79</t>
  </si>
  <si>
    <t>VOD 4 7/8 10/03/78</t>
  </si>
  <si>
    <t>VOD 4.2 10/03/78</t>
  </si>
  <si>
    <t>VOD 6 1/4 10/03/78</t>
  </si>
  <si>
    <t>VOD 7 04/04/79</t>
  </si>
  <si>
    <t>VW 2.7 PERP</t>
  </si>
  <si>
    <t>VW 3 3/4 PERP</t>
  </si>
  <si>
    <t>VW 3 7/8 PERP</t>
  </si>
  <si>
    <t>VW 5 1/8 PERP</t>
  </si>
  <si>
    <t>AKFAST 3 7/8 10/05/78</t>
  </si>
  <si>
    <t>ORAFP 5 PERP</t>
  </si>
  <si>
    <t>T 2 7/8 PERP</t>
  </si>
  <si>
    <t>RV CORP FUNDING SHS</t>
  </si>
  <si>
    <t>REPO ABIBB 2 03/17/28</t>
  </si>
  <si>
    <t>REPO ABIBB 2 3/4 03/17/36</t>
  </si>
  <si>
    <t>REPO ABIBB 3.7 04/02/40</t>
  </si>
  <si>
    <t>REPO ACAFP 6 7/8 PERP</t>
  </si>
  <si>
    <t>REPO ACAFP 7 7/8 PERP</t>
  </si>
  <si>
    <t>REPO ACAFP 8 1/8 PERP</t>
  </si>
  <si>
    <t>REPO ACFP 2 5/8 PERP</t>
  </si>
  <si>
    <t>REPO AEMSPA 3 5/8 01/13/22</t>
  </si>
  <si>
    <t>REPO ALLRNV 0 7/8 06/24/32</t>
  </si>
  <si>
    <t>REPO AMXLMM 6 3/8 09/06/73</t>
  </si>
  <si>
    <t>REPO ASML 0 1/4 02/25/30</t>
  </si>
  <si>
    <t>REPO BACR 3 3/8 04/02/25</t>
  </si>
  <si>
    <t>REPO BACR 5 7/8 PERP</t>
  </si>
  <si>
    <t>REPO BACR 7 1/8 PERP</t>
  </si>
  <si>
    <t>REPO BACR 7 7/8 PERP</t>
  </si>
  <si>
    <t>REPO BAYNGR 3 1/8 11/12/79</t>
  </si>
  <si>
    <t>REPO BBVASM 0 1/2 01/14/27</t>
  </si>
  <si>
    <t>REPO BBVASM 6 PERP</t>
  </si>
  <si>
    <t>REPO BERTEL 3 04/23/75</t>
  </si>
  <si>
    <t>REPO BERTEL 3 1/2 04/23/75</t>
  </si>
  <si>
    <t>REPO BNFP 1 3/4 PERP</t>
  </si>
  <si>
    <t>REPO BNP 2 3/8 11/20/30</t>
  </si>
  <si>
    <t>REPO BNP 2 5/8 10/14/27</t>
  </si>
  <si>
    <t>REPO BNP 5 1/8 PERP</t>
  </si>
  <si>
    <t>REPO BNP 7 3/8 PERP</t>
  </si>
  <si>
    <t>REPO CNALN 3 04/10/76</t>
  </si>
  <si>
    <t>REPO CNHI 1 3/4 03/25/27</t>
  </si>
  <si>
    <t>REPO CNHI 1 7/8 01/19/26</t>
  </si>
  <si>
    <t>REPO CS 3 1/4 04/02/26</t>
  </si>
  <si>
    <t>REPO DAIGR 1 1/8 08/08/34</t>
  </si>
  <si>
    <t>REPO DAIGR 1 3/8 05/11/28</t>
  </si>
  <si>
    <t>REPO DBHNGR 1 5/8 08/16/33</t>
  </si>
  <si>
    <t>REPO DBHNGR 1.6 PERP</t>
  </si>
  <si>
    <t>REPO EDF 1 10/13/26</t>
  </si>
  <si>
    <t>REPO EDF 4 1/2 11/12/40</t>
  </si>
  <si>
    <t>REPO EDF 4 1/8 PERP</t>
  </si>
  <si>
    <t>REPO EDF 5 1/4 PERP</t>
  </si>
  <si>
    <t>REPO EDF 5 3/8 PERP</t>
  </si>
  <si>
    <t>REPO EDPPL 1.7 07/20/80</t>
  </si>
  <si>
    <t>REPO EDPPL 2 04/22/25</t>
  </si>
  <si>
    <t>REPO EDPPL 4.496 04/30/79</t>
  </si>
  <si>
    <t>REPO ENBW 1 5/8 08/05/79</t>
  </si>
  <si>
    <t>REPO ENBW 5 1/8 04/05/77</t>
  </si>
  <si>
    <t>REPO ENELIM 0 3/8 06/17/27</t>
  </si>
  <si>
    <t>REPO ENELIM 3 3/8 11/24/81</t>
  </si>
  <si>
    <t>REPO ENELIM 6 5/8 09/15/76</t>
  </si>
  <si>
    <t>REPO ENELIM 7 3/4 09/10/75</t>
  </si>
  <si>
    <t>REPO ENGIFP 0 1/2 10/24/30</t>
  </si>
  <si>
    <t>REPO ENGIFP 0 7/8 09/19/25</t>
  </si>
  <si>
    <t>REPO ENGIFP 1 1/4 10/24/41</t>
  </si>
  <si>
    <t>REPO ENGIFP 1 3/8 06/21/39</t>
  </si>
  <si>
    <t>REPO ENGIFP 1 3/8 06/22/28</t>
  </si>
  <si>
    <t>REPO ENGIFP 2 09/28/37</t>
  </si>
  <si>
    <t>REPO ENIIM 0 5/8 01/23/30</t>
  </si>
  <si>
    <t>REPO ENIIM 1 5/8 05/17/28</t>
  </si>
  <si>
    <t>REPO EOANGR 1 5/8 05/22/29</t>
  </si>
  <si>
    <t>REPO ERSTBK 6 1/2 PERP</t>
  </si>
  <si>
    <t>REPO ERSTBK 8 7/8 PERP</t>
  </si>
  <si>
    <t>REPO FUMVFH 0 7/8 02/27/23</t>
  </si>
  <si>
    <t>REPO HEIBOS 3.248 PERP</t>
  </si>
  <si>
    <t>REPO HSBC 5 1/4 PERP</t>
  </si>
  <si>
    <t>REPO HSBC 5 7/8 PERP</t>
  </si>
  <si>
    <t>REPO HSBC 6 1/2 PERP</t>
  </si>
  <si>
    <t>REPO HSBC 6 3/8 PERP</t>
  </si>
  <si>
    <t>REPO IBM 1.2 02/11/40</t>
  </si>
  <si>
    <t>REPO INTNED 4 7/8 PERP</t>
  </si>
  <si>
    <t>REPO INTNED 6 7/8 PERP</t>
  </si>
  <si>
    <t>REPO LLOYDS 7 5/8 PERP</t>
  </si>
  <si>
    <t>REPO LLOYDS 7 7/8 PERP</t>
  </si>
  <si>
    <t>REPO LLY 1.7 11/01/49</t>
  </si>
  <si>
    <t>REPO MDT 1 5/8 03/07/31</t>
  </si>
  <si>
    <t>REPO MRK 1 3/8 11/02/36</t>
  </si>
  <si>
    <t>REPO MRKGR 1 5/8 06/25/79</t>
  </si>
  <si>
    <t>REPO MRKGR 2 5/8 12/12/74</t>
  </si>
  <si>
    <t>REPO MRKGR 2 7/8 06/25/79</t>
  </si>
  <si>
    <t>REPO OMVAV 5 1/4 PERP</t>
  </si>
  <si>
    <t>REPO OMVAV 6 1/4 PERP</t>
  </si>
  <si>
    <t>REPO ORAFP 1 3/4 PERP</t>
  </si>
  <si>
    <t>REPO ORSTED 2 1/4 11/24/17</t>
  </si>
  <si>
    <t>REPO RABOBK 4 5/8 PERP</t>
  </si>
  <si>
    <t>REPO RABOBK 6 5/8 PERP</t>
  </si>
  <si>
    <t>REPO RBS 8 PERP</t>
  </si>
  <si>
    <t>REPO RDSALN 0 3/8 02/15/25</t>
  </si>
  <si>
    <t>REPO RDSALN 0 7/8 11/08/39</t>
  </si>
  <si>
    <t>REPO REPSM 3 5/8 10/07/21</t>
  </si>
  <si>
    <t>REPO RWE 2 3/4 04/21/75</t>
  </si>
  <si>
    <t>REPO RWE 6 5/8 07/30/75</t>
  </si>
  <si>
    <t>REPO SEVFP 2 1/2 PERP</t>
  </si>
  <si>
    <t>REPO SHBASS 6 1/4 PERP</t>
  </si>
  <si>
    <t>REPO SOCGEN 7 7/8 PERP</t>
  </si>
  <si>
    <t>REPO SOCGEN 8 PERP</t>
  </si>
  <si>
    <t>REPO SOLBBB 5.425 PERP</t>
  </si>
  <si>
    <t>REPO SOLBBB 5.869 PERP</t>
  </si>
  <si>
    <t>REPO SPG 1 1/4 05/13/25</t>
  </si>
  <si>
    <t>REPO SSELN 3 7/8 PERP</t>
  </si>
  <si>
    <t>REPO SWEDA 5 5/8 PERP</t>
  </si>
  <si>
    <t>REPO T 2 3/8 11/15/49</t>
  </si>
  <si>
    <t>REPO TELEFO 1.957 07/01/39</t>
  </si>
  <si>
    <t>REPO TELEFO 2 7/8 PERP</t>
  </si>
  <si>
    <t>REPO TELEFO 3 7/8 PERP</t>
  </si>
  <si>
    <t>REPO TELEFO 3 PERP</t>
  </si>
  <si>
    <t>REPO TOTAL 1 3/8 03/19/25</t>
  </si>
  <si>
    <t>REPO TOTAL 1 3/8 10/04/29</t>
  </si>
  <si>
    <t>REPO TOTAL 1.535 05/31/39</t>
  </si>
  <si>
    <t>REPO TOTAL 2 1/4 PERP</t>
  </si>
  <si>
    <t>REPO TOTAL 2.708 PERP</t>
  </si>
  <si>
    <t>REPO TOTAL 3 7/8 PERP</t>
  </si>
  <si>
    <t>REPO TOTAL 3.369 PERP</t>
  </si>
  <si>
    <t>REPO UBS 1 1/4 09/01/26</t>
  </si>
  <si>
    <t>REPO UBS 5 PERP</t>
  </si>
  <si>
    <t>REPO UCGIM 7 1/2 PERP</t>
  </si>
  <si>
    <t>REPO ULFP 2 1/8 PERP</t>
  </si>
  <si>
    <t>REPO ULFP 2 7/8 PERP</t>
  </si>
  <si>
    <t>REPO VATFAL 3 03/19/77</t>
  </si>
  <si>
    <t>REPO VGASDE 2 7/8 06/12/25</t>
  </si>
  <si>
    <t>REPO VLVY 4.2 06/10/75</t>
  </si>
  <si>
    <t>REPO VOD 3.1 01/03/79</t>
  </si>
  <si>
    <t>REPO VOD 4 7/8 10/03/78</t>
  </si>
  <si>
    <t>REPO VOD 4.2 10/03/78</t>
  </si>
  <si>
    <t>REPO VOD 6 1/4 10/03/78</t>
  </si>
  <si>
    <t>REPO VOD 7 04/04/79</t>
  </si>
  <si>
    <t>REPO VW 2.7 PERP</t>
  </si>
  <si>
    <t>REPO VW 5 1/8 PERP</t>
  </si>
  <si>
    <t>REPO VZ 1 1/2 09/19/39</t>
  </si>
  <si>
    <t>X</t>
  </si>
  <si>
    <t>HSBC 6.5 PERP</t>
  </si>
  <si>
    <t>RED VALUE FUND</t>
  </si>
  <si>
    <t>REPO AKFAST 3 7/8 10/05/78</t>
  </si>
  <si>
    <t>REPO GASSM 4.125</t>
  </si>
  <si>
    <t>REPO HSBC 6 7/8 PERP</t>
  </si>
  <si>
    <t>REPO ISPIM 7 PERP</t>
  </si>
  <si>
    <t>REPO SANTAN 6 3/4 PERP</t>
  </si>
  <si>
    <t>ACAFP 6 7/8 PERP</t>
  </si>
  <si>
    <t>ACAFP 7 7/8 PERP</t>
  </si>
  <si>
    <t>ACAFP 8 1/8 PERP</t>
  </si>
  <si>
    <t>BACR 5 7/8 PERP</t>
  </si>
  <si>
    <t>BACR 7 1/4 PERP</t>
  </si>
  <si>
    <t>BACR 7 1/8 PERP</t>
  </si>
  <si>
    <t>BACR 7 7/8 PERP</t>
  </si>
  <si>
    <t>BBVASM 6 PERP</t>
  </si>
  <si>
    <t>BNP 4 1/2 PERP</t>
  </si>
  <si>
    <t>BNP 5 1/8 PERP</t>
  </si>
  <si>
    <t>BNP 6 1/8 PERP</t>
  </si>
  <si>
    <t>BNP 7 3/8 PERP</t>
  </si>
  <si>
    <t>CMZB 7 PERP</t>
  </si>
  <si>
    <t>CS 5.1 PERP</t>
  </si>
  <si>
    <t>CS 7 1/2 PERP</t>
  </si>
  <si>
    <t>CS 7 1/4 PERP</t>
  </si>
  <si>
    <t>ERSTBK 5 1/8 PERP</t>
  </si>
  <si>
    <t>ERSTBK 6 1/2 PERP</t>
  </si>
  <si>
    <t>ERSTBK 8 7/8 PERP</t>
  </si>
  <si>
    <t>HSBC 5 1/4 PERP</t>
  </si>
  <si>
    <t>HSBC 5 7/8 PERP</t>
  </si>
  <si>
    <t>HSBC 6 1/2 PERP</t>
  </si>
  <si>
    <t>HSBC 6 1/4 PERP</t>
  </si>
  <si>
    <t>HSBC 6 3/8 PERP</t>
  </si>
  <si>
    <t>HSBC 6 7/8 PERP</t>
  </si>
  <si>
    <t>INTNED 4 7/8 PERP</t>
  </si>
  <si>
    <t>INTNED 5 3/4 PERP</t>
  </si>
  <si>
    <t>INTNED 6 7/8 PERP</t>
  </si>
  <si>
    <t>INTNED 6 PERP</t>
  </si>
  <si>
    <t>LLOYDS 7 1/2 PERP</t>
  </si>
  <si>
    <t>LLOYDS 7 5/8 PERP</t>
  </si>
  <si>
    <t>LLOYDS 7 7/8 PERP</t>
  </si>
  <si>
    <t>RABOBK 4 5/8 PERP</t>
  </si>
  <si>
    <t>RABOBK 6 5/8 PERP</t>
  </si>
  <si>
    <t>RBS 8 PERP</t>
  </si>
  <si>
    <t>SHBASS 6 1/4 PERP</t>
  </si>
  <si>
    <t>SOCGEN 7 3/8 PERP</t>
  </si>
  <si>
    <t>SOCGEN 7 7/8 PERP</t>
  </si>
  <si>
    <t>SOCGEN 8 PERP</t>
  </si>
  <si>
    <t>SWEDA 5 5/8 PERP</t>
  </si>
  <si>
    <t>UBS 5 PERP</t>
  </si>
  <si>
    <t>UBS 7 1/8 PERP</t>
  </si>
  <si>
    <t>UBS 7 PERP</t>
  </si>
  <si>
    <t>UCGIM 7 1/2 PERP</t>
  </si>
  <si>
    <t>ISPIM 7 PERP</t>
  </si>
  <si>
    <t>SANTAN 6 3/4 PERP</t>
  </si>
  <si>
    <t>LLOYDS 6 3/4 PERP</t>
  </si>
  <si>
    <t>BBVASM 6 1/2 PERP</t>
  </si>
  <si>
    <t>CS 6 1/4 PERP</t>
  </si>
  <si>
    <t>HSBC 6 PERP</t>
  </si>
  <si>
    <t>INTNED 6 3/4 PERP</t>
  </si>
  <si>
    <t>LLOYDS 6 3/8 PERP</t>
  </si>
  <si>
    <t>MQGAU 6 1/8 PERP</t>
  </si>
  <si>
    <t>NDASS 6 1/8 PERP</t>
  </si>
  <si>
    <t>RABOBK 3 1/4 PERP</t>
  </si>
  <si>
    <t>SANTAN 7 1/2 PERP</t>
  </si>
  <si>
    <t>len</t>
  </si>
  <si>
    <t>MktSec</t>
  </si>
  <si>
    <t>Govt</t>
  </si>
  <si>
    <t>Comdty</t>
  </si>
  <si>
    <t>Equity</t>
  </si>
  <si>
    <t>Curncy</t>
  </si>
  <si>
    <t>z_sprd_mid</t>
  </si>
  <si>
    <t>bbg</t>
  </si>
  <si>
    <t>calc_maturity</t>
  </si>
  <si>
    <t>nxt_call_dt</t>
  </si>
  <si>
    <t>callable</t>
  </si>
  <si>
    <t>final_maturity</t>
  </si>
  <si>
    <t>security_name</t>
  </si>
  <si>
    <t>coupon</t>
  </si>
  <si>
    <t>XS1797663967 Corp</t>
  </si>
  <si>
    <t>blp_i_sprd_mid</t>
  </si>
  <si>
    <t>start date</t>
  </si>
  <si>
    <t>-2AY</t>
  </si>
  <si>
    <t>"-2AY"</t>
  </si>
  <si>
    <t>sec</t>
  </si>
  <si>
    <t>end date</t>
  </si>
  <si>
    <t>fields</t>
  </si>
  <si>
    <t>Dates=H</t>
  </si>
  <si>
    <t>optional arg 1</t>
  </si>
  <si>
    <t>optional arg 2</t>
  </si>
  <si>
    <t>Fill=C</t>
  </si>
  <si>
    <t>optional arg 3</t>
  </si>
  <si>
    <t>Sort=R</t>
  </si>
  <si>
    <t>QJ937566 Corp</t>
  </si>
  <si>
    <t>AV915324 Corp</t>
  </si>
  <si>
    <t>EJ917655 Corp</t>
  </si>
  <si>
    <t>QJ937853 Corp</t>
  </si>
  <si>
    <t>AP809058 Corp</t>
  </si>
  <si>
    <t>Dates=O</t>
  </si>
  <si>
    <t>Date</t>
  </si>
  <si>
    <t>ITRX EUR CDSI GEN 5Y Corp</t>
  </si>
  <si>
    <t>px_last</t>
  </si>
  <si>
    <t>https://exceljet.net/dynamic-array-formulas-in-excel</t>
  </si>
  <si>
    <t>Function</t>
  </si>
  <si>
    <t>Purpose</t>
  </si>
  <si>
    <t>FILTER</t>
  </si>
  <si>
    <t>Filter data and return matching records</t>
  </si>
  <si>
    <t>RANDARRAY</t>
  </si>
  <si>
    <t>Generate array of random numbers</t>
  </si>
  <si>
    <t>SEQUENCE</t>
  </si>
  <si>
    <t>Generate array of sequential numbers</t>
  </si>
  <si>
    <t>SORT</t>
  </si>
  <si>
    <t>Sort range by column</t>
  </si>
  <si>
    <t>SORTBY</t>
  </si>
  <si>
    <t>Sort range by another range or array</t>
  </si>
  <si>
    <t>UNIQUE</t>
  </si>
  <si>
    <t>Extract unique values from a list or range</t>
  </si>
  <si>
    <t>XLOOKUP</t>
  </si>
  <si>
    <t>Modern replacement for VLOOKUP</t>
  </si>
  <si>
    <t>XMATCH</t>
  </si>
  <si>
    <t>Modern replacement for the MATCH function</t>
  </si>
  <si>
    <t>Ticker</t>
  </si>
  <si>
    <t>SOLBBB 5.118 PERP</t>
  </si>
  <si>
    <t>SOLBBB 4 1/4 PERP</t>
  </si>
  <si>
    <t>BAYNGR 2 3/8 04/02/75</t>
  </si>
  <si>
    <t>BAYNGR 3 3/4 07/01/74</t>
  </si>
  <si>
    <t>BAYNGR 2 3/8 11/12/79</t>
  </si>
  <si>
    <t>ERFFP 2 7/8 PERP</t>
  </si>
  <si>
    <t>ERFFP 4 7/8 PERP</t>
  </si>
  <si>
    <t>ERFFP 3 1/4 PERP</t>
  </si>
  <si>
    <t>MRKGR 3 3/8 12/12/74</t>
  </si>
  <si>
    <t>AKEFP 4 3/4 PERP</t>
  </si>
  <si>
    <t>AKEFP 1 1/2 PERP</t>
  </si>
  <si>
    <t>LHNVX 3 PERP</t>
  </si>
  <si>
    <t>DBHNGR 0.95 PERP</t>
  </si>
  <si>
    <t>OMVAV 2 7/8 PERP</t>
  </si>
  <si>
    <t>REPSM 3 7/8 PERP</t>
  </si>
  <si>
    <t>REPSM 4 1/2 03/25/75</t>
  </si>
  <si>
    <t>REPSM 3 3/4 PERP</t>
  </si>
  <si>
    <t>REPSM 4.247 PERP</t>
  </si>
  <si>
    <t>TOTAL 1 3/4 PERP</t>
  </si>
  <si>
    <t>TOTAL 2 5/8 PERP</t>
  </si>
  <si>
    <t>BHP 4 3/4 04/22/76</t>
  </si>
  <si>
    <t>KPN 7 03/28/73</t>
  </si>
  <si>
    <t>KPN 2 PERP</t>
  </si>
  <si>
    <t>TELIAS 3 04/04/78</t>
  </si>
  <si>
    <t>TELIAS 1 3/8 05/11/81</t>
  </si>
  <si>
    <t>SESGFP 4 5/8 PERP</t>
  </si>
  <si>
    <t>SESGFP 5 5/8 PERP</t>
  </si>
  <si>
    <t>ORAFP 4 PERP</t>
  </si>
  <si>
    <t>ORAFP 5 1/4 PERP</t>
  </si>
  <si>
    <t>ORAFP 5 3/4 PERP</t>
  </si>
  <si>
    <t>TELEFO 3 3/4 PERP</t>
  </si>
  <si>
    <t>TELEFO 5 7/8 PERP</t>
  </si>
  <si>
    <t>TELEFO 4 3/8 PERP</t>
  </si>
  <si>
    <t>TELEFO 2.502 PERP</t>
  </si>
  <si>
    <t>BRITEL 1.874 08/18/80</t>
  </si>
  <si>
    <t>IFXGR 2 7/8 PERP</t>
  </si>
  <si>
    <t>IFXGR 3 5/8 PERP</t>
  </si>
  <si>
    <t>ENGIFP 4 3/4 PERP</t>
  </si>
  <si>
    <t>ENGIFP 3 7/8 PERP</t>
  </si>
  <si>
    <t>ENGIFP 3 1/4 PERP</t>
  </si>
  <si>
    <t>ENGIFP 1 5/8 PERP</t>
  </si>
  <si>
    <t>SEVFP 3 PERP</t>
  </si>
  <si>
    <t>SEVFP 2 7/8 PERP</t>
  </si>
  <si>
    <t>SEVFP 1 5/8 PERP</t>
  </si>
  <si>
    <t>EDF 4 PERP</t>
  </si>
  <si>
    <t>EDF 5 PERP</t>
  </si>
  <si>
    <t>EDF 3 PERP</t>
  </si>
  <si>
    <t>ENBW 3 5/8 04/02/76</t>
  </si>
  <si>
    <t>ENBW 1 1/8 11/05/79</t>
  </si>
  <si>
    <t>RWE 3 1/2 04/21/75</t>
  </si>
  <si>
    <t>TENN 2.995 PERP</t>
  </si>
  <si>
    <t>VATFAL 6.1 11/19/78</t>
  </si>
  <si>
    <t>ENELIM 5 01/15/75</t>
  </si>
  <si>
    <t>ENELIM 2 1/2 11/24/78</t>
  </si>
  <si>
    <t>ENELIM 5.451 01/10/74</t>
  </si>
  <si>
    <t>ENELIM 8 3/4 09/24/73</t>
  </si>
  <si>
    <t>IBESM 1 7/8 PERP</t>
  </si>
  <si>
    <t>IBESM 2 5/8 PERP</t>
  </si>
  <si>
    <t>NTGYSM 3 3/8 PERP</t>
  </si>
  <si>
    <t>NGGLN 1 5/8 12/05/79</t>
  </si>
  <si>
    <t>NGGLN 2 1/8 09/05/82</t>
  </si>
  <si>
    <t>NGGLN 5 5/8 06/18/73</t>
  </si>
  <si>
    <t>SSELN 2 3/8 PERP</t>
  </si>
  <si>
    <t>SSELN 3 5/8 09/16/77</t>
  </si>
  <si>
    <t>SSELN 4 3/4 09/16/77</t>
  </si>
  <si>
    <t>ALLRNV 1 5/8 PERP</t>
  </si>
  <si>
    <t>ORSTED 3 11/06/15</t>
  </si>
  <si>
    <t>ORSTED 6 1/4 06/26/13</t>
  </si>
  <si>
    <t>STEDIN 3 1/4 PERP</t>
  </si>
  <si>
    <t>EDPPL 5 3/8 09/16/75</t>
  </si>
  <si>
    <t>ELIASO 2 3/4 PERP</t>
  </si>
  <si>
    <t>VLVY 4.85 03/10/78</t>
  </si>
  <si>
    <t>VW 2 1/2 PERP</t>
  </si>
  <si>
    <t>VW 3 3/8 PERP</t>
  </si>
  <si>
    <t>VW 4 5/8 PERP</t>
  </si>
  <si>
    <t>VW 3 1/2 PERP</t>
  </si>
  <si>
    <t>ACFP 4 1/8 PERP</t>
  </si>
  <si>
    <t>ACFP 4 3/8 PERP</t>
  </si>
  <si>
    <t>AFFP 6 1/4 PERP</t>
  </si>
  <si>
    <t>WIEAV 5 PERP</t>
  </si>
  <si>
    <t>FERSM 2.124 PERP</t>
  </si>
  <si>
    <t>SBRYLN 6 1/2 PERP</t>
  </si>
  <si>
    <t>DBOERS 2 3/4 02/05/41</t>
  </si>
  <si>
    <t>ANNGR 4 PERP</t>
  </si>
  <si>
    <t>AKFAST 2.249 05/17/81</t>
  </si>
  <si>
    <t>BALDER 3 03/07/78</t>
  </si>
  <si>
    <t>TLGGR 3 3/8 PERP</t>
  </si>
  <si>
    <t>SBBBSS 4 5/8 PERP</t>
  </si>
  <si>
    <t>SBBBSS 2.624 PERP</t>
  </si>
  <si>
    <t>ARNDTN 3 3/4 PERP</t>
  </si>
  <si>
    <t>ARNDTN 2 1/8 PERP</t>
  </si>
  <si>
    <t>ARNDTN 2 7/8 PERP</t>
  </si>
  <si>
    <t>ARNDTN 5 1/4 PERP</t>
  </si>
  <si>
    <t>ARNDTN 4 3/4 PERP</t>
  </si>
  <si>
    <t>GYCGR 3 3/4 PERP</t>
  </si>
  <si>
    <t>GYCGR 2 3/4 PERP</t>
  </si>
  <si>
    <t>GYCGR 2 1/2 PERP</t>
  </si>
  <si>
    <t>CPIPGR 4 3/8 PERP</t>
  </si>
  <si>
    <t>CPIPGR 4 7/8 PERP</t>
  </si>
  <si>
    <t>JUSTLN 9 3/8 PERP</t>
  </si>
  <si>
    <t>SZUGR Float PERP</t>
  </si>
  <si>
    <t>COFP 3.992 PERP</t>
  </si>
  <si>
    <t>TRAFIG 6 7/8 PERP</t>
  </si>
  <si>
    <t>TRAFIG 7 1/2 PERP</t>
  </si>
  <si>
    <t>ECLEAR 2 5/8 04/11/48</t>
  </si>
  <si>
    <t>SOFTBK 6 PERP</t>
  </si>
  <si>
    <t>SOFTBK 6 7/8 PERP</t>
  </si>
  <si>
    <t>select tickers</t>
  </si>
  <si>
    <t>Perp Voon 1</t>
  </si>
  <si>
    <t>AdditionalTier-01</t>
  </si>
  <si>
    <t>w-1B20051C9B5544769B5409E7E56378C3</t>
  </si>
  <si>
    <t>New Worksheet</t>
  </si>
  <si>
    <t>worksheet ID</t>
  </si>
  <si>
    <t>name</t>
  </si>
  <si>
    <t>date</t>
  </si>
  <si>
    <t>EK834863 Corp</t>
  </si>
  <si>
    <t>EK352403 Corp</t>
  </si>
  <si>
    <t>ZQ512606 Corp</t>
  </si>
  <si>
    <t>ZQ513315 Corp</t>
  </si>
  <si>
    <t>AP691131 Corp</t>
  </si>
  <si>
    <t>ZR457518 Corp</t>
  </si>
  <si>
    <t>EK856946 Corp</t>
  </si>
  <si>
    <t>EK634166 Corp</t>
  </si>
  <si>
    <t>EK648265 Corp</t>
  </si>
  <si>
    <t>AZ208021 Corp</t>
  </si>
  <si>
    <t>AZ207706 Corp</t>
  </si>
  <si>
    <t>EK545606 Corp</t>
  </si>
  <si>
    <t>AZ018655 Corp</t>
  </si>
  <si>
    <t>ZP482524 Corp</t>
  </si>
  <si>
    <t>AL243419 Corp</t>
  </si>
  <si>
    <t>AX960245 Corp</t>
  </si>
  <si>
    <t>AO148682 Corp</t>
  </si>
  <si>
    <t>ZQ099270 Corp</t>
  </si>
  <si>
    <t>ZQ100348 Corp</t>
  </si>
  <si>
    <t>UV853118 Corp</t>
  </si>
  <si>
    <t>AR776117 Corp</t>
  </si>
  <si>
    <t>QJ993374 Corp</t>
  </si>
  <si>
    <t>EK803079 Corp</t>
  </si>
  <si>
    <t>EK814844 Corp</t>
  </si>
  <si>
    <t>BJ814648 Corp</t>
  </si>
  <si>
    <t>BJ815149 Corp</t>
  </si>
  <si>
    <t>EK755354 Corp</t>
  </si>
  <si>
    <t>LW068019 Corp</t>
  </si>
  <si>
    <t>QZ730280 Corp</t>
  </si>
  <si>
    <t>AX895488 Corp</t>
  </si>
  <si>
    <t>EK755342 Corp</t>
  </si>
  <si>
    <t>QZ730458 Corp</t>
  </si>
  <si>
    <t>QJ190690 Corp</t>
  </si>
  <si>
    <t>QJ190880 Corp</t>
  </si>
  <si>
    <t>QJ201812 Corp</t>
  </si>
  <si>
    <t>QJ201811 Corp</t>
  </si>
  <si>
    <t>QJ191077 Corp</t>
  </si>
  <si>
    <t>EJ814830 Corp</t>
  </si>
  <si>
    <t>EJ814840 Corp</t>
  </si>
  <si>
    <t>EK848378 Corp</t>
  </si>
  <si>
    <t>EK864970 Corp</t>
  </si>
  <si>
    <t>EJ606316 Corp</t>
  </si>
  <si>
    <t>ZQ376350 Corp</t>
  </si>
  <si>
    <t>AM938782 Corp</t>
  </si>
  <si>
    <t>ZP870673 Corp</t>
  </si>
  <si>
    <t>LW253022 Corp</t>
  </si>
  <si>
    <t>AL211915 Corp</t>
  </si>
  <si>
    <t>EK508481 Corp</t>
  </si>
  <si>
    <t>EK041235 Corp</t>
  </si>
  <si>
    <t>ZS023353 Corp</t>
  </si>
  <si>
    <t>EK508523 Corp</t>
  </si>
  <si>
    <t>ZR570567 Corp</t>
  </si>
  <si>
    <t>EK041241 Corp</t>
  </si>
  <si>
    <t>EK508571 Corp</t>
  </si>
  <si>
    <t>QZ498658 Corp</t>
  </si>
  <si>
    <t>AQ234625 Corp</t>
  </si>
  <si>
    <t>AR738776 Corp</t>
  </si>
  <si>
    <t>EK143492 Corp</t>
  </si>
  <si>
    <t>AX520482 Corp</t>
  </si>
  <si>
    <t>AR738797 Corp</t>
  </si>
  <si>
    <t>ZP707724 Corp</t>
  </si>
  <si>
    <t>ZR655675 Corp</t>
  </si>
  <si>
    <t>AU654481 Corp</t>
  </si>
  <si>
    <t>AU692498 Corp</t>
  </si>
  <si>
    <t>AU654475 Corp</t>
  </si>
  <si>
    <t>AU654357 Corp</t>
  </si>
  <si>
    <t>AX916964 Corp</t>
  </si>
  <si>
    <t>BG013162 Corp</t>
  </si>
  <si>
    <t>ZR796682 Corp</t>
  </si>
  <si>
    <t>ZR796862 Corp</t>
  </si>
  <si>
    <t>ZP991036 Corp</t>
  </si>
  <si>
    <t>EJ744879 Corp</t>
  </si>
  <si>
    <t>AQ711148 Corp</t>
  </si>
  <si>
    <t>EK293278 Corp</t>
  </si>
  <si>
    <t>AW770805 Corp</t>
  </si>
  <si>
    <t>AZ371883 Corp</t>
  </si>
  <si>
    <t>EK821917 Corp</t>
  </si>
  <si>
    <t>AN206662 Corp</t>
  </si>
  <si>
    <t>ZR441424 Corp</t>
  </si>
  <si>
    <t>EK024532 Corp</t>
  </si>
  <si>
    <t>AU669900 Corp</t>
  </si>
  <si>
    <t>EJ516233 Corp</t>
  </si>
  <si>
    <t>EK024568 Corp</t>
  </si>
  <si>
    <t>ZQ782646 Corp</t>
  </si>
  <si>
    <t>EJ516173 Corp</t>
  </si>
  <si>
    <t>EK024610 Corp</t>
  </si>
  <si>
    <t>EJ530879 Corp</t>
  </si>
  <si>
    <t>EK027221 Corp</t>
  </si>
  <si>
    <t>EK117900 Corp</t>
  </si>
  <si>
    <t>QZ716550 Corp</t>
  </si>
  <si>
    <t>AZ851393 Corp</t>
  </si>
  <si>
    <t>AZ851450 Corp</t>
  </si>
  <si>
    <t>QZ677477 Corp</t>
  </si>
  <si>
    <t>EK858851 Corp</t>
  </si>
  <si>
    <t>EK858869 Corp</t>
  </si>
  <si>
    <t>UV323151 Corp</t>
  </si>
  <si>
    <t>AM888722 Corp</t>
  </si>
  <si>
    <t>EK785024 Corp</t>
  </si>
  <si>
    <t>QJ787834 Corp</t>
  </si>
  <si>
    <t>AS640422 Corp</t>
  </si>
  <si>
    <t>EJ670730 Corp</t>
  </si>
  <si>
    <t>ZS668300 Corp</t>
  </si>
  <si>
    <t>AS640440 Corp</t>
  </si>
  <si>
    <t>EJ817236 Corp</t>
  </si>
  <si>
    <t>EK013966 Corp</t>
  </si>
  <si>
    <t>EJ843360 Corp</t>
  </si>
  <si>
    <t>AQ026565 Corp</t>
  </si>
  <si>
    <t>AR810587 Corp</t>
  </si>
  <si>
    <t>AX076550 Corp</t>
  </si>
  <si>
    <t>EK588292 Corp</t>
  </si>
  <si>
    <t>EK872764 Corp</t>
  </si>
  <si>
    <t>EK825033 Corp</t>
  </si>
  <si>
    <t>EK824997 Corp</t>
  </si>
  <si>
    <t>ZR363806 Corp</t>
  </si>
  <si>
    <t>ZR363807 Corp</t>
  </si>
  <si>
    <t>EJ575377 Corp</t>
  </si>
  <si>
    <t>EK770296 Corp</t>
  </si>
  <si>
    <t>EK768069 Corp</t>
  </si>
  <si>
    <t>AM717420 Corp</t>
  </si>
  <si>
    <t>AM714338 Corp</t>
  </si>
  <si>
    <t>AR008123 Corp</t>
  </si>
  <si>
    <t>EJ723329 Corp</t>
  </si>
  <si>
    <t>AQ077157 Corp</t>
  </si>
  <si>
    <t>ZQ804479 Corp</t>
  </si>
  <si>
    <t>EK605885 Corp</t>
  </si>
  <si>
    <t>AW875570 Corp</t>
  </si>
  <si>
    <t>ZP454068 Corp</t>
  </si>
  <si>
    <t>AU216832 Corp</t>
  </si>
  <si>
    <t>EK628291 Corp</t>
  </si>
  <si>
    <t>EK131366 Corp</t>
  </si>
  <si>
    <t>EK811633 Corp</t>
  </si>
  <si>
    <t>AN880322 Corp</t>
  </si>
  <si>
    <t>EJ811600 Corp</t>
  </si>
  <si>
    <t>AT214421 Corp</t>
  </si>
  <si>
    <t>EK131372 Corp</t>
  </si>
  <si>
    <t>AN880326 Corp</t>
  </si>
  <si>
    <t>AT214434 Corp</t>
  </si>
  <si>
    <t>EK811579 Corp</t>
  </si>
  <si>
    <t>EK337178 Corp</t>
  </si>
  <si>
    <t>AW798439 Corp</t>
  </si>
  <si>
    <t>ZQ258633 Corp</t>
  </si>
  <si>
    <t>EK808355 Corp</t>
  </si>
  <si>
    <t>UV429459 Corp</t>
  </si>
  <si>
    <t>EK523297 Corp</t>
  </si>
  <si>
    <t>AP909674 Corp</t>
  </si>
  <si>
    <t>UV309787 Corp</t>
  </si>
  <si>
    <t>UV391246 Corp</t>
  </si>
  <si>
    <t>EK642935 Corp</t>
  </si>
  <si>
    <t>AS146424 Corp</t>
  </si>
  <si>
    <t>AS146490 Corp</t>
  </si>
  <si>
    <t>AR936992 Corp</t>
  </si>
  <si>
    <t>ZP989429 Corp</t>
  </si>
  <si>
    <t>AO971106 Corp</t>
  </si>
  <si>
    <t>ZR668027 Corp</t>
  </si>
  <si>
    <t>ZQ578143 Corp</t>
  </si>
  <si>
    <t>ZS235422 Corp</t>
  </si>
  <si>
    <t>ZP659512 Corp</t>
  </si>
  <si>
    <t>QZ912649 Corp</t>
  </si>
  <si>
    <t>AQ713600 Corp</t>
  </si>
  <si>
    <t>AZ576858 Corp</t>
  </si>
  <si>
    <t>AN964724 Corp</t>
  </si>
  <si>
    <t>AZ207973 Corp</t>
  </si>
  <si>
    <t>EK753416 Corp</t>
  </si>
  <si>
    <t>QZ509895 Corp</t>
  </si>
  <si>
    <t>AS256491 Corp</t>
  </si>
  <si>
    <t>AS322477 Corp</t>
  </si>
  <si>
    <t>ZS108668 Corp</t>
  </si>
  <si>
    <t>AX691342 Corp</t>
  </si>
  <si>
    <t>ED984069 Corp</t>
  </si>
  <si>
    <t>EJ891119 Corp</t>
  </si>
  <si>
    <t>AM679347 Corp</t>
  </si>
  <si>
    <t>AZ920495 Corp</t>
  </si>
  <si>
    <t>AR887333 Corp</t>
  </si>
  <si>
    <t>AO262498 Corp</t>
  </si>
  <si>
    <t>AO262515 Corp</t>
  </si>
  <si>
    <t>security name</t>
  </si>
  <si>
    <t>ID_ISIN</t>
  </si>
  <si>
    <t>worksheet get ticker</t>
  </si>
  <si>
    <t>match</t>
  </si>
  <si>
    <t>Dir=H</t>
  </si>
  <si>
    <t>optional arg 4</t>
  </si>
  <si>
    <t>Z_SPRD_MID</t>
  </si>
  <si>
    <t>value measures</t>
  </si>
  <si>
    <t>value measure</t>
  </si>
  <si>
    <t>item</t>
  </si>
  <si>
    <t>basis</t>
  </si>
  <si>
    <t>trade flagger</t>
  </si>
  <si>
    <t>YAS_BOND_YLD</t>
  </si>
  <si>
    <t>unique lookup</t>
  </si>
  <si>
    <t>VW 4 5/8 PERP nc-28</t>
  </si>
  <si>
    <t>VW 3 3/8 PERP nc-24</t>
  </si>
  <si>
    <t>VW 3 3/4 PERP nc-21</t>
  </si>
  <si>
    <t>VW 2 1/2 PERP nc-22</t>
  </si>
  <si>
    <t>VW 2.7 PERP nc-22</t>
  </si>
  <si>
    <t>VW 5 1/8 PERP nc-23</t>
  </si>
  <si>
    <t>VW 3 7/8 PERP nc-27</t>
  </si>
  <si>
    <t>VW 3 1/2 PERP nc-30</t>
  </si>
  <si>
    <t>VW 4 5/8 PERP nc-26</t>
  </si>
  <si>
    <t>YLD_CNV_MID</t>
  </si>
  <si>
    <t>min</t>
  </si>
  <si>
    <t>q1</t>
  </si>
  <si>
    <t>mid</t>
  </si>
  <si>
    <t>q3</t>
  </si>
  <si>
    <t>max</t>
  </si>
  <si>
    <t>bond</t>
  </si>
  <si>
    <t>current</t>
  </si>
  <si>
    <t>value</t>
  </si>
  <si>
    <t>last 30 days</t>
  </si>
  <si>
    <t>BJ924355 Corp</t>
  </si>
  <si>
    <t>ticker</t>
  </si>
  <si>
    <t>SOLBBB</t>
  </si>
  <si>
    <t>unique ticker</t>
  </si>
  <si>
    <t>industry_sector</t>
  </si>
  <si>
    <t>unique sector</t>
  </si>
  <si>
    <t>filter for ticker</t>
  </si>
  <si>
    <t>filter for sector</t>
  </si>
  <si>
    <t>wkst Ticker</t>
  </si>
  <si>
    <t>next call</t>
  </si>
  <si>
    <t>Financial</t>
  </si>
  <si>
    <t>DBOERS</t>
  </si>
  <si>
    <t>sector</t>
  </si>
  <si>
    <t>vw</t>
  </si>
  <si>
    <t>filter for ticker 1</t>
  </si>
  <si>
    <t>filter for ticker 2</t>
  </si>
  <si>
    <t>filter for ticker 3</t>
  </si>
  <si>
    <t>bnfp</t>
  </si>
  <si>
    <t>bayngr</t>
  </si>
  <si>
    <t>ticker 1</t>
  </si>
  <si>
    <t>ticker 2</t>
  </si>
  <si>
    <t>ticker 3</t>
  </si>
  <si>
    <t>universe</t>
  </si>
  <si>
    <t>-</t>
  </si>
  <si>
    <t>mty_typ</t>
  </si>
  <si>
    <t>items found:</t>
  </si>
  <si>
    <t>unique tickers</t>
  </si>
  <si>
    <t>short bond</t>
  </si>
  <si>
    <t>long bond</t>
  </si>
  <si>
    <t>spread measure</t>
  </si>
  <si>
    <t>short spread</t>
  </si>
  <si>
    <t>long spread</t>
  </si>
  <si>
    <t>short date</t>
  </si>
  <si>
    <t>long date</t>
  </si>
  <si>
    <t>years</t>
  </si>
  <si>
    <t>curve</t>
  </si>
  <si>
    <t>short code</t>
  </si>
  <si>
    <t>long code</t>
  </si>
  <si>
    <t>ZP426727 Corp</t>
  </si>
  <si>
    <t>BJ838285 Corp</t>
  </si>
  <si>
    <t>short moody</t>
  </si>
  <si>
    <t>curve per year</t>
  </si>
  <si>
    <t>long moody</t>
  </si>
  <si>
    <t>ACFP</t>
  </si>
  <si>
    <t>AFFP</t>
  </si>
  <si>
    <t>AKEFP</t>
  </si>
  <si>
    <t>AKFAST</t>
  </si>
  <si>
    <t>ALLRNV</t>
  </si>
  <si>
    <t>AMXLMM</t>
  </si>
  <si>
    <t>ANNGR</t>
  </si>
  <si>
    <t>ARNDTN</t>
  </si>
  <si>
    <t>BALDER</t>
  </si>
  <si>
    <t>BAYNGR</t>
  </si>
  <si>
    <t>BERTEL</t>
  </si>
  <si>
    <t>BHP</t>
  </si>
  <si>
    <t>BNFP</t>
  </si>
  <si>
    <t>BRITEL</t>
  </si>
  <si>
    <t>CNALN</t>
  </si>
  <si>
    <t>COFP</t>
  </si>
  <si>
    <t>CPIPGR</t>
  </si>
  <si>
    <t>DBHNGR</t>
  </si>
  <si>
    <t>ECLEAR</t>
  </si>
  <si>
    <t>EDF</t>
  </si>
  <si>
    <t>EDPPL</t>
  </si>
  <si>
    <t>ELIASO</t>
  </si>
  <si>
    <t>ENBW</t>
  </si>
  <si>
    <t>ENELIM</t>
  </si>
  <si>
    <t>ENGIFP</t>
  </si>
  <si>
    <t>ERFFP</t>
  </si>
  <si>
    <t>EVKGR</t>
  </si>
  <si>
    <t>FERSM</t>
  </si>
  <si>
    <t>GYCGR</t>
  </si>
  <si>
    <t>HEIBOS</t>
  </si>
  <si>
    <t>IBESM</t>
  </si>
  <si>
    <t>IFXGR</t>
  </si>
  <si>
    <t>JUSTLN</t>
  </si>
  <si>
    <t>KPN</t>
  </si>
  <si>
    <t>LHAGR</t>
  </si>
  <si>
    <t>LHNVX</t>
  </si>
  <si>
    <t>LXSGR</t>
  </si>
  <si>
    <t>MRKGR</t>
  </si>
  <si>
    <t>NGGLN</t>
  </si>
  <si>
    <t>NTGYSM</t>
  </si>
  <si>
    <t>OMVAV</t>
  </si>
  <si>
    <t>ORAFP</t>
  </si>
  <si>
    <t>ORSTED</t>
  </si>
  <si>
    <t>REPSM</t>
  </si>
  <si>
    <t>RWE</t>
  </si>
  <si>
    <t>SBBBSS</t>
  </si>
  <si>
    <t>SBRYLN</t>
  </si>
  <si>
    <t>SESGFP</t>
  </si>
  <si>
    <t>SEVFP</t>
  </si>
  <si>
    <t>SOFTBK</t>
  </si>
  <si>
    <t>SSELN</t>
  </si>
  <si>
    <t>STEDIN</t>
  </si>
  <si>
    <t>SZUGR</t>
  </si>
  <si>
    <t>T</t>
  </si>
  <si>
    <t>TELEFO</t>
  </si>
  <si>
    <t>TELIAS</t>
  </si>
  <si>
    <t>TENN</t>
  </si>
  <si>
    <t>TLGGR</t>
  </si>
  <si>
    <t>TOTAL</t>
  </si>
  <si>
    <t>TRAFIG</t>
  </si>
  <si>
    <t>ULFP</t>
  </si>
  <si>
    <t>VATFAL</t>
  </si>
  <si>
    <t>VLVY</t>
  </si>
  <si>
    <t>VOD</t>
  </si>
  <si>
    <t>VW</t>
  </si>
  <si>
    <t>WIEAV</t>
  </si>
  <si>
    <t>exactly once</t>
  </si>
  <si>
    <t>multiple</t>
  </si>
  <si>
    <t>singles</t>
  </si>
  <si>
    <t>curves</t>
  </si>
  <si>
    <t>single</t>
  </si>
  <si>
    <t>singleton</t>
  </si>
  <si>
    <t>sort ticker</t>
  </si>
  <si>
    <t>note</t>
  </si>
  <si>
    <t>av</t>
  </si>
  <si>
    <t>sd</t>
  </si>
  <si>
    <t>steep/ invert</t>
  </si>
  <si>
    <t>short=USD</t>
  </si>
  <si>
    <t>long=USD</t>
  </si>
  <si>
    <t>both=GBP</t>
  </si>
  <si>
    <t>BAYNGR 2 3/8 04/02/75 nc-22</t>
  </si>
  <si>
    <t>BAYNGR 3 3/4 07/01/74 nc-24</t>
  </si>
  <si>
    <t>BAYNGR 2 3/8 11/12/79 nc-25</t>
  </si>
  <si>
    <t>BAYNGR 3 1/8 11/12/79 nc-27</t>
  </si>
  <si>
    <t>repsm</t>
  </si>
  <si>
    <t>REPSM 3 7/8 PERP nc-21</t>
  </si>
  <si>
    <t>REPSM 4 1/2 03/25/75 nc-25</t>
  </si>
  <si>
    <t>REPSM 3 3/4 PERP nc-26</t>
  </si>
  <si>
    <t>REPSM 4.247 PERP nc-28</t>
  </si>
  <si>
    <t>trade</t>
  </si>
  <si>
    <t>flag as steep @ +59</t>
  </si>
  <si>
    <t>single name</t>
  </si>
  <si>
    <t>remove single names</t>
  </si>
  <si>
    <t>curve change history</t>
  </si>
  <si>
    <t>filter for sectors</t>
  </si>
  <si>
    <t>splitting curves</t>
  </si>
  <si>
    <t>how to split curves with multiple bonds</t>
  </si>
  <si>
    <t>w-4A117247396F4841B545D5F8AB67C413</t>
  </si>
  <si>
    <t>w-2D0FBA1982BA434C81055AA9406F7ACF</t>
  </si>
  <si>
    <t>CDS Curves</t>
  </si>
  <si>
    <t>w-BB807655FF7748D8A00C0861FC439807</t>
  </si>
  <si>
    <t>IG Corp Utils Oil</t>
  </si>
  <si>
    <t>number of bonds</t>
  </si>
  <si>
    <t>#bonds</t>
  </si>
  <si>
    <t>short Spread (14d)</t>
  </si>
  <si>
    <t>long Spread (14d)</t>
  </si>
  <si>
    <t>short crncy</t>
  </si>
  <si>
    <t>long crncy</t>
  </si>
  <si>
    <t>w-33CB3C8E018449F9B25026E8124459F9</t>
  </si>
  <si>
    <t>delta curve</t>
  </si>
  <si>
    <t>short Spread (30d)</t>
  </si>
  <si>
    <t>long Spread (30d)</t>
  </si>
  <si>
    <t>x</t>
  </si>
  <si>
    <t>done</t>
  </si>
  <si>
    <t>to do</t>
  </si>
  <si>
    <t>use the method for curve hisroty samples at points</t>
  </si>
  <si>
    <t>count sector</t>
  </si>
  <si>
    <t>metrics</t>
  </si>
  <si>
    <t>think of metrics to use…</t>
  </si>
  <si>
    <t>Low Beta</t>
  </si>
  <si>
    <t>others</t>
  </si>
  <si>
    <t>Energy</t>
  </si>
  <si>
    <t>TMT/ AUTO</t>
  </si>
  <si>
    <t>UTILS</t>
  </si>
  <si>
    <t>REIT</t>
  </si>
  <si>
    <t>missing</t>
  </si>
  <si>
    <t>redHedge hybrids</t>
  </si>
  <si>
    <t>RH sector buckets</t>
  </si>
  <si>
    <t>w-A2662832868646BF98C30314CC8F2D6D</t>
  </si>
  <si>
    <t>hybrids 01</t>
  </si>
  <si>
    <t>w-77BCEE348D564FB78774144C42EF84D4</t>
  </si>
  <si>
    <t>w-B151B691AD7245A385D6917055BF88DC</t>
  </si>
  <si>
    <t>IG Corp Autos</t>
  </si>
  <si>
    <t>w-E611ED8AD9DC40C28C2B7A2106215B8E</t>
  </si>
  <si>
    <t>AT1 Voon 1</t>
  </si>
  <si>
    <t>w-F108C3EBE2474CA8B3A18F62934FB94B</t>
  </si>
  <si>
    <t>IG Corp TMT</t>
  </si>
  <si>
    <t>EK323431 Corp</t>
  </si>
  <si>
    <t>EK013990 Corp</t>
  </si>
  <si>
    <t>EK640250 Corp</t>
  </si>
  <si>
    <t>IEAC LN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</si>
</sst>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 mmm\ yy"/>
    <numFmt numFmtId="165" formatCode="0.0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Courier New"/>
      <family val="3"/>
    </font>
    <font>
      <b/>
      <sz val="8"/>
      <color theme="1"/>
      <name val="Courier New"/>
      <family val="3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6"/>
      <color theme="1"/>
      <name val="Courier New"/>
      <family val="3"/>
    </font>
    <font>
      <b/>
      <sz val="8"/>
      <color rgb="FFC00000"/>
      <name val="Courier New"/>
      <family val="3"/>
    </font>
    <font>
      <sz val="8"/>
      <color theme="8"/>
      <name val="Courier New"/>
      <family val="3"/>
    </font>
    <font>
      <b/>
      <sz val="6"/>
      <color theme="1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1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quotePrefix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49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10" fontId="3" fillId="0" borderId="0" xfId="0" applyNumberFormat="1" applyFont="1" applyAlignment="1">
      <alignment horizontal="left"/>
    </xf>
    <xf numFmtId="20" fontId="3" fillId="0" borderId="0" xfId="0" applyNumberFormat="1" applyFont="1" applyAlignment="1">
      <alignment horizontal="left"/>
    </xf>
    <xf numFmtId="0" fontId="4" fillId="0" borderId="0" xfId="1"/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2" fillId="0" borderId="0" xfId="0" applyFont="1"/>
    <xf numFmtId="0" fontId="1" fillId="2" borderId="1" xfId="0" applyFont="1" applyFill="1" applyBorder="1" applyAlignment="1">
      <alignment horizontal="left"/>
    </xf>
    <xf numFmtId="16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6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" fontId="7" fillId="0" borderId="0" xfId="0" applyNumberFormat="1" applyFont="1" applyAlignment="1">
      <alignment horizontal="center"/>
    </xf>
    <xf numFmtId="0" fontId="1" fillId="2" borderId="1" xfId="0" applyFont="1" applyFill="1" applyBorder="1"/>
    <xf numFmtId="14" fontId="1" fillId="0" borderId="0" xfId="0" applyNumberFormat="1" applyFont="1"/>
    <xf numFmtId="14" fontId="2" fillId="0" borderId="0" xfId="0" applyNumberFormat="1" applyFont="1"/>
    <xf numFmtId="0" fontId="1" fillId="0" borderId="0" xfId="0" applyNumberFormat="1" applyFont="1"/>
    <xf numFmtId="2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5" fillId="2" borderId="1" xfId="0" applyFont="1" applyFill="1" applyBorder="1" applyAlignment="1">
      <alignment horizontal="left"/>
    </xf>
    <xf numFmtId="0" fontId="2" fillId="0" borderId="0" xfId="0" applyFont="1" applyAlignment="1">
      <alignment horizontal="left" wrapText="1"/>
    </xf>
    <xf numFmtId="0" fontId="8" fillId="0" borderId="0" xfId="0" applyFont="1" applyAlignment="1">
      <alignment horizontal="left" wrapText="1"/>
    </xf>
    <xf numFmtId="1" fontId="1" fillId="3" borderId="0" xfId="0" applyNumberFormat="1" applyFont="1" applyFill="1" applyAlignment="1">
      <alignment horizontal="left"/>
    </xf>
  </cellXfs>
  <cellStyles count="2">
    <cellStyle name="Hyperlink" xfId="1" builtinId="8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192.1746826171875</v>
        <stp/>
        <stp>##V3_BDPV12</stp>
        <stp>EK545606 Corp</stp>
        <stp>blp_i_sprd_mid</stp>
        <stp>[regression 04.xlsx]curves!R8C13</stp>
        <tr r="M8" s="20"/>
      </tp>
      <tp>
        <v>6.1</v>
        <stp/>
        <stp>##V3_BDPV12</stp>
        <stp>XS1322373017 Corp</stp>
        <stp>coupon</stp>
        <stp>[regression 04.xlsx]tkrBbg!R2C9</stp>
        <tr r="I2" s="5"/>
      </tp>
      <tp>
        <v>4.625</v>
        <stp/>
        <stp>##V3_BDPV12</stp>
        <stp>XS1405777746 Corp</stp>
        <stp>coupon</stp>
        <stp>[regression 04.xlsx]tkrBbg!R2C9</stp>
        <tr r="I2" s="5"/>
      </tp>
      <tp>
        <v>3.875</v>
        <stp/>
        <stp>##V3_BDPV12</stp>
        <stp>FR0011942283 Corp</stp>
        <stp>coupon</stp>
        <stp>[regression 04.xlsx]tkrBbg!R2C9</stp>
        <tr r="I2" s="5"/>
      </tp>
      <tp>
        <v>3</v>
        <stp/>
        <stp>##V3_BDPV12</stp>
        <stp>XS1222591023 Corp</stp>
        <stp>coupon</stp>
        <stp>[regression 04.xlsx]tkrBbg!R2C9</stp>
        <tr r="I2" s="5"/>
      </tp>
      <tp t="s">
        <v>12/09/2025</v>
        <stp/>
        <stp>##V3_BDPV12</stp>
        <stp>USH3698DBZ62 Corp</stp>
        <stp>nxt_call_dt</stp>
        <stp>[regression 04.xlsx]SEM!R389C8</stp>
        <tr r="H389" s="3"/>
      </tp>
      <tp>
        <v>2.625</v>
        <stp/>
        <stp>##V3_BDPV12</stp>
        <stp>XS1152338072 Corp</stp>
        <stp>coupon</stp>
        <stp>[regression 04.xlsx]tkrBbg!R2C9</stp>
        <tr r="I2" s="5"/>
      </tp>
      <tp>
        <v>2.875</v>
        <stp/>
        <stp>##V3_BDPV12</stp>
        <stp>FR0013252061 Corp</stp>
        <stp>coupon</stp>
        <stp>[regression 04.xlsx]tkrBbg!R2C9</stp>
        <tr r="I2" s="5"/>
      </tp>
      <tp>
        <v>1.875</v>
        <stp/>
        <stp>##V3_BDPV12</stp>
        <stp>XS1721244371 Corp</stp>
        <stp>coupon</stp>
        <stp>[regression 04.xlsx]tkrBbg!R2C9</stp>
        <tr r="I2" s="5"/>
      </tp>
      <tp>
        <v>3.875</v>
        <stp/>
        <stp>##V3_BDPV12</stp>
        <stp>XS1196714429 Corp</stp>
        <stp>coupon</stp>
        <stp>[regression 04.xlsx]tkrBbg!R2C9</stp>
        <tr r="I2" s="5"/>
      </tp>
      <tp>
        <v>2.2490000000000001</v>
        <stp/>
        <stp>##V3_BDPV12</stp>
        <stp>XS2110077299 Corp</stp>
        <stp>coupon</stp>
        <stp>[regression 04.xlsx]tkrBbg!R2C9</stp>
        <tr r="I2" s="5"/>
      </tp>
      <tp>
        <v>5.875</v>
        <stp/>
        <stp>##V3_BDPV12</stp>
        <stp>FR0011700293 Corp</stp>
        <stp>coupon</stp>
        <stp>[regression 04.xlsx]tkrBbg!R2C9</stp>
        <tr r="I2" s="5"/>
      </tp>
      <tp>
        <v>4.75</v>
        <stp/>
        <stp>##V3_BDPV12</stp>
        <stp>XS2017788592 Corp</stp>
        <stp>coupon</stp>
        <stp>[regression 04.xlsx]tkrBbg!R2C9</stp>
        <tr r="I2" s="5"/>
      </tp>
      <tp t="s">
        <v>Baa2</v>
        <stp/>
        <stp>##V3_BDPV12</stp>
        <stp>AN880322 Corp</stp>
        <stp>rtg_moody</stp>
        <stp>[regression 04.xlsx]all names!R73C16</stp>
        <tr r="P73" s="16"/>
      </tp>
      <tp t="s">
        <v>DBHNGR 0.95 PERP</v>
        <stp/>
        <stp>##V3_BDPV12</stp>
        <stp>XS2010039035 Corp</stp>
        <stp>security name</stp>
        <stp>[regression 04.xlsx]tkrBbg!R2C7</stp>
        <tr r="G2" s="5"/>
      </tp>
      <tp t="s">
        <v>REPSM 4 1/2 03/25/75</v>
        <stp/>
        <stp>##V3_BDPV12</stp>
        <stp>XS1207058733 Corp</stp>
        <stp>security name</stp>
        <stp>[regression 04.xlsx]tkrBbg!R2C7</stp>
        <tr r="G2" s="5"/>
      </tp>
      <tp t="s">
        <v>VATFAL 3 03/19/77</v>
        <stp/>
        <stp>##V3_BDPV12</stp>
        <stp>XS1205618470 Corp</stp>
        <stp>security name</stp>
        <stp>[regression 04.xlsx]tkrBbg!R2C7</stp>
        <tr r="G2" s="5"/>
      </tp>
      <tp t="s">
        <v>VOD 4 7/8 10/03/78</v>
        <stp/>
        <stp>##V3_BDPV12</stp>
        <stp>XS1888180996 Corp</stp>
        <stp>security name</stp>
        <stp>[regression 04.xlsx]tkrBbg!R2C7</stp>
        <tr r="G2" s="5"/>
      </tp>
      <tp t="s">
        <v>CNALN 5 1/4 04/10/75</v>
        <stp/>
        <stp>##V3_BDPV12</stp>
        <stp>XS1216019585 Corp</stp>
        <stp>security name</stp>
        <stp>[regression 04.xlsx]tkrBbg!R2C7</stp>
        <tr r="G2" s="5"/>
      </tp>
      <tp t="s">
        <v>DBHNGR 1.6 PERP</v>
        <stp/>
        <stp>##V3_BDPV12</stp>
        <stp>XS2010039548 Corp</stp>
        <stp>security name</stp>
        <stp>[regression 04.xlsx]tkrBbg!R2C7</stp>
        <tr r="G2" s="5"/>
      </tp>
      <tp>
        <v>228.16599540966629</v>
        <stp/>
        <stp>##V3_BDPV12</stp>
        <stp>QJ191077 Corp</stp>
        <stp>Z_SPRD_MID</stp>
        <stp>[regression 04.xlsx]curves!R14C13</stp>
        <tr r="M14" s="20"/>
      </tp>
      <tp t="s">
        <v>RWE 3 1/2 04/21/75</v>
        <stp/>
        <stp>##V3_BDPV12</stp>
        <stp>XS1219499032 Corp</stp>
        <stp>security name</stp>
        <stp>[regression 04.xlsx]tkrBbg!R2C7</stp>
        <tr r="G2" s="5"/>
      </tp>
      <tp t="s">
        <v>TOTAL 2 1/4 PERP</v>
        <stp/>
        <stp>##V3_BDPV12</stp>
        <stp>XS1195201931 Corp</stp>
        <stp>security name</stp>
        <stp>[regression 04.xlsx]tkrBbg!R2C7</stp>
        <tr r="G2" s="5"/>
      </tp>
      <tp t="s">
        <v>Electric</v>
        <stp/>
        <stp>##V3_BDPV12</stp>
        <stp>FR0011700293 Corp</stp>
        <stp>INDUSTRY_GROUP</stp>
        <stp>[regression 04.xlsx]SEM!R113C6</stp>
        <tr r="F113" s="3"/>
      </tp>
      <tp t="s">
        <v>VOD 6 1/4 10/03/78</v>
        <stp/>
        <stp>##V3_BDPV12</stp>
        <stp>XS1888180640 Corp</stp>
        <stp>security name</stp>
        <stp>[regression 04.xlsx]tkrBbg!R2C7</stp>
        <tr r="G2" s="5"/>
      </tp>
      <tp t="s">
        <v>SOFTBK 6 PERP</v>
        <stp/>
        <stp>##V3_BDPV12</stp>
        <stp>AO262498 Corp</stp>
        <stp>security_name</stp>
        <stp>[regression 04.xlsx]curves!R41C7</stp>
        <tr r="G41" s="20"/>
      </tp>
      <tp t="s">
        <v>OMVAV 6 1/4 PERP</v>
        <stp/>
        <stp>##V3_BDPV12</stp>
        <stp>QJ993374 Corp</stp>
        <stp>security_name</stp>
        <stp>[regression 04.xlsx]curves!R33C8</stp>
        <tr r="H33" s="20"/>
      </tp>
      <tp t="s">
        <v>Oil&amp;Gas</v>
        <stp/>
        <stp>##V3_BDPV12</stp>
        <stp>XS2154419118 Corp</stp>
        <stp>INDUSTRY_GROUP</stp>
        <stp>[regression 04.xlsx]SEM!R2C6</stp>
        <tr r="F2" s="3"/>
      </tp>
      <tp t="s">
        <v>REPSM 3 3/4 PERP</v>
        <stp/>
        <stp>##V3_BDPV12</stp>
        <stp>BJ814648 Corp</stp>
        <stp>security_name</stp>
        <stp>[regression 04.xlsx]curves!R36C8</stp>
        <tr r="H36" s="20"/>
      </tp>
      <tp t="s">
        <v>#N/A Invalid Security</v>
        <stp/>
        <stp>##V3_BDPV12</stp>
        <stp xml:space="preserve">EURUSD CASH </stp>
        <stp>callable</stp>
        <stp>[regression 04.xlsx]SEM!R362C7</stp>
        <tr r="G362" s="3"/>
      </tp>
      <tp t="s">
        <v>MRKGR 2 5/8 12/12/74</v>
        <stp/>
        <stp>##V3_BDPV12</stp>
        <stp>EK634166 Corp</stp>
        <stp>security_name</stp>
        <stp>[regression 04.xlsx]curves!R30C7</stp>
        <tr r="G30" s="20"/>
      </tp>
      <tp t="s">
        <v>N</v>
        <stp/>
        <stp>##V3_BDPV12</stp>
        <stp>XS1004874621 Corp</stp>
        <stp>callable</stp>
        <stp>[regression 04.xlsx]SEM!R8C7</stp>
        <tr r="G8" s="3"/>
      </tp>
      <tp>
        <v>410.459716796875</v>
        <stp/>
        <stp>##V3_BDPV12</stp>
        <stp>EK337178 Corp</stp>
        <stp>blp_i_sprd_mid</stp>
        <stp>[regression 04.xlsx]curves!R7C13</stp>
        <tr r="M7" s="20"/>
      </tp>
      <tp t="s">
        <v>30/01/2025</v>
        <stp/>
        <stp>##V3_BDPV12</stp>
        <stp>ZQ258633 Corp</stp>
        <stp>nxt_call_dt</stp>
        <stp>[regression 04.xlsx]all names!R7C9</stp>
        <tr r="I7" s="16"/>
      </tp>
      <tp>
        <v>2.75</v>
        <stp/>
        <stp>##V3_BDPV12</stp>
        <stp>FR0013425170 Corp</stp>
        <stp>coupon</stp>
        <stp>[regression 04.xlsx]tkrBbg!R2C9</stp>
        <tr r="I2" s="5"/>
      </tp>
      <tp>
        <v>5.625</v>
        <stp/>
        <stp>##V3_BDPV12</stp>
        <stp>XS1405765659 Corp</stp>
        <stp>coupon</stp>
        <stp>[regression 04.xlsx]tkrBbg!R2C9</stp>
        <tr r="I2" s="5"/>
      </tp>
      <tp>
        <v>1.625</v>
        <stp/>
        <stp>##V3_BDPV12</stp>
        <stp>XS1757377400 Corp</stp>
        <stp>coupon</stp>
        <stp>[regression 04.xlsx]tkrBbg!R2C9</stp>
        <tr r="I2" s="5"/>
      </tp>
      <tp>
        <v>2.625</v>
        <stp/>
        <stp>##V3_BDPV12</stp>
        <stp>FR0013457157 Corp</stp>
        <stp>coupon</stp>
        <stp>[regression 04.xlsx]tkrBbg!R2C9</stp>
        <tr r="I2" s="5"/>
      </tp>
      <tp>
        <v>5.25</v>
        <stp/>
        <stp>##V3_BDPV12</stp>
        <stp>XS1634523754 Corp</stp>
        <stp>coupon</stp>
        <stp>[regression 04.xlsx]tkrBbg!R2C9</stp>
        <tr r="I2" s="5"/>
      </tp>
      <tp>
        <v>3.25</v>
        <stp/>
        <stp>##V3_BDPV12</stp>
        <stp>XS1716945586 Corp</stp>
        <stp>coupon</stp>
        <stp>[regression 04.xlsx]tkrBbg!R2C9</stp>
        <tr r="I2" s="5"/>
      </tp>
      <tp>
        <v>3.875</v>
        <stp/>
        <stp>##V3_BDPV12</stp>
        <stp>XS1795406658 Corp</stp>
        <stp>coupon</stp>
        <stp>[regression 04.xlsx]tkrBbg!R2C9</stp>
        <tr r="I2" s="5"/>
      </tp>
      <tp t="s">
        <v>12/09/2025</v>
        <stp/>
        <stp>##V3_BDPV12</stp>
        <stp>USH3698DBZ62 Corp</stp>
        <stp>nxt_call_dt</stp>
        <stp>[regression 04.xlsx]SEM!R358C8</stp>
        <tr r="H358" s="3"/>
      </tp>
      <tp>
        <v>6.625</v>
        <stp/>
        <stp>##V3_BDPV12</stp>
        <stp>XS1254119750 Corp</stp>
        <stp>coupon</stp>
        <stp>[regression 04.xlsx]tkrBbg!R2C9</stp>
        <tr r="I2" s="5"/>
      </tp>
      <tp>
        <v>1.625</v>
        <stp/>
        <stp>##V3_BDPV12</stp>
        <stp>XS2035564629 Corp</stp>
        <stp>coupon</stp>
        <stp>[regression 04.xlsx]tkrBbg!R2C9</stp>
        <tr r="I2" s="5"/>
      </tp>
      <tp>
        <v>4.375</v>
        <stp/>
        <stp>##V3_BDPV12</stp>
        <stp>FR0013399177 Corp</stp>
        <stp>coupon</stp>
        <stp>[regression 04.xlsx]tkrBbg!R2C9</stp>
        <tr r="I2" s="5"/>
      </tp>
      <tp>
        <v>3.75</v>
        <stp/>
        <stp>##V3_BDPV12</stp>
        <stp>XS1191320297 Corp</stp>
        <stp>coupon</stp>
        <stp>[regression 04.xlsx]tkrBbg!R2C9</stp>
        <tr r="I2" s="5"/>
      </tp>
      <tp>
        <v>5.25</v>
        <stp/>
        <stp>##V3_BDPV12</stp>
        <stp>XS1294342792 Corp</stp>
        <stp>coupon</stp>
        <stp>[regression 04.xlsx]tkrBbg!R2C9</stp>
        <tr r="I2" s="5"/>
      </tp>
      <tp>
        <v>5.25</v>
        <stp/>
        <stp>##V3_BDPV12</stp>
        <stp>XS1216019585 Corp</stp>
        <stp>coupon</stp>
        <stp>[regression 04.xlsx]tkrBbg!R2C9</stp>
        <tr r="I2" s="5"/>
      </tp>
      <tp>
        <v>2.625</v>
        <stp/>
        <stp>##V3_BDPV12</stp>
        <stp>XS1731823255 Corp</stp>
        <stp>coupon</stp>
        <stp>[regression 04.xlsx]tkrBbg!R2C9</stp>
        <tr r="I2" s="5"/>
      </tp>
      <tp>
        <v>5.625</v>
        <stp/>
        <stp>##V3_BDPV12</stp>
        <stp>XS0903532090 Corp</stp>
        <stp>coupon</stp>
        <stp>[regression 04.xlsx]tkrBbg!R2C9</stp>
        <tr r="I2" s="5"/>
      </tp>
      <tp t="s">
        <v>N</v>
        <stp/>
        <stp>##V3_BDPV12</stp>
        <stp>DE0001102499 Govt</stp>
        <stp>callable</stp>
        <stp>[regression 04.xlsx]SEM!R18C7</stp>
        <tr r="G18" s="3"/>
      </tp>
      <tp t="s">
        <v>ARKEMA</v>
        <stp/>
        <stp>##V3_BDPV12</stp>
        <stp>FR0013478252 Corp</stp>
        <stp>short_name</stp>
        <stp>[regression 04.xlsx]main!R10C5</stp>
        <tr r="E10" s="1"/>
      </tp>
      <tp t="s">
        <v>Ba1</v>
        <stp/>
        <stp>##V3_BDPV12</stp>
        <stp>BJ814648 Corp</stp>
        <stp>rtg_moody</stp>
        <stp>[regression 04.xlsx]all names!R51C17</stp>
        <tr r="Q51" s="16"/>
      </tp>
      <tp t="s">
        <v>Ba1u</v>
        <stp/>
        <stp>##V3_BDPV12</stp>
        <stp>EK872764 Corp</stp>
        <stp>rtg_moody</stp>
        <stp>[regression 04.xlsx]all names!R47C17</stp>
        <tr r="Q47" s="16"/>
      </tp>
      <tp t="s">
        <v>16/11/2026</v>
        <stp/>
        <stp>##V3_BDPV12</stp>
        <stp>US456837AR44 Corp</stp>
        <stp>nxt_call_dt</stp>
        <stp>[regression 04.xlsx]SEM!R371C8</stp>
        <tr r="H371" s="3"/>
      </tp>
      <tp t="s">
        <v>TELEFO 2.502 PERP</v>
        <stp/>
        <stp>##V3_BDPV12</stp>
        <stp>XS2109819859 Corp</stp>
        <stp>security name</stp>
        <stp>[regression 04.xlsx]tkrBbg!R2C7</stp>
        <tr r="G2" s="5"/>
      </tp>
      <tp t="s">
        <v>ARNDTN 4 3/4 PERP</v>
        <stp/>
        <stp>##V3_BDPV12</stp>
        <stp>XS2017788592 Corp</stp>
        <stp>security name</stp>
        <stp>[regression 04.xlsx]tkrBbg!R2C7</stp>
        <tr r="G2" s="5"/>
      </tp>
      <tp t="s">
        <v>GYCGR 3 3/4 PERP</v>
        <stp/>
        <stp>##V3_BDPV12</stp>
        <stp>XS1191320297 Corp</stp>
        <stp>security name</stp>
        <stp>[regression 04.xlsx]tkrBbg!R2C7</stp>
        <tr r="G2" s="5"/>
      </tp>
      <tp>
        <v>2.6263246618735363</v>
        <stp/>
        <stp>##V3_BDPV12</stp>
        <stp>UV391246 Corp</stp>
        <stp>Z_SPRD_MID</stp>
        <stp>[regression 04.xlsx]curves!R19C13</stp>
        <tr r="M19" s="20"/>
      </tp>
      <tp t="s">
        <v>REPSM 4.247 PERP</v>
        <stp/>
        <stp>##V3_BDPV12</stp>
        <stp>XS2186001314 Corp</stp>
        <stp>security name</stp>
        <stp>[regression 04.xlsx]tkrBbg!R2C7</stp>
        <tr r="G2" s="5"/>
      </tp>
      <tp t="s">
        <v>ORAFP 5 PERP</v>
        <stp/>
        <stp>##V3_BDPV12</stp>
        <stp>XS1115498260 Corp</stp>
        <stp>security name</stp>
        <stp>[regression 04.xlsx]tkrBbg!R2C7</stp>
        <tr r="G2" s="5"/>
      </tp>
      <tp t="s">
        <v>RWE 2 3/4 04/21/75</v>
        <stp/>
        <stp>##V3_BDPV12</stp>
        <stp>XS1219498141 Corp</stp>
        <stp>security name</stp>
        <stp>[regression 04.xlsx]tkrBbg!R2C7</stp>
        <tr r="G2" s="5"/>
      </tp>
      <tp t="s">
        <v>ENELIM 3 1/2 05/24/80</v>
        <stp/>
        <stp>##V3_BDPV12</stp>
        <stp>XS2000719992 Corp</stp>
        <stp>security name</stp>
        <stp>[regression 04.xlsx]tkrBbg!R2C7</stp>
        <tr r="G2" s="5"/>
      </tp>
      <tp t="s">
        <v>TELEFO 3 3/4 PERP</v>
        <stp/>
        <stp>##V3_BDPV12</stp>
        <stp>XS1490960942 Corp</stp>
        <stp>security name</stp>
        <stp>[regression 04.xlsx]tkrBbg!R2C7</stp>
        <tr r="G2" s="5"/>
      </tp>
      <tp t="s">
        <v>Banks</v>
        <stp/>
        <stp>##V3_BDPV12</stp>
        <stp>ES0813211010 Corp</stp>
        <stp>INDUSTRY_GROUP</stp>
        <stp>[regression 04.xlsx]SEM!R350C6</stp>
        <tr r="F350" s="3"/>
      </tp>
      <tp t="s">
        <v>BRITEL 1.874 08/18/80</v>
        <stp/>
        <stp>##V3_BDPV12</stp>
        <stp>XS2119468572 Corp</stp>
        <stp>security name</stp>
        <stp>[regression 04.xlsx]tkrBbg!R2C7</stp>
        <tr r="G2" s="5"/>
      </tp>
      <tp t="s">
        <v>Banks</v>
        <stp/>
        <stp>##V3_BDPV12</stp>
        <stp>USF1R15XK367 Corp</stp>
        <stp>INDUSTRY_GROUP</stp>
        <stp>[regression 04.xlsx]SEM!R399C6</stp>
        <tr r="F399" s="3"/>
      </tp>
      <tp t="s">
        <v>BERTEL 3 04/23/75</v>
        <stp/>
        <stp>##V3_BDPV12</stp>
        <stp>EK848378 Corp</stp>
        <stp>security_name</stp>
        <stp>[regression 04.xlsx]curves!R13C7</stp>
        <tr r="G13" s="20"/>
      </tp>
      <tp t="s">
        <v>NTGYSM 4 1/8 PERP</v>
        <stp/>
        <stp>##V3_BDPV12</stp>
        <stp>EK588292 Corp</stp>
        <stp>security_name</stp>
        <stp>[regression 04.xlsx]curves!R32C7</stp>
        <tr r="G32" s="20"/>
      </tp>
      <tp t="s">
        <v>ORAFP 4 PERP</v>
        <stp/>
        <stp>##V3_BDPV12</stp>
        <stp>EK508481 Corp</stp>
        <stp>security_name</stp>
        <stp>[regression 04.xlsx]curves!R34C7</stp>
        <tr r="G34" s="20"/>
      </tp>
      <tp t="e">
        <v>#N/A</v>
        <stp/>
        <stp>##V3_BDPV12</stp>
        <stp xml:space="preserve">PTEDPLOM0017_JP_REPO </stp>
        <stp>INDUSTRY_GROUP</stp>
        <stp>[regression 04.xlsx]SEM!R228C6</stp>
        <tr r="F228" s="3"/>
      </tp>
      <tp t="s">
        <v>SOFTBK 6 7/8 PERP</v>
        <stp/>
        <stp>##V3_BDPV12</stp>
        <stp>AO262515 Corp</stp>
        <stp>security_name</stp>
        <stp>[regression 04.xlsx]curves!R41C8</stp>
        <tr r="H41" s="20"/>
      </tp>
      <tp t="s">
        <v>VATFAL 6.1 11/19/78</v>
        <stp/>
        <stp>##V3_BDPV12</stp>
        <stp>QJ787834 Corp</stp>
        <stp>security_name</stp>
        <stp>[regression 04.xlsx]curves!R49C7</stp>
        <tr r="G49" s="20"/>
      </tp>
      <tp t="e">
        <v>#N/A</v>
        <stp/>
        <stp>##V3_BDPV12</stp>
        <stp xml:space="preserve">CT413383_250620_TRS1 </stp>
        <stp>INDUSTRY_GROUP</stp>
        <stp>[regression 04.xlsx]SEM!R85C6</stp>
        <tr r="F85" s="3"/>
      </tp>
      <tp>
        <v>4.5</v>
        <stp/>
        <stp>##V3_BDPV12</stp>
        <stp>XS1207058733 Corp</stp>
        <stp>coupon</stp>
        <stp>[regression 04.xlsx]tkrBbg!R2C9</stp>
        <tr r="I2" s="5"/>
      </tp>
      <tp>
        <v>3</v>
        <stp/>
        <stp>##V3_BDPV12</stp>
        <stp>XS1795406575 Corp</stp>
        <stp>coupon</stp>
        <stp>[regression 04.xlsx]tkrBbg!R2C9</stp>
        <tr r="I2" s="5"/>
      </tp>
      <tp>
        <v>3.625</v>
        <stp/>
        <stp>##V3_BDPV12</stp>
        <stp>XS2056730679 Corp</stp>
        <stp>coupon</stp>
        <stp>[regression 04.xlsx]tkrBbg!R2C9</stp>
        <tr r="I2" s="5"/>
      </tp>
      <tp>
        <v>0.95</v>
        <stp/>
        <stp>##V3_BDPV12</stp>
        <stp>XS2010039035 Corp</stp>
        <stp>coupon</stp>
        <stp>[regression 04.xlsx]tkrBbg!R2C9</stp>
        <tr r="I2" s="5"/>
      </tp>
      <tp>
        <v>1.5</v>
        <stp/>
        <stp>##V3_BDPV12</stp>
        <stp>FR0013478252 Corp</stp>
        <stp>coupon</stp>
        <stp>[regression 04.xlsx]tkrBbg!R2C9</stp>
        <tr r="I2" s="5"/>
      </tp>
      <tp>
        <v>3.25</v>
        <stp/>
        <stp>##V3_BDPV12</stp>
        <stp>FR0013398229 Corp</stp>
        <stp>coupon</stp>
        <stp>[regression 04.xlsx]tkrBbg!R2C9</stp>
        <tr r="I2" s="5"/>
      </tp>
      <tp>
        <v>3.375</v>
        <stp/>
        <stp>##V3_BDPV12</stp>
        <stp>XS1799938995 Corp</stp>
        <stp>coupon</stp>
        <stp>[regression 04.xlsx]tkrBbg!R2C9</stp>
        <tr r="I2" s="5"/>
      </tp>
      <tp t="s">
        <v>04/10/2023</v>
        <stp/>
        <stp>##V3_BDPV12</stp>
        <stp>USF84914CU62 Corp</stp>
        <stp>nxt_call_dt</stp>
        <stp>[regression 04.xlsx]SEM!R424C8</stp>
        <tr r="H424" s="3"/>
      </tp>
      <tp>
        <v>1.625</v>
        <stp/>
        <stp>##V3_BDPV12</stp>
        <stp>FR0013431244 Corp</stp>
        <stp>coupon</stp>
        <stp>[regression 04.xlsx]tkrBbg!R2C9</stp>
        <tr r="I2" s="5"/>
      </tp>
      <tp>
        <v>2.75</v>
        <stp/>
        <stp>##V3_BDPV12</stp>
        <stp>DE000A161W62 Corp</stp>
        <stp>coupon</stp>
        <stp>[regression 04.xlsx]tkrBbg!R2C9</stp>
        <tr r="I2" s="5"/>
      </tp>
      <tp>
        <v>4</v>
        <stp/>
        <stp>##V3_BDPV12</stp>
        <stp>XS1115490523 Corp</stp>
        <stp>coupon</stp>
        <stp>[regression 04.xlsx]tkrBbg!R2C9</stp>
        <tr r="I2" s="5"/>
      </tp>
      <tp>
        <v>4.125</v>
        <stp/>
        <stp>##V3_BDPV12</stp>
        <stp>FR0011697010 Corp</stp>
        <stp>coupon</stp>
        <stp>[regression 04.xlsx]tkrBbg!R2C9</stp>
        <tr r="I2" s="5"/>
      </tp>
      <tp>
        <v>2.7080000000000002</v>
        <stp/>
        <stp>##V3_BDPV12</stp>
        <stp>XS1501167164 Corp</stp>
        <stp>coupon</stp>
        <stp>[regression 04.xlsx]tkrBbg!R2C9</stp>
        <tr r="I2" s="5"/>
      </tp>
      <tp>
        <v>5.875</v>
        <stp/>
        <stp>##V3_BDPV12</stp>
        <stp>XS1050461034 Corp</stp>
        <stp>coupon</stp>
        <stp>[regression 04.xlsx]tkrBbg!R2C9</stp>
        <tr r="I2" s="5"/>
      </tp>
      <tp>
        <v>2.875</v>
        <stp/>
        <stp>##V3_BDPV12</stp>
        <stp>XS2051471105 Corp</stp>
        <stp>coupon</stp>
        <stp>[regression 04.xlsx]tkrBbg!R2C9</stp>
        <tr r="I2" s="5"/>
      </tp>
      <tp>
        <v>5.625</v>
        <stp/>
        <stp>##V3_BDPV12</stp>
        <stp>XS1309436910 Corp</stp>
        <stp>coupon</stp>
        <stp>[regression 04.xlsx]tkrBbg!R2C9</stp>
        <tr r="I2" s="5"/>
      </tp>
      <tp>
        <v>5</v>
        <stp/>
        <stp>##V3_BDPV12</stp>
        <stp>FR0011697028 Corp</stp>
        <stp>coupon</stp>
        <stp>[regression 04.xlsx]tkrBbg!R2C9</stp>
        <tr r="I2" s="5"/>
      </tp>
      <tp>
        <v>1.75</v>
        <stp/>
        <stp>##V3_BDPV12</stp>
        <stp>XS1974787480 Corp</stp>
        <stp>coupon</stp>
        <stp>[regression 04.xlsx]tkrBbg!R2C9</stp>
        <tr r="I2" s="5"/>
      </tp>
      <tp t="s">
        <v>SOLBBB</v>
        <stp/>
        <stp>##V3_BDPV12</stp>
        <stp>BE6309987400 Corp</stp>
        <stp>ticker</stp>
        <stp>[regression 04.xlsx]tkrBbg!R2C8</stp>
        <tr r="H2" s="5"/>
      </tp>
      <tp t="s">
        <v>08/03/2027</v>
        <stp/>
        <stp>##V3_BDPV12</stp>
        <stp>USQ568A9SP31 Corp</stp>
        <stp>nxt_call_dt</stp>
        <stp>[regression 04.xlsx]SEM!R420C8</stp>
        <tr r="H420" s="3"/>
      </tp>
      <tp t="s">
        <v>N</v>
        <stp/>
        <stp>##V3_BDPV12</stp>
        <stp>DE000A169NC2 Corp</stp>
        <stp>callable</stp>
        <stp>[regression 04.xlsx]SEM!R15C7</stp>
        <tr r="G15" s="3"/>
      </tp>
      <tp t="s">
        <v>Baa3</v>
        <stp/>
        <stp>##V3_BDPV12</stp>
        <stp>EK753416 Corp</stp>
        <stp>rtg_moody</stp>
        <stp>[regression 04.xlsx]all names!R36C16</stp>
        <tr r="P36" s="16"/>
      </tp>
      <tp t="s">
        <v>Baa3</v>
        <stp/>
        <stp>##V3_BDPV12</stp>
        <stp>EK352403 Corp</stp>
        <stp>rtg_moody</stp>
        <stp>[regression 04.xlsx]all names!R16C16</stp>
        <tr r="P16" s="16"/>
      </tp>
      <tp>
        <v>268.74793800187916</v>
        <stp/>
        <stp>##V3_BDPV12</stp>
        <stp>EK785024 Corp</stp>
        <stp>Z_SPRD_MID</stp>
        <stp>[regression 04.xlsx]curves!R49C14</stp>
        <tr r="N49" s="20"/>
      </tp>
      <tp t="s">
        <v>Baa3</v>
        <stp/>
        <stp>##V3_BDPV12</stp>
        <stp>EK508481 Corp</stp>
        <stp>rtg_moody</stp>
        <stp>[regression 04.xlsx]all names!R49C16</stp>
        <tr r="P49" s="16"/>
      </tp>
      <tp t="s">
        <v>04/12/2023</v>
        <stp/>
        <stp>##V3_BDPV12</stp>
        <stp>AV915324 Corp</stp>
        <stp>nxt_call_dt</stp>
        <stp>[regression 04.xlsx]directH!R7C5</stp>
        <tr r="E7" s="11"/>
      </tp>
      <tp>
        <v>424.22430022781401</v>
        <stp/>
        <stp>##V3_BDPV12</stp>
        <stp>QJ787834 Corp</stp>
        <stp>Z_SPRD_MID</stp>
        <stp>[regression 04.xlsx]curves!R49C13</stp>
        <tr r="M49" s="20"/>
      </tp>
      <tp t="s">
        <v>SSELN 2 3/8 PERP</v>
        <stp/>
        <stp>##V3_BDPV12</stp>
        <stp>XS1196713298 Corp</stp>
        <stp>security name</stp>
        <stp>[regression 04.xlsx]tkrBbg!R2C7</stp>
        <tr r="G2" s="5"/>
      </tp>
      <tp t="s">
        <v>OMVAV 6 1/4 PERP</v>
        <stp/>
        <stp>##V3_BDPV12</stp>
        <stp>XS1294343337 Corp</stp>
        <stp>security name</stp>
        <stp>[regression 04.xlsx]tkrBbg!R2C7</stp>
        <tr r="G2" s="5"/>
      </tp>
      <tp t="s">
        <v>SOLBBB 5.425 PERP</v>
        <stp/>
        <stp>##V3_BDPV12</stp>
        <stp>XS0992293901 Corp</stp>
        <stp>security name</stp>
        <stp>[regression 04.xlsx]tkrBbg!R2C7</stp>
        <tr r="G2" s="5"/>
      </tp>
      <tp t="s">
        <v>ECLEAR 2 5/8 04/11/48</v>
        <stp/>
        <stp>##V3_BDPV12</stp>
        <stp>XS1797663967 Corp</stp>
        <stp>security name</stp>
        <stp>[regression 04.xlsx]tkrBbg!R2C7</stp>
        <tr r="G2" s="5"/>
      </tp>
      <tp t="s">
        <v>VW 2.7 PERP</v>
        <stp/>
        <stp>##V3_BDPV12</stp>
        <stp>XS1629658755 Corp</stp>
        <stp>security name</stp>
        <stp>[regression 04.xlsx]tkrBbg!R2C7</stp>
        <tr r="G2" s="5"/>
      </tp>
      <tp t="s">
        <v>ARNDTN 5 1/4 PERP</v>
        <stp/>
        <stp>##V3_BDPV12</stp>
        <stp>AN964724 Corp</stp>
        <stp>security_name</stp>
        <stp>[regression 04.xlsx]curves!R11C7</stp>
        <tr r="G11" s="20"/>
      </tp>
      <tp t="s">
        <v>N</v>
        <stp/>
        <stp>##V3_BDPV12</stp>
        <stp>XS2154419118 Corp</stp>
        <stp>callable</stp>
        <stp>[regression 04.xlsx]SEM!R2C7</stp>
        <tr r="G2" s="3"/>
      </tp>
    </main>
    <main first="bloomberg.rtd">
      <tp>
        <v>296.9754638671875</v>
        <stp/>
        <stp>##V3_BDPV12</stp>
        <stp>ZP482524 Corp</stp>
        <stp>blp_i_sprd_mid</stp>
        <stp>[regression 04.xlsx]curves!R8C14</stp>
        <tr r="N8" s="20"/>
      </tp>
      <tp t="s">
        <v>17/07/2023</v>
        <stp/>
        <stp>##V3_BDPV12</stp>
        <stp>USH3698DBW32 Corp</stp>
        <stp>nxt_call_dt</stp>
        <stp>[regression 04.xlsx]SEM!R357C8</stp>
        <tr r="H357" s="3"/>
      </tp>
      <tp>
        <v>2.6970000000000001</v>
        <stp/>
        <stp>##V3_BDPV12</stp>
        <stp>XS0222524372 Corp</stp>
        <stp>coupon</stp>
        <stp>[regression 04.xlsx]tkrBbg!R2C9</stp>
        <tr r="I2" s="5"/>
      </tp>
      <tp>
        <v>2.875</v>
        <stp/>
        <stp>##V3_BDPV12</stp>
        <stp>XS2114413565 Corp</stp>
        <stp>coupon</stp>
        <stp>[regression 04.xlsx]tkrBbg!R2C9</stp>
        <tr r="I2" s="5"/>
      </tp>
      <tp>
        <v>3</v>
        <stp/>
        <stp>##V3_BDPV12</stp>
        <stp>XS1205618470 Corp</stp>
        <stp>coupon</stp>
        <stp>[regression 04.xlsx]tkrBbg!R2C9</stp>
        <tr r="I2" s="5"/>
      </tp>
      <tp>
        <v>3.625</v>
        <stp/>
        <stp>##V3_BDPV12</stp>
        <stp>XS1044811591 Corp</stp>
        <stp>coupon</stp>
        <stp>[regression 04.xlsx]tkrBbg!R2C9</stp>
        <tr r="I2" s="5"/>
        <tr r="I2" s="5"/>
      </tp>
      <tp>
        <v>3.992</v>
        <stp/>
        <stp>##V3_BDPV12</stp>
        <stp>FR0011606169 Corp</stp>
        <stp>coupon</stp>
        <stp>[regression 04.xlsx]tkrBbg!R2C9</stp>
        <tr r="I2" s="5"/>
      </tp>
      <tp>
        <v>3.875</v>
        <stp/>
        <stp>##V3_BDPV12</stp>
        <stp>XS1207054666 Corp</stp>
        <stp>coupon</stp>
        <stp>[regression 04.xlsx]tkrBbg!R2C9</stp>
        <tr r="I2" s="5"/>
      </tp>
      <tp>
        <v>1.625</v>
        <stp/>
        <stp>##V3_BDPV12</stp>
        <stp>FR0013445335 Corp</stp>
        <stp>coupon</stp>
        <stp>[regression 04.xlsx]tkrBbg!R2C9</stp>
        <tr r="I2" s="5"/>
      </tp>
      <tp>
        <v>2</v>
        <stp/>
        <stp>##V3_BDPV12</stp>
        <stp>XS2069101868 Corp</stp>
        <stp>coupon</stp>
        <stp>[regression 04.xlsx]tkrBbg!R2C9</stp>
        <tr r="I2" s="5"/>
      </tp>
      <tp>
        <v>3.875</v>
        <stp/>
        <stp>##V3_BDPV12</stp>
        <stp>XS1413581205 Corp</stp>
        <stp>coupon</stp>
        <stp>[regression 04.xlsx]tkrBbg!R2C9</stp>
        <tr r="I2" s="5"/>
      </tp>
      <tp t="s">
        <v>24/01/2030</v>
        <stp/>
        <stp>##V3_BDPV12</stp>
        <stp>USH3698DCV40 Corp</stp>
        <stp>nxt_call_dt</stp>
        <stp>[regression 04.xlsx]SEM!R356C8</stp>
        <tr r="H356" s="3"/>
      </tp>
      <tp t="s">
        <v>18/12/2023</v>
        <stp/>
        <stp>##V3_BDPV12</stp>
        <stp>USF8586CRW49 Corp</stp>
        <stp>nxt_call_dt</stp>
        <stp>[regression 04.xlsx]SEM!R426C8</stp>
        <tr r="H426" s="3"/>
      </tp>
      <tp t="s">
        <v>Banks</v>
        <stp/>
        <stp>##V3_BDPV12</stp>
        <stp>USF2R125CF03 Corp</stp>
        <stp>INDUSTRY_GROUP</stp>
        <stp>[regression 04.xlsx]SEM!R343C6</stp>
        <tr r="F343" s="3"/>
      </tp>
      <tp>
        <v>2.875</v>
        <stp/>
        <stp>##V3_BDPV12</stp>
        <stp>XS2027946610 Corp</stp>
        <stp>coupon</stp>
        <stp>[regression 04.xlsx]tkrBbg!R2C9</stp>
        <tr r="I2" s="5"/>
      </tp>
      <tp>
        <v>4.875</v>
        <stp/>
        <stp>##V3_BDPV12</stp>
        <stp>XS1888180996 Corp</stp>
        <stp>coupon</stp>
        <stp>[regression 04.xlsx]tkrBbg!R2C9</stp>
        <tr r="I2" s="5"/>
      </tp>
      <tp>
        <v>2.5019999999999998</v>
        <stp/>
        <stp>##V3_BDPV12</stp>
        <stp>XS2109819859 Corp</stp>
        <stp>coupon</stp>
        <stp>[regression 04.xlsx]tkrBbg!R2C9</stp>
        <tr r="I2" s="5"/>
      </tp>
      <tp>
        <v>6.25</v>
        <stp/>
        <stp>##V3_BDPV12</stp>
        <stp>FR0012650281 Corp</stp>
        <stp>coupon</stp>
        <stp>[regression 04.xlsx]tkrBbg!R2C9</stp>
        <tr r="I2" s="5"/>
      </tp>
      <tp>
        <v>2.1240000000000001</v>
        <stp/>
        <stp>##V3_BDPV12</stp>
        <stp>XS1716927766 Corp</stp>
        <stp>coupon</stp>
        <stp>[regression 04.xlsx]tkrBbg!R2C9</stp>
        <tr r="I2" s="5"/>
      </tp>
      <tp>
        <v>4.8499999999999996</v>
        <stp/>
        <stp>##V3_BDPV12</stp>
        <stp>XS1150695192 Corp</stp>
        <stp>coupon</stp>
        <stp>[regression 04.xlsx]tkrBbg!R2C9</stp>
        <tr r="I2" s="5"/>
      </tp>
      <tp t="s">
        <v>03/06/2024</v>
        <stp/>
        <stp>##V3_BDPV12</stp>
        <stp>QJ937566 Corp</stp>
        <stp>nxt_call_dt</stp>
        <stp>[regression 04.xlsx]directH!R6C5</stp>
        <tr r="E6" s="11"/>
      </tp>
      <tp t="s">
        <v>Banks</v>
        <stp/>
        <stp>##V3_BDPV12</stp>
        <stp>CH0400441280 Corp</stp>
        <stp>INDUSTRY_GROUP</stp>
        <stp>[regression 04.xlsx]SEM!R385C6</stp>
        <tr r="F385" s="3"/>
      </tp>
      <tp t="s">
        <v>#N/A N/A</v>
        <stp/>
        <stp>##V3_BDPV12</stp>
        <stp>AM679347 Corp</stp>
        <stp>rtg_moody</stp>
        <stp>[regression 04.xlsx]all names!R68C16</stp>
        <tr r="P68" s="16"/>
      </tp>
      <tp t="s">
        <v>Baa2</v>
        <stp/>
        <stp>##V3_BDPV12</stp>
        <stp>EK811579 Corp</stp>
        <stp>rtg_moody</stp>
        <stp>[regression 04.xlsx]all names!R73C17</stp>
        <tr r="Q73" s="16"/>
      </tp>
      <tp t="s">
        <v>Ba2u</v>
        <stp/>
        <stp>##V3_BDPV12</stp>
        <stp>AO971106 Corp</stp>
        <stp>rtg_moody</stp>
        <stp>[regression 04.xlsx]all names!R15C16</stp>
        <tr r="P15" s="16"/>
      </tp>
      <tp t="s">
        <v>Ba2u</v>
        <stp/>
        <stp>##V3_BDPV12</stp>
        <stp>AO971106 Corp</stp>
        <stp>rtg_moody</stp>
        <stp>[regression 04.xlsx]all names!R15C17</stp>
        <tr r="Q15" s="16"/>
      </tp>
      <tp t="s">
        <v>16/11/2026</v>
        <stp/>
        <stp>##V3_BDPV12</stp>
        <stp>US456837AR44 Corp</stp>
        <stp>nxt_call_dt</stp>
        <stp>[regression 04.xlsx]SEM!R413C8</stp>
        <tr r="H413" s="3"/>
      </tp>
      <tp t="s">
        <v>OMVAV 5 1/4 PERP</v>
        <stp/>
        <stp>##V3_BDPV12</stp>
        <stp>XS1294342792 Corp</stp>
        <stp>security name</stp>
        <stp>[regression 04.xlsx]tkrBbg!R2C7</stp>
        <tr r="G2" s="5"/>
      </tp>
      <tp t="s">
        <v>Telecommunications</v>
        <stp/>
        <stp>##V3_BDPV12</stp>
        <stp>FR0013447877 Corp</stp>
        <stp>INDUSTRY_GROUP</stp>
        <stp>[regression 04.xlsx]SEM!R137C6</stp>
        <tr r="F137" s="3"/>
      </tp>
      <tp t="s">
        <v>27/09/2025</v>
        <stp/>
        <stp>##V3_BDPV12</stp>
        <stp>US539439AU36 Corp</stp>
        <stp>nxt_call_dt</stp>
        <stp>[regression 04.xlsx]SEM!R418C8</stp>
        <tr r="H418" s="3"/>
      </tp>
      <tp t="s">
        <v>TRAFIG 6 7/8 PERP</v>
        <stp/>
        <stp>##V3_BDPV12</stp>
        <stp>XS1582433428 Corp</stp>
        <stp>security name</stp>
        <stp>[regression 04.xlsx]tkrBbg!R2C7</stp>
        <tr r="G2" s="5"/>
      </tp>
      <tp t="s">
        <v>17/09/2024</v>
        <stp/>
        <stp>##V3_BDPV12</stp>
        <stp>US404280AS86 Corp</stp>
        <stp>nxt_call_dt</stp>
        <stp>[regression 04.xlsx]SEM!R368C8</stp>
        <tr r="H368" s="3"/>
      </tp>
      <tp t="s">
        <v>TELEFO 4 3/8 PERP</v>
        <stp/>
        <stp>##V3_BDPV12</stp>
        <stp>XS1933828433 Corp</stp>
        <stp>security name</stp>
        <stp>[regression 04.xlsx]tkrBbg!R2C7</stp>
        <tr r="G2" s="5"/>
      </tp>
      <tp t="s">
        <v>Electric</v>
        <stp/>
        <stp>##V3_BDPV12</stp>
        <stp>FR0011401751 Corp</stp>
        <stp>INDUSTRY_GROUP</stp>
        <stp>[regression 04.xlsx]SEM!R111C6</stp>
        <tr r="F111" s="3"/>
      </tp>
      <tp t="s">
        <v>ORAFP 5 1/4 PERP</v>
        <stp/>
        <stp>##V3_BDPV12</stp>
        <stp>XS1028599287 Corp</stp>
        <stp>security name</stp>
        <stp>[regression 04.xlsx]tkrBbg!R2C7</stp>
        <tr r="G2" s="5"/>
      </tp>
      <tp t="s">
        <v>TOTAL 2 5/8 PERP</v>
        <stp/>
        <stp>##V3_BDPV12</stp>
        <stp>XS1195202822 Corp</stp>
        <stp>security name</stp>
        <stp>[regression 04.xlsx]tkrBbg!R2C7</stp>
        <tr r="G2" s="5"/>
      </tp>
      <tp t="s">
        <v>ENBW 5 1/8 04/05/77</v>
        <stp/>
        <stp>##V3_BDPV12</stp>
        <stp>XS1498442521 Corp</stp>
        <stp>security name</stp>
        <stp>[regression 04.xlsx]tkrBbg!R2C7</stp>
        <tr r="G2" s="5"/>
      </tp>
      <tp t="s">
        <v>AKFAST 3 7/8 10/05/78</v>
        <stp/>
        <stp>##V3_BDPV12</stp>
        <stp>XS1788973573 Corp</stp>
        <stp>security name</stp>
        <stp>[regression 04.xlsx]tkrBbg!R2C7</stp>
        <tr r="G2" s="5"/>
      </tp>
      <tp t="s">
        <v>TRAFIG 6 7/8 PERP</v>
        <stp/>
        <stp>##V3_BDPV12</stp>
        <stp>AM679347 Corp</stp>
        <stp>security_name</stp>
        <stp>[regression 04.xlsx]curves!R47C7</stp>
        <tr r="G47" s="20"/>
      </tp>
      <tp t="s">
        <v>GYCGR 3 3/4 PERP</v>
        <stp/>
        <stp>##V3_BDPV12</stp>
        <stp>EK753416 Corp</stp>
        <stp>security_name</stp>
        <stp>[regression 04.xlsx]curves!R26C7</stp>
        <tr r="G26" s="20"/>
      </tp>
      <tp>
        <v>737.6171875</v>
        <stp/>
        <stp>##V3_BDPV12</stp>
        <stp>ZQ258633 Corp</stp>
        <stp>blp_i_sprd_mid</stp>
        <stp>[regression 04.xlsx]curves!R7C14</stp>
        <tr r="N7" s="20"/>
      </tp>
      <tp>
        <v>2.6240000000000001</v>
        <stp/>
        <stp>##V3_BDPV12</stp>
        <stp>XS2010032618 Corp</stp>
        <stp>coupon</stp>
        <stp>[regression 04.xlsx]tkrBbg!R2C9</stp>
        <tr r="I2" s="5"/>
      </tp>
      <tp>
        <v>3.5</v>
        <stp/>
        <stp>##V3_BDPV12</stp>
        <stp>XS1222594472 Corp</stp>
        <stp>coupon</stp>
        <stp>[regression 04.xlsx]tkrBbg!R2C9</stp>
        <tr r="I2" s="5"/>
      </tp>
      <tp>
        <v>4.75</v>
        <stp/>
        <stp>##V3_BDPV12</stp>
        <stp>FR0012278539 Corp</stp>
        <stp>coupon</stp>
        <stp>[regression 04.xlsx]tkrBbg!R2C9</stp>
        <tr r="I2" s="5"/>
      </tp>
      <tp>
        <v>2.875</v>
        <stp/>
        <stp>##V3_BDPV12</stp>
        <stp>XS2011260705 Corp</stp>
        <stp>coupon</stp>
        <stp>[regression 04.xlsx]tkrBbg!R2C9</stp>
        <tr r="I2" s="5"/>
      </tp>
      <tp>
        <v>3.375</v>
        <stp/>
        <stp>##V3_BDPV12</stp>
        <stp>XS1713463559 Corp</stp>
        <stp>coupon</stp>
        <stp>[regression 04.xlsx]tkrBbg!R2C9</stp>
        <tr r="I2" s="5"/>
      </tp>
      <tp>
        <v>6.875</v>
        <stp/>
        <stp>##V3_BDPV12</stp>
        <stp>XS1582433428 Corp</stp>
        <stp>coupon</stp>
        <stp>[regression 04.xlsx]tkrBbg!R2C9</stp>
        <tr r="I2" s="5"/>
      </tp>
      <tp>
        <v>6.25</v>
        <stp/>
        <stp>##V3_BDPV12</stp>
        <stp>XS0943370543 Corp</stp>
        <stp>coupon</stp>
        <stp>[regression 04.xlsx]tkrBbg!R2C9</stp>
        <tr r="I2" s="5"/>
      </tp>
      <tp>
        <v>6</v>
        <stp/>
        <stp>##V3_BDPV12</stp>
        <stp>XS1642682410 Corp</stp>
        <stp>coupon</stp>
        <stp>[regression 04.xlsx]tkrBbg!R2C9</stp>
        <tr r="I2" s="5"/>
      </tp>
      <tp t="s">
        <v>24/01/2030</v>
        <stp/>
        <stp>##V3_BDPV12</stp>
        <stp>USH3698DCV40 Corp</stp>
        <stp>nxt_call_dt</stp>
        <stp>[regression 04.xlsx]SEM!R401C8</stp>
        <tr r="H401" s="3"/>
      </tp>
      <tp>
        <v>2.25</v>
        <stp/>
        <stp>##V3_BDPV12</stp>
        <stp>XS1720192696 Corp</stp>
        <stp>coupon</stp>
        <stp>[regression 04.xlsx]tkrBbg!R2C9</stp>
        <tr r="I2" s="5"/>
      </tp>
      <tp>
        <v>9.375</v>
        <stp/>
        <stp>##V3_BDPV12</stp>
        <stp>XS1934875219 Corp</stp>
        <stp>coupon</stp>
        <stp>[regression 04.xlsx]tkrBbg!R2C9</stp>
        <tr r="I2" s="5"/>
      </tp>
      <tp>
        <v>2.5</v>
        <stp/>
        <stp>##V3_BDPV12</stp>
        <stp>FR0012648590 Corp</stp>
        <stp>coupon</stp>
        <stp>[regression 04.xlsx]tkrBbg!R2C9</stp>
        <tr r="I2" s="5"/>
      </tp>
      <tp>
        <v>2.125</v>
        <stp/>
        <stp>##V3_BDPV12</stp>
        <stp>XS1752984440 Corp</stp>
        <stp>coupon</stp>
        <stp>[regression 04.xlsx]tkrBbg!R2C9</stp>
        <tr r="I2" s="5"/>
      </tp>
      <tp t="s">
        <v>Baa3</v>
        <stp/>
        <stp>##V3_BDPV12</stp>
        <stp>AM717420 Corp</stp>
        <stp>rtg_moody</stp>
        <stp>[regression 04.xlsx]all names!R59C17</stp>
        <tr r="Q59" s="16"/>
      </tp>
      <tp t="s">
        <v>Baa3</v>
        <stp/>
        <stp>##V3_BDPV12</stp>
        <stp>EJ723329 Corp</stp>
        <stp>rtg_moody</stp>
        <stp>[regression 04.xlsx]all names!R50C16</stp>
        <tr r="P50" s="16"/>
      </tp>
      <tp t="s">
        <v>Ba2</v>
        <stp/>
        <stp>##V3_BDPV12</stp>
        <stp>EJ606316 Corp</stp>
        <stp>rtg_moody</stp>
        <stp>[regression 04.xlsx]all names!R41C16</stp>
        <tr r="P41" s="16"/>
      </tp>
      <tp t="s">
        <v>Ba3</v>
        <stp/>
        <stp>##V3_BDPV12</stp>
        <stp>EK523297 Corp</stp>
        <stp>rtg_moody</stp>
        <stp>[regression 04.xlsx]all names!R74C16</stp>
        <tr r="P74" s="16"/>
      </tp>
      <tp t="s">
        <v>Ba3</v>
        <stp/>
        <stp>##V3_BDPV12</stp>
        <stp>EK523297 Corp</stp>
        <stp>rtg_moody</stp>
        <stp>[regression 04.xlsx]all names!R74C17</stp>
        <tr r="Q74" s="16"/>
      </tp>
      <tp t="s">
        <v>#N/A N/A</v>
        <stp/>
        <stp>##V3_BDPV12</stp>
        <stp>BJ924355 Corp</stp>
        <stp>rtg_moody</stp>
        <stp>[regression 04.xlsx]all names!R25C17</stp>
        <tr r="Q25" s="16"/>
      </tp>
      <tp t="s">
        <v>Ba1u</v>
        <stp/>
        <stp>##V3_BDPV12</stp>
        <stp>EK588292 Corp</stp>
        <stp>rtg_moody</stp>
        <stp>[regression 04.xlsx]all names!R47C16</stp>
        <tr r="P47" s="16"/>
      </tp>
      <tp t="s">
        <v>Baa2</v>
        <stp/>
        <stp>##V3_BDPV12</stp>
        <stp>EK628291 Corp</stp>
        <stp>rtg_moody</stp>
        <stp>[regression 04.xlsx]all names!R71C16</stp>
        <tr r="P71" s="16"/>
      </tp>
      <tp t="s">
        <v>Baa2</v>
        <stp/>
        <stp>##V3_BDPV12</stp>
        <stp>EK628291 Corp</stp>
        <stp>rtg_moody</stp>
        <stp>[regression 04.xlsx]all names!R71C17</stp>
        <tr r="Q71" s="16"/>
      </tp>
      <tp t="s">
        <v>Baa2</v>
        <stp/>
        <stp>##V3_BDPV12</stp>
        <stp>QJ993374 Corp</stp>
        <stp>rtg_moody</stp>
        <stp>[regression 04.xlsx]all names!R48C17</stp>
        <tr r="Q48" s="16"/>
      </tp>
      <tp t="s">
        <v>Baa3</v>
        <stp/>
        <stp>##V3_BDPV12</stp>
        <stp>AO148682 Corp</stp>
        <stp>rtg_moody</stp>
        <stp>[regression 04.xlsx]all names!R34C17</stp>
        <tr r="Q34" s="16"/>
      </tp>
      <tp t="s">
        <v>Baa3</v>
        <stp/>
        <stp>##V3_BDPV12</stp>
        <stp>AO148682 Corp</stp>
        <stp>rtg_moody</stp>
        <stp>[regression 04.xlsx]all names!R34C16</stp>
        <tr r="P34" s="16"/>
      </tp>
      <tp t="s">
        <v>#N/A N/A</v>
        <stp/>
        <stp>##V3_BDPV12</stp>
        <stp>AN964724 Corp</stp>
        <stp>rtg_moody</stp>
        <stp>[regression 04.xlsx]all names!R14C16</stp>
        <tr r="P14" s="16"/>
      </tp>
      <tp t="s">
        <v>RWE 6 5/8 07/30/75</v>
        <stp/>
        <stp>##V3_BDPV12</stp>
        <stp>XS1254119750 Corp</stp>
        <stp>security name</stp>
        <stp>[regression 04.xlsx]tkrBbg!R2C7</stp>
        <tr r="G2" s="5"/>
      </tp>
      <tp t="s">
        <v>Food</v>
        <stp/>
        <stp>##V3_BDPV12</stp>
        <stp>FR0013292828 Corp</stp>
        <stp>INDUSTRY_GROUP</stp>
        <stp>[regression 04.xlsx]SEM!R105C6</stp>
        <tr r="F105" s="3"/>
      </tp>
      <tp t="s">
        <v>REITS</v>
        <stp/>
        <stp>##V3_BDPV12</stp>
        <stp>FR0013330529 Corp</stp>
        <stp>INDUSTRY_GROUP</stp>
        <stp>[regression 04.xlsx]SEM!R157C6</stp>
        <tr r="F157" s="3"/>
      </tp>
      <tp t="s">
        <v>VW 3 3/4 PERP</v>
        <stp/>
        <stp>##V3_BDPV12</stp>
        <stp>XS1048428012 Corp</stp>
        <stp>security name</stp>
        <stp>[regression 04.xlsx]tkrBbg!R2C7</stp>
        <tr r="G2" s="5"/>
      </tp>
      <tp t="s">
        <v>IBESM 3 1/4 PERP</v>
        <stp/>
        <stp>##V3_BDPV12</stp>
        <stp>XS1890845875 Corp</stp>
        <stp>security name</stp>
        <stp>[regression 04.xlsx]tkrBbg!R2C7</stp>
        <tr r="G2" s="5"/>
      </tp>
      <tp t="s">
        <v>CPIPGR 4 7/8 PERP</v>
        <stp/>
        <stp>##V3_BDPV12</stp>
        <stp>XS1982704824 Corp</stp>
        <stp>security name</stp>
        <stp>[regression 04.xlsx]tkrBbg!R2C7</stp>
        <tr r="G2" s="5"/>
      </tp>
      <tp t="s">
        <v>VW 4 5/8 PERP</v>
        <stp/>
        <stp>##V3_BDPV12</stp>
        <stp>XS1048428442 Corp</stp>
        <stp>security name</stp>
        <stp>[regression 04.xlsx]tkrBbg!R2C7</stp>
        <tr r="G2" s="5"/>
      </tp>
      <tp t="s">
        <v>NTGYSM 3 3/8 PERP</v>
        <stp/>
        <stp>##V3_BDPV12</stp>
        <stp>EK872764 Corp</stp>
        <stp>security_name</stp>
        <stp>[regression 04.xlsx]curves!R32C8</stp>
        <tr r="H32" s="20"/>
      </tp>
      <tp t="s">
        <v>#N/A Invalid Security</v>
        <stp/>
        <stp>##V3_BDPV12</stp>
        <stp xml:space="preserve">EURUSD CASH </stp>
        <stp>callable</stp>
        <stp>[regression 04.xlsx]SEM!R406C7</stp>
        <tr r="G406" s="3"/>
      </tp>
      <tp t="s">
        <v>BHP 6 1/2 10/22/77</v>
        <stp/>
        <stp>##V3_BDPV12</stp>
        <stp>QJ191077 Corp</stp>
        <stp>security_name</stp>
        <stp>[regression 04.xlsx]curves!R14C7</stp>
        <tr r="G14" s="20"/>
      </tp>
      <tp>
        <v>395.20941162109375</v>
        <stp/>
        <stp>##V3_BDPV12</stp>
        <stp>AR936992 Corp</stp>
        <stp>blp_i_sprd_mid</stp>
        <stp>[regression 04.xlsx]curves!R9C13</stp>
        <tr r="M9" s="20"/>
      </tp>
      <tp>
        <v>1.375</v>
        <stp/>
        <stp>##V3_BDPV12</stp>
        <stp>FR0013310505 Corp</stp>
        <stp>coupon</stp>
        <stp>[regression 04.xlsx]tkrBbg!R2C9</stp>
        <tr r="I2" s="5"/>
      </tp>
      <tp>
        <v>5</v>
        <stp/>
        <stp>##V3_BDPV12</stp>
        <stp>XS1115498260 Corp</stp>
        <stp>coupon</stp>
        <stp>[regression 04.xlsx]tkrBbg!R2C9</stp>
        <tr r="I2" s="5"/>
      </tp>
      <tp>
        <v>3.375</v>
        <stp/>
        <stp>##V3_BDPV12</stp>
        <stp>XS2055106210 Corp</stp>
        <stp>coupon</stp>
        <stp>[regression 04.xlsx]tkrBbg!R2C9</stp>
        <tr r="I2" s="5"/>
      </tp>
      <tp>
        <v>6.25</v>
        <stp/>
        <stp>##V3_BDPV12</stp>
        <stp>XS1294343337 Corp</stp>
        <stp>coupon</stp>
        <stp>[regression 04.xlsx]tkrBbg!R2C9</stp>
        <tr r="I2" s="5"/>
      </tp>
      <tp>
        <v>5.375</v>
        <stp/>
        <stp>##V3_BDPV12</stp>
        <stp>FR0011401751 Corp</stp>
        <stp>coupon</stp>
        <stp>[regression 04.xlsx]tkrBbg!R2C9</stp>
        <tr r="I2" s="5"/>
      </tp>
      <tp>
        <v>5.1180000000000003</v>
        <stp/>
        <stp>##V3_BDPV12</stp>
        <stp>XS1323897485 Corp</stp>
        <stp>coupon</stp>
        <stp>[regression 04.xlsx]tkrBbg!R2C9</stp>
        <tr r="I2" s="5"/>
      </tp>
      <tp>
        <v>2.125</v>
        <stp/>
        <stp>##V3_BDPV12</stp>
        <stp>FR0013330529 Corp</stp>
        <stp>coupon</stp>
        <stp>[regression 04.xlsx]tkrBbg!R2C9</stp>
        <tr r="I2" s="5"/>
      </tp>
      <tp>
        <v>2.875</v>
        <stp/>
        <stp>##V3_BDPV12</stp>
        <stp>FR0013330537 Corp</stp>
        <stp>coupon</stp>
        <stp>[regression 04.xlsx]tkrBbg!R2C9</stp>
        <tr r="I2" s="5"/>
      </tp>
      <tp>
        <v>3</v>
        <stp/>
        <stp>##V3_BDPV12</stp>
        <stp>XS1216020161 Corp</stp>
        <stp>coupon</stp>
        <stp>[regression 04.xlsx]tkrBbg!R2C9</stp>
        <tr r="I2" s="5"/>
      </tp>
      <tp>
        <v>4.75</v>
        <stp/>
        <stp>##V3_BDPV12</stp>
        <stp>FR0011531730 Corp</stp>
        <stp>coupon</stp>
        <stp>[regression 04.xlsx]tkrBbg!R2C9</stp>
        <tr r="I2" s="5"/>
      </tp>
      <tp>
        <v>6</v>
        <stp/>
        <stp>##V3_BDPV12</stp>
        <stp>FR0011401728 Corp</stp>
        <stp>coupon</stp>
        <stp>[regression 04.xlsx]tkrBbg!R2C9</stp>
        <tr r="I2" s="5"/>
      </tp>
      <tp>
        <v>2.875</v>
        <stp/>
        <stp>##V3_BDPV12</stp>
        <stp>XS1713462403 Corp</stp>
        <stp>coupon</stp>
        <stp>[regression 04.xlsx]tkrBbg!R2C9</stp>
        <tr r="I2" s="5"/>
      </tp>
      <tp>
        <v>3.2480000000000002</v>
        <stp/>
        <stp>##V3_BDPV12</stp>
        <stp>XS2010037765 Corp</stp>
        <stp>coupon</stp>
        <stp>[regression 04.xlsx]tkrBbg!R2C9</stp>
        <tr r="I2" s="5"/>
      </tp>
      <tp>
        <v>2.375</v>
        <stp/>
        <stp>##V3_BDPV12</stp>
        <stp>XS2077670003 Corp</stp>
        <stp>coupon</stp>
        <stp>[regression 04.xlsx]tkrBbg!R2C9</stp>
        <tr r="I2" s="5"/>
      </tp>
      <tp>
        <v>4.375</v>
        <stp/>
        <stp>##V3_BDPV12</stp>
        <stp>XS1933828433 Corp</stp>
        <stp>coupon</stp>
        <stp>[regression 04.xlsx]tkrBbg!R2C9</stp>
        <tr r="I2" s="5"/>
      </tp>
      <tp>
        <v>5.125</v>
        <stp/>
        <stp>##V3_BDPV12</stp>
        <stp>XS1271836600 Corp</stp>
        <stp>coupon</stp>
        <stp>[regression 04.xlsx]tkrBbg!R2C9</stp>
        <tr r="I2" s="5"/>
      </tp>
      <tp t="s">
        <v>Banks</v>
        <stp/>
        <stp>##V3_BDPV12</stp>
        <stp>USF2R125CD54 Corp</stp>
        <stp>INDUSTRY_GROUP</stp>
        <stp>[regression 04.xlsx]SEM!R345C6</stp>
        <tr r="F345" s="3"/>
      </tp>
      <tp>
        <v>3</v>
        <stp/>
        <stp>##V3_BDPV12</stp>
        <stp>XS1590787799 Corp</stp>
        <stp>coupon</stp>
        <stp>[regression 04.xlsx]tkrBbg!R2C9</stp>
        <tr r="I2" s="5"/>
      </tp>
      <tp>
        <v>3.375</v>
        <stp/>
        <stp>##V3_BDPV12</stp>
        <stp>XS1224710399 Corp</stp>
        <stp>coupon</stp>
        <stp>[regression 04.xlsx]tkrBbg!R2C9</stp>
        <tr r="I2" s="5"/>
      </tp>
      <tp>
        <v>6.625</v>
        <stp/>
        <stp>##V3_BDPV12</stp>
        <stp>XS1014987355 Corp</stp>
        <stp>coupon</stp>
        <stp>[regression 04.xlsx]tkrBbg!R2C9</stp>
        <tr r="I2" s="5"/>
      </tp>
      <tp>
        <v>3</v>
        <stp/>
        <stp>##V3_BDPV12</stp>
        <stp>XS1713466495 Corp</stp>
        <stp>coupon</stp>
        <stp>[regression 04.xlsx]tkrBbg!R2C9</stp>
        <tr r="I2" s="5"/>
      </tp>
      <tp t="s">
        <v>Aa2</v>
        <stp/>
        <stp>##V3_BDPV12</stp>
        <stp>BJ838285 Corp</stp>
        <stp>rtg_moody</stp>
        <stp>[regression 04.xlsx]all names!R11C17</stp>
        <tr r="Q11" s="16"/>
      </tp>
      <tp t="s">
        <v>Ba1</v>
        <stp/>
        <stp>##V3_BDPV12</stp>
        <stp>AL243419 Corp</stp>
        <stp>rtg_moody</stp>
        <stp>[regression 04.xlsx]all names!R44C17</stp>
        <tr r="Q44" s="16"/>
      </tp>
      <tp t="s">
        <v>Ba1</v>
        <stp/>
        <stp>##V3_BDPV12</stp>
        <stp>AL243419 Corp</stp>
        <stp>rtg_moody</stp>
        <stp>[regression 04.xlsx]all names!R44C16</stp>
        <tr r="P44" s="16"/>
      </tp>
      <tp t="s">
        <v>Ba1</v>
        <stp/>
        <stp>##V3_BDPV12</stp>
        <stp>EK848378 Corp</stp>
        <stp>rtg_moody</stp>
        <stp>[regression 04.xlsx]all names!R17C16</stp>
        <tr r="P17" s="16"/>
      </tp>
    </main>
    <main first="bofaddin.rtdserver">
      <tp t="b">
        <v>0</v>
        <stp/>
        <stp>BTCWGET|5905258289504048543</stp>
        <tr r="E2" s="5"/>
      </tp>
    </main>
    <main first="bloomberg.rtd">
      <tp t="s">
        <v>MRKGR 2 5/8 12/12/74</v>
        <stp/>
        <stp>##V3_BDPV12</stp>
        <stp>XS1152338072 Corp</stp>
        <stp>security name</stp>
        <stp>[regression 04.xlsx]tkrBbg!R2C7</stp>
        <tr r="G2" s="5"/>
      </tp>
      <tp t="s">
        <v>SSELN 3 7/8 PERP</v>
        <stp/>
        <stp>##V3_BDPV12</stp>
        <stp>XS1196714429 Corp</stp>
        <stp>security name</stp>
        <stp>[regression 04.xlsx]tkrBbg!R2C7</stp>
        <tr r="G2" s="5"/>
      </tp>
      <tp t="s">
        <v>TENN 2.995 PERP</v>
        <stp/>
        <stp>##V3_BDPV12</stp>
        <stp>XS1591694481 Corp</stp>
        <stp>security name</stp>
        <stp>[regression 04.xlsx]tkrBbg!R2C7</stp>
        <tr r="G2" s="5"/>
      </tp>
      <tp t="s">
        <v>GYCGR 2 3/4 PERP</v>
        <stp/>
        <stp>##V3_BDPV12</stp>
        <stp>XS1491364953 Corp</stp>
        <stp>security name</stp>
        <stp>[regression 04.xlsx]tkrBbg!R2C7</stp>
        <tr r="G2" s="5"/>
      </tp>
      <tp t="s">
        <v>30/03/2025</v>
        <stp/>
        <stp>##V3_BDPV12</stp>
        <stp>US404280AT69 Corp</stp>
        <stp>nxt_call_dt</stp>
        <stp>[regression 04.xlsx]SEM!R409C8</stp>
        <tr r="H409" s="3"/>
      </tp>
      <tp t="s">
        <v>Beverages</v>
        <stp/>
        <stp>##V3_BDPV12</stp>
        <stp>BE6285457519 Corp</stp>
        <stp>INDUSTRY_GROUP</stp>
        <stp>[regression 04.xlsx]SEM!R3C6</stp>
        <tr r="F3" s="3"/>
      </tp>
      <tp t="e">
        <v>#N/A</v>
        <stp/>
        <stp>##V3_BDPV12</stp>
        <stp xml:space="preserve">US912810SK51_JP_REPO </stp>
        <stp>INDUSTRY_GROUP</stp>
        <stp>[regression 04.xlsx]SEM!R288C6</stp>
        <tr r="F288" s="3"/>
      </tp>
      <tp t="s">
        <v>VW 3 1/2 PERP</v>
        <stp/>
        <stp>##V3_BDPV12</stp>
        <stp>EK811579 Corp</stp>
        <stp>security_name</stp>
        <stp>[regression 04.xlsx]curves!R51C8</stp>
        <tr r="H51" s="20"/>
      </tp>
      <tp t="s">
        <v>TELIAS 3 04/04/78</v>
        <stp/>
        <stp>##V3_BDPV12</stp>
        <stp>AM938782 Corp</stp>
        <stp>security_name</stp>
        <stp>[regression 04.xlsx]curves!R45C7</stp>
        <tr r="G45" s="20"/>
      </tp>
      <tp t="s">
        <v>Electric</v>
        <stp/>
        <stp>##V3_BDPV12</stp>
        <stp>XS2113700921 Corp</stp>
        <stp>INDUSTRY_GROUP</stp>
        <stp>[regression 04.xlsx]SEM!R7C6</stp>
        <tr r="F7" s="3"/>
      </tp>
    </main>
    <main first="bloomberg.rtd">
      <tp>
        <v>1.625</v>
        <stp/>
        <stp>##V3_BDPV12</stp>
        <stp>XS2011260531 Corp</stp>
        <stp>coupon</stp>
        <stp>[regression 04.xlsx]tkrBbg!R2C9</stp>
        <tr r="I2" s="5"/>
      </tp>
      <tp>
        <v>4</v>
        <stp/>
        <stp>##V3_BDPV12</stp>
        <stp>FR0013367612 Corp</stp>
        <stp>coupon</stp>
        <stp>[regression 04.xlsx]tkrBbg!R2C9</stp>
        <tr r="I2" s="5"/>
      </tp>
      <tp>
        <v>3.125</v>
        <stp/>
        <stp>##V3_BDPV12</stp>
        <stp>XS2077670342 Corp</stp>
        <stp>coupon</stp>
        <stp>[regression 04.xlsx]tkrBbg!R2C9</stp>
        <tr r="I2" s="5"/>
      </tp>
      <tp>
        <v>6.875</v>
        <stp/>
        <stp>##V3_BDPV12</stp>
        <stp>XS1642686676 Corp</stp>
        <stp>coupon</stp>
        <stp>[regression 04.xlsx]tkrBbg!R2C9</stp>
        <tr r="I2" s="5"/>
      </tp>
      <tp>
        <v>2.5</v>
        <stp/>
        <stp>##V3_BDPV12</stp>
        <stp>XS1811181566 Corp</stp>
        <stp>coupon</stp>
        <stp>[regression 04.xlsx]tkrBbg!R2C9</stp>
        <tr r="I2" s="5"/>
      </tp>
      <tp>
        <v>2.5</v>
        <stp/>
        <stp>##V3_BDPV12</stp>
        <stp>XS1713463716 Corp</stp>
        <stp>coupon</stp>
        <stp>[regression 04.xlsx]tkrBbg!R2C9</stp>
        <tr r="I2" s="5"/>
      </tp>
      <tp>
        <v>3.375</v>
        <stp/>
        <stp>##V3_BDPV12</stp>
        <stp>XS1152343668 Corp</stp>
        <stp>coupon</stp>
        <stp>[regression 04.xlsx]tkrBbg!R2C9</stp>
        <tr r="I2" s="5"/>
      </tp>
      <tp>
        <v>5.8689999999999998</v>
        <stp/>
        <stp>##V3_BDPV12</stp>
        <stp>XS1323897725 Corp</stp>
        <stp>coupon</stp>
        <stp>[regression 04.xlsx]tkrBbg!R2C9</stp>
        <tr r="I2" s="5"/>
      </tp>
      <tp>
        <v>5</v>
        <stp/>
        <stp>##V3_BDPV12</stp>
        <stp>XS1014997073 Corp</stp>
        <stp>coupon</stp>
        <stp>[regression 04.xlsx]tkrBbg!R2C9</stp>
        <tr r="I2" s="5"/>
      </tp>
      <tp>
        <v>2.375</v>
        <stp/>
        <stp>##V3_BDPV12</stp>
        <stp>XS1196713298 Corp</stp>
        <stp>coupon</stp>
        <stp>[regression 04.xlsx]tkrBbg!R2C9</stp>
        <tr r="I2" s="5"/>
      </tp>
      <tp t="s">
        <v>Baa2</v>
        <stp/>
        <stp>##V3_BDPV12</stp>
        <stp>EK785024 Corp</stp>
        <stp>rtg_moody</stp>
        <stp>[regression 04.xlsx]all names!R70C17</stp>
        <tr r="Q70" s="16"/>
      </tp>
      <tp t="s">
        <v>Baa3</v>
        <stp/>
        <stp>##V3_BDPV12</stp>
        <stp>EK768069 Corp</stp>
        <stp>rtg_moody</stp>
        <stp>[regression 04.xlsx]all names!R59C16</stp>
        <tr r="P59" s="16"/>
      </tp>
      <tp t="s">
        <v>Ba1</v>
        <stp/>
        <stp>##V3_BDPV12</stp>
        <stp>EK803079 Corp</stp>
        <stp>rtg_moody</stp>
        <stp>[regression 04.xlsx]all names!R51C16</stp>
        <tr r="P51" s="16"/>
      </tp>
      <tp t="s">
        <v>Caa1</v>
        <stp/>
        <stp>##V3_BDPV12</stp>
        <stp>EJ891119 Corp</stp>
        <stp>rtg_moody</stp>
        <stp>[regression 04.xlsx]all names!R22C16</stp>
        <tr r="P22" s="16"/>
      </tp>
      <tp t="s">
        <v>Caa1</v>
        <stp/>
        <stp>##V3_BDPV12</stp>
        <stp>EJ891119 Corp</stp>
        <stp>rtg_moody</stp>
        <stp>[regression 04.xlsx]all names!R22C17</stp>
        <tr r="Q22" s="16"/>
      </tp>
      <tp t="s">
        <v>Ba1</v>
        <stp/>
        <stp>##V3_BDPV12</stp>
        <stp>EK825033 Corp</stp>
        <stp>rtg_moody</stp>
        <stp>[regression 04.xlsx]all names!R21C16</stp>
        <tr r="P21" s="16"/>
      </tp>
      <tp t="s">
        <v>B2u</v>
        <stp/>
        <stp>##V3_BDPV12</stp>
        <stp>AO262498 Corp</stp>
        <stp>rtg_moody</stp>
        <stp>[regression 04.xlsx]all names!R57C16</stp>
        <tr r="P57" s="16"/>
      </tp>
      <tp t="s">
        <v>TELIAS 3 04/04/78</v>
        <stp/>
        <stp>##V3_BDPV12</stp>
        <stp>XS1590787799 Corp</stp>
        <stp>security name</stp>
        <stp>[regression 04.xlsx]tkrBbg!R2C7</stp>
        <tr r="G2" s="5"/>
      </tp>
      <tp t="s">
        <v>REITS</v>
        <stp/>
        <stp>##V3_BDPV12</stp>
        <stp>FR0013330537 Corp</stp>
        <stp>INDUSTRY_GROUP</stp>
        <stp>[regression 04.xlsx]SEM!R185C6</stp>
        <tr r="F185" s="3"/>
      </tp>
      <tp t="s">
        <v>Electric</v>
        <stp/>
        <stp>##V3_BDPV12</stp>
        <stp>FR0011401728 Corp</stp>
        <stp>INDUSTRY_GROUP</stp>
        <stp>[regression 04.xlsx]SEM!R114C6</stp>
        <tr r="F114" s="3"/>
      </tp>
      <tp t="s">
        <v>SSELN 3 5/8 09/16/77</v>
        <stp/>
        <stp>##V3_BDPV12</stp>
        <stp>XS1572349865 Corp</stp>
        <stp>security name</stp>
        <stp>[regression 04.xlsx]tkrBbg!R2C7</stp>
        <tr r="G2" s="5"/>
      </tp>
      <tp>
        <v>207.49608453391446</v>
        <stp/>
        <stp>##V3_BDPV12</stp>
        <stp>ZQ100348 Corp</stp>
        <stp>Z_SPRD_MID</stp>
        <stp>[regression 04.xlsx]curves!R18C14</stp>
        <tr r="N18" s="20"/>
      </tp>
      <tp t="s">
        <v>VW 2.7 PERP</v>
        <stp/>
        <stp>##V3_BDPV12</stp>
        <stp>AN880322 Corp</stp>
        <stp>security_name</stp>
        <stp>[regression 04.xlsx]curves!R51C7</stp>
        <tr r="G51" s="20"/>
      </tp>
      <tp t="s">
        <v>Y</v>
        <stp/>
        <stp>##V3_BDPV12</stp>
        <stp>XS2014382845 Corp</stp>
        <stp>callable</stp>
        <stp>[regression 04.xlsx]SEM!R9C7</stp>
        <tr r="G9" s="3"/>
      </tp>
      <tp t="s">
        <v>Electric</v>
        <stp/>
        <stp>##V3_BDPV12</stp>
        <stp>XS1004874621 Corp</stp>
        <stp>INDUSTRY_GROUP</stp>
        <stp>[regression 04.xlsx]SEM!R8C6</stp>
        <tr r="F8" s="3"/>
      </tp>
      <tp t="s">
        <v>SESGFP 5 5/8 PERP</v>
        <stp/>
        <stp>##V3_BDPV12</stp>
        <stp>AL211915 Corp</stp>
        <stp>security_name</stp>
        <stp>[regression 04.xlsx]curves!R39C8</stp>
        <tr r="H39" s="20"/>
      </tp>
      <tp t="s">
        <v>ORSTED 6 1/4 06/26/13</v>
        <stp/>
        <stp>##V3_BDPV12</stp>
        <stp>EJ723329 Corp</stp>
        <stp>security_name</stp>
        <stp>[regression 04.xlsx]curves!R35C7</stp>
        <tr r="G35" s="20"/>
      </tp>
      <tp>
        <v>4.2469999999999999</v>
        <stp/>
        <stp>##V3_BDPV12</stp>
        <stp>XS2186001314 Corp</stp>
        <stp>coupon</stp>
        <stp>[regression 04.xlsx]tkrBbg!R2C9</stp>
        <tr r="I2" s="5"/>
      </tp>
      <tp>
        <v>2.125</v>
        <stp/>
        <stp>##V3_BDPV12</stp>
        <stp>XS2010045511 Corp</stp>
        <stp>coupon</stp>
        <stp>[regression 04.xlsx]tkrBbg!R2C9</stp>
        <tr r="I2" s="5"/>
      </tp>
      <tp>
        <v>2.875</v>
        <stp/>
        <stp>##V3_BDPV12</stp>
        <stp>XS2056371334 Corp</stp>
        <stp>coupon</stp>
        <stp>[regression 04.xlsx]tkrBbg!R2C9</stp>
        <tr r="I2" s="5"/>
      </tp>
      <tp>
        <v>3.5</v>
        <stp/>
        <stp>##V3_BDPV12</stp>
        <stp>XS1206541366 Corp</stp>
        <stp>coupon</stp>
        <stp>[regression 04.xlsx]tkrBbg!R2C9</stp>
        <tr r="I2" s="5"/>
      </tp>
      <tp t="s">
        <v>31/01/2024</v>
        <stp/>
        <stp>##V3_BDPV12</stp>
        <stp>USH4209UAT37 Corp</stp>
        <stp>nxt_call_dt</stp>
        <stp>[regression 04.xlsx]SEM!R429C8</stp>
        <tr r="H429" s="3"/>
      </tp>
      <tp t="s">
        <v>04/10/2023</v>
        <stp/>
        <stp>##V3_BDPV12</stp>
        <stp>USF84914CU62 Corp</stp>
        <stp>nxt_call_dt</stp>
        <stp>[regression 04.xlsx]SEM!R381C8</stp>
        <tr r="H381" s="3"/>
      </tp>
      <tp>
        <v>2.875</v>
        <stp/>
        <stp>##V3_BDPV12</stp>
        <stp>XS2056730323 Corp</stp>
        <stp>coupon</stp>
        <stp>[regression 04.xlsx]tkrBbg!R2C9</stp>
        <tr r="I2" s="5"/>
      </tp>
      <tp>
        <v>4.5</v>
        <stp/>
        <stp>##V3_BDPV12</stp>
        <stp>XS1405763019 Corp</stp>
        <stp>coupon</stp>
        <stp>[regression 04.xlsx]tkrBbg!R2C9</stp>
        <tr r="I2" s="5"/>
      </tp>
      <tp>
        <v>4.75</v>
        <stp/>
        <stp>##V3_BDPV12</stp>
        <stp>XS1572343744 Corp</stp>
        <stp>coupon</stp>
        <stp>[regression 04.xlsx]tkrBbg!R2C9</stp>
        <tr r="I2" s="5"/>
      </tp>
      <tp>
        <v>3.75</v>
        <stp/>
        <stp>##V3_BDPV12</stp>
        <stp>DE000A11QR73 Corp</stp>
        <stp>coupon</stp>
        <stp>[regression 04.xlsx]tkrBbg!R2C9</stp>
        <tr r="I2" s="5"/>
      </tp>
      <tp>
        <v>1.6</v>
        <stp/>
        <stp>##V3_BDPV12</stp>
        <stp>XS2010039548 Corp</stp>
        <stp>coupon</stp>
        <stp>[regression 04.xlsx]tkrBbg!R2C9</stp>
        <tr r="I2" s="5"/>
      </tp>
      <tp>
        <v>5.4509999999999996</v>
        <stp/>
        <stp>##V3_BDPV12</stp>
        <stp>XS0954675129 Corp</stp>
        <stp>coupon</stp>
        <stp>[regression 04.xlsx]tkrBbg!R2C9</stp>
        <tr r="I2" s="5"/>
      </tp>
      <tp t="s">
        <v>18/12/2023</v>
        <stp/>
        <stp>##V3_BDPV12</stp>
        <stp>USF8586CRW49 Corp</stp>
        <stp>nxt_call_dt</stp>
        <stp>[regression 04.xlsx]SEM!R382C8</stp>
        <tr r="H382" s="3"/>
      </tp>
      <tp>
        <v>4.625</v>
        <stp/>
        <stp>##V3_BDPV12</stp>
        <stp>XS1974894138 Corp</stp>
        <stp>coupon</stp>
        <stp>[regression 04.xlsx]tkrBbg!R2C9</stp>
        <tr r="I2" s="5"/>
      </tp>
      <tp>
        <v>3</v>
        <stp/>
        <stp>##V3_BDPV12</stp>
        <stp>FR0011993500 Corp</stp>
        <stp>coupon</stp>
        <stp>[regression 04.xlsx]tkrBbg!R2C9</stp>
        <tr r="I2" s="5"/>
      </tp>
      <tp>
        <v>2.9950000000000001</v>
        <stp/>
        <stp>##V3_BDPV12</stp>
        <stp>XS1591694481 Corp</stp>
        <stp>coupon</stp>
        <stp>[regression 04.xlsx]tkrBbg!R2C9</stp>
        <tr r="I2" s="5"/>
      </tp>
      <tp t="s">
        <v>Baa1</v>
        <stp/>
        <stp>##V3_BDPV12</stp>
        <stp>QJ191077 Corp</stp>
        <stp>rtg_moody</stp>
        <stp>[regression 04.xlsx]all names!R18C16</stp>
        <tr r="P18" s="16"/>
      </tp>
      <tp t="s">
        <v>Baa3</v>
        <stp/>
        <stp>##V3_BDPV12</stp>
        <stp>AM938782 Corp</stp>
        <stp>rtg_moody</stp>
        <stp>[regression 04.xlsx]all names!R64C16</stp>
        <tr r="P64" s="16"/>
      </tp>
      <tp t="s">
        <v>Baa3</v>
        <stp/>
        <stp>##V3_BDPV12</stp>
        <stp>EK634166 Corp</stp>
        <stp>rtg_moody</stp>
        <stp>[regression 04.xlsx]all names!R45C16</stp>
        <tr r="P45" s="16"/>
      </tp>
      <tp t="s">
        <v>B2u</v>
        <stp/>
        <stp>##V3_BDPV12</stp>
        <stp>AO262515 Corp</stp>
        <stp>rtg_moody</stp>
        <stp>[regression 04.xlsx]all names!R57C17</stp>
        <tr r="Q57" s="16"/>
      </tp>
      <tp t="s">
        <v>Banks</v>
        <stp/>
        <stp>##V3_BDPV12</stp>
        <stp>CH0331455318 Corp</stp>
        <stp>INDUSTRY_GROUP</stp>
        <stp>[regression 04.xlsx]SEM!R386C6</stp>
        <tr r="F386" s="3"/>
      </tp>
      <tp t="s">
        <v>Baa3</v>
        <stp/>
        <stp>##V3_BDPV12</stp>
        <stp>AM888722 Corp</stp>
        <stp>rtg_moody</stp>
        <stp>[regression 04.xlsx]all names!R65C16</stp>
        <tr r="P65" s="16"/>
      </tp>
      <tp t="s">
        <v>Baa3</v>
        <stp/>
        <stp>##V3_BDPV12</stp>
        <stp>AM888722 Corp</stp>
        <stp>rtg_moody</stp>
        <stp>[regression 04.xlsx]all names!R65C17</stp>
        <tr r="Q65" s="16"/>
      </tp>
      <tp t="s">
        <v>TELEFO 3 PERP</v>
        <stp/>
        <stp>##V3_BDPV12</stp>
        <stp>XS1795406575 Corp</stp>
        <stp>security name</stp>
        <stp>[regression 04.xlsx]tkrBbg!R2C7</stp>
        <tr r="G2" s="5"/>
      </tp>
      <tp t="s">
        <v>TELEFO 3 7/8 PERP</v>
        <stp/>
        <stp>##V3_BDPV12</stp>
        <stp>XS1795406658 Corp</stp>
        <stp>security name</stp>
        <stp>[regression 04.xlsx]tkrBbg!R2C7</stp>
        <tr r="G2" s="5"/>
      </tp>
      <tp>
        <v>198.71901520866868</v>
        <stp/>
        <stp>##V3_BDPV12</stp>
        <stp>ZQ099270 Corp</stp>
        <stp>Z_SPRD_MID</stp>
        <stp>[regression 04.xlsx]curves!R18C13</stp>
        <tr r="M18" s="20"/>
      </tp>
      <tp t="s">
        <v>Electric</v>
        <stp/>
        <stp>##V3_BDPV12</stp>
        <stp>FR0013310505 Corp</stp>
        <stp>INDUSTRY_GROUP</stp>
        <stp>[regression 04.xlsx]SEM!R124C6</stp>
        <tr r="F124" s="3"/>
      </tp>
      <tp t="s">
        <v>REITS</v>
        <stp/>
        <stp>##V3_BDPV12</stp>
        <stp>FR0013330529 Corp</stp>
        <stp>INDUSTRY_GROUP</stp>
        <stp>[regression 04.xlsx]SEM!R184C6</stp>
        <tr r="F184" s="3"/>
      </tp>
      <tp t="s">
        <v>Banks</v>
        <stp/>
        <stp>##V3_BDPV12</stp>
        <stp>USF1R15XL274 Corp</stp>
        <stp>INDUSTRY_GROUP</stp>
        <stp>[regression 04.xlsx]SEM!R398C6</stp>
        <tr r="F398" s="3"/>
      </tp>
      <tp t="s">
        <v>Electric</v>
        <stp/>
        <stp>##V3_BDPV12</stp>
        <stp>FR0011700293 Corp</stp>
        <stp>INDUSTRY_GROUP</stp>
        <stp>[regression 04.xlsx]SEM!R174C6</stp>
        <tr r="F174" s="3"/>
      </tp>
      <tp t="s">
        <v>REPSM 3 3/4 PERP</v>
        <stp/>
        <stp>##V3_BDPV12</stp>
        <stp>XS2185997884 Corp</stp>
        <stp>security name</stp>
        <stp>[regression 04.xlsx]tkrBbg!R2C7</stp>
        <tr r="G2" s="5"/>
      </tp>
      <tp t="s">
        <v>CNALN 3 04/10/76</v>
        <stp/>
        <stp>##V3_BDPV12</stp>
        <stp>EK825033 Corp</stp>
        <stp>security_name</stp>
        <stp>[regression 04.xlsx]curves!R16C7</stp>
        <tr r="G16" s="20"/>
      </tp>
      <tp t="s">
        <v>REPSM 3 7/8 PERP</v>
        <stp/>
        <stp>##V3_BDPV12</stp>
        <stp>EK803079 Corp</stp>
        <stp>security_name</stp>
        <stp>[regression 04.xlsx]curves!R36C7</stp>
        <tr r="G36" s="20"/>
      </tp>
      <tp t="s">
        <v>Beverages</v>
        <stp/>
        <stp>##V3_BDPV12</stp>
        <stp>BE6320936287 Corp</stp>
        <stp>INDUSTRY_GROUP</stp>
        <stp>[regression 04.xlsx]SEM!R5C6</stp>
        <tr r="F5" s="3"/>
      </tp>
      <tp t="s">
        <v>BAYNGR 3 3/4 07/01/74</v>
        <stp/>
        <stp>##V3_BDPV12</stp>
        <stp>EK352403 Corp</stp>
        <stp>security_name</stp>
        <stp>[regression 04.xlsx]curves!R12C7</stp>
        <tr r="G12" s="20"/>
      </tp>
      <tp t="s">
        <v>Banks</v>
        <stp/>
        <stp>##V3_BDPV12</stp>
        <stp>FR0013508512 Corp</stp>
        <stp>INDUSTRY_GROUP</stp>
        <stp>[regression 04.xlsx]SEM!R6C6</stp>
        <tr r="F6" s="3"/>
      </tp>
      <tp t="e">
        <v>#N/A</v>
        <stp/>
        <stp>##V3_BDPV12</stp>
        <stp xml:space="preserve">TRS1EUR_LIN </stp>
        <stp>callable</stp>
        <stp>[regression 04.xlsx]SEM!R156C7</stp>
        <tr r="G156" s="3"/>
      </tp>
      <tp>
        <v>1.75</v>
        <stp/>
        <stp>##V3_BDPV12</stp>
        <stp>FR0013447877 Corp</stp>
        <stp>coupon</stp>
        <stp>[regression 04.xlsx]tkrBbg!R2C9</stp>
        <tr r="I2" s="5"/>
      </tp>
      <tp>
        <v>4.125</v>
        <stp/>
        <stp>##V3_BDPV12</stp>
        <stp>FR0012005924 Corp</stp>
        <stp>coupon</stp>
        <stp>[regression 04.xlsx]tkrBbg!R2C9</stp>
        <tr r="I2" s="5"/>
      </tp>
      <tp>
        <v>1.75</v>
        <stp/>
        <stp>##V3_BDPV12</stp>
        <stp>FR0013292828 Corp</stp>
        <stp>coupon</stp>
        <stp>[regression 04.xlsx]tkrBbg!R2C9</stp>
        <tr r="I2" s="5"/>
        <tr r="I2" s="5"/>
      </tp>
      <tp>
        <v>3.625</v>
        <stp/>
        <stp>##V3_BDPV12</stp>
        <stp>XS1572349865 Corp</stp>
        <stp>coupon</stp>
        <stp>[regression 04.xlsx]tkrBbg!R2C9</stp>
        <tr r="I2" s="5"/>
      </tp>
      <tp>
        <v>4.875</v>
        <stp/>
        <stp>##V3_BDPV12</stp>
        <stp>XS1982704824 Corp</stp>
        <stp>coupon</stp>
        <stp>[regression 04.xlsx]tkrBbg!R2C9</stp>
        <tr r="I2" s="5"/>
      </tp>
      <tp>
        <v>6.375</v>
        <stp/>
        <stp>##V3_BDPV12</stp>
        <stp>XS0969342384 Corp</stp>
        <stp>coupon</stp>
        <stp>[regression 04.xlsx]tkrBbg!R2C9</stp>
        <tr r="I2" s="5"/>
      </tp>
      <tp>
        <v>1.375</v>
        <stp/>
        <stp>##V3_BDPV12</stp>
        <stp>XS2082429890 Corp</stp>
        <stp>coupon</stp>
        <stp>[regression 04.xlsx]tkrBbg!R2C9</stp>
        <tr r="I2" s="5"/>
      </tp>
      <tp>
        <v>2.375</v>
        <stp/>
        <stp>##V3_BDPV12</stp>
        <stp>FR0013413887 Corp</stp>
        <stp>coupon</stp>
        <stp>[regression 04.xlsx]tkrBbg!R2C9</stp>
        <tr r="I2" s="5"/>
      </tp>
      <tp>
        <v>5.25</v>
        <stp/>
        <stp>##V3_BDPV12</stp>
        <stp>XS1028599287 Corp</stp>
        <stp>coupon</stp>
        <stp>[regression 04.xlsx]tkrBbg!R2C9</stp>
        <tr r="I2" s="5"/>
      </tp>
      <tp t="s">
        <v>ARKEMA</v>
        <stp/>
        <stp>##V3_BDPV12</stp>
        <stp>FR0013425170 Corp</stp>
        <stp>short_name</stp>
        <stp>[regression 04.xlsx]main!R14C5</stp>
        <tr r="E14" s="1"/>
      </tp>
      <tp t="s">
        <v>Ba1</v>
        <stp/>
        <stp>##V3_BDPV12</stp>
        <stp>AL211915 Corp</stp>
        <stp>rtg_moody</stp>
        <stp>[regression 04.xlsx]all names!R55C17</stp>
        <tr r="Q55" s="16"/>
      </tp>
      <tp t="s">
        <v>EVKGR</v>
        <stp/>
        <stp>##V3_BDPV12</stp>
        <stp>DE000A2GSFF1 Corp</stp>
        <stp>ticker</stp>
        <stp>[regression 04.xlsx]tkrBbg!R2C8</stp>
        <tr r="H2" s="5"/>
      </tp>
      <tp>
        <v>1338.3909912109375</v>
        <stp/>
        <stp>##V3_BDPV12</stp>
        <stp>EK808355 Corp</stp>
        <stp>blp_i_sprd_mid</stp>
        <stp>[regression 04.xlsx]all names!R8C12</stp>
        <tr r="L8" s="16"/>
      </tp>
      <tp t="s">
        <v>TOTAL 1 3/4 PERP</v>
        <stp/>
        <stp>##V3_BDPV12</stp>
        <stp>XS1974787480 Corp</stp>
        <stp>security name</stp>
        <stp>[regression 04.xlsx]tkrBbg!R2C7</stp>
        <tr r="G2" s="5"/>
      </tp>
      <tp t="s">
        <v>TOTAL 3 7/8 PERP</v>
        <stp/>
        <stp>##V3_BDPV12</stp>
        <stp>XS1413581205 Corp</stp>
        <stp>security name</stp>
        <stp>[regression 04.xlsx]tkrBbg!R2C7</stp>
        <tr r="G2" s="5"/>
      </tp>
      <tp t="s">
        <v>VLVY 4.85 03/10/78</v>
        <stp/>
        <stp>##V3_BDPV12</stp>
        <stp>XS1150695192 Corp</stp>
        <stp>security name</stp>
        <stp>[regression 04.xlsx]tkrBbg!R2C7</stp>
        <tr r="G2" s="5"/>
      </tp>
      <tp t="s">
        <v>ARNDTN 5 1/4 PERP</v>
        <stp/>
        <stp>##V3_BDPV12</stp>
        <stp>XS1634523754 Corp</stp>
        <stp>security name</stp>
        <stp>[regression 04.xlsx]tkrBbg!R2C7</stp>
        <tr r="G2" s="5"/>
      </tp>
      <tp t="s">
        <v>TELEFO 2 5/8 PERP</v>
        <stp/>
        <stp>##V3_BDPV12</stp>
        <stp>XS1731823255 Corp</stp>
        <stp>security name</stp>
        <stp>[regression 04.xlsx]tkrBbg!R2C7</stp>
        <tr r="G2" s="5"/>
      </tp>
      <tp t="s">
        <v>GYCGR 2 1/2 PERP</v>
        <stp/>
        <stp>##V3_BDPV12</stp>
        <stp>XS1811181566 Corp</stp>
        <stp>security name</stp>
        <stp>[regression 04.xlsx]tkrBbg!R2C7</stp>
        <tr r="G2" s="5"/>
      </tp>
      <tp t="s">
        <v>Telecommunications</v>
        <stp/>
        <stp>##V3_BDPV12</stp>
        <stp>FR0013413887 Corp</stp>
        <stp>INDUSTRY_GROUP</stp>
        <stp>[regression 04.xlsx]SEM!R138C6</stp>
        <tr r="F138" s="3"/>
      </tp>
      <tp t="s">
        <v>ENELIM 5.451 01/10/74</v>
        <stp/>
        <stp>##V3_BDPV12</stp>
        <stp>XS0954675129 Corp</stp>
        <stp>security name</stp>
        <stp>[regression 04.xlsx]tkrBbg!R2C7</stp>
        <tr r="G2" s="5"/>
      </tp>
      <tp t="s">
        <v>ORSTED 2 1/4 11/24/17</v>
        <stp/>
        <stp>##V3_BDPV12</stp>
        <stp>XS1720192696 Corp</stp>
        <stp>security name</stp>
        <stp>[regression 04.xlsx]tkrBbg!R2C7</stp>
        <tr r="G2" s="5"/>
      </tp>
      <tp t="s">
        <v>VW 4 5/8 PERP</v>
        <stp/>
        <stp>##V3_BDPV12</stp>
        <stp>XS1799939027 Corp</stp>
        <stp>security name</stp>
        <stp>[regression 04.xlsx]tkrBbg!R2C7</stp>
        <tr r="G2" s="5"/>
      </tp>
      <tp t="s">
        <v>23/03/2028</v>
        <stp/>
        <stp>##V3_BDPV12</stp>
        <stp>US404280BP39 Corp</stp>
        <stp>nxt_call_dt</stp>
        <stp>[regression 04.xlsx]SEM!R390C8</stp>
        <tr r="H390" s="3"/>
      </tp>
      <tp t="s">
        <v>ENBW 3 3/8 04/05/77</v>
        <stp/>
        <stp>##V3_BDPV12</stp>
        <stp>XS1405770907 Corp</stp>
        <stp>security name</stp>
        <stp>[regression 04.xlsx]tkrBbg!R2C7</stp>
        <tr r="G2" s="5"/>
      </tp>
      <tp t="s">
        <v>VW 2 1/2 PERP</v>
        <stp/>
        <stp>##V3_BDPV12</stp>
        <stp>XS1206540806 Corp</stp>
        <stp>security name</stp>
        <stp>[regression 04.xlsx]tkrBbg!R2C7</stp>
        <tr r="G2" s="5"/>
      </tp>
      <tp t="s">
        <v>AMXLMM 6 3/8 09/06/73</v>
        <stp/>
        <stp>##V3_BDPV12</stp>
        <stp>EJ814830 Corp</stp>
        <stp>security_name</stp>
        <stp>[regression 04.xlsx]curves!R10C8</stp>
        <tr r="H10" s="20"/>
      </tp>
      <tp t="s">
        <v>SEVFP 2 1/2 PERP</v>
        <stp/>
        <stp>##V3_BDPV12</stp>
        <stp>EK821917 Corp</stp>
        <stp>security_name</stp>
        <stp>[regression 04.xlsx]curves!R40C7</stp>
        <tr r="G40" s="20"/>
      </tp>
      <tp t="e">
        <v>#N/A</v>
        <stp/>
        <stp>##V3_BDPV12</stp>
        <stp xml:space="preserve">PTEDPNOM0015_CS_REPO </stp>
        <stp>INDUSTRY_GROUP</stp>
        <stp>[regression 04.xlsx]SEM!R341C6</stp>
        <tr r="F341" s="3"/>
      </tp>
      <tp t="s">
        <v>AMXLMM 6 3/8 09/06/73</v>
        <stp/>
        <stp>##V3_BDPV12</stp>
        <stp>EJ814840 Corp</stp>
        <stp>security_name</stp>
        <stp>[regression 04.xlsx]curves!R10C7</stp>
        <tr r="G10" s="20"/>
      </tp>
      <tp t="s">
        <v>VATFAL 3 03/19/77</v>
        <stp/>
        <stp>##V3_BDPV12</stp>
        <stp>EK785024 Corp</stp>
        <stp>security_name</stp>
        <stp>[regression 04.xlsx]curves!R49C8</stp>
        <tr r="H49" s="20"/>
      </tp>
      <tp>
        <v>5.4249999999999998</v>
        <stp/>
        <stp>##V3_BDPV12</stp>
        <stp>XS0992293901 Corp</stp>
        <stp>coupon</stp>
        <stp>[regression 04.xlsx]tkrBbg!R2C9</stp>
        <tr r="I2" s="5"/>
      </tp>
      <tp t="s">
        <v>31/01/2024</v>
        <stp/>
        <stp>##V3_BDPV12</stp>
        <stp>USH4209UAT37 Corp</stp>
        <stp>nxt_call_dt</stp>
        <stp>[regression 04.xlsx]SEM!R387C8</stp>
        <tr r="H387" s="3"/>
      </tp>
      <tp>
        <v>3</v>
        <stp/>
        <stp>##V3_BDPV12</stp>
        <stp>FR0013464922 Corp</stp>
        <stp>coupon</stp>
        <stp>[regression 04.xlsx]tkrBbg!R2C9</stp>
        <tr r="I2" s="5"/>
      </tp>
      <tp>
        <v>3.875</v>
        <stp/>
        <stp>##V3_BDPV12</stp>
        <stp>XS1629774230 Corp</stp>
        <stp>coupon</stp>
        <stp>[regression 04.xlsx]tkrBbg!R2C9</stp>
        <tr r="I2" s="5"/>
      </tp>
      <tp>
        <v>5.875</v>
        <stp/>
        <stp>##V3_BDPV12</stp>
        <stp>XS1028597315 Corp</stp>
        <stp>coupon</stp>
        <stp>[regression 04.xlsx]tkrBbg!R2C9</stp>
        <tr r="I2" s="5"/>
      </tp>
      <tp>
        <v>7.5</v>
        <stp/>
        <stp>##V3_BDPV12</stp>
        <stp>XS2033327854 Corp</stp>
        <stp>coupon</stp>
        <stp>[regression 04.xlsx]tkrBbg!R2C9</stp>
        <tr r="I2" s="5"/>
      </tp>
      <tp>
        <v>6.5</v>
        <stp/>
        <stp>##V3_BDPV12</stp>
        <stp>XS1309437215 Corp</stp>
        <stp>coupon</stp>
        <stp>[regression 04.xlsx]tkrBbg!R2C9</stp>
        <tr r="I2" s="5"/>
      </tp>
      <tp>
        <v>6.5</v>
        <stp/>
        <stp>##V3_BDPV12</stp>
        <stp>XS1268050397 Corp</stp>
        <stp>coupon</stp>
        <stp>[regression 04.xlsx]tkrBbg!R2C9</stp>
        <tr r="I2" s="5"/>
      </tp>
      <tp>
        <v>5.125</v>
        <stp/>
        <stp>##V3_BDPV12</stp>
        <stp>XS0968913342 Corp</stp>
        <stp>coupon</stp>
        <stp>[regression 04.xlsx]tkrBbg!R2C9</stp>
        <tr r="I2" s="5"/>
      </tp>
      <tp t="s">
        <v>Y</v>
        <stp/>
        <stp>##V3_BDPV12</stp>
        <stp>CH0537261858 Corp</stp>
        <stp>callable</stp>
        <stp>[regression 04.xlsx]SEM!R13C7</stp>
        <tr r="G13" s="3"/>
      </tp>
      <tp>
        <v>152.19899352909576</v>
        <stp/>
        <stp>##V3_BDPV12</stp>
        <stp>BJ924355 Corp</stp>
        <stp>Z_SPRD_MID</stp>
        <stp>[regression 04.xlsx]curves!R19C14</stp>
        <tr r="N19" s="20"/>
      </tp>
      <tp t="s">
        <v>02/06/2021</v>
        <stp/>
        <stp>##V3_BDPV12</stp>
        <stp>QJ937853 Corp</stp>
        <stp>nxt_call_dt</stp>
        <stp>[regression 04.xlsx]directH!R9C5</stp>
        <tr r="E9" s="11"/>
      </tp>
      <tp t="s">
        <v>B2</v>
        <stp/>
        <stp>##V3_BDPV12</stp>
        <stp>ED984069 Corp</stp>
        <stp>rtg_moody</stp>
        <stp>[regression 04.xlsx]all names!R61C17</stp>
        <tr r="Q61" s="16"/>
      </tp>
      <tp t="s">
        <v>B2</v>
        <stp/>
        <stp>##V3_BDPV12</stp>
        <stp>ED984069 Corp</stp>
        <stp>rtg_moody</stp>
        <stp>[regression 04.xlsx]all names!R61C16</stp>
        <tr r="P61" s="16"/>
      </tp>
      <tp t="s">
        <v>VW 3 3/8 PERP</v>
        <stp/>
        <stp>##V3_BDPV12</stp>
        <stp>XS1799938995 Corp</stp>
        <stp>security name</stp>
        <stp>[regression 04.xlsx]tkrBbg!R2C7</stp>
        <tr r="G2" s="5"/>
      </tp>
      <tp t="s">
        <v>ORAFP 4 PERP</v>
        <stp/>
        <stp>##V3_BDPV12</stp>
        <stp>XS1115490523 Corp</stp>
        <stp>security name</stp>
        <stp>[regression 04.xlsx]tkrBbg!R2C7</stp>
        <tr r="G2" s="5"/>
      </tp>
      <tp t="s">
        <v>VATFAL 6.1 11/19/78</v>
        <stp/>
        <stp>##V3_BDPV12</stp>
        <stp>XS1322373017 Corp</stp>
        <stp>security name</stp>
        <stp>[regression 04.xlsx]tkrBbg!R2C7</stp>
        <tr r="G2" s="5"/>
      </tp>
      <tp t="s">
        <v>MRKGR 1 5/8 06/25/79</v>
        <stp/>
        <stp>##V3_BDPV12</stp>
        <stp>XS2011260531 Corp</stp>
        <stp>security name</stp>
        <stp>[regression 04.xlsx]tkrBbg!R2C7</stp>
        <tr r="G2" s="5"/>
      </tp>
      <tp t="s">
        <v>VW 3 1/2 PERP</v>
        <stp/>
        <stp>##V3_BDPV12</stp>
        <stp>XS1206541366 Corp</stp>
        <stp>security name</stp>
        <stp>[regression 04.xlsx]tkrBbg!R2C7</stp>
        <tr r="G2" s="5"/>
      </tp>
      <tp t="s">
        <v>MRKGR 2 7/8 06/25/79</v>
        <stp/>
        <stp>##V3_BDPV12</stp>
        <stp>XS2011260705 Corp</stp>
        <stp>security name</stp>
        <stp>[regression 04.xlsx]tkrBbg!R2C7</stp>
        <tr r="G2" s="5"/>
      </tp>
      <tp t="s">
        <v>ARNDTN 2 1/8 PERP</v>
        <stp/>
        <stp>##V3_BDPV12</stp>
        <stp>XS1752984440 Corp</stp>
        <stp>security name</stp>
        <stp>[regression 04.xlsx]tkrBbg!R2C7</stp>
        <tr r="G2" s="5"/>
      </tp>
      <tp t="s">
        <v>CNALN 3 04/10/76</v>
        <stp/>
        <stp>##V3_BDPV12</stp>
        <stp>XS1216020161 Corp</stp>
        <stp>security name</stp>
        <stp>[regression 04.xlsx]tkrBbg!R2C7</stp>
        <tr r="G2" s="5"/>
      </tp>
      <tp t="s">
        <v>LHAGR 5 1/8 08/12/75</v>
        <stp/>
        <stp>##V3_BDPV12</stp>
        <stp>XS1271836600 Corp</stp>
        <stp>security name</stp>
        <stp>[regression 04.xlsx]tkrBbg!R2C7</stp>
        <tr r="G2" s="5"/>
      </tp>
      <tp t="s">
        <v>TELIAS 1 3/8 05/11/81</v>
        <stp/>
        <stp>##V3_BDPV12</stp>
        <stp>XS2082429890 Corp</stp>
        <stp>security name</stp>
        <stp>[regression 04.xlsx]tkrBbg!R2C7</stp>
        <tr r="G2" s="5"/>
      </tp>
      <tp t="s">
        <v>ERFFP 4 7/8 PERP</v>
        <stp/>
        <stp>##V3_BDPV12</stp>
        <stp>XS1224953882 Corp</stp>
        <stp>security name</stp>
        <stp>[regression 04.xlsx]tkrBbg!R2C7</stp>
        <tr r="G2" s="5"/>
      </tp>
      <tp t="s">
        <v>ENELIM 7 3/4 09/10/75</v>
        <stp/>
        <stp>##V3_BDPV12</stp>
        <stp>XS0954674825 Corp</stp>
        <stp>security name</stp>
        <stp>[regression 04.xlsx]tkrBbg!R2C7</stp>
        <tr r="G2" s="5"/>
      </tp>
      <tp t="s">
        <v>VOD 3.1 01/03/79</v>
        <stp/>
        <stp>##V3_BDPV12</stp>
        <stp>XS1888179477 Corp</stp>
        <stp>security name</stp>
        <stp>[regression 04.xlsx]tkrBbg!R2C7</stp>
        <tr r="G2" s="5"/>
      </tp>
      <tp t="s">
        <v>VOD 4.2 10/03/78</v>
        <stp/>
        <stp>##V3_BDPV12</stp>
        <stp>XS1888179550 Corp</stp>
        <stp>security name</stp>
        <stp>[regression 04.xlsx]tkrBbg!R2C7</stp>
        <tr r="G2" s="5"/>
      </tp>
      <tp t="s">
        <v>IBESM 2 5/8 PERP</v>
        <stp/>
        <stp>##V3_BDPV12</stp>
        <stp>XS1797138960 Corp</stp>
        <stp>security name</stp>
        <stp>[regression 04.xlsx]tkrBbg!R2C7</stp>
        <tr r="G2" s="5"/>
      </tp>
      <tp t="s">
        <v>ANNGR 4 PERP</v>
        <stp/>
        <stp>##V3_BDPV12</stp>
        <stp>XS1117300837 Corp</stp>
        <stp>security name</stp>
        <stp>[regression 04.xlsx]tkrBbg!R2C7</stp>
        <tr r="G2" s="5"/>
      </tp>
      <tp t="s">
        <v>Electric</v>
        <stp/>
        <stp>##V3_BDPV12</stp>
        <stp>XS2014382845 Corp</stp>
        <stp>INDUSTRY_GROUP</stp>
        <stp>[regression 04.xlsx]SEM!R9C6</stp>
        <tr r="F9" s="3"/>
      </tp>
      <tp t="s">
        <v>Beverages</v>
        <stp/>
        <stp>##V3_BDPV12</stp>
        <stp>BE6320935271 Corp</stp>
        <stp>INDUSTRY_GROUP</stp>
        <stp>[regression 04.xlsx]SEM!R4C6</stp>
        <tr r="F4" s="3"/>
      </tp>
      <tp t="e">
        <v>#N/A</v>
        <stp/>
        <stp>##V3_BDPV12</stp>
        <stp xml:space="preserve">PTEDPKOM0034_JP_REPO </stp>
        <stp>INDUSTRY_GROUP</stp>
        <stp>[regression 04.xlsx]SEM!R230C6</stp>
        <tr r="F230" s="3"/>
      </tp>
      <tp t="e">
        <v>#N/A</v>
        <stp/>
        <stp>##V3_BDPV12</stp>
        <stp xml:space="preserve">DE000A2YNZY4_JP_REPO </stp>
        <stp>INDUSTRY_GROUP</stp>
        <stp>[regression 04.xlsx]SEM!R219C6</stp>
        <tr r="F219" s="3"/>
      </tp>
      <tp>
        <v>2.75</v>
        <stp/>
        <stp>##V3_BDPV12</stp>
        <stp>XS1219498141 Corp</stp>
        <stp>coupon</stp>
        <stp>[regression 04.xlsx]tkrBbg!R2C9</stp>
        <tr r="I2" s="5"/>
      </tp>
      <tp>
        <v>3.25</v>
        <stp/>
        <stp>##V3_BDPV12</stp>
        <stp>XS1141810991 Corp</stp>
        <stp>coupon</stp>
        <stp>[regression 04.xlsx]tkrBbg!R2C9</stp>
        <tr r="I2" s="5"/>
      </tp>
      <tp>
        <v>2.75</v>
        <stp/>
        <stp>##V3_BDPV12</stp>
        <stp>XS1491364953 Corp</stp>
        <stp>coupon</stp>
        <stp>[regression 04.xlsx]tkrBbg!R2C9</stp>
        <tr r="I2" s="5"/>
      </tp>
      <tp>
        <v>6.375</v>
        <stp/>
        <stp>##V3_BDPV12</stp>
        <stp>XS0969341147 Corp</stp>
        <stp>coupon</stp>
        <stp>[regression 04.xlsx]tkrBbg!R2C9</stp>
        <tr r="I2" s="5"/>
      </tp>
      <tp>
        <v>4.375</v>
        <stp/>
        <stp>##V3_BDPV12</stp>
        <stp>XS1819537132 Corp</stp>
        <stp>coupon</stp>
        <stp>[regression 04.xlsx]tkrBbg!R2C9</stp>
        <tr r="I2" s="5"/>
      </tp>
      <tp t="s">
        <v>12/09/2025</v>
        <stp/>
        <stp>##V3_BDPV12</stp>
        <stp>USH3698DBZ62 Corp</stp>
        <stp>nxt_call_dt</stp>
        <stp>[regression 04.xlsx]SEM!R403C8</stp>
        <tr r="H403" s="3"/>
      </tp>
      <tp>
        <v>1.75</v>
        <stp/>
        <stp>##V3_BDPV12</stp>
        <stp>XS2010036874 Corp</stp>
        <stp>coupon</stp>
        <stp>[regression 04.xlsx]tkrBbg!R2C9</stp>
        <tr r="I2" s="5"/>
      </tp>
      <tp>
        <v>3.75</v>
        <stp/>
        <stp>##V3_BDPV12</stp>
        <stp>XS1048428012 Corp</stp>
        <stp>coupon</stp>
        <stp>[regression 04.xlsx]tkrBbg!R2C9</stp>
        <tr r="I2" s="5"/>
      </tp>
      <tp>
        <v>4.2</v>
        <stp/>
        <stp>##V3_BDPV12</stp>
        <stp>XS1150673892 Corp</stp>
        <stp>coupon</stp>
        <stp>[regression 04.xlsx]tkrBbg!R2C9</stp>
        <tr r="I2" s="5"/>
      </tp>
      <tp>
        <v>3.25</v>
        <stp/>
        <stp>##V3_BDPV12</stp>
        <stp>XS1890845875 Corp</stp>
        <stp>coupon</stp>
        <stp>[regression 04.xlsx]tkrBbg!R2C9</stp>
        <tr r="I2" s="5"/>
      </tp>
      <tp t="s">
        <v>Y</v>
        <stp/>
        <stp>##V3_BDPV12</stp>
        <stp>BE6320935271 Corp</stp>
        <stp>callable</stp>
        <stp>[regression 04.xlsx]SEM!R70C7</stp>
        <tr r="G70" s="3"/>
      </tp>
      <tp t="s">
        <v>ELIASO</v>
        <stp/>
        <stp>##V3_BDPV12</stp>
        <stp>BE0002597756 Corp</stp>
        <stp>ticker</stp>
        <stp>[regression 04.xlsx]tkrBbg!R2C8</stp>
        <tr r="H2" s="5"/>
      </tp>
      <tp t="s">
        <v>T 2 7/8 PERP</v>
        <stp/>
        <stp>##V3_BDPV12</stp>
        <stp>XS2114413565 Corp</stp>
        <stp>security name</stp>
        <stp>[regression 04.xlsx]tkrBbg!R2C7</stp>
        <tr r="G2" s="5"/>
      </tp>
      <tp t="s">
        <v>ALLRNV 1 5/8 PERP</v>
        <stp/>
        <stp>##V3_BDPV12</stp>
        <stp>XS1757377400 Corp</stp>
        <stp>security name</stp>
        <stp>[regression 04.xlsx]tkrBbg!R2C7</stp>
        <tr r="G2" s="5"/>
      </tp>
      <tp t="s">
        <v>NGGLN 5 5/8 06/18/73</v>
        <stp/>
        <stp>##V3_BDPV12</stp>
        <stp>XS0903532090 Corp</stp>
        <stp>security name</stp>
        <stp>[regression 04.xlsx]tkrBbg!R2C7</stp>
        <tr r="G2" s="5"/>
      </tp>
      <tp t="s">
        <v>SOFTBK 6 7/8 PERP</v>
        <stp/>
        <stp>##V3_BDPV12</stp>
        <stp>XS1642686676 Corp</stp>
        <stp>security name</stp>
        <stp>[regression 04.xlsx]tkrBbg!R2C7</stp>
        <tr r="G2" s="5"/>
      </tp>
      <tp t="s">
        <v>ENELIM 2 1/2 11/24/78</v>
        <stp/>
        <stp>##V3_BDPV12</stp>
        <stp>XS1713463716 Corp</stp>
        <stp>security name</stp>
        <stp>[regression 04.xlsx]tkrBbg!R2C7</stp>
        <tr r="G2" s="5"/>
      </tp>
      <tp t="s">
        <v>ENELIM 3 3/8 11/24/81</v>
        <stp/>
        <stp>##V3_BDPV12</stp>
        <stp>XS1713463559 Corp</stp>
        <stp>security name</stp>
        <stp>[regression 04.xlsx]tkrBbg!R2C7</stp>
        <tr r="G2" s="5"/>
      </tp>
      <tp t="s">
        <v>NTGYSM 3 3/8 PERP</v>
        <stp/>
        <stp>##V3_BDPV12</stp>
        <stp>XS1224710399 Corp</stp>
        <stp>security name</stp>
        <stp>[regression 04.xlsx]tkrBbg!R2C7</stp>
        <tr r="G2" s="5"/>
      </tp>
      <tp>
        <v>410.459716796875</v>
        <stp/>
        <stp>##V3_BDPV12</stp>
        <stp>EK337178 Corp</stp>
        <stp>blp_i_sprd_mid</stp>
        <stp>[regression 04.xlsx]all names!R7C12</stp>
        <tr r="L7" s="16"/>
      </tp>
      <tp t="s">
        <v>Banks</v>
        <stp/>
        <stp>##V3_BDPV12</stp>
        <stp>USF1R15XK771 Corp</stp>
        <stp>INDUSTRY_GROUP</stp>
        <stp>[regression 04.xlsx]SEM!R352C6</stp>
        <tr r="F352" s="3"/>
      </tp>
      <tp t="s">
        <v>ARNDTN 3 3/4 PERP</v>
        <stp/>
        <stp>##V3_BDPV12</stp>
        <stp>XS1508392625 Corp</stp>
        <stp>security name</stp>
        <stp>[regression 04.xlsx]tkrBbg!R2C7</stp>
        <tr r="G2" s="5"/>
      </tp>
      <tp t="s">
        <v>STEDIN 3 1/4 PERP</v>
        <stp/>
        <stp>##V3_BDPV12</stp>
        <stp>EK605885 Corp</stp>
        <stp>security_name</stp>
        <stp>[regression 04.xlsx]curves!R43C8</stp>
        <tr r="H43" s="20"/>
      </tp>
      <tp t="s">
        <v>STEDIN 3 1/4 PERP</v>
        <stp/>
        <stp>##V3_BDPV12</stp>
        <stp>EK605885 Corp</stp>
        <stp>security_name</stp>
        <stp>[regression 04.xlsx]curves!R43C7</stp>
        <tr r="G43" s="20"/>
      </tp>
      <tp t="s">
        <v>DBOERS 1 1/4 06/16/47</v>
        <stp/>
        <stp>##V3_BDPV12</stp>
        <stp>BJ924355 Corp</stp>
        <stp>security_name</stp>
        <stp>[regression 04.xlsx]curves!R19C8</stp>
        <tr r="H19" s="20"/>
      </tp>
      <tp t="s">
        <v>SOLBBB 5.118 PERP</v>
        <stp/>
        <stp>##V3_BDPV12</stp>
        <stp>QJ937853 Corp</stp>
        <stp>security_name</stp>
        <stp>[regression 04.xlsx]curves!R42C7</stp>
        <tr r="G42" s="20"/>
      </tp>
      <tp t="s">
        <v>Y</v>
        <stp/>
        <stp>##V3_BDPV12</stp>
        <stp>XS2113700921 Corp</stp>
        <stp>callable</stp>
        <stp>[regression 04.xlsx]SEM!R7C7</stp>
        <tr r="G7" s="3"/>
      </tp>
      <tp t="s">
        <v>KPN 7 03/28/73</v>
        <stp/>
        <stp>##V3_BDPV12</stp>
        <stp>EJ606316 Corp</stp>
        <stp>security_name</stp>
        <stp>[regression 04.xlsx]curves!R29C7</stp>
        <tr r="G29" s="20"/>
      </tp>
      <tp t="e">
        <v>#N/A</v>
        <stp/>
        <stp>##V3_BDPV12</stp>
        <stp xml:space="preserve">USF8586CRW49_JP_REPO </stp>
        <stp>INDUSTRY_GROUP</stp>
        <stp>[regression 04.xlsx]SEM!R281C6</stp>
        <tr r="F281" s="3"/>
      </tp>
      <tp>
        <v>3.3690000000000002</v>
        <stp/>
        <stp>##V3_BDPV12</stp>
        <stp>XS1501166869 Corp</stp>
        <stp>coupon</stp>
        <stp>[regression 04.xlsx]tkrBbg!R2C9</stp>
        <tr r="I2" s="5"/>
      </tp>
      <tp>
        <v>3.5</v>
        <stp/>
        <stp>##V3_BDPV12</stp>
        <stp>XS1219499032 Corp</stp>
        <stp>coupon</stp>
        <stp>[regression 04.xlsx]tkrBbg!R2C9</stp>
        <tr r="I2" s="5"/>
      </tp>
      <tp>
        <v>1.625</v>
        <stp/>
        <stp>##V3_BDPV12</stp>
        <stp>XS2010044977 Corp</stp>
        <stp>coupon</stp>
        <stp>[regression 04.xlsx]tkrBbg!R2C9</stp>
        <tr r="I2" s="5"/>
      </tp>
      <tp>
        <v>4.625</v>
        <stp/>
        <stp>##V3_BDPV12</stp>
        <stp>XS1799939027 Corp</stp>
        <stp>coupon</stp>
        <stp>[regression 04.xlsx]tkrBbg!R2C9</stp>
        <tr r="I2" s="5"/>
      </tp>
      <tp>
        <v>3.5</v>
        <stp/>
        <stp>##V3_BDPV12</stp>
        <stp>XS2000719992 Corp</stp>
        <stp>coupon</stp>
        <stp>[regression 04.xlsx]tkrBbg!R2C9</stp>
        <tr r="I2" s="5"/>
      </tp>
      <tp>
        <v>3.75</v>
        <stp/>
        <stp>##V3_BDPV12</stp>
        <stp>XS1490960942 Corp</stp>
        <stp>coupon</stp>
        <stp>[regression 04.xlsx]tkrBbg!R2C9</stp>
        <tr r="I2" s="5"/>
      </tp>
      <tp t="s">
        <v>Y</v>
        <stp/>
        <stp>##V3_BDPV12</stp>
        <stp>CH0537261858 Corp</stp>
        <stp>callable</stp>
        <stp>[regression 04.xlsx]SEM!R71C7</stp>
        <tr r="G71" s="3"/>
      </tp>
      <tp t="s">
        <v>Y</v>
        <stp/>
        <stp>##V3_BDPV12</stp>
        <stp>CH0336602930 Corp</stp>
        <stp>callable</stp>
        <stp>[regression 04.xlsx]SEM!R91C7</stp>
        <tr r="G91" s="3"/>
      </tp>
      <tp t="s">
        <v>Ba1</v>
        <stp/>
        <stp>##V3_BDPV12</stp>
        <stp>BG013162 Corp</stp>
        <stp>rtg_moody</stp>
        <stp>[regression 04.xlsx]all names!R20C17</stp>
        <tr r="Q20" s="16"/>
      </tp>
      <tp t="s">
        <v>Ba1</v>
        <stp/>
        <stp>##V3_BDPV12</stp>
        <stp>BG013162 Corp</stp>
        <stp>rtg_moody</stp>
        <stp>[regression 04.xlsx]all names!R20C16</stp>
        <tr r="P20" s="16"/>
      </tp>
      <tp t="s">
        <v>BERTEL 3 04/23/75</v>
        <stp/>
        <stp>##V3_BDPV12</stp>
        <stp>XS1222591023 Corp</stp>
        <stp>security name</stp>
        <stp>[regression 04.xlsx]tkrBbg!R2C7</stp>
        <tr r="G2" s="5"/>
      </tp>
      <tp t="s">
        <v>LXSGR 4 1/2 12/06/76</v>
        <stp/>
        <stp>##V3_BDPV12</stp>
        <stp>XS1405763019 Corp</stp>
        <stp>security name</stp>
        <stp>[regression 04.xlsx]tkrBbg!R2C7</stp>
        <tr r="G2" s="5"/>
      </tp>
      <tp t="s">
        <v>SBBBSS 4 5/8 PERP</v>
        <stp/>
        <stp>##V3_BDPV12</stp>
        <stp>XS1974894138 Corp</stp>
        <stp>security name</stp>
        <stp>[regression 04.xlsx]tkrBbg!R2C7</stp>
        <tr r="G2" s="5"/>
      </tp>
      <tp t="s">
        <v>SBBBSS 2.624 PERP</v>
        <stp/>
        <stp>##V3_BDPV12</stp>
        <stp>XS2010032618 Corp</stp>
        <stp>security name</stp>
        <stp>[regression 04.xlsx]tkrBbg!R2C7</stp>
        <tr r="G2" s="5"/>
      </tp>
      <tp t="s">
        <v>17/09/2024</v>
        <stp/>
        <stp>##V3_BDPV12</stp>
        <stp>US404280AS86 Corp</stp>
        <stp>nxt_call_dt</stp>
        <stp>[regression 04.xlsx]SEM!R410C8</stp>
        <tr r="H410" s="3"/>
      </tp>
      <tp t="s">
        <v>TLGGR 3 3/8 PERP</v>
        <stp/>
        <stp>##V3_BDPV12</stp>
        <stp>XS2055106210 Corp</stp>
        <stp>security name</stp>
        <stp>[regression 04.xlsx]tkrBbg!R2C7</stp>
        <tr r="G2" s="5"/>
      </tp>
      <tp t="s">
        <v>OMVAV 2 7/8 PERP</v>
        <stp/>
        <stp>##V3_BDPV12</stp>
        <stp>XS1713462403 Corp</stp>
        <stp>security name</stp>
        <stp>[regression 04.xlsx]tkrBbg!R2C7</stp>
        <tr r="G2" s="5"/>
      </tp>
      <tp t="s">
        <v>REITS</v>
        <stp/>
        <stp>##V3_BDPV12</stp>
        <stp>FR0013330537 Corp</stp>
        <stp>INDUSTRY_GROUP</stp>
        <stp>[regression 04.xlsx]SEM!R158C6</stp>
        <tr r="F158" s="3"/>
      </tp>
      <tp t="s">
        <v>30/03/2025</v>
        <stp/>
        <stp>##V3_BDPV12</stp>
        <stp>US404280AT69 Corp</stp>
        <stp>nxt_call_dt</stp>
        <stp>[regression 04.xlsx]SEM!R367C8</stp>
        <tr r="H367" s="3"/>
      </tp>
      <tp t="s">
        <v>ORAFP 5 3/4 PERP</v>
        <stp/>
        <stp>##V3_BDPV12</stp>
        <stp>XS1115502988 Corp</stp>
        <stp>security name</stp>
        <stp>[regression 04.xlsx]tkrBbg!R2C7</stp>
        <tr r="G2" s="5"/>
      </tp>
      <tp t="s">
        <v>04/01/2029</v>
        <stp/>
        <stp>##V3_BDPV12</stp>
        <stp>US92857WBQ24 Corp</stp>
        <stp>nxt_call_dt</stp>
        <stp>[regression 04.xlsx]SEM!R165C8</stp>
        <tr r="H165" s="3"/>
      </tp>
      <tp t="s">
        <v>BERTEL 3 1/2 04/23/75</v>
        <stp/>
        <stp>##V3_BDPV12</stp>
        <stp>EK864970 Corp</stp>
        <stp>security_name</stp>
        <stp>[regression 04.xlsx]curves!R13C8</stp>
        <tr r="H13" s="20"/>
      </tp>
      <tp>
        <v>2.7</v>
        <stp/>
        <stp>##V3_BDPV12</stp>
        <stp>XS1629658755 Corp</stp>
        <stp>coupon</stp>
        <stp>[regression 04.xlsx]tkrBbg!R2C9</stp>
        <tr r="I2" s="5"/>
      </tp>
      <tp>
        <v>2.625</v>
        <stp/>
        <stp>##V3_BDPV12</stp>
        <stp>XS1797663967 Corp</stp>
        <stp>coupon</stp>
        <stp>[regression 04.xlsx]tkrBbg!R2C9</stp>
        <tr r="I2" s="5"/>
      </tp>
      <tp>
        <v>4.75</v>
        <stp/>
        <stp>##V3_BDPV12</stp>
        <stp>XS1309436753 Corp</stp>
        <stp>coupon</stp>
        <stp>[regression 04.xlsx]tkrBbg!R2C9</stp>
        <tr r="I2" s="5"/>
      </tp>
      <tp>
        <v>3.75</v>
        <stp/>
        <stp>##V3_BDPV12</stp>
        <stp>XS1508392625 Corp</stp>
        <stp>coupon</stp>
        <stp>[regression 04.xlsx]tkrBbg!R2C9</stp>
        <tr r="I2" s="5"/>
      </tp>
      <tp>
        <v>2.625</v>
        <stp/>
        <stp>##V3_BDPV12</stp>
        <stp>XS1797138960 Corp</stp>
        <stp>coupon</stp>
        <stp>[regression 04.xlsx]tkrBbg!R2C9</stp>
        <tr r="I2" s="5"/>
      </tp>
      <tp>
        <v>6.25</v>
        <stp/>
        <stp>##V3_BDPV12</stp>
        <stp>XS1888180640 Corp</stp>
        <stp>coupon</stp>
        <stp>[regression 04.xlsx]tkrBbg!R2C9</stp>
        <tr r="I2" s="5"/>
      </tp>
      <tp>
        <v>2.5</v>
        <stp/>
        <stp>##V3_BDPV12</stp>
        <stp>XS1206540806 Corp</stp>
        <stp>coupon</stp>
        <stp>[regression 04.xlsx]tkrBbg!R2C9</stp>
        <tr r="I2" s="5"/>
      </tp>
      <tp t="s">
        <v>TELEFO 5 7/8 PERP</v>
        <stp/>
        <stp>##V3_BDPV12</stp>
        <stp>XS1050461034 Corp</stp>
        <stp>security name</stp>
        <stp>[regression 04.xlsx]tkrBbg!R2C7</stp>
        <tr r="G2" s="5"/>
      </tp>
      <tp t="s">
        <v>ERFFP 2 7/8 PERP</v>
        <stp/>
        <stp>##V3_BDPV12</stp>
        <stp>XS2051471105 Corp</stp>
        <stp>security name</stp>
        <stp>[regression 04.xlsx]tkrBbg!R2C7</stp>
        <tr r="G2" s="5"/>
      </tp>
      <tp t="s">
        <v>REPSM 3 7/8 PERP</v>
        <stp/>
        <stp>##V3_BDPV12</stp>
        <stp>XS1207054666 Corp</stp>
        <stp>security name</stp>
        <stp>[regression 04.xlsx]tkrBbg!R2C7</stp>
        <tr r="G2" s="5"/>
      </tp>
      <tp t="s">
        <v>ARNDTN 2 7/8 PERP</v>
        <stp/>
        <stp>##V3_BDPV12</stp>
        <stp>XS2027946610 Corp</stp>
        <stp>security name</stp>
        <stp>[regression 04.xlsx]tkrBbg!R2C7</stp>
        <tr r="G2" s="5"/>
      </tp>
      <tp t="s">
        <v>ERFFP 3 1/4 PERP</v>
        <stp/>
        <stp>##V3_BDPV12</stp>
        <stp>XS1716945586 Corp</stp>
        <stp>security name</stp>
        <stp>[regression 04.xlsx]tkrBbg!R2C7</stp>
        <tr r="G2" s="5"/>
      </tp>
      <tp t="s">
        <v>NGGLN 2 1/8 09/05/82</v>
        <stp/>
        <stp>##V3_BDPV12</stp>
        <stp>XS2010045511 Corp</stp>
        <stp>security name</stp>
        <stp>[regression 04.xlsx]tkrBbg!R2C7</stp>
        <tr r="G2" s="5"/>
      </tp>
      <tp t="s">
        <v>TELEFO 2 7/8 PERP</v>
        <stp/>
        <stp>##V3_BDPV12</stp>
        <stp>XS2056371334 Corp</stp>
        <stp>security name</stp>
        <stp>[regression 04.xlsx]tkrBbg!R2C7</stp>
        <tr r="G2" s="5"/>
      </tp>
      <tp t="s">
        <v>SSELN 4 3/4 09/16/77</v>
        <stp/>
        <stp>##V3_BDPV12</stp>
        <stp>XS1572343744 Corp</stp>
        <stp>security name</stp>
        <stp>[regression 04.xlsx]tkrBbg!R2C7</stp>
        <tr r="G2" s="5"/>
      </tp>
      <tp t="s">
        <v>ORSTED 6 1/4 06/26/13</v>
        <stp/>
        <stp>##V3_BDPV12</stp>
        <stp>XS0943370543 Corp</stp>
        <stp>security name</stp>
        <stp>[regression 04.xlsx]tkrBbg!R2C7</stp>
        <tr r="G2" s="5"/>
      </tp>
      <tp t="s">
        <v>12/11/2023</v>
        <stp/>
        <stp>##V3_BDPV12</stp>
        <stp>EJ917655 Corp</stp>
        <stp>nxt_call_dt</stp>
        <stp>[regression 04.xlsx]directH!R8C5</stp>
        <tr r="E8" s="11"/>
      </tp>
      <tp>
        <v>307.84521624100671</v>
        <stp/>
        <stp>##V3_BDPV12</stp>
        <stp>QJ201812 Corp</stp>
        <stp>Z_SPRD_MID</stp>
        <stp>[regression 04.xlsx]curves!R14C14</stp>
        <tr r="N14" s="20"/>
      </tp>
      <tp t="s">
        <v>STEDIN 3 1/4 PERP</v>
        <stp/>
        <stp>##V3_BDPV12</stp>
        <stp>XS1141810991 Corp</stp>
        <stp>security name</stp>
        <stp>[regression 04.xlsx]tkrBbg!R2C7</stp>
        <tr r="G2" s="5"/>
      </tp>
      <tp t="s">
        <v>AMXLMM 6 3/8 09/06/73</v>
        <stp/>
        <stp>##V3_BDPV12</stp>
        <stp>XS0969342384 Corp</stp>
        <stp>security name</stp>
        <stp>[regression 04.xlsx]tkrBbg!R2C7</stp>
        <tr r="G2" s="5"/>
      </tp>
      <tp t="s">
        <v>TRAFIG 7 1/2 PERP</v>
        <stp/>
        <stp>##V3_BDPV12</stp>
        <stp>XS2033327854 Corp</stp>
        <stp>security name</stp>
        <stp>[regression 04.xlsx]tkrBbg!R2C7</stp>
        <tr r="G2" s="5"/>
      </tp>
      <tp t="s">
        <v>Banks</v>
        <stp/>
        <stp>##V3_BDPV12</stp>
        <stp>USF1R15XK367 Corp</stp>
        <stp>INDUSTRY_GROUP</stp>
        <stp>[regression 04.xlsx]SEM!R354C6</stp>
        <tr r="F354" s="3"/>
      </tp>
      <tp t="s">
        <v>BHP 6 3/4 10/19/75</v>
        <stp/>
        <stp>##V3_BDPV12</stp>
        <stp>QJ201812 Corp</stp>
        <stp>security_name</stp>
        <stp>[regression 04.xlsx]curves!R14C8</stp>
        <tr r="H14" s="20"/>
      </tp>
      <tp t="s">
        <v>21/10/2025</v>
        <stp/>
        <stp>##V3_BDPV12</stp>
        <stp>ZP482524 Corp</stp>
        <stp>nxt_call_dt</stp>
        <stp>[regression 04.xlsx]all names!R9C9</stp>
        <tr r="I9" s="16"/>
      </tp>
      <tp>
        <v>4</v>
        <stp/>
        <stp>##V3_BDPV12</stp>
        <stp>XS1117300837 Corp</stp>
        <stp>coupon</stp>
        <stp>[regression 04.xlsx]tkrBbg!R2C9</stp>
        <tr r="I2" s="5"/>
      </tp>
      <tp>
        <v>3</v>
        <stp/>
        <stp>##V3_BDPV12</stp>
        <stp>XS1677911825 Corp</stp>
        <stp>coupon</stp>
        <stp>[regression 04.xlsx]tkrBbg!R2C9</stp>
        <tr r="I2" s="5"/>
      </tp>
      <tp t="s">
        <v>23/01/2024</v>
        <stp/>
        <stp>##V3_BDPV12</stp>
        <stp>USF22797RT78 Corp</stp>
        <stp>nxt_call_dt</stp>
        <stp>[regression 04.xlsx]SEM!R344C8</stp>
        <tr r="H344" s="3"/>
      </tp>
      <tp t="s">
        <v>ARKEMA</v>
        <stp/>
        <stp>##V3_BDPV12</stp>
        <stp>FR0013425170 Corp</stp>
        <stp>short_name</stp>
        <stp>[regression 04.xlsx]main!R11C5</stp>
        <tr r="E11" s="1"/>
      </tp>
      <tp t="s">
        <v>IFXGR 3 5/8 PERP</v>
        <stp/>
        <stp>##V3_BDPV12</stp>
        <stp>XS2056730679 Corp</stp>
        <stp>security name</stp>
        <stp>[regression 04.xlsx]tkrBbg!R2C7</stp>
        <tr r="G2" s="5"/>
      </tp>
      <tp t="s">
        <v>ENBW 3 5/8 04/02/76</v>
        <stp/>
        <stp>##V3_BDPV12</stp>
        <stp>XS1044811591 Corp</stp>
        <stp>security name</stp>
        <stp>[regression 04.xlsx]tkrBbg!R2C7</stp>
        <tr r="G2" s="5"/>
        <tr r="G2" s="5"/>
      </tp>
      <tp t="s">
        <v>SESGFP 5 5/8 PERP</v>
        <stp/>
        <stp>##V3_BDPV12</stp>
        <stp>XS1405765659 Corp</stp>
        <stp>security name</stp>
        <stp>[regression 04.xlsx]tkrBbg!R2C7</stp>
        <tr r="G2" s="5"/>
      </tp>
      <tp t="s">
        <v>SOLBBB 5.869 PERP</v>
        <stp/>
        <stp>##V3_BDPV12</stp>
        <stp>XS1323897725 Corp</stp>
        <stp>security name</stp>
        <stp>[regression 04.xlsx]tkrBbg!R2C7</stp>
        <tr r="G2" s="5"/>
      </tp>
      <tp t="s">
        <v>IFXGR 2 7/8 PERP</v>
        <stp/>
        <stp>##V3_BDPV12</stp>
        <stp>XS2056730323 Corp</stp>
        <stp>security name</stp>
        <stp>[regression 04.xlsx]tkrBbg!R2C7</stp>
        <tr r="G2" s="5"/>
      </tp>
      <tp t="s">
        <v>SOLBBB 5.118 PERP</v>
        <stp/>
        <stp>##V3_BDPV12</stp>
        <stp>XS1323897485 Corp</stp>
        <stp>security name</stp>
        <stp>[regression 04.xlsx]tkrBbg!R2C7</stp>
        <tr r="G2" s="5"/>
      </tp>
      <tp>
        <v>192.1746826171875</v>
        <stp/>
        <stp>##V3_BDPV12</stp>
        <stp>EK545606 Corp</stp>
        <stp>blp_i_sprd_mid</stp>
        <stp>[regression 04.xlsx]all names!R9C12</stp>
        <tr r="L9" s="16"/>
      </tp>
      <tp t="s">
        <v>NGGLN 1 5/8 12/05/79</v>
        <stp/>
        <stp>##V3_BDPV12</stp>
        <stp>XS2010044977 Corp</stp>
        <stp>security name</stp>
        <stp>[regression 04.xlsx]tkrBbg!R2C7</stp>
        <tr r="G2" s="5"/>
      </tp>
      <tp t="s">
        <v>ORAFP 5 7/8 PERP</v>
        <stp/>
        <stp>##V3_BDPV12</stp>
        <stp>XS1028597315 Corp</stp>
        <stp>security name</stp>
        <stp>[regression 04.xlsx]tkrBbg!R2C7</stp>
        <tr r="G2" s="5"/>
      </tp>
      <tp t="s">
        <v>VW 5 1/8 PERP</v>
        <stp/>
        <stp>##V3_BDPV12</stp>
        <stp>XS0968913342 Corp</stp>
        <stp>security name</stp>
        <stp>[regression 04.xlsx]tkrBbg!R2C7</stp>
        <tr r="G2" s="5"/>
      </tp>
      <tp t="s">
        <v>23/03/2028</v>
        <stp/>
        <stp>##V3_BDPV12</stp>
        <stp>US404280BP39 Corp</stp>
        <stp>nxt_call_dt</stp>
        <stp>[regression 04.xlsx]SEM!R365C8</stp>
        <tr r="H365" s="3"/>
      </tp>
      <tp t="s">
        <v>Electric</v>
        <stp/>
        <stp>##V3_BDPV12</stp>
        <stp>FR0011697010 Corp</stp>
        <stp>INDUSTRY_GROUP</stp>
        <stp>[regression 04.xlsx]SEM!R109C6</stp>
        <tr r="F109" s="3"/>
      </tp>
      <tp t="e">
        <v>#N/A</v>
        <stp/>
        <stp>##V3_BDPV12</stp>
        <stp xml:space="preserve">TRS1EUR_LIN </stp>
        <stp>INDUSTRY_GROUP</stp>
        <stp>[regression 04.xlsx]SEM!R156C6</stp>
        <tr r="F156" s="3"/>
      </tp>
      <tp>
        <v>426.77444458007813</v>
        <stp/>
        <stp>##V3_BDPV12</stp>
        <stp>ZP989429 Corp</stp>
        <stp>blp_i_sprd_mid</stp>
        <stp>[regression 04.xlsx]curves!R9C14</stp>
        <tr r="N9" s="20"/>
      </tp>
      <tp t="s">
        <v>16/10/2024</v>
        <stp/>
        <stp>##V3_BDPV12</stp>
        <stp>ZP426727 Corp</stp>
        <stp>nxt_call_dt</stp>
        <stp>[regression 04.xlsx]all names!R8C9</stp>
        <tr r="I8" s="16"/>
      </tp>
      <tp>
        <v>1.8740000000000001</v>
        <stp/>
        <stp>##V3_BDPV12</stp>
        <stp>XS2119468572 Corp</stp>
        <stp>coupon</stp>
        <stp>[regression 04.xlsx]tkrBbg!R2C9</stp>
        <tr r="I2" s="5"/>
      </tp>
      <tp>
        <v>4.625</v>
        <stp/>
        <stp>##V3_BDPV12</stp>
        <stp>XS1048428442 Corp</stp>
        <stp>coupon</stp>
        <stp>[regression 04.xlsx]tkrBbg!R2C9</stp>
        <tr r="I2" s="5"/>
      </tp>
      <tp>
        <v>4.875</v>
        <stp/>
        <stp>##V3_BDPV12</stp>
        <stp>XS1224953882 Corp</stp>
        <stp>coupon</stp>
        <stp>[regression 04.xlsx]tkrBbg!R2C9</stp>
        <tr r="I2" s="5"/>
      </tp>
      <tp>
        <v>1.125</v>
        <stp/>
        <stp>##V3_BDPV12</stp>
        <stp>XS2035564975 Corp</stp>
        <stp>coupon</stp>
        <stp>[regression 04.xlsx]tkrBbg!R2C9</stp>
        <tr r="I2" s="5"/>
      </tp>
      <tp>
        <v>2.25</v>
        <stp/>
        <stp>##V3_BDPV12</stp>
        <stp>XS1195201931 Corp</stp>
        <stp>coupon</stp>
        <stp>[regression 04.xlsx]tkrBbg!R2C9</stp>
        <tr r="I2" s="5"/>
      </tp>
      <tp>
        <v>3.1</v>
        <stp/>
        <stp>##V3_BDPV12</stp>
        <stp>XS1888179477 Corp</stp>
        <stp>coupon</stp>
        <stp>[regression 04.xlsx]tkrBbg!R2C9</stp>
        <tr r="I2" s="5"/>
      </tp>
      <tp>
        <v>3.375</v>
        <stp/>
        <stp>##V3_BDPV12</stp>
        <stp>XS1405770907 Corp</stp>
        <stp>coupon</stp>
        <stp>[regression 04.xlsx]tkrBbg!R2C9</stp>
        <tr r="I2" s="5"/>
      </tp>
      <tp>
        <v>7.75</v>
        <stp/>
        <stp>##V3_BDPV12</stp>
        <stp>XS0954674825 Corp</stp>
        <stp>coupon</stp>
        <stp>[regression 04.xlsx]tkrBbg!R2C9</stp>
        <tr r="I2" s="5"/>
      </tp>
      <tp>
        <v>5.75</v>
        <stp/>
        <stp>##V3_BDPV12</stp>
        <stp>XS1115502988 Corp</stp>
        <stp>coupon</stp>
        <stp>[regression 04.xlsx]tkrBbg!R2C9</stp>
        <tr r="I2" s="5"/>
      </tp>
      <tp t="s">
        <v>Y</v>
        <stp/>
        <stp>##V3_BDPV12</stp>
        <stp>CH0537261858 Corp</stp>
        <stp>callable</stp>
        <stp>[regression 04.xlsx]SEM!R84C7</stp>
        <tr r="G84" s="3"/>
      </tp>
      <tp t="s">
        <v>ARKEMA</v>
        <stp/>
        <stp>##V3_BDPV12</stp>
        <stp>FR0013425170 Corp</stp>
        <stp>short_name</stp>
        <stp>[regression 04.xlsx]main!R12C5</stp>
        <tr r="E12" s="1"/>
      </tp>
      <tp t="s">
        <v>Banks</v>
        <stp/>
        <stp>##V3_BDPV12</stp>
        <stp>CH0400441280 Corp</stp>
        <stp>INDUSTRY_GROUP</stp>
        <stp>[regression 04.xlsx]SEM!R428C6</stp>
        <tr r="F428" s="3"/>
      </tp>
      <tp t="s">
        <v>#N/A N/A</v>
        <stp/>
        <stp>##V3_BDPV12</stp>
        <stp>EK605885 Corp</stp>
        <stp>rtg_moody</stp>
        <stp>[regression 04.xlsx]all names!R60C17</stp>
        <tr r="Q60" s="16"/>
      </tp>
      <tp t="s">
        <v>#N/A N/A</v>
        <stp/>
        <stp>##V3_BDPV12</stp>
        <stp>EK605885 Corp</stp>
        <stp>rtg_moody</stp>
        <stp>[regression 04.xlsx]all names!R60C16</stp>
        <tr r="P60" s="16"/>
      </tp>
      <tp t="s">
        <v>Ba2</v>
        <stp/>
        <stp>##V3_BDPV12</stp>
        <stp>EK858869 Corp</stp>
        <stp>rtg_moody</stp>
        <stp>[regression 04.xlsx]all names!R52C16</stp>
        <tr r="P52" s="16"/>
      </tp>
      <tp t="s">
        <v>BHP 5 5/8 10/22/79</v>
        <stp/>
        <stp>##V3_BDPV12</stp>
        <stp>XS1309436910 Corp</stp>
        <stp>security name</stp>
        <stp>[regression 04.xlsx]tkrBbg!R2C7</stp>
        <tr r="G2" s="5"/>
      </tp>
      <tp t="s">
        <v>SZUGR Float PERP</v>
        <stp/>
        <stp>##V3_BDPV12</stp>
        <stp>XS0222524372 Corp</stp>
        <stp>security name</stp>
        <stp>[regression 04.xlsx]tkrBbg!R2C7</stp>
        <tr r="G2" s="5"/>
      </tp>
      <tp t="s">
        <v>FERSM 2.124 PERP</v>
        <stp/>
        <stp>##V3_BDPV12</stp>
        <stp>XS1716927766 Corp</stp>
        <stp>security name</stp>
        <stp>[regression 04.xlsx]tkrBbg!R2C7</stp>
        <tr r="G2" s="5"/>
      </tp>
      <tp t="s">
        <v>IBESM 1 7/8 PERP</v>
        <stp/>
        <stp>##V3_BDPV12</stp>
        <stp>XS1721244371 Corp</stp>
        <stp>security name</stp>
        <stp>[regression 04.xlsx]tkrBbg!R2C7</stp>
        <tr r="G2" s="5"/>
      </tp>
      <tp t="s">
        <v>AKFAST 2.249 05/17/81</v>
        <stp/>
        <stp>##V3_BDPV12</stp>
        <stp>XS2110077299 Corp</stp>
        <stp>security name</stp>
        <stp>[regression 04.xlsx]tkrBbg!R2C7</stp>
        <tr r="G2" s="5"/>
      </tp>
      <tp t="s">
        <v>MRKGR 3 3/8 12/12/74</v>
        <stp/>
        <stp>##V3_BDPV12</stp>
        <stp>XS1152343668 Corp</stp>
        <stp>security name</stp>
        <stp>[regression 04.xlsx]tkrBbg!R2C7</stp>
        <tr r="G2" s="5"/>
      </tp>
      <tp t="s">
        <v>ENELIM 5 01/15/75</v>
        <stp/>
        <stp>##V3_BDPV12</stp>
        <stp>XS1014997073 Corp</stp>
        <stp>security name</stp>
        <stp>[regression 04.xlsx]tkrBbg!R2C7</stp>
        <tr r="G2" s="5"/>
      </tp>
      <tp t="s">
        <v>BERTEL 3 1/2 04/23/75</v>
        <stp/>
        <stp>##V3_BDPV12</stp>
        <stp>XS1222594472 Corp</stp>
        <stp>security name</stp>
        <stp>[regression 04.xlsx]tkrBbg!R2C7</stp>
        <tr r="G2" s="5"/>
      </tp>
      <tp t="s">
        <v>SOFTBK 6 PERP</v>
        <stp/>
        <stp>##V3_BDPV12</stp>
        <stp>XS1642682410 Corp</stp>
        <stp>security name</stp>
        <stp>[regression 04.xlsx]tkrBbg!R2C7</stp>
        <tr r="G2" s="5"/>
      </tp>
      <tp t="s">
        <v>JUSTLN 9 3/8 PERP</v>
        <stp/>
        <stp>##V3_BDPV12</stp>
        <stp>XS1934875219 Corp</stp>
        <stp>security name</stp>
        <stp>[regression 04.xlsx]tkrBbg!R2C7</stp>
        <tr r="G2" s="5"/>
      </tp>
      <tp t="s">
        <v>HEIBOS 3.248 PERP</v>
        <stp/>
        <stp>##V3_BDPV12</stp>
        <stp>XS2010037765 Corp</stp>
        <stp>security name</stp>
        <stp>[regression 04.xlsx]tkrBbg!R2C7</stp>
        <tr r="G2" s="5"/>
      </tp>
      <tp t="s">
        <v>ENELIM 6 5/8 09/15/76</v>
        <stp/>
        <stp>##V3_BDPV12</stp>
        <stp>XS1014987355 Corp</stp>
        <stp>security name</stp>
        <stp>[regression 04.xlsx]tkrBbg!R2C7</stp>
        <tr r="G2" s="5"/>
      </tp>
      <tp t="s">
        <v>CPIPGR 4 3/8 PERP</v>
        <stp/>
        <stp>##V3_BDPV12</stp>
        <stp>XS1819537132 Corp</stp>
        <stp>security name</stp>
        <stp>[regression 04.xlsx]tkrBbg!R2C7</stp>
        <tr r="G2" s="5"/>
      </tp>
      <tp t="s">
        <v>VLVY 4.2 06/10/75</v>
        <stp/>
        <stp>##V3_BDPV12</stp>
        <stp>XS1150673892 Corp</stp>
        <stp>security name</stp>
        <stp>[regression 04.xlsx]tkrBbg!R2C7</stp>
        <tr r="G2" s="5"/>
      </tp>
      <tp t="s">
        <v>TOTAL 3.369 PERP</v>
        <stp/>
        <stp>##V3_BDPV12</stp>
        <stp>XS1501166869 Corp</stp>
        <stp>security name</stp>
        <stp>[regression 04.xlsx]tkrBbg!R2C7</stp>
        <tr r="G2" s="5"/>
      </tp>
      <tp t="s">
        <v>VW 3 7/8 PERP</v>
        <stp/>
        <stp>##V3_BDPV12</stp>
        <stp>XS1629774230 Corp</stp>
        <stp>security name</stp>
        <stp>[regression 04.xlsx]tkrBbg!R2C7</stp>
        <tr r="G2" s="5"/>
      </tp>
      <tp t="s">
        <v>SBRYLN 6 1/2 PERP</v>
        <stp/>
        <stp>##V3_BDPV12</stp>
        <stp>XS1268050397 Corp</stp>
        <stp>security name</stp>
        <stp>[regression 04.xlsx]tkrBbg!R2C7</stp>
        <tr r="G2" s="5"/>
      </tp>
      <tp t="s">
        <v>Banks</v>
        <stp/>
        <stp>##V3_BDPV12</stp>
        <stp>USF1R15XL274 Corp</stp>
        <stp>INDUSTRY_GROUP</stp>
        <stp>[regression 04.xlsx]SEM!R351C6</stp>
        <tr r="F351" s="3"/>
      </tp>
      <tp t="s">
        <v>BHP 4 3/4 04/22/76</v>
        <stp/>
        <stp>##V3_BDPV12</stp>
        <stp>XS1309436753 Corp</stp>
        <stp>security name</stp>
        <stp>[regression 04.xlsx]tkrBbg!R2C7</stp>
        <tr r="G2" s="5"/>
      </tp>
      <tp t="s">
        <v>BALDER 3 03/07/78</v>
        <stp/>
        <stp>##V3_BDPV12</stp>
        <stp>XS1677911825 Corp</stp>
        <stp>security name</stp>
        <stp>[regression 04.xlsx]tkrBbg!R2C7</stp>
        <tr r="G2" s="5"/>
      </tp>
      <tp t="s">
        <v>RWE 3 1/2 04/21/75</v>
        <stp/>
        <stp>##V3_BDPV12</stp>
        <stp>EK858869 Corp</stp>
        <stp>security_name</stp>
        <stp>[regression 04.xlsx]curves!R37C7</stp>
        <tr r="G37" s="20"/>
      </tp>
      <tp t="s">
        <v>CNALN 5 1/4 04/10/75</v>
        <stp/>
        <stp>##V3_BDPV12</stp>
        <stp>EK824997 Corp</stp>
        <stp>security_name</stp>
        <stp>[regression 04.xlsx]curves!R16C8</stp>
        <tr r="H16" s="20"/>
      </tp>
      <tp>
        <v>3.75</v>
        <stp/>
        <stp>##V3_BDPV12</stp>
        <stp>XS2185997884 Corp</stp>
        <stp>coupon</stp>
        <stp>[regression 04.xlsx]tkrBbg!R2C9</stp>
        <tr r="I2" s="5"/>
      </tp>
      <tp>
        <v>2.625</v>
        <stp/>
        <stp>##V3_BDPV12</stp>
        <stp>XS1195202822 Corp</stp>
        <stp>coupon</stp>
        <stp>[regression 04.xlsx]tkrBbg!R2C9</stp>
        <tr r="I2" s="5"/>
      </tp>
      <tp>
        <v>5.125</v>
        <stp/>
        <stp>##V3_BDPV12</stp>
        <stp>XS1498442521 Corp</stp>
        <stp>coupon</stp>
        <stp>[regression 04.xlsx]tkrBbg!R2C9</stp>
        <tr r="I2" s="5"/>
      </tp>
      <tp>
        <v>4.2</v>
        <stp/>
        <stp>##V3_BDPV12</stp>
        <stp>XS1888179550 Corp</stp>
        <stp>coupon</stp>
        <stp>[regression 04.xlsx]tkrBbg!R2C9</stp>
        <tr r="I2" s="5"/>
      </tp>
      <tp>
        <v>3.875</v>
        <stp/>
        <stp>##V3_BDPV12</stp>
        <stp>XS1788973573 Corp</stp>
        <stp>coupon</stp>
        <stp>[regression 04.xlsx]tkrBbg!R2C9</stp>
        <tr r="I2" s="5"/>
      </tp>
      <tp>
        <v>4.125</v>
        <stp/>
        <stp>##V3_BDPV12</stp>
        <stp>XS1139494493 Corp</stp>
        <stp>coupon</stp>
        <stp>[regression 04.xlsx]tkrBbg!R2C9</stp>
        <tr r="I2" s="5"/>
      </tp>
      <tp t="s">
        <v>#N/A N/A</v>
        <stp/>
        <stp>##V3_BDPV12</stp>
        <stp>EK642935 Corp</stp>
        <stp>rtg_moody</stp>
        <stp>[regression 04.xlsx]all names!R13C16</stp>
        <tr r="P13" s="16"/>
      </tp>
      <tp t="s">
        <v>#N/A N/A</v>
        <stp/>
        <stp>##V3_BDPV12</stp>
        <stp>EK642935 Corp</stp>
        <stp>rtg_moody</stp>
        <stp>[regression 04.xlsx]all names!R13C17</stp>
        <tr r="Q13" s="16"/>
      </tp>
      <tp t="s">
        <v>Baa2</v>
        <stp/>
        <stp>##V3_BDPV12</stp>
        <stp>QJ787834 Corp</stp>
        <stp>rtg_moody</stp>
        <stp>[regression 04.xlsx]all names!R70C16</stp>
        <tr r="P70" s="16"/>
      </tp>
      <tp t="s">
        <v>Ba1</v>
        <stp/>
        <stp>##V3_BDPV12</stp>
        <stp>EK824997 Corp</stp>
        <stp>rtg_moody</stp>
        <stp>[regression 04.xlsx]all names!R21C17</stp>
        <tr r="Q21" s="16"/>
      </tp>
      <tp t="s">
        <v>ARKEMA</v>
        <stp/>
        <stp>##V3_BDPV12</stp>
        <stp>FR0013425170 Corp</stp>
        <stp>short_name</stp>
        <stp>[regression 04.xlsx]main!R13C5</stp>
        <tr r="E13" s="1"/>
      </tp>
      <tp t="s">
        <v>Baa1</v>
        <stp/>
        <stp>##V3_BDPV12</stp>
        <stp>QJ201812 Corp</stp>
        <stp>rtg_moody</stp>
        <stp>[regression 04.xlsx]all names!R18C17</stp>
        <tr r="Q18" s="16"/>
      </tp>
      <tp t="s">
        <v>Baa2</v>
        <stp/>
        <stp>##V3_BDPV12</stp>
        <stp>EJ814840 Corp</stp>
        <stp>rtg_moody</stp>
        <stp>[regression 04.xlsx]all names!R12C16</stp>
        <tr r="P12" s="16"/>
      </tp>
      <tp t="s">
        <v>Baa2</v>
        <stp/>
        <stp>##V3_BDPV12</stp>
        <stp>EJ814840 Corp</stp>
        <stp>rtg_moody</stp>
        <stp>[regression 04.xlsx]all names!R12C17</stp>
        <tr r="Q12" s="16"/>
      </tp>
      <tp t="s">
        <v>Ba1</v>
        <stp/>
        <stp>##V3_BDPV12</stp>
        <stp>QJ937853 Corp</stp>
        <stp>rtg_moody</stp>
        <stp>[regression 04.xlsx]all names!R58C16</stp>
        <tr r="P58" s="16"/>
      </tp>
      <tp t="s">
        <v>Ba1</v>
        <stp/>
        <stp>##V3_BDPV12</stp>
        <stp>EK864970 Corp</stp>
        <stp>rtg_moody</stp>
        <stp>[regression 04.xlsx]all names!R17C17</stp>
        <tr r="Q17" s="16"/>
      </tp>
      <tp t="s">
        <v>Baa3</v>
        <stp/>
        <stp>##V3_BDPV12</stp>
        <stp>EK821917 Corp</stp>
        <stp>rtg_moody</stp>
        <stp>[regression 04.xlsx]all names!R56C16</stp>
        <tr r="P56" s="16"/>
      </tp>
      <tp t="s">
        <v>TOTAL 2.708 PERP</v>
        <stp/>
        <stp>##V3_BDPV12</stp>
        <stp>XS1501167164 Corp</stp>
        <stp>security name</stp>
        <stp>[regression 04.xlsx]tkrBbg!R2C7</stp>
        <tr r="G2" s="5"/>
      </tp>
      <tp t="s">
        <v>KPN 2 PERP</v>
        <stp/>
        <stp>##V3_BDPV12</stp>
        <stp>XS2069101868 Corp</stp>
        <stp>security name</stp>
        <stp>[regression 04.xlsx]tkrBbg!R2C7</stp>
        <tr r="G2" s="5"/>
      </tp>
      <tp t="s">
        <v>SESGFP 4 5/8 PERP</v>
        <stp/>
        <stp>##V3_BDPV12</stp>
        <stp>XS1405777746 Corp</stp>
        <stp>security name</stp>
        <stp>[regression 04.xlsx]tkrBbg!R2C7</stp>
        <tr r="G2" s="5"/>
      </tp>
      <tp t="s">
        <v>ENBW 1 5/8 08/05/79</v>
        <stp/>
        <stp>##V3_BDPV12</stp>
        <stp>XS2035564629 Corp</stp>
        <stp>security name</stp>
        <stp>[regression 04.xlsx]tkrBbg!R2C7</stp>
        <tr r="G2" s="5"/>
      </tp>
      <tp t="s">
        <v>BAYNGR 3 1/8 11/12/79</v>
        <stp/>
        <stp>##V3_BDPV12</stp>
        <stp>XS2077670342 Corp</stp>
        <stp>security name</stp>
        <stp>[regression 04.xlsx]tkrBbg!R2C7</stp>
        <tr r="G2" s="5"/>
      </tp>
      <tp t="s">
        <v>27/09/2025</v>
        <stp/>
        <stp>##V3_BDPV12</stp>
        <stp>US539439AU36 Corp</stp>
        <stp>nxt_call_dt</stp>
        <stp>[regression 04.xlsx]SEM!R374C8</stp>
        <tr r="H374" s="3"/>
      </tp>
      <tp t="s">
        <v>BAYNGR 2 3/8 11/12/79</v>
        <stp/>
        <stp>##V3_BDPV12</stp>
        <stp>XS2077670003 Corp</stp>
        <stp>security name</stp>
        <stp>[regression 04.xlsx]tkrBbg!R2C7</stp>
        <tr r="G2" s="5"/>
      </tp>
      <tp t="s">
        <v>LHNVX 3 PERP</v>
        <stp/>
        <stp>##V3_BDPV12</stp>
        <stp>XS1713466495 Corp</stp>
        <stp>security name</stp>
        <stp>[regression 04.xlsx]tkrBbg!R2C7</stp>
        <tr r="G2" s="5"/>
      </tp>
      <tp t="s">
        <v>ORSTED 1 3/4 12/09/19</v>
        <stp/>
        <stp>##V3_BDPV12</stp>
        <stp>XS2010036874 Corp</stp>
        <stp>security name</stp>
        <stp>[regression 04.xlsx]tkrBbg!R2C7</stp>
        <tr r="G2" s="5"/>
      </tp>
      <tp t="s">
        <v>AMXLMM 6 3/8 09/06/73</v>
        <stp/>
        <stp>##V3_BDPV12</stp>
        <stp>XS0969341147 Corp</stp>
        <stp>security name</stp>
        <stp>[regression 04.xlsx]tkrBbg!R2C7</stp>
        <tr r="G2" s="5"/>
      </tp>
      <tp t="s">
        <v>Water</v>
        <stp/>
        <stp>##V3_BDPV12</stp>
        <stp>FR0012648590 Corp</stp>
        <stp>INDUSTRY_GROUP</stp>
        <stp>[regression 04.xlsx]SEM!R144C6</stp>
        <tr r="F144" s="3"/>
      </tp>
      <tp t="s">
        <v>BHP 6 1/2 10/22/77</v>
        <stp/>
        <stp>##V3_BDPV12</stp>
        <stp>XS1309437215 Corp</stp>
        <stp>security name</stp>
        <stp>[regression 04.xlsx]tkrBbg!R2C7</stp>
        <tr r="G2" s="5"/>
      </tp>
      <tp t="s">
        <v>ENBW 1 1/8 11/05/79</v>
        <stp/>
        <stp>##V3_BDPV12</stp>
        <stp>XS2035564975 Corp</stp>
        <stp>security name</stp>
        <stp>[regression 04.xlsx]tkrBbg!R2C7</stp>
        <tr r="G2" s="5"/>
      </tp>
      <tp t="s">
        <v>NTGYSM 4 1/8 PERP</v>
        <stp/>
        <stp>##V3_BDPV12</stp>
        <stp>XS1139494493 Corp</stp>
        <stp>security name</stp>
        <stp>[regression 04.xlsx]tkrBbg!R2C7</stp>
        <tr r="G2" s="5"/>
      </tp>
      <tp t="e">
        <v>#N/A</v>
        <stp/>
        <stp>##V3_BDPV12</stp>
        <stp xml:space="preserve">USF22797RT78_JP_REPO </stp>
        <stp>INDUSTRY_GROUP</stp>
        <stp>[regression 04.xlsx]SEM!R193C6</stp>
        <tr r="F193" s="3"/>
      </tp>
      <tp t="s">
        <v>MRKGR 3 3/8 12/12/74</v>
        <stp/>
        <stp>##V3_BDPV12</stp>
        <stp>XS1152343668 Corp</stp>
        <stp>security_name</stp>
        <stp>[regression 04.xlsx]main!R7C7</stp>
        <tr r="G7" s="1"/>
      </tp>
      <tp t="s">
        <v>27/06/2028</v>
        <stp/>
        <stp>##V3_BDPV12</stp>
        <stp>AT214434 Corp</stp>
        <stp>nxt_call_dt</stp>
        <stp>[regression 04.xlsx]directH (tkr)!R26C5</stp>
        <tr r="E26" s="15"/>
      </tp>
      <tp t="s">
        <v>21/04/2025</v>
        <stp/>
        <stp>##V3_BDPV12</stp>
        <stp>EK858869 Corp</stp>
        <stp>nxt_call_dt</stp>
        <stp>[regression 04.xlsx]curves!R37C9</stp>
        <tr r="I37" s="20"/>
      </tp>
      <tp t="s">
        <v>TELEFO</v>
        <stp/>
        <stp>##V3_BDPV12</stp>
        <stp>XS1490960942 Corp</stp>
        <stp>ticker</stp>
        <stp>[regression 04.xlsx]tkrBbg!R2C8</stp>
        <tr r="H2" s="5"/>
      </tp>
      <tp t="s">
        <v>ENELIM</v>
        <stp/>
        <stp>##V3_BDPV12</stp>
        <stp>XS2000719992 Corp</stp>
        <stp>ticker</stp>
        <stp>[regression 04.xlsx]tkrBbg!R2C8</stp>
        <tr r="H2" s="5"/>
      </tp>
      <tp t="s">
        <v>#N/A Field Not Applicable</v>
        <stp/>
        <stp>##V3_BDPV12</stp>
        <stp>RXM0 Comdty</stp>
        <stp>callable</stp>
        <stp>[regression 04.xlsx]SEM!R74C7</stp>
        <tr r="G74" s="3"/>
      </tp>
      <tp t="s">
        <v>VW</v>
        <stp/>
        <stp>##V3_BDPV12</stp>
        <stp>XS1799939027 Corp</stp>
        <stp>ticker</stp>
        <stp>[regression 04.xlsx]tkrBbg!R2C8</stp>
        <tr r="H2" s="5"/>
      </tp>
      <tp t="s">
        <v>Y</v>
        <stp/>
        <stp>##V3_BDPV12</stp>
        <stp>XS0969341147 Corp</stp>
        <stp>callable</stp>
        <stp>[regression 04.xlsx]SEM!R96C7</stp>
        <tr r="G96" s="3"/>
      </tp>
      <tp t="s">
        <v>Y</v>
        <stp/>
        <stp>##V3_BDPV12</stp>
        <stp>XS2149270477 Corp</stp>
        <stp>callable</stp>
        <stp>[regression 04.xlsx]SEM!R93C7</stp>
        <tr r="G93" s="3"/>
      </tp>
      <tp t="s">
        <v>RWE</v>
        <stp/>
        <stp>##V3_BDPV12</stp>
        <stp>XS1219499032 Corp</stp>
        <stp>ticker</stp>
        <stp>[regression 04.xlsx]tkrBbg!R2C8</stp>
        <tr r="H2" s="5"/>
      </tp>
      <tp t="s">
        <v>TOTAL</v>
        <stp/>
        <stp>##V3_BDPV12</stp>
        <stp>XS1501166869 Corp</stp>
        <stp>ticker</stp>
        <stp>[regression 04.xlsx]tkrBbg!R2C8</stp>
        <tr r="H2" s="5"/>
      </tp>
      <tp t="s">
        <v>NGGLN</v>
        <stp/>
        <stp>##V3_BDPV12</stp>
        <stp>XS2010044977 Corp</stp>
        <stp>ticker</stp>
        <stp>[regression 04.xlsx]tkrBbg!R2C8</stp>
        <tr r="H2" s="5"/>
      </tp>
      <tp t="s">
        <v>14/12/2022</v>
        <stp/>
        <stp>##V3_BDPV12</stp>
        <stp>AN880322 Corp</stp>
        <stp>nxt_call_dt</stp>
        <stp>[regression 04.xlsx]curves!R51C9</stp>
        <tr r="I51" s="20"/>
      </tp>
      <tp t="s">
        <v>Baa3</v>
        <stp/>
        <stp>##V3_BDPV12</stp>
        <stp>AX076550 Corp</stp>
        <stp>rtg_moody</stp>
        <stp>[regression 04.xlsx]all names!R38C17</stp>
        <tr r="Q38" s="16"/>
      </tp>
      <tp t="s">
        <v>BAYER AG</v>
        <stp/>
        <stp>##V3_BDPV12</stp>
        <stp>XS2077670003 Corp</stp>
        <stp>short_name</stp>
        <stp>[regression 04.xlsx]main!R21C5</stp>
        <tr r="E21" s="1"/>
      </tp>
      <tp t="s">
        <v>LANXESS</v>
        <stp/>
        <stp>##V3_BDPV12</stp>
        <stp>XS1405763019 Corp</stp>
        <stp>short_name</stp>
        <stp>[regression 04.xlsx]main!R15C5</stp>
        <tr r="E15" s="1"/>
      </tp>
      <tp t="s">
        <v>#N/A N/A</v>
        <stp/>
        <stp>##V3_BDPV12</stp>
        <stp>AU216832 Corp</stp>
        <stp>rtg_moody</stp>
        <stp>[regression 04.xlsx]all names!R29C17</stp>
        <tr r="Q29" s="16"/>
      </tp>
      <tp t="s">
        <v>#N/A N/A</v>
        <stp/>
        <stp>##V3_BDPV12</stp>
        <stp>AU216832 Corp</stp>
        <stp>rtg_moody</stp>
        <stp>[regression 04.xlsx]all names!R29C16</stp>
        <tr r="P29" s="16"/>
      </tp>
      <tp t="s">
        <v>03/06/2169</v>
        <stp/>
        <stp>##V3_BDPV12</stp>
        <stp>XS1323897725 Corp</stp>
        <stp>calc_maturity</stp>
        <stp>[regression 04.xlsx]main!R6C10</stp>
        <tr r="J6" s="1"/>
      </tp>
      <tp t="s">
        <v>03/06/2169</v>
        <stp/>
        <stp>##V3_BDPV12</stp>
        <stp>XS1323897725 Corp</stp>
        <stp>calc_maturity</stp>
        <stp>[regression 04.xlsx]main!R5C10</stp>
        <tr r="J5" s="1"/>
      </tp>
      <tp t="s">
        <v>Baa3</v>
        <stp/>
        <stp>##V3_BDPV12</stp>
        <stp>AZ207706 Corp</stp>
        <stp>rtg_moody</stp>
        <stp>[regression 04.xlsx]all names!R45C17</stp>
        <tr r="Q45" s="16"/>
      </tp>
      <tp t="s">
        <v>27/06/2026</v>
        <stp/>
        <stp>##V3_BDPV12</stp>
        <stp>US53944YAJ29 Corp</stp>
        <stp>nxt_call_dt</stp>
        <stp>[regression 04.xlsx]SEM!R394C8</stp>
        <tr r="H394" s="3"/>
      </tp>
      <tp t="s">
        <v>EDF 5 PERP</v>
        <stp/>
        <stp>##V3_BDPV12</stp>
        <stp>FR0011697028 Corp</stp>
        <stp>security name</stp>
        <stp>[regression 04.xlsx]tkrBbg!R2C7</stp>
        <tr r="G2" s="5"/>
      </tp>
      <tp t="s">
        <v>EDF 4 1/8 PERP</v>
        <stp/>
        <stp>##V3_BDPV12</stp>
        <stp>FR0011697010 Corp</stp>
        <stp>security name</stp>
        <stp>[regression 04.xlsx]tkrBbg!R2C7</stp>
        <tr r="G2" s="5"/>
      </tp>
      <tp t="s">
        <v>Auto Manufacturers</v>
        <stp/>
        <stp>##V3_BDPV12</stp>
        <stp>XS1629658755 Corp</stp>
        <stp>INDUSTRY_GROUP</stp>
        <stp>[regression 04.xlsx]SEM!R166C6</stp>
        <tr r="F166" s="3"/>
      </tp>
      <tp t="s">
        <v>Telecommunications</v>
        <stp/>
        <stp>##V3_BDPV12</stp>
        <stp>XS1888180640 Corp</stp>
        <stp>INDUSTRY_GROUP</stp>
        <stp>[regression 04.xlsx]SEM!R164C6</stp>
        <tr r="F164" s="3"/>
      </tp>
      <tp t="s">
        <v>27/06/2024</v>
        <stp/>
        <stp>##V3_BDPV12</stp>
        <stp>US539439AG42 Corp</stp>
        <stp>nxt_call_dt</stp>
        <stp>[regression 04.xlsx]SEM!R419C8</stp>
        <tr r="H419" s="3"/>
      </tp>
      <tp t="s">
        <v>ACFP 2 5/8 PERP</v>
        <stp/>
        <stp>##V3_BDPV12</stp>
        <stp>FR0013457157 Corp</stp>
        <stp>security name</stp>
        <stp>[regression 04.xlsx]tkrBbg!R2C7</stp>
        <tr r="G2" s="5"/>
      </tp>
      <tp t="s">
        <v>Telecommunications</v>
        <stp/>
        <stp>##V3_BDPV12</stp>
        <stp>XS1028597315 Corp</stp>
        <stp>INDUSTRY_GROUP</stp>
        <stp>[regression 04.xlsx]SEM!R139C6</stp>
        <tr r="F139" s="3"/>
      </tp>
      <tp t="s">
        <v>Auto Manufacturers</v>
        <stp/>
        <stp>##V3_BDPV12</stp>
        <stp>XS0968913342 Corp</stp>
        <stp>INDUSTRY_GROUP</stp>
        <stp>[regression 04.xlsx]SEM!R169C6</stp>
        <tr r="F169" s="3"/>
      </tp>
      <tp t="s">
        <v>EDF 4 PERP</v>
        <stp/>
        <stp>##V3_BDPV12</stp>
        <stp>FR0013367612 Corp</stp>
        <stp>security name</stp>
        <stp>[regression 04.xlsx]tkrBbg!R2C7</stp>
        <tr r="G2" s="5"/>
      </tp>
      <tp t="s">
        <v>23/03/2023</v>
        <stp/>
        <stp>##V3_BDPV12</stp>
        <stp>US404280BN80 Corp</stp>
        <stp>nxt_call_dt</stp>
        <stp>[regression 04.xlsx]SEM!R366C8</stp>
        <tr r="H366" s="3"/>
      </tp>
      <tp t="s">
        <v>Oil&amp;Gas</v>
        <stp/>
        <stp>##V3_BDPV12</stp>
        <stp>XS1294343337 Corp</stp>
        <stp>INDUSTRY_GROUP</stp>
        <stp>[regression 04.xlsx]SEM!R136C6</stp>
        <tr r="F136" s="3"/>
      </tp>
      <tp t="s">
        <v>30/01/2024</v>
        <stp/>
        <stp>##V3_BDPV12</stp>
        <stp>PTEDPKOM0034 Corp</stp>
        <stp>nxt_call_dt</stp>
        <stp>[regression 04.xlsx]SEM!R116C8</stp>
        <tr r="H116" s="3"/>
      </tp>
      <tp t="s">
        <v>ORAFP 1 3/4 PERP</v>
        <stp/>
        <stp>##V3_BDPV12</stp>
        <stp>FR0013447877 Corp</stp>
        <stp>security name</stp>
        <stp>[regression 04.xlsx]tkrBbg!R2C7</stp>
        <tr r="G2" s="5"/>
      </tp>
      <tp t="s">
        <v>Telecommunications</v>
        <stp/>
        <stp>##V3_BDPV12</stp>
        <stp>XS2089226026 Corp</stp>
        <stp>INDUSTRY_GROUP</stp>
        <stp>[regression 04.xlsx]SEM!R19C6</stp>
        <tr r="F19" s="3"/>
      </tp>
      <tp t="e">
        <v>#N/A</v>
        <stp/>
        <stp>##V3_BDPV12</stp>
        <stp xml:space="preserve">USF2893TAF33_CS_REPO </stp>
        <stp>INDUSTRY_GROUP</stp>
        <stp>[regression 04.xlsx]SEM!R325C6</stp>
        <tr r="F325" s="3"/>
      </tp>
      <tp t="s">
        <v>Pharmaceuticals</v>
        <stp/>
        <stp>##V3_BDPV12</stp>
        <stp>XS2077670342 Corp</stp>
        <stp>INDUSTRY_GROUP</stp>
        <stp>[regression 04.xlsx]SEM!R98C6</stp>
        <tr r="F98" s="3"/>
      </tp>
      <tp t="s">
        <v>Electric</v>
        <stp/>
        <stp>##V3_BDPV12</stp>
        <stp>XS0452187916 Corp</stp>
        <stp>INDUSTRY_GROUP</stp>
        <stp>[regression 04.xlsx]SEM!R27C6</stp>
        <tr r="F27" s="3"/>
      </tp>
      <tp t="s">
        <v>Oil&amp;Gas</v>
        <stp/>
        <stp>##V3_BDPV12</stp>
        <stp>XS1443997819 Corp</stp>
        <stp>INDUSTRY_GROUP</stp>
        <stp>[regression 04.xlsx]SEM!R59C6</stp>
        <tr r="F59" s="3"/>
      </tp>
      <tp t="s">
        <v>IBESM 3 1/4 PERP</v>
        <stp/>
        <stp>##V3_BDPV12</stp>
        <stp>AX076550 Corp</stp>
        <stp>security_name</stp>
        <stp>[regression 04.xlsx]curves!R27C8</stp>
        <tr r="H27" s="20"/>
      </tp>
      <tp t="s">
        <v>DBHNGR 1.6 PERP</v>
        <stp/>
        <stp>##V3_BDPV12</stp>
        <stp>ZQ100348 Corp</stp>
        <stp>security_name</stp>
        <stp>[regression 04.xlsx]curves!R18C8</stp>
        <tr r="H18" s="20"/>
      </tp>
    </main>
    <main first="bofaddin.rtdserver">
      <tp t="s">
        <v>#N/A N/A</v>
        <stp/>
        <stp>BDH|16747593396640930006</stp>
        <tr r="Z39" s="20"/>
      </tp>
    </main>
    <main first="bofaddin.rtdserver">
      <tp t="s">
        <v>#N/A N/A</v>
        <stp/>
        <stp>BDH|14222361099274533021</stp>
        <tr r="Z20" s="20"/>
      </tp>
    </main>
    <main first="bloomberg.rtd">
      <tp t="s">
        <v>01/10/2020</v>
        <stp/>
        <stp>##V3_BDPV12</stp>
        <stp>EK808355 Corp</stp>
        <stp>nxt_call_dt</stp>
        <stp>[regression 04.xlsx]all names!R8C8</stp>
        <tr r="H8" s="16"/>
      </tp>
      <tp>
        <v>2.75</v>
        <stp/>
        <stp>##V3_BDPV12</stp>
        <stp>BE0002597756 Corp</stp>
        <stp>coupon</stp>
        <stp>[regression 04.xlsx]tkrBbg!R2C9</stp>
        <tr r="I2" s="5"/>
      </tp>
      <tp t="s">
        <v>#N/A Field Not Applicable</v>
        <stp/>
        <stp>##V3_BDPV12</stp>
        <stp>OEM0 Comdty</stp>
        <stp>callable</stp>
        <stp>[regression 04.xlsx]SEM!R45C7</stp>
        <tr r="G45" s="3"/>
      </tp>
      <tp t="s">
        <v>22/10/2022</v>
        <stp/>
        <stp>##V3_BDPV12</stp>
        <stp>QJ191077 Corp</stp>
        <stp>nxt_call_dt</stp>
        <stp>[regression 04.xlsx]curves!R14C9</stp>
        <tr r="I14" s="20"/>
      </tp>
      <tp t="s">
        <v>IBESM</v>
        <stp/>
        <stp>##V3_BDPV12</stp>
        <stp>XS1890845875 Corp</stp>
        <stp>ticker</stp>
        <stp>[regression 04.xlsx]tkrBbg!R2C8</stp>
        <tr r="H2" s="5"/>
      </tp>
      <tp t="s">
        <v>VLVY</v>
        <stp/>
        <stp>##V3_BDPV12</stp>
        <stp>XS1150673892 Corp</stp>
        <stp>ticker</stp>
        <stp>[regression 04.xlsx]tkrBbg!R2C8</stp>
        <tr r="H2" s="5"/>
      </tp>
      <tp t="s">
        <v>Y</v>
        <stp/>
        <stp>##V3_BDPV12</stp>
        <stp>XS1969600748 Corp</stp>
        <stp>callable</stp>
        <stp>[regression 04.xlsx]SEM!R11C7</stp>
        <tr r="G11" s="3"/>
      </tp>
      <tp t="s">
        <v>#N/A Field Not Applicable</v>
        <stp/>
        <stp>##V3_BDPV12</stp>
        <stp>UBM0 Comdty</stp>
        <stp>callable</stp>
        <stp>[regression 04.xlsx]SEM!R65C7</stp>
        <tr r="G65" s="3"/>
      </tp>
      <tp t="s">
        <v>Y</v>
        <stp/>
        <stp>##V3_BDPV12</stp>
        <stp>XS1956028168 Corp</stp>
        <stp>callable</stp>
        <stp>[regression 04.xlsx]SEM!R38C7</stp>
        <tr r="G38" s="3"/>
      </tp>
      <tp t="s">
        <v>Y</v>
        <stp/>
        <stp>##V3_BDPV12</stp>
        <stp>FR0013508512 Corp</stp>
        <stp>callable</stp>
        <stp>[regression 04.xlsx]SEM!R78C7</stp>
        <tr r="G78" s="3"/>
      </tp>
      <tp t="s">
        <v>CPIPGR</v>
        <stp/>
        <stp>##V3_BDPV12</stp>
        <stp>XS1819537132 Corp</stp>
        <stp>ticker</stp>
        <stp>[regression 04.xlsx]tkrBbg!R2C8</stp>
        <tr r="H2" s="5"/>
      </tp>
      <tp t="s">
        <v>AMXLMM</v>
        <stp/>
        <stp>##V3_BDPV12</stp>
        <stp>XS0969341147 Corp</stp>
        <stp>ticker</stp>
        <stp>[regression 04.xlsx]tkrBbg!R2C8</stp>
        <tr r="H2" s="5"/>
      </tp>
      <tp t="s">
        <v>GYCGR</v>
        <stp/>
        <stp>##V3_BDPV12</stp>
        <stp>XS1491364953 Corp</stp>
        <stp>ticker</stp>
        <stp>[regression 04.xlsx]tkrBbg!R2C8</stp>
        <tr r="H2" s="5"/>
      </tp>
      <tp t="s">
        <v>VW</v>
        <stp/>
        <stp>##V3_BDPV12</stp>
        <stp>XS1048428012 Corp</stp>
        <stp>ticker</stp>
        <stp>[regression 04.xlsx]tkrBbg!R2C8</stp>
        <tr r="H2" s="5"/>
      </tp>
      <tp t="s">
        <v>ORSTED</v>
        <stp/>
        <stp>##V3_BDPV12</stp>
        <stp>XS2010036874 Corp</stp>
        <stp>ticker</stp>
        <stp>[regression 04.xlsx]tkrBbg!R2C8</stp>
        <tr r="H2" s="5"/>
      </tp>
      <tp t="s">
        <v>STEDIN</v>
        <stp/>
        <stp>##V3_BDPV12</stp>
        <stp>XS1141810991 Corp</stp>
        <stp>ticker</stp>
        <stp>[regression 04.xlsx]tkrBbg!R2C8</stp>
        <tr r="H2" s="5"/>
      </tp>
      <tp t="s">
        <v>Y</v>
        <stp/>
        <stp>##V3_BDPV12</stp>
        <stp>FR0013476595 Corp</stp>
        <stp>callable</stp>
        <stp>[regression 04.xlsx]SEM!R68C7</stp>
        <tr r="G68" s="3"/>
      </tp>
      <tp t="s">
        <v>RWE</v>
        <stp/>
        <stp>##V3_BDPV12</stp>
        <stp>XS1219498141 Corp</stp>
        <stp>ticker</stp>
        <stp>[regression 04.xlsx]tkrBbg!R2C8</stp>
        <tr r="H2" s="5"/>
      </tp>
      <tp t="s">
        <v>OMV AG</v>
        <stp/>
        <stp>##V3_BDPV12</stp>
        <stp>XS1713462403 Corp</stp>
        <stp>short_name</stp>
        <stp>[regression 04.xlsx]main!R34C5</stp>
        <tr r="E34" s="1"/>
      </tp>
      <tp t="s">
        <v>BAYER AG</v>
        <stp/>
        <stp>##V3_BDPV12</stp>
        <stp>XS2077670342 Corp</stp>
        <stp>short_name</stp>
        <stp>[regression 04.xlsx]main!R20C5</stp>
        <tr r="E20" s="1"/>
      </tp>
      <tp t="s">
        <v>Baa3</v>
        <stp/>
        <stp>##V3_BDPV12</stp>
        <stp>AU669900 Corp</stp>
        <stp>rtg_moody</stp>
        <stp>[regression 04.xlsx]all names!R27C16</stp>
        <tr r="P27" s="16"/>
      </tp>
      <tp t="s">
        <v>TOTAL SA</v>
        <stp/>
        <stp>##V3_BDPV12</stp>
        <stp>XS1501167164 Corp</stp>
        <stp>short_name</stp>
        <stp>[regression 04.xlsx]main!R40C5</stp>
        <tr r="E40" s="1"/>
      </tp>
      <tp t="s">
        <v>#N/A Invalid Security</v>
        <stp/>
        <stp>##V3_BDPV12</stp>
        <stp>IE00BD3WYB25 Corp</stp>
        <stp>INDUSTRY_GROUP</stp>
        <stp>[regression 04.xlsx]SEM!R187C6</stp>
        <tr r="F187" s="3"/>
      </tp>
      <tp t="s">
        <v>Banks</v>
        <stp/>
        <stp>##V3_BDPV12</stp>
        <stp>XS1597324950 Corp</stp>
        <stp>INDUSTRY_GROUP</stp>
        <stp>[regression 04.xlsx]SEM!R360C6</stp>
        <tr r="F360" s="3"/>
      </tp>
      <tp t="s">
        <v>COFP 3.992 PERP</v>
        <stp/>
        <stp>##V3_BDPV12</stp>
        <stp>FR0011606169 Corp</stp>
        <stp>security name</stp>
        <stp>[regression 04.xlsx]tkrBbg!R2C7</stp>
        <tr r="G2" s="5"/>
      </tp>
      <tp t="s">
        <v>Telecommunications</v>
        <stp/>
        <stp>##V3_BDPV12</stp>
        <stp>XS2056371334 Corp</stp>
        <stp>INDUSTRY_GROUP</stp>
        <stp>[regression 04.xlsx]SEM!R149C6</stp>
        <tr r="F149" s="3"/>
      </tp>
      <tp t="s">
        <v>Oil&amp;Gas</v>
        <stp/>
        <stp>##V3_BDPV12</stp>
        <stp>XS2153409029 Corp</stp>
        <stp>INDUSTRY_GROUP</stp>
        <stp>[regression 04.xlsx]SEM!R64C6</stp>
        <tr r="F64" s="3"/>
      </tp>
      <tp t="s">
        <v>NGGLN 2 1/8 09/05/82</v>
        <stp/>
        <stp>##V3_BDPV12</stp>
        <stp>ZR363807 Corp</stp>
        <stp>security_name</stp>
        <stp>[regression 04.xlsx]curves!R31C8</stp>
        <tr r="H31" s="20"/>
      </tp>
      <tp t="s">
        <v>NGGLN 1 5/8 12/05/79</v>
        <stp/>
        <stp>##V3_BDPV12</stp>
        <stp>ZR363806 Corp</stp>
        <stp>security_name</stp>
        <stp>[regression 04.xlsx]curves!R31C7</stp>
        <tr r="G31" s="20"/>
      </tp>
      <tp t="s">
        <v>Telecommunications</v>
        <stp/>
        <stp>##V3_BDPV12</stp>
        <stp>XS0969341147 Corp</stp>
        <stp>INDUSTRY_GROUP</stp>
        <stp>[regression 04.xlsx]SEM!R96C6</stp>
        <tr r="F96" s="3"/>
      </tp>
      <tp t="s">
        <v>KPN 2 PERP</v>
        <stp/>
        <stp>##V3_BDPV12</stp>
        <stp>ZQ376350 Corp</stp>
        <stp>security_name</stp>
        <stp>[regression 04.xlsx]curves!R29C8</stp>
        <tr r="H29" s="20"/>
      </tp>
      <tp t="s">
        <v>DBHNGR 0.95 PERP</v>
        <stp/>
        <stp>##V3_BDPV12</stp>
        <stp>ZQ099270 Corp</stp>
        <stp>security_name</stp>
        <stp>[regression 04.xlsx]curves!R18C7</stp>
        <tr r="G18" s="20"/>
      </tp>
    </main>
    <main first="bofaddin.rtdserver">
      <tp t="s">
        <v>#N/A N/A</v>
        <stp/>
        <stp>BDH|18229431353087351519</stp>
        <tr r="Z16" s="20"/>
      </tp>
    </main>
    <main first="bofaddin.rtdserver">
      <tp t="s">
        <v>#N/A N/A</v>
        <stp/>
        <stp>BDH|12857659809779618609</stp>
        <tr r="Y48" s="20"/>
      </tp>
    </main>
    <main first="bofaddin.rtdserver">
      <tp t="e">
        <v>#N/A</v>
        <stp/>
        <stp>BDH|17576680823820460801</stp>
        <tr r="C9" s="2"/>
      </tp>
      <tp t="s">
        <v>#N/A N/A</v>
        <stp/>
        <stp>BDH|15258842668673131356</stp>
        <tr r="Z30" s="20"/>
      </tp>
    </main>
    <main first="bloomberg.rtd">
      <tp t="s">
        <v>27/04/2024</v>
        <stp/>
        <stp>##V3_BDPV12</stp>
        <stp>ZS235422 Corp</stp>
        <stp>nxt_call_dt</stp>
        <stp>[regression 04.xlsx]curves!R38C9</stp>
        <tr r="I38" s="20"/>
      </tp>
      <tp t="s">
        <v>N</v>
        <stp/>
        <stp>##V3_BDPV12</stp>
        <stp>XS2115092012 Corp</stp>
        <stp>callable</stp>
        <stp>[regression 04.xlsx]SEM!R39C7</stp>
        <tr r="G39" s="3"/>
      </tp>
      <tp t="s">
        <v>N</v>
        <stp/>
        <stp>##V3_BDPV12</stp>
        <stp>XS1497606365 Corp</stp>
        <stp>callable</stp>
        <stp>[regression 04.xlsx]SEM!R58C7</stp>
        <tr r="G58" s="3"/>
      </tp>
      <tp t="s">
        <v>VW</v>
        <stp/>
        <stp>##V3_BDPV12</stp>
        <stp>XS0968913342 Corp</stp>
        <stp>ticker</stp>
        <stp>[regression 04.xlsx]tkrBbg!R2C8</stp>
        <tr r="H2" s="5"/>
      </tp>
      <tp t="s">
        <v>N</v>
        <stp/>
        <stp>##V3_BDPV12</stp>
        <stp>XS0452187916 Corp</stp>
        <stp>callable</stp>
        <stp>[regression 04.xlsx]SEM!R27C7</stp>
        <tr r="G27" s="3"/>
      </tp>
      <tp t="s">
        <v>Y</v>
        <stp/>
        <stp>##V3_BDPV12</stp>
        <stp>XS2077670342 Corp</stp>
        <stp>callable</stp>
        <stp>[regression 04.xlsx]SEM!R98C7</stp>
        <tr r="G98" s="3"/>
      </tp>
      <tp t="s">
        <v>SBRYLN</v>
        <stp/>
        <stp>##V3_BDPV12</stp>
        <stp>XS1268050397 Corp</stp>
        <stp>ticker</stp>
        <stp>[regression 04.xlsx]tkrBbg!R2C8</stp>
        <tr r="H2" s="5"/>
      </tp>
      <tp t="s">
        <v>EDF</v>
        <stp/>
        <stp>##V3_BDPV12</stp>
        <stp>FR0013464922 Corp</stp>
        <stp>ticker</stp>
        <stp>[regression 04.xlsx]tkrBbg!R2C8</stp>
        <tr r="H2" s="5"/>
      </tp>
      <tp t="s">
        <v>18/05/2022</v>
        <stp/>
        <stp>##V3_BDPV12</stp>
        <stp>LW068019 Corp</stp>
        <stp>nxt_call_dt</stp>
        <stp>[regression 04.xlsx]curves!R46C9</stp>
        <tr r="I46" s="20"/>
      </tp>
      <tp t="s">
        <v>N</v>
        <stp/>
        <stp>##V3_BDPV12</stp>
        <stp>XS1139315581 Corp</stp>
        <stp>callable</stp>
        <stp>[regression 04.xlsx]SEM!R60C7</stp>
        <tr r="G60" s="3"/>
      </tp>
      <tp t="s">
        <v>BHP</v>
        <stp/>
        <stp>##V3_BDPV12</stp>
        <stp>XS1309437215 Corp</stp>
        <stp>ticker</stp>
        <stp>[regression 04.xlsx]tkrBbg!R2C8</stp>
        <tr r="H2" s="5"/>
      </tp>
      <tp t="s">
        <v>TRAFIG</v>
        <stp/>
        <stp>##V3_BDPV12</stp>
        <stp>XS2033327854 Corp</stp>
        <stp>ticker</stp>
        <stp>[regression 04.xlsx]tkrBbg!R2C8</stp>
        <tr r="H2" s="5"/>
      </tp>
      <tp t="s">
        <v>ORAFP</v>
        <stp/>
        <stp>##V3_BDPV12</stp>
        <stp>XS1028597315 Corp</stp>
        <stp>ticker</stp>
        <stp>[regression 04.xlsx]tkrBbg!R2C8</stp>
        <tr r="H2" s="5"/>
      </tp>
      <tp t="s">
        <v>VW</v>
        <stp/>
        <stp>##V3_BDPV12</stp>
        <stp>XS1629774230 Corp</stp>
        <stp>ticker</stp>
        <stp>[regression 04.xlsx]tkrBbg!R2C8</stp>
        <tr r="H2" s="5"/>
      </tp>
      <tp t="s">
        <v>SOLBBB</v>
        <stp/>
        <stp>##V3_BDPV12</stp>
        <stp>XS0992293901 Corp</stp>
        <stp>ticker</stp>
        <stp>[regression 04.xlsx]tkrBbg!R2C8</stp>
        <tr r="H2" s="5"/>
      </tp>
      <tp t="s">
        <v>12/12/2074</v>
        <stp/>
        <stp>##V3_BDPV12</stp>
        <stp>XS1152343668 Corp</stp>
        <stp>calc_maturity</stp>
        <stp>[regression 04.xlsx]main!R7C10</stp>
        <tr r="J7" s="1"/>
      </tp>
      <tp t="s">
        <v>Baa2</v>
        <stp/>
        <stp>##V3_BDPV12</stp>
        <stp>QZ716550 Corp</stp>
        <stp>rtg_moody</stp>
        <stp>[regression 04.xlsx]all names!R30C16</stp>
        <tr r="P30" s="16"/>
      </tp>
      <tp t="s">
        <v>TOTAL SA</v>
        <stp/>
        <stp>##V3_BDPV12</stp>
        <stp>XS1501166869 Corp</stp>
        <stp>short_name</stp>
        <stp>[regression 04.xlsx]main!R42C5</stp>
        <tr r="E42" s="1"/>
      </tp>
      <tp t="s">
        <v>27/06/2026</v>
        <stp/>
        <stp>##V3_BDPV12</stp>
        <stp>US53944YAJ29 Corp</stp>
        <stp>nxt_call_dt</stp>
        <stp>[regression 04.xlsx]SEM!R416C8</stp>
        <tr r="H416" s="3"/>
      </tp>
      <tp t="s">
        <v>SEVFP 1 5/8 PERP</v>
        <stp/>
        <stp>##V3_BDPV12</stp>
        <stp>FR0013445335 Corp</stp>
        <stp>security name</stp>
        <stp>[regression 04.xlsx]tkrBbg!R2C7</stp>
        <tr r="G2" s="5"/>
      </tp>
      <tp t="s">
        <v>Electric</v>
        <stp/>
        <stp>##V3_BDPV12</stp>
        <stp>XS1498442521 Corp</stp>
        <stp>INDUSTRY_GROUP</stp>
        <stp>[regression 04.xlsx]SEM!R175C6</stp>
        <tr r="F175" s="3"/>
      </tp>
      <tp t="s">
        <v>Electric</v>
        <stp/>
        <stp>##V3_BDPV12</stp>
        <stp>XS1139494493 Corp</stp>
        <stp>INDUSTRY_GROUP</stp>
        <stp>[regression 04.xlsx]SEM!R179C6</stp>
        <tr r="F179" s="3"/>
      </tp>
      <tp t="s">
        <v>AKEFP 2 3/4 PERP</v>
        <stp/>
        <stp>##V3_BDPV12</stp>
        <stp>FR0013425170 Corp</stp>
        <stp>security name</stp>
        <stp>[regression 04.xlsx]tkrBbg!R2C7</stp>
        <tr r="G2" s="5"/>
      </tp>
      <tp t="s">
        <v>Auto Manufacturers</v>
        <stp/>
        <stp>##V3_BDPV12</stp>
        <stp>XS1629774230 Corp</stp>
        <stp>INDUSTRY_GROUP</stp>
        <stp>[regression 04.xlsx]SEM!R168C6</stp>
        <tr r="F168" s="3"/>
      </tp>
      <tp t="s">
        <v>23/09/2024</v>
        <stp/>
        <stp>##V3_BDPV12</stp>
        <stp>US65557DAL55 Corp</stp>
        <stp>nxt_call_dt</stp>
        <stp>[regression 04.xlsx]SEM!R421C8</stp>
        <tr r="H421" s="3"/>
      </tp>
      <tp t="s">
        <v>#N/A Field Not Applicable</v>
        <stp/>
        <stp>##V3_BDPV12</stp>
        <stp>US456837AE31 Corp</stp>
        <stp>nxt_call_dt</stp>
        <stp>[regression 04.xlsx]SEM!R415C8</stp>
        <tr r="H415" s="3"/>
      </tp>
      <tp t="s">
        <v>Banks</v>
        <stp/>
        <stp>##V3_BDPV12</stp>
        <stp>XS1400626690 Corp</stp>
        <stp>INDUSTRY_GROUP</stp>
        <stp>[regression 04.xlsx]SEM!R378C6</stp>
        <tr r="F378" s="3"/>
      </tp>
      <tp t="s">
        <v>ACFP 4 1/8 PERP</v>
        <stp/>
        <stp>##V3_BDPV12</stp>
        <stp>FR0012005924 Corp</stp>
        <stp>security name</stp>
        <stp>[regression 04.xlsx]tkrBbg!R2C7</stp>
        <tr r="G2" s="5"/>
      </tp>
      <tp t="s">
        <v>Banks</v>
        <stp/>
        <stp>##V3_BDPV12</stp>
        <stp>XS1497755360 Corp</stp>
        <stp>INDUSTRY_GROUP</stp>
        <stp>[regression 04.xlsx]SEM!R372C6</stp>
        <tr r="F372" s="3"/>
      </tp>
      <tp t="s">
        <v>Oil&amp;Gas</v>
        <stp/>
        <stp>##V3_BDPV12</stp>
        <stp>XS1294342792 Corp</stp>
        <stp>INDUSTRY_GROUP</stp>
        <stp>[regression 04.xlsx]SEM!R135C6</stp>
        <tr r="F135" s="3"/>
      </tp>
      <tp t="s">
        <v>01/06/2021</v>
        <stp/>
        <stp>##V3_BDPV12</stp>
        <stp>US404280BC26 Corp</stp>
        <stp>nxt_call_dt</stp>
        <stp>[regression 04.xlsx]SEM!R369C8</stp>
        <tr r="H369" s="3"/>
      </tp>
      <tp t="s">
        <v>Telecommunications</v>
        <stp/>
        <stp>##V3_BDPV12</stp>
        <stp>XS1795406575 Corp</stp>
        <stp>INDUSTRY_GROUP</stp>
        <stp>[regression 04.xlsx]SEM!R151C6</stp>
        <tr r="F151" s="3"/>
      </tp>
      <tp t="s">
        <v>Healthcare-Products</v>
        <stp/>
        <stp>##V3_BDPV12</stp>
        <stp>XS1960678412 Corp</stp>
        <stp>INDUSTRY_GROUP</stp>
        <stp>[regression 04.xlsx]SEM!R43C6</stp>
        <tr r="F43" s="3"/>
      </tp>
      <tp t="s">
        <v>TOTAL 3.369 PERP</v>
        <stp/>
        <stp>##V3_BDPV12</stp>
        <stp>QZ730458 Corp</stp>
        <stp>security_name</stp>
        <stp>[regression 04.xlsx]curves!R46C8</stp>
        <tr r="H46" s="20"/>
      </tp>
      <tp t="s">
        <v>Electric</v>
        <stp/>
        <stp>##V3_BDPV12</stp>
        <stp>XS2066706909 Corp</stp>
        <stp>INDUSTRY_GROUP</stp>
        <stp>[regression 04.xlsx]SEM!R26C6</stp>
        <tr r="F26" s="3"/>
      </tp>
      <tp t="s">
        <v>Oil&amp;Gas</v>
        <stp/>
        <stp>##V3_BDPV12</stp>
        <stp>XS1476654238 Corp</stp>
        <stp>INDUSTRY_GROUP</stp>
        <stp>[regression 04.xlsx]SEM!R46C6</stp>
        <tr r="F46" s="3"/>
      </tp>
    </main>
    <main first="bofaddin.rtdserver">
      <tp t="s">
        <v>#N/A N/A</v>
        <stp/>
        <stp>BDH|16957019448252301836</stp>
        <tr r="Z38" s="20"/>
      </tp>
      <tp t="s">
        <v>#N/A N/A</v>
        <stp/>
        <stp>BDH|16673357289832229787</stp>
        <tr r="AD24" s="20"/>
      </tp>
    </main>
    <main first="bofaddin.rtdserver">
      <tp t="e">
        <v>#N/A</v>
        <stp/>
        <stp>BDH|16329204017485081812</stp>
        <tr r="F26" s="15"/>
        <tr r="F7" s="14"/>
      </tp>
    </main>
    <main first="bloomberg.rtd">
      <tp t="s">
        <v>Banks</v>
        <stp/>
        <stp>##V3_BDPV12</stp>
        <stp>CH0537261858 Corp</stp>
        <stp>INDUSTRY_GROUP</stp>
        <stp>[regression 04.xlsx]SEM!R84C6</stp>
        <tr r="F84" s="3"/>
      </tp>
    </main>
    <main first="bofaddin.rtdserver">
      <tp t="e">
        <v>#N/A</v>
        <stp/>
        <stp>BDH|11825902220396661490</stp>
        <tr r="F24" s="17"/>
        <tr r="F5" s="14"/>
        <tr r="F5" s="13"/>
        <tr r="F24" s="15"/>
        <tr r="F24" s="18"/>
        <tr r="F5" s="11"/>
      </tp>
    </main>
    <main first="bofaddin.rtdserver">
      <tp t="s">
        <v>#N/A N/A</v>
        <stp/>
        <stp>BDH|16771163849128598359</stp>
        <tr r="Z13" s="20"/>
      </tp>
    </main>
    <main first="bofaddin.rtdserver">
      <tp t="s">
        <v>#N/A N/A</v>
        <stp/>
        <stp>BDH|16332205216874873962</stp>
        <tr r="AE23" s="20"/>
      </tp>
    </main>
    <main first="bofaddin.rtdserver">
      <tp t="s">
        <v>#N/A N/A</v>
        <stp/>
        <stp>BDH|16970853572930956184</stp>
        <tr r="AD10" s="20"/>
      </tp>
    </main>
    <main first="bloomberg.rtd">
      <tp t="s">
        <v>Electric</v>
        <stp/>
        <stp>##V3_BDPV12</stp>
        <stp>PTEDPNOM0015 Corp</stp>
        <stp>INDUSTRY_GROUP</stp>
        <stp>[regression 04.xlsx]SEM!R72C6</stp>
        <tr r="F72" s="3"/>
      </tp>
      <tp t="s">
        <v>11/08/2022</v>
        <stp/>
        <stp>##V3_BDPV12</stp>
        <stp>ZR457518 Corp</stp>
        <stp>nxt_call_dt</stp>
        <stp>[regression 04.xlsx]curves!R25C9</stp>
        <tr r="I25" s="20"/>
      </tp>
      <tp t="s">
        <v>24/03/2021</v>
        <stp/>
        <stp>##V3_BDPV12</stp>
        <stp>EK131366 Corp</stp>
        <stp>nxt_call_dt</stp>
        <stp>[regression 04.xlsx]directH (tkr)!R33C5</stp>
        <tr r="E33" s="15"/>
      </tp>
      <tp t="s">
        <v>TELIAS</v>
        <stp/>
        <stp>##V3_BDPV12</stp>
        <stp>XS2082429890 Corp</stp>
        <stp>ticker</stp>
        <stp>[regression 04.xlsx]tkrBbg!R2C8</stp>
        <tr r="H2" s="5"/>
      </tp>
      <tp t="s">
        <v>18/11/2022</v>
        <stp/>
        <stp>##V3_BDPV12</stp>
        <stp>EK588292 Corp</stp>
        <stp>nxt_call_dt</stp>
        <stp>[regression 04.xlsx]curves!R32C9</stp>
        <tr r="I32" s="20"/>
      </tp>
      <tp t="s">
        <v>ORAFP</v>
        <stp/>
        <stp>##V3_BDPV12</stp>
        <stp>XS1028599287 Corp</stp>
        <stp>ticker</stp>
        <stp>[regression 04.xlsx]tkrBbg!R2C8</stp>
        <tr r="H2" s="5"/>
      </tp>
      <tp t="s">
        <v>ORAFP</v>
        <stp/>
        <stp>##V3_BDPV12</stp>
        <stp>FR0013413887 Corp</stp>
        <stp>ticker</stp>
        <stp>[regression 04.xlsx]tkrBbg!R2C8</stp>
        <tr r="H2" s="5"/>
      </tp>
      <tp t="s">
        <v>Y</v>
        <stp/>
        <stp>##V3_BDPV12</stp>
        <stp>XS1595704872 Corp</stp>
        <stp>callable</stp>
        <stp>[regression 04.xlsx]SEM!R40C7</stp>
        <tr r="G40" s="3"/>
      </tp>
      <tp t="s">
        <v>AMXLMM</v>
        <stp/>
        <stp>##V3_BDPV12</stp>
        <stp>XS0969342384 Corp</stp>
        <stp>ticker</stp>
        <stp>[regression 04.xlsx]tkrBbg!R2C8</stp>
        <tr r="H2" s="5"/>
      </tp>
      <tp t="s">
        <v>Y</v>
        <stp/>
        <stp>##V3_BDPV12</stp>
        <stp>XS0969342384 Corp</stp>
        <stp>callable</stp>
        <stp>[regression 04.xlsx]SEM!R97C7</stp>
        <tr r="G97" s="3"/>
      </tp>
      <tp t="s">
        <v>CPIPGR</v>
        <stp/>
        <stp>##V3_BDPV12</stp>
        <stp>XS1982704824 Corp</stp>
        <stp>ticker</stp>
        <stp>[regression 04.xlsx]tkrBbg!R2C8</stp>
        <tr r="H2" s="5"/>
      </tp>
      <tp t="s">
        <v>SSELN</v>
        <stp/>
        <stp>##V3_BDPV12</stp>
        <stp>XS1572349865 Corp</stp>
        <stp>ticker</stp>
        <stp>[regression 04.xlsx]tkrBbg!R2C8</stp>
        <tr r="H2" s="5"/>
      </tp>
      <tp t="s">
        <v>25/07/2023</v>
        <stp/>
        <stp>##V3_BDPV12</stp>
        <stp>AS146424 Corp</stp>
        <stp>nxt_call_dt</stp>
        <stp>[regression 04.xlsx]curves!R48C9</stp>
        <tr r="I48" s="20"/>
      </tp>
      <tp t="s">
        <v>ACFP</v>
        <stp/>
        <stp>##V3_BDPV12</stp>
        <stp>FR0012005924 Corp</stp>
        <stp>ticker</stp>
        <stp>[regression 04.xlsx]tkrBbg!R2C8</stp>
        <tr r="H2" s="5"/>
      </tp>
      <tp t="s">
        <v>ORAFP</v>
        <stp/>
        <stp>##V3_BDPV12</stp>
        <stp>FR0013447877 Corp</stp>
        <stp>ticker</stp>
        <stp>[regression 04.xlsx]tkrBbg!R2C8</stp>
        <tr r="H2" s="5"/>
      </tp>
      <tp t="s">
        <v>BNFP</v>
        <stp/>
        <stp>##V3_BDPV12</stp>
        <stp>FR0013292828 Corp</stp>
        <stp>ticker</stp>
        <stp>[regression 04.xlsx]tkrBbg!R2C8</stp>
        <tr r="H2" s="5"/>
        <tr r="H2" s="5"/>
      </tp>
      <tp t="s">
        <v>LANXESS</v>
        <stp/>
        <stp>##V3_BDPV12</stp>
        <stp>XS1405763019 Corp</stp>
        <stp>short_name</stp>
        <stp>[regression 04.xlsx]main!R16C5</stp>
        <tr r="E16" s="1"/>
      </tp>
      <tp t="s">
        <v>#N/A N/A</v>
        <stp/>
        <stp>##V3_BDPV12</stp>
        <stp>AZ920495 Corp</stp>
        <stp>rtg_moody</stp>
        <stp>[regression 04.xlsx]all names!R68C17</stp>
        <tr r="Q68" s="16"/>
      </tp>
      <tp t="s">
        <v>A2</v>
        <stp/>
        <stp>##V3_BDPV12</stp>
        <stp>QZ730458 Corp</stp>
        <stp>rtg_moody</stp>
        <stp>[regression 04.xlsx]all names!R67C17</stp>
        <tr r="Q67" s="16"/>
      </tp>
      <tp t="s">
        <v>Baa2</v>
        <stp/>
        <stp>##V3_BDPV12</stp>
        <stp>AZ851450 Corp</stp>
        <stp>rtg_moody</stp>
        <stp>[regression 04.xlsx]all names!R30C17</stp>
        <tr r="Q30" s="16"/>
      </tp>
      <tp t="s">
        <v>#N/A Field Not Applicable</v>
        <stp/>
        <stp>##V3_BDPV12</stp>
        <stp>ECM0 Curncy</stp>
        <stp>INDUSTRY_GROUP</stp>
        <stp>[regression 04.xlsx]SEM!R188C6</stp>
        <tr r="F188" s="3"/>
      </tp>
      <tp t="s">
        <v>Banks</v>
        <stp/>
        <stp>##V3_BDPV12</stp>
        <stp>XS1247508903 Corp</stp>
        <stp>INDUSTRY_GROUP</stp>
        <stp>[regression 04.xlsx]SEM!R353C6</stp>
        <tr r="F353" s="3"/>
      </tp>
      <tp t="s">
        <v>24/06/2032</v>
        <stp/>
        <stp>##V3_BDPV12</stp>
        <stp>XS2014382845 Corp</stp>
        <stp>final_maturity</stp>
        <stp>[regression 04.xlsx]SEM!R9C9</stp>
        <tr r="I9" s="3"/>
      </tp>
      <tp t="s">
        <v>Chemicals</v>
        <stp/>
        <stp>##V3_BDPV12</stp>
        <stp>XS0992293901 Corp</stp>
        <stp>INDUSTRY_GROUP</stp>
        <stp>[regression 04.xlsx]SEM!R145C6</stp>
        <tr r="F145" s="3"/>
      </tp>
      <tp>
        <v>2.125</v>
        <stp/>
        <stp>##V3_BDPV12</stp>
        <stp>DE000A2GSFF1 Corp</stp>
        <stp>coupon</stp>
        <stp>[regression 04.xlsx]tkrBbg!R2C9</stp>
        <tr r="I2" s="5"/>
      </tp>
      <tp t="s">
        <v>02/04/2032</v>
        <stp/>
        <stp>##V3_BDPV12</stp>
        <stp>BE6320935271 Corp</stp>
        <stp>final_maturity</stp>
        <stp>[regression 04.xlsx]SEM!R4C9</stp>
        <tr r="I4" s="3"/>
      </tp>
      <tp t="s">
        <v>Banks</v>
        <stp/>
        <stp>##V3_BDPV12</stp>
        <stp>XS1481041587 Corp</stp>
        <stp>INDUSTRY_GROUP</stp>
        <stp>[regression 04.xlsx]SEM!R396C6</stp>
        <tr r="F396" s="3"/>
      </tp>
      <tp t="s">
        <v>EDF 3 PERP</v>
        <stp/>
        <stp>##V3_BDPV12</stp>
        <stp>FR0013464922 Corp</stp>
        <stp>security name</stp>
        <stp>[regression 04.xlsx]tkrBbg!R2C7</stp>
        <tr r="G2" s="5"/>
      </tp>
      <tp t="s">
        <v>Telecommunications</v>
        <stp/>
        <stp>##V3_BDPV12</stp>
        <stp>XS1795406658 Corp</stp>
        <stp>INDUSTRY_GROUP</stp>
        <stp>[regression 04.xlsx]SEM!R150C6</stp>
        <tr r="F150" s="3"/>
      </tp>
      <tp t="s">
        <v>Electric</v>
        <stp/>
        <stp>##V3_BDPV12</stp>
        <stp>XS1254119750 Corp</stp>
        <stp>INDUSTRY_GROUP</stp>
        <stp>[regression 04.xlsx]SEM!R143C6</stp>
        <tr r="F143" s="3"/>
      </tp>
      <tp t="s">
        <v>Gas</v>
        <stp/>
        <stp>##V3_BDPV12</stp>
        <stp>XS1216019585 Corp</stp>
        <stp>INDUSTRY_GROUP</stp>
        <stp>[regression 04.xlsx]SEM!R107C6</stp>
        <tr r="F107" s="3"/>
      </tp>
      <tp t="s">
        <v>Pharmaceuticals</v>
        <stp/>
        <stp>##V3_BDPV12</stp>
        <stp>XS1152338072 Corp</stp>
        <stp>INDUSTRY_GROUP</stp>
        <stp>[regression 04.xlsx]SEM!R132C6</stp>
        <tr r="F132" s="3"/>
      </tp>
      <tp t="s">
        <v>15/01/2027</v>
        <stp/>
        <stp>##V3_BDPV12</stp>
        <stp>PTEDPNOM0015 Corp</stp>
        <stp>nxt_call_dt</stp>
        <stp>[regression 04.xlsx]SEM!R72C8</stp>
        <tr r="H72" s="3"/>
      </tp>
      <tp t="s">
        <v>Telecommunications</v>
        <stp/>
        <stp>##V3_BDPV12</stp>
        <stp>XS0969342384 Corp</stp>
        <stp>INDUSTRY_GROUP</stp>
        <stp>[regression 04.xlsx]SEM!R97C6</stp>
        <tr r="F97" s="3"/>
      </tp>
      <tp t="s">
        <v>TRAFIG 7 1/2 PERP</v>
        <stp/>
        <stp>##V3_BDPV12</stp>
        <stp>AZ920495 Corp</stp>
        <stp>security_name</stp>
        <stp>[regression 04.xlsx]curves!R47C8</stp>
        <tr r="H47" s="20"/>
      </tp>
      <tp t="e">
        <v>#N/A</v>
        <stp/>
        <stp>##V3_BDPV12</stp>
        <stp xml:space="preserve">USF2893TAF33_JP_REPO </stp>
        <stp>INDUSTRY_GROUP</stp>
        <stp>[regression 04.xlsx]SEM!R226C6</stp>
        <tr r="F226" s="3"/>
      </tp>
      <tp t="s">
        <v>Oil&amp;Gas</v>
        <stp/>
        <stp>##V3_BDPV12</stp>
        <stp>XS2004381245 Corp</stp>
        <stp>INDUSTRY_GROUP</stp>
        <stp>[regression 04.xlsx]SEM!R63C6</stp>
        <tr r="F63" s="3"/>
      </tp>
    </main>
    <main first="bloomberg.rtd">
      <tp t="s">
        <v>Banks</v>
        <stp/>
        <stp>##V3_BDPV12</stp>
        <stp>FR0013381704 Corp</stp>
        <stp>INDUSTRY_GROUP</stp>
        <stp>[regression 04.xlsx]SEM!R82C6</stp>
        <tr r="F82" s="3"/>
      </tp>
    </main>
    <main first="bloomberg.rtd">
      <tp t="s">
        <v>Electric</v>
        <stp/>
        <stp>##V3_BDPV12</stp>
        <stp>FR0013455813 Corp</stp>
        <stp>INDUSTRY_GROUP</stp>
        <stp>[regression 04.xlsx]SEM!R28C6</stp>
        <tr r="F28" s="3"/>
      </tp>
    </main>
    <main first="bofaddin.rtdserver">
      <tp t="s">
        <v>#N/A N/A</v>
        <stp/>
        <stp>BDH|15070088414195706828</stp>
        <tr r="Y40" s="20"/>
      </tp>
      <tp t="s">
        <v>#N/A N/A</v>
        <stp/>
        <stp>BDH|15819052931526021950</stp>
        <tr r="AE41" s="20"/>
      </tp>
    </main>
    <main first="bofaddin.rtdserver">
      <tp t="s">
        <v>#N/A N/A</v>
        <stp/>
        <stp>BDH|17289849127217832324</stp>
        <tr r="AD29" s="20"/>
      </tp>
    </main>
    <main first="bofaddin.rtdserver">
      <tp t="s">
        <v>#N/A N/A</v>
        <stp/>
        <stp>BDH|16545432791252932047</stp>
        <tr r="AE16" s="20"/>
      </tp>
    </main>
    <main first="bofaddin.rtdserver">
      <tp t="s">
        <v>#N/A N/A</v>
        <stp/>
        <stp>BDH|13390867978324352101</stp>
        <tr r="AE9" s="20"/>
      </tp>
    </main>
    <main first="bloomberg.rtd">
      <tp t="s">
        <v>#N/A Field Not Applicable</v>
        <stp/>
        <stp>##V3_BDPV12</stp>
        <stp>DUM0 Comdty</stp>
        <stp>callable</stp>
        <stp>[regression 04.xlsx]SEM!R20C7</stp>
        <tr r="G20" s="3"/>
      </tp>
      <tp t="s">
        <v>AKFAST</v>
        <stp/>
        <stp>##V3_BDPV12</stp>
        <stp>XS1788973573 Corp</stp>
        <stp>ticker</stp>
        <stp>[regression 04.xlsx]tkrBbg!R2C8</stp>
        <tr r="H2" s="5"/>
      </tp>
      <tp t="s">
        <v>23/04/2023</v>
        <stp/>
        <stp>##V3_BDPV12</stp>
        <stp>EK848378 Corp</stp>
        <stp>nxt_call_dt</stp>
        <stp>[regression 04.xlsx]curves!R13C9</stp>
        <tr r="I13" s="20"/>
      </tp>
      <tp t="s">
        <v>NTGYSM</v>
        <stp/>
        <stp>##V3_BDPV12</stp>
        <stp>XS1139494493 Corp</stp>
        <stp>ticker</stp>
        <stp>[regression 04.xlsx]tkrBbg!R2C8</stp>
        <tr r="H2" s="5"/>
      </tp>
      <tp t="s">
        <v>Y</v>
        <stp/>
        <stp>##V3_BDPV12</stp>
        <stp>FR0013455821 Corp</stp>
        <stp>callable</stp>
        <stp>[regression 04.xlsx]SEM!R30C7</stp>
        <tr r="G30" s="3"/>
      </tp>
      <tp t="s">
        <v>ENBW</v>
        <stp/>
        <stp>##V3_BDPV12</stp>
        <stp>XS1498442521 Corp</stp>
        <stp>ticker</stp>
        <stp>[regression 04.xlsx]tkrBbg!R2C8</stp>
        <tr r="H2" s="5"/>
      </tp>
      <tp t="s">
        <v>N</v>
        <stp/>
        <stp>##V3_BDPV12</stp>
        <stp>XS0975256685 Corp</stp>
        <stp>callable</stp>
        <stp>[regression 04.xlsx]SEM!R49C7</stp>
        <tr r="G49" s="3"/>
      </tp>
      <tp t="s">
        <v>25/03/2021</v>
        <stp/>
        <stp>##V3_BDPV12</stp>
        <stp>EK803079 Corp</stp>
        <stp>nxt_call_dt</stp>
        <stp>[regression 04.xlsx]curves!R36C9</stp>
        <tr r="I36" s="20"/>
      </tp>
      <tp t="s">
        <v>VOD</v>
        <stp/>
        <stp>##V3_BDPV12</stp>
        <stp>XS1888179550 Corp</stp>
        <stp>ticker</stp>
        <stp>[regression 04.xlsx]tkrBbg!R2C8</stp>
        <tr r="H2" s="5"/>
      </tp>
      <tp t="s">
        <v>REPSM</v>
        <stp/>
        <stp>##V3_BDPV12</stp>
        <stp>XS2185997884 Corp</stp>
        <stp>ticker</stp>
        <stp>[regression 04.xlsx]tkrBbg!R2C8</stp>
        <tr r="H2" s="5"/>
      </tp>
      <tp t="s">
        <v>TOTAL</v>
        <stp/>
        <stp>##V3_BDPV12</stp>
        <stp>XS1195202822 Corp</stp>
        <stp>ticker</stp>
        <stp>[regression 04.xlsx]tkrBbg!R2C8</stp>
        <tr r="H2" s="5"/>
      </tp>
      <tp t="s">
        <v>19/07/2023</v>
        <stp/>
        <stp>##V3_BDPV12</stp>
        <stp>AO262498 Corp</stp>
        <stp>nxt_call_dt</stp>
        <stp>[regression 04.xlsx]curves!R41C9</stp>
        <tr r="I41" s="20"/>
      </tp>
      <tp t="s">
        <v>28/03/2023</v>
        <stp/>
        <stp>##V3_BDPV12</stp>
        <stp>EJ606316 Corp</stp>
        <stp>nxt_call_dt</stp>
        <stp>[regression 04.xlsx]curves!R29C9</stp>
        <tr r="I29" s="20"/>
      </tp>
      <tp t="s">
        <v>SOLVAY FIN</v>
        <stp/>
        <stp>##V3_BDPV12</stp>
        <stp>XS1323897725 Corp</stp>
        <stp>short_name</stp>
        <stp>[regression 04.xlsx]main!R17C5</stp>
        <tr r="E17" s="1"/>
      </tp>
      <tp t="s">
        <v>Banks</v>
        <stp/>
        <stp>##V3_BDPV12</stp>
        <stp>XS1998799792 Corp</stp>
        <stp>INDUSTRY_GROUP</stp>
        <stp>[regression 04.xlsx]SEM!R348C6</stp>
        <tr r="F348" s="3"/>
      </tp>
      <tp t="s">
        <v>Electric</v>
        <stp/>
        <stp>##V3_BDPV12</stp>
        <stp>XS1405770907 Corp</stp>
        <stp>INDUSTRY_GROUP</stp>
        <stp>[regression 04.xlsx]SEM!R118C6</stp>
        <tr r="F118" s="3"/>
      </tp>
      <tp t="s">
        <v>SEVFP 3 PERP</v>
        <stp/>
        <stp>##V3_BDPV12</stp>
        <stp>FR0011993500 Corp</stp>
        <stp>security name</stp>
        <stp>[regression 04.xlsx]tkrBbg!R2C7</stp>
        <tr r="G2" s="5"/>
      </tp>
      <tp t="s">
        <v>#N/A Field Not Applicable</v>
        <stp/>
        <stp>##V3_BDPV12</stp>
        <stp>US456837AE31 Corp</stp>
        <stp>nxt_call_dt</stp>
        <stp>[regression 04.xlsx]SEM!R373C8</stp>
        <tr r="H373" s="3"/>
      </tp>
      <tp t="s">
        <v>Airlines</v>
        <stp/>
        <stp>##V3_BDPV12</stp>
        <stp>XS1271836600 Corp</stp>
        <stp>INDUSTRY_GROUP</stp>
        <stp>[regression 04.xlsx]SEM!R129C6</stp>
        <tr r="F129" s="3"/>
      </tp>
      <tp t="s">
        <v>20/04/2025</v>
        <stp/>
        <stp>##V3_BDPV12</stp>
        <stp>PTEDPLOM0017 Corp</stp>
        <stp>nxt_call_dt</stp>
        <stp>[regression 04.xlsx]SEM!R115C8</stp>
        <tr r="H115" s="3"/>
      </tp>
      <tp t="s">
        <v>Banks</v>
        <stp/>
        <stp>##V3_BDPV12</stp>
        <stp>XS1961057780 Corp</stp>
        <stp>INDUSTRY_GROUP</stp>
        <stp>[regression 04.xlsx]SEM!R359C6</stp>
        <tr r="F359" s="3"/>
      </tp>
      <tp t="s">
        <v>ORAFP 2 3/8 PERP</v>
        <stp/>
        <stp>##V3_BDPV12</stp>
        <stp>FR0013413887 Corp</stp>
        <stp>security name</stp>
        <stp>[regression 04.xlsx]tkrBbg!R2C7</stp>
        <tr r="G2" s="5"/>
      </tp>
      <tp t="s">
        <v>Telecommunications</v>
        <stp/>
        <stp>##V3_BDPV12</stp>
        <stp>XS1731823255 Corp</stp>
        <stp>INDUSTRY_GROUP</stp>
        <stp>[regression 04.xlsx]SEM!R148C6</stp>
        <tr r="F148" s="3"/>
      </tp>
      <tp t="s">
        <v>04/03/2169</v>
        <stp/>
        <stp>##V3_BDPV12</stp>
        <stp>BE6309987400 Corp</stp>
        <stp>calc_maturity</stp>
        <stp>[regression 04.xlsx]main!R4C10</stp>
        <tr r="J4" s="1"/>
      </tp>
      <tp t="s">
        <v>Telecommunications</v>
        <stp/>
        <stp>##V3_BDPV12</stp>
        <stp>XS1497606365 Corp</stp>
        <stp>INDUSTRY_GROUP</stp>
        <stp>[regression 04.xlsx]SEM!R58C6</stp>
        <tr r="F58" s="3"/>
      </tp>
      <tp t="s">
        <v>#N/A Field Not Applicable</v>
        <stp/>
        <stp>##V3_BDPV12</stp>
        <stp>EK337178 Corp</stp>
        <stp>nxt_call_dt</stp>
        <stp>[regression 04.xlsx]curves!R7C9</stp>
        <tr r="I7" s="20"/>
      </tp>
      <tp t="s">
        <v>SESGFP 4 5/8 PERP</v>
        <stp/>
        <stp>##V3_BDPV12</stp>
        <stp>LW253022 Corp</stp>
        <stp>security_name</stp>
        <stp>[regression 04.xlsx]curves!R39C7</stp>
        <tr r="G39" s="20"/>
      </tp>
      <tp t="s">
        <v>#N/A Field Not Applicable</v>
        <stp/>
        <stp>##V3_BDPV12</stp>
        <stp>US912810SK51 Govt</stp>
        <stp>nxt_call_dt</stp>
        <stp>[regression 04.xlsx]SEM!R55C8</stp>
        <tr r="H55" s="3"/>
      </tp>
    </main>
    <main first="bloomberg.rtd">
      <tp t="s">
        <v>Transportation</v>
        <stp/>
        <stp>##V3_BDPV12</stp>
        <stp>FR0011360478 Corp</stp>
        <stp>INDUSTRY_GROUP</stp>
        <stp>[regression 04.xlsx]SEM!R37C6</stp>
        <tr r="F37" s="3"/>
      </tp>
    </main>
    <main first="bofaddin.rtdserver">
      <tp t="s">
        <v>#N/A N/A</v>
        <stp/>
        <stp>BDH|17735971163422536439</stp>
        <tr r="AE8" s="20"/>
      </tp>
    </main>
    <main first="bloomberg.rtd">
      <tp t="s">
        <v>29/10/2020</v>
        <stp/>
        <stp>##V3_BDPV12</stp>
        <stp>EK545606 Corp</stp>
        <stp>nxt_call_dt</stp>
        <stp>[regression 04.xlsx]all names!R9C8</stp>
        <tr r="H9" s="16"/>
      </tp>
      <tp t="s">
        <v>29/01/2023</v>
        <stp/>
        <stp>##V3_BDPV12</stp>
        <stp>USF2893TAF33 Corp</stp>
        <stp>nxt_call_dt</stp>
        <stp>[regression 04.xlsx]SEM!R110C8</stp>
        <tr r="H110" s="3"/>
      </tp>
      <tp t="s">
        <v>09/12/2021</v>
        <stp/>
        <stp>##V3_BDPV12</stp>
        <stp>UV853118 Corp</stp>
        <stp>nxt_call_dt</stp>
        <stp>[regression 04.xlsx]curves!R33C9</stp>
        <tr r="I33" s="20"/>
      </tp>
      <tp t="s">
        <v>ORAFP</v>
        <stp/>
        <stp>##V3_BDPV12</stp>
        <stp>XS1115502988 Corp</stp>
        <stp>ticker</stp>
        <stp>[regression 04.xlsx]tkrBbg!R2C8</stp>
        <tr r="H2" s="5"/>
      </tp>
      <tp t="s">
        <v>02/01/2022</v>
        <stp/>
        <stp>##V3_BDPV12</stp>
        <stp>LW253022 Corp</stp>
        <stp>nxt_call_dt</stp>
        <stp>[regression 04.xlsx]curves!R39C9</stp>
        <tr r="I39" s="20"/>
      </tp>
      <tp t="s">
        <v>#N/A Field Not Applicable</v>
        <stp/>
        <stp>##V3_BDPV12</stp>
        <stp>RXM0 Comdty</stp>
        <stp>callable</stp>
        <stp>[regression 04.xlsx]SEM!R51C7</stp>
        <tr r="G51" s="3"/>
      </tp>
      <tp t="s">
        <v>Y</v>
        <stp/>
        <stp>##V3_BDPV12</stp>
        <stp>XS2020670936 Corp</stp>
        <stp>callable</stp>
        <stp>[regression 04.xlsx]SEM!R42C7</stp>
        <tr r="G42" s="3"/>
      </tp>
      <tp t="s">
        <v>Y</v>
        <stp/>
        <stp>##V3_BDPV12</stp>
        <stp>XS2149270477 Corp</stp>
        <stp>callable</stp>
        <stp>[regression 04.xlsx]SEM!R76C7</stp>
        <tr r="G76" s="3"/>
      </tp>
      <tp t="s">
        <v>Y</v>
        <stp/>
        <stp>##V3_BDPV12</stp>
        <stp>XS1222591023 Corp</stp>
        <stp>callable</stp>
        <stp>[regression 04.xlsx]SEM!R99C7</stp>
        <tr r="G99" s="3"/>
      </tp>
      <tp t="s">
        <v>N</v>
        <stp/>
        <stp>##V3_BDPV12</stp>
        <stp>XS2078735433 Corp</stp>
        <stp>callable</stp>
        <stp>[regression 04.xlsx]SEM!R47C7</stp>
        <tr r="G47" s="3"/>
      </tp>
      <tp t="s">
        <v>N</v>
        <stp/>
        <stp>##V3_BDPV12</stp>
        <stp>XS1419646317 Corp</stp>
        <stp>callable</stp>
        <stp>[regression 04.xlsx]SEM!R81C7</stp>
        <tr r="G81" s="3"/>
      </tp>
      <tp t="s">
        <v>N</v>
        <stp/>
        <stp>##V3_BDPV12</stp>
        <stp>XS2154418730 Corp</stp>
        <stp>callable</stp>
        <stp>[regression 04.xlsx]SEM!R48C7</stp>
        <tr r="G48" s="3"/>
      </tp>
      <tp t="s">
        <v>ENBW</v>
        <stp/>
        <stp>##V3_BDPV12</stp>
        <stp>XS1405770907 Corp</stp>
        <stp>ticker</stp>
        <stp>[regression 04.xlsx]tkrBbg!R2C8</stp>
        <tr r="H2" s="5"/>
      </tp>
      <tp t="s">
        <v>VOD</v>
        <stp/>
        <stp>##V3_BDPV12</stp>
        <stp>XS1888179477 Corp</stp>
        <stp>ticker</stp>
        <stp>[regression 04.xlsx]tkrBbg!R2C8</stp>
        <tr r="H2" s="5"/>
      </tp>
      <tp t="s">
        <v>ENELIM</v>
        <stp/>
        <stp>##V3_BDPV12</stp>
        <stp>XS0954674825 Corp</stp>
        <stp>ticker</stp>
        <stp>[regression 04.xlsx]tkrBbg!R2C8</stp>
        <tr r="H2" s="5"/>
      </tp>
      <tp t="s">
        <v>26/06/2023</v>
        <stp/>
        <stp>##V3_BDPV12</stp>
        <stp>EJ723329 Corp</stp>
        <stp>nxt_call_dt</stp>
        <stp>[regression 04.xlsx]curves!R35C9</stp>
        <tr r="I35" s="20"/>
      </tp>
      <tp t="s">
        <v>Y</v>
        <stp/>
        <stp>##V3_BDPV12</stp>
        <stp>XS2052321093 Corp</stp>
        <stp>callable</stp>
        <stp>[regression 04.xlsx]SEM!R69C7</stp>
        <tr r="G69" s="3"/>
      </tp>
      <tp t="s">
        <v>ERFFP</v>
        <stp/>
        <stp>##V3_BDPV12</stp>
        <stp>XS1224953882 Corp</stp>
        <stp>ticker</stp>
        <stp>[regression 04.xlsx]tkrBbg!R2C8</stp>
        <tr r="H2" s="5"/>
      </tp>
      <tp t="s">
        <v>TOTAL</v>
        <stp/>
        <stp>##V3_BDPV12</stp>
        <stp>XS1195201931 Corp</stp>
        <stp>ticker</stp>
        <stp>[regression 04.xlsx]tkrBbg!R2C8</stp>
        <tr r="H2" s="5"/>
      </tp>
      <tp t="s">
        <v>ENBW</v>
        <stp/>
        <stp>##V3_BDPV12</stp>
        <stp>XS2035564975 Corp</stp>
        <stp>ticker</stp>
        <stp>[regression 04.xlsx]tkrBbg!R2C8</stp>
        <tr r="H2" s="5"/>
      </tp>
      <tp t="s">
        <v>BRITEL</v>
        <stp/>
        <stp>##V3_BDPV12</stp>
        <stp>XS2119468572 Corp</stp>
        <stp>ticker</stp>
        <stp>[regression 04.xlsx]tkrBbg!R2C8</stp>
        <tr r="H2" s="5"/>
      </tp>
      <tp t="s">
        <v>VW</v>
        <stp/>
        <stp>##V3_BDPV12</stp>
        <stp>XS1048428442 Corp</stp>
        <stp>ticker</stp>
        <stp>[regression 04.xlsx]tkrBbg!R2C8</stp>
        <tr r="H2" s="5"/>
      </tp>
      <tp t="s">
        <v>OMV AG</v>
        <stp/>
        <stp>##V3_BDPV12</stp>
        <stp>XS1294343337 Corp</stp>
        <stp>short_name</stp>
        <stp>[regression 04.xlsx]main!R29C5</stp>
        <tr r="E29" s="1"/>
      </tp>
      <tp t="s">
        <v>ELIASO 2 3/4 PERP</v>
        <stp/>
        <stp>##V3_BDPV12</stp>
        <stp>BE0002597756 Corp</stp>
        <stp>security name</stp>
        <stp>[regression 04.xlsx]tkrBbg!R2C7</stp>
        <tr r="G2" s="5"/>
      </tp>
      <tp t="s">
        <v>BHP BILLITON FIN</v>
        <stp/>
        <stp>##V3_BDPV12</stp>
        <stp>XS1309436910 Corp</stp>
        <stp>short_name</stp>
        <stp>[regression 04.xlsx]main!R45C5</stp>
        <tr r="E45" s="1"/>
      </tp>
      <tp t="s">
        <v>SOLBBB 4 1/4 PERP</v>
        <stp/>
        <stp>##V3_BDPV12</stp>
        <stp>BE6309987400 Corp</stp>
        <stp>security name</stp>
        <stp>[regression 04.xlsx]tkrBbg!R2C7</stp>
        <tr r="G2" s="5"/>
      </tp>
      <tp t="s">
        <v>TOTAL SA</v>
        <stp/>
        <stp>##V3_BDPV12</stp>
        <stp>XS1501166869 Corp</stp>
        <stp>short_name</stp>
        <stp>[regression 04.xlsx]main!R35C5</stp>
        <tr r="E35" s="1"/>
      </tp>
      <tp t="s">
        <v>DBOERS 2 3/4 02/05/41</v>
        <stp/>
        <stp>##V3_BDPV12</stp>
        <stp>DE000A161W62 Corp</stp>
        <stp>security name</stp>
        <stp>[regression 04.xlsx]tkrBbg!R2C7</stp>
        <tr r="G2" s="5"/>
      </tp>
      <tp t="s">
        <v>Banks</v>
        <stp/>
        <stp>##V3_BDPV12</stp>
        <stp>XS1597324950 Corp</stp>
        <stp>INDUSTRY_GROUP</stp>
        <stp>[regression 04.xlsx]SEM!R404C6</stp>
        <tr r="F404" s="3"/>
      </tp>
      <tp t="s">
        <v>ENGIFP 3 7/8 PERP</v>
        <stp/>
        <stp>##V3_BDPV12</stp>
        <stp>FR0011942283 Corp</stp>
        <stp>security name</stp>
        <stp>[regression 04.xlsx]tkrBbg!R2C7</stp>
        <tr r="G2" s="5"/>
      </tp>
      <tp t="s">
        <v>SEVFP 2 7/8 PERP</v>
        <stp/>
        <stp>##V3_BDPV12</stp>
        <stp>FR0013252061 Corp</stp>
        <stp>security name</stp>
        <stp>[regression 04.xlsx]tkrBbg!R2C7</stp>
        <tr r="G2" s="5"/>
      </tp>
      <tp t="s">
        <v>Electric</v>
        <stp/>
        <stp>##V3_BDPV12</stp>
        <stp>XS2000719992 Corp</stp>
        <stp>INDUSTRY_GROUP</stp>
        <stp>[regression 04.xlsx]SEM!R120C6</stp>
        <tr r="F120" s="3"/>
      </tp>
      <tp t="s">
        <v>Telecommunications</v>
        <stp/>
        <stp>##V3_BDPV12</stp>
        <stp>XS1115498260 Corp</stp>
        <stp>INDUSTRY_GROUP</stp>
        <stp>[regression 04.xlsx]SEM!R180C6</stp>
        <tr r="F180" s="3"/>
      </tp>
      <tp t="s">
        <v>BNFP 1 3/4 PERP</v>
        <stp/>
        <stp>##V3_BDPV12</stp>
        <stp>FR0013292828 Corp</stp>
        <stp>security name</stp>
        <stp>[regression 04.xlsx]tkrBbg!R2C7</stp>
        <tr r="G2" s="5"/>
        <tr r="G2" s="5"/>
      </tp>
      <tp>
        <v>296.9754638671875</v>
        <stp/>
        <stp>##V3_BDPV12</stp>
        <stp>ZP482524 Corp</stp>
        <stp>blp_i_sprd_mid</stp>
        <stp>[regression 04.xlsx]all names!R9C13</stp>
        <tr r="M9" s="16"/>
      </tp>
      <tp t="s">
        <v>Pharmaceuticals</v>
        <stp/>
        <stp>##V3_BDPV12</stp>
        <stp>XS2011260531 Corp</stp>
        <stp>INDUSTRY_GROUP</stp>
        <stp>[regression 04.xlsx]SEM!R178C6</stp>
        <tr r="F178" s="3"/>
      </tp>
      <tp t="s">
        <v>22/05/2027</v>
        <stp/>
        <stp>##V3_BDPV12</stp>
        <stp>US404280BL25 Corp</stp>
        <stp>nxt_call_dt</stp>
        <stp>[regression 04.xlsx]SEM!R411C8</stp>
        <tr r="H411" s="3"/>
      </tp>
      <tp t="s">
        <v>Oil&amp;Gas</v>
        <stp/>
        <stp>##V3_BDPV12</stp>
        <stp>XS2154418730 Corp</stp>
        <stp>INDUSTRY_GROUP</stp>
        <stp>[regression 04.xlsx]SEM!R48C6</stp>
        <tr r="F48" s="3"/>
      </tp>
      <tp t="s">
        <v>ULFP 2 7/8 PERP</v>
        <stp/>
        <stp>##V3_BDPV12</stp>
        <stp>AS146490 Corp</stp>
        <stp>security_name</stp>
        <stp>[regression 04.xlsx]curves!R48C8</stp>
        <tr r="H48" s="20"/>
      </tp>
      <tp t="s">
        <v>Telecommunications</v>
        <stp/>
        <stp>##V3_BDPV12</stp>
        <stp>XS2052321093 Corp</stp>
        <stp>INDUSTRY_GROUP</stp>
        <stp>[regression 04.xlsx]SEM!R69C6</stp>
        <tr r="F69" s="3"/>
      </tp>
      <tp t="s">
        <v>ULFP 2 1/8 PERP</v>
        <stp/>
        <stp>##V3_BDPV12</stp>
        <stp>AS146424 Corp</stp>
        <stp>security_name</stp>
        <stp>[regression 04.xlsx]curves!R48C7</stp>
        <tr r="G48" s="20"/>
      </tp>
      <tp t="s">
        <v>SBBBSS 4 5/8 PERP</v>
        <stp/>
        <stp>##V3_BDPV12</stp>
        <stp>ZS235422 Corp</stp>
        <stp>security_name</stp>
        <stp>[regression 04.xlsx]curves!R38C7</stp>
        <tr r="G38" s="20"/>
      </tp>
    </main>
    <main first="bofaddin.rtdserver">
      <tp t="e">
        <v>#N/A</v>
        <stp/>
        <stp>BDH|15833826893813993814</stp>
        <tr r="E9" s="2"/>
      </tp>
    </main>
    <main first="bofaddin.rtdserver">
      <tp t="s">
        <v>#N/A N/A</v>
        <stp/>
        <stp>BDH|12344817542162433310</stp>
        <tr r="AD34" s="20"/>
      </tp>
    </main>
    <main first="bloomberg.rtd">
      <tp t="s">
        <v>Banks</v>
        <stp/>
        <stp>##V3_BDPV12</stp>
        <stp>CH0537261858 Corp</stp>
        <stp>INDUSTRY_GROUP</stp>
        <stp>[regression 04.xlsx]SEM!R13C6</stp>
        <tr r="F13" s="3"/>
      </tp>
    </main>
    <main first="bloomberg.rtd">
      <tp t="e">
        <v>#N/A</v>
        <stp/>
        <stp>##V3_BDPV12</stp>
        <stp xml:space="preserve">US92857WBQ24_JP_REPO </stp>
        <stp>INDUSTRY_GROUP</stp>
        <stp>[regression 04.xlsx]SEM!R313C6</stp>
        <tr r="F313" s="3"/>
      </tp>
    </main>
    <main first="bloomberg.rtd">
      <tp t="s">
        <v>Y</v>
        <stp/>
        <stp>##V3_BDPV12</stp>
        <stp>BE6320935271 Corp</stp>
        <stp>callable</stp>
        <stp>[regression 04.xlsx]SEM!R4C7</stp>
        <tr r="G4" s="3"/>
      </tp>
    </main>
    <main first="bofaddin.rtdserver">
      <tp t="s">
        <v>#N/A N/A</v>
        <stp/>
        <stp>BDH|15697061798651522252</stp>
        <tr r="AE20" s="20"/>
      </tp>
    </main>
    <main first="bofaddin.rtdserver">
      <tp t="s">
        <v>#N/A N/A</v>
        <stp/>
        <stp>BDH|15657896204535231759</stp>
        <tr r="Z25" s="20"/>
      </tp>
    </main>
    <main first="bofaddin.rtdserver">
      <tp t="s">
        <v>#N/A N/A</v>
        <stp/>
        <stp>BDH|16790130711010865938</stp>
        <tr r="AD11" s="20"/>
      </tp>
    </main>
    <main first="bloomberg.rtd">
      <tp t="s">
        <v>29/01/2023</v>
        <stp/>
        <stp>##V3_BDPV12</stp>
        <stp>USF2893TAF33 Corp</stp>
        <stp>nxt_call_dt</stp>
        <stp>[regression 04.xlsx]SEM!R173C8</stp>
        <tr r="H173" s="3"/>
      </tp>
      <tp t="s">
        <v>#N/A Field Not Applicable</v>
        <stp/>
        <stp>##V3_BDPV12</stp>
        <stp>OEM0 Comdty</stp>
        <stp>callable</stp>
        <stp>[regression 04.xlsx]SEM!R92C7</stp>
        <tr r="G92" s="3"/>
      </tp>
      <tp t="s">
        <v>N</v>
        <stp/>
        <stp>##V3_BDPV12</stp>
        <stp>FR0013464963 Corp</stp>
        <stp>callable</stp>
        <stp>[regression 04.xlsx]SEM!R23C7</stp>
        <tr r="G23" s="3"/>
      </tp>
      <tp t="s">
        <v>BALDER</v>
        <stp/>
        <stp>##V3_BDPV12</stp>
        <stp>XS1677911825 Corp</stp>
        <stp>ticker</stp>
        <stp>[regression 04.xlsx]tkrBbg!R2C8</stp>
        <tr r="H2" s="5"/>
      </tp>
      <tp t="s">
        <v>27/03/2023</v>
        <stp/>
        <stp>##V3_BDPV12</stp>
        <stp>AP691131 Corp</stp>
        <stp>nxt_call_dt</stp>
        <stp>[regression 04.xlsx]curves!R15C9</stp>
        <tr r="I15" s="20"/>
      </tp>
      <tp t="s">
        <v>16/01/2023</v>
        <stp/>
        <stp>##V3_BDPV12</stp>
        <stp>AQ711148 Corp</stp>
        <stp>nxt_call_dt</stp>
        <stp>[regression 04.xlsx]curves!R24C9</stp>
        <tr r="I24" s="20"/>
      </tp>
      <tp t="s">
        <v>ANNGR</v>
        <stp/>
        <stp>##V3_BDPV12</stp>
        <stp>XS1117300837 Corp</stp>
        <stp>ticker</stp>
        <stp>[regression 04.xlsx]tkrBbg!R2C8</stp>
        <tr r="H2" s="5"/>
      </tp>
      <tp t="s">
        <v>OMV AG</v>
        <stp/>
        <stp>##V3_BDPV12</stp>
        <stp>XS1713462403 Corp</stp>
        <stp>short_name</stp>
        <stp>[regression 04.xlsx]main!R33C5</stp>
        <tr r="E33" s="1"/>
      </tp>
      <tp t="s">
        <v>#N/A N/A</v>
        <stp/>
        <stp>##V3_BDPV12</stp>
        <stp>AR936992 Corp</stp>
        <stp>rtg_moody</stp>
        <stp>[regression 04.xlsx]all names!R10C16</stp>
        <tr r="P10" s="16"/>
      </tp>
      <tp t="s">
        <v>REPSOL INTL FIN</v>
        <stp/>
        <stp>##V3_BDPV12</stp>
        <stp>XS1207058733 Corp</stp>
        <stp>short_name</stp>
        <stp>[regression 04.xlsx]main!R28C5</stp>
        <tr r="E28" s="1"/>
      </tp>
      <tp t="s">
        <v>#N/A N/A</v>
        <stp/>
        <stp>##V3_BDPV12</stp>
        <stp>AX691342 Corp</stp>
        <stp>rtg_moody</stp>
        <stp>[regression 04.xlsx]all names!R40C17</stp>
        <tr r="Q40" s="16"/>
      </tp>
      <tp t="s">
        <v>#N/A N/A</v>
        <stp/>
        <stp>##V3_BDPV12</stp>
        <stp>AX691342 Corp</stp>
        <stp>rtg_moody</stp>
        <stp>[regression 04.xlsx]all names!R40C16</stp>
        <tr r="P40" s="16"/>
      </tp>
      <tp t="s">
        <v>TOTAL SA</v>
        <stp/>
        <stp>##V3_BDPV12</stp>
        <stp>XS1501166869 Corp</stp>
        <stp>short_name</stp>
        <stp>[regression 04.xlsx]main!R36C5</stp>
        <tr r="E36" s="1"/>
      </tp>
      <tp t="s">
        <v>ENGIFP 1 5/8 PERP</v>
        <stp/>
        <stp>##V3_BDPV12</stp>
        <stp>FR0013431244 Corp</stp>
        <stp>security name</stp>
        <stp>[regression 04.xlsx]tkrBbg!R2C7</stp>
        <tr r="G2" s="5"/>
      </tp>
      <tp t="s">
        <v>Oil&amp;Gas</v>
        <stp/>
        <stp>##V3_BDPV12</stp>
        <stp>XS1195201931 Corp</stp>
        <stp>INDUSTRY_GROUP</stp>
        <stp>[regression 04.xlsx]SEM!R152C6</stp>
        <tr r="F152" s="3"/>
      </tp>
      <tp t="s">
        <v>EDF 5 3/8 PERP</v>
        <stp/>
        <stp>##V3_BDPV12</stp>
        <stp>FR0011401751 Corp</stp>
        <stp>security name</stp>
        <stp>[regression 04.xlsx]tkrBbg!R2C7</stp>
        <tr r="G2" s="5"/>
      </tp>
      <tp t="s">
        <v>EDF 6 PERP</v>
        <stp/>
        <stp>##V3_BDPV12</stp>
        <stp>FR0011401728 Corp</stp>
        <stp>security name</stp>
        <stp>[regression 04.xlsx]tkrBbg!R2C7</stp>
        <tr r="G2" s="5"/>
      </tp>
      <tp t="s">
        <v>ENGIFP 4 3/4 PERP</v>
        <stp/>
        <stp>##V3_BDPV12</stp>
        <stp>FR0011531730 Corp</stp>
        <stp>security name</stp>
        <stp>[regression 04.xlsx]tkrBbg!R2C7</stp>
        <tr r="G2" s="5"/>
      </tp>
      <tp t="s">
        <v>Gas</v>
        <stp/>
        <stp>##V3_BDPV12</stp>
        <stp>XS1216019585 Corp</stp>
        <stp>INDUSTRY_GROUP</stp>
        <stp>[regression 04.xlsx]SEM!R172C6</stp>
        <tr r="F172" s="3"/>
      </tp>
      <tp t="s">
        <v>Electric</v>
        <stp/>
        <stp>##V3_BDPV12</stp>
        <stp>XS1196714429 Corp</stp>
        <stp>INDUSTRY_GROUP</stp>
        <stp>[regression 04.xlsx]SEM!R147C6</stp>
        <tr r="F147" s="3"/>
      </tp>
      <tp t="s">
        <v>Telecommunications</v>
        <stp/>
        <stp>##V3_BDPV12</stp>
        <stp>XS1888180996 Corp</stp>
        <stp>INDUSTRY_GROUP</stp>
        <stp>[regression 04.xlsx]SEM!R162C6</stp>
        <tr r="F162" s="3"/>
      </tp>
      <tp t="s">
        <v>Banks</v>
        <stp/>
        <stp>##V3_BDPV12</stp>
        <stp>XS1963834251 Corp</stp>
        <stp>INDUSTRY_GROUP</stp>
        <stp>[regression 04.xlsx]SEM!R388C6</stp>
        <tr r="F388" s="3"/>
      </tp>
      <tp t="s">
        <v>Electric</v>
        <stp/>
        <stp>##V3_BDPV12</stp>
        <stp>XS1956028168 Corp</stp>
        <stp>INDUSTRY_GROUP</stp>
        <stp>[regression 04.xlsx]SEM!R38C6</stp>
        <tr r="F38" s="3"/>
      </tp>
      <tp t="s">
        <v>IFXGR 2 7/8 PERP</v>
        <stp/>
        <stp>##V3_BDPV12</stp>
        <stp>ZR796682 Corp</stp>
        <stp>security_name</stp>
        <stp>[regression 04.xlsx]curves!R28C7</stp>
        <tr r="G28" s="20"/>
      </tp>
      <tp t="s">
        <v>ENBW 1 5/8 08/05/79</v>
        <stp/>
        <stp>##V3_BDPV12</stp>
        <stp>AZ851450 Corp</stp>
        <stp>security_name</stp>
        <stp>[regression 04.xlsx]curves!R22C8</stp>
        <tr r="H22" s="20"/>
      </tp>
      <tp t="s">
        <v>EDF 4 PERP</v>
        <stp/>
        <stp>##V3_BDPV12</stp>
        <stp>AU669900 Corp</stp>
        <stp>security_name</stp>
        <stp>[regression 04.xlsx]curves!R20C7</stp>
        <tr r="G20" s="20"/>
      </tp>
      <tp t="s">
        <v>REITS</v>
        <stp/>
        <stp>##V3_BDPV12</stp>
        <stp>XS1412281534 Corp</stp>
        <stp>INDUSTRY_GROUP</stp>
        <stp>[regression 04.xlsx]SEM!R53C6</stp>
        <tr r="F53" s="3"/>
      </tp>
      <tp t="s">
        <v>Banks</v>
        <stp/>
        <stp>##V3_BDPV12</stp>
        <stp>XS2150054026 Corp</stp>
        <stp>INDUSTRY_GROUP</stp>
        <stp>[regression 04.xlsx]SEM!R79C6</stp>
        <tr r="F79" s="3"/>
      </tp>
      <tp t="s">
        <v>Oil&amp;Gas</v>
        <stp/>
        <stp>##V3_BDPV12</stp>
        <stp>XS2153406868 Corp</stp>
        <stp>INDUSTRY_GROUP</stp>
        <stp>[regression 04.xlsx]SEM!R62C6</stp>
        <tr r="F62" s="3"/>
      </tp>
      <tp t="s">
        <v>Semiconductors</v>
        <stp/>
        <stp>##V3_BDPV12</stp>
        <stp>XS2010032378 Corp</stp>
        <stp>INDUSTRY_GROUP</stp>
        <stp>[regression 04.xlsx]SEM!R10C6</stp>
        <tr r="F10" s="3"/>
      </tp>
    </main>
    <main first="bofaddin.rtdserver">
      <tp t="s">
        <v>#N/A N/A</v>
        <stp/>
        <stp>BDH|16551827845113137563</stp>
        <tr r="AE48" s="20"/>
      </tp>
    </main>
    <main first="bofaddin.rtdserver">
      <tp t="s">
        <v>#N/A N/A</v>
        <stp/>
        <stp>BDH|15612958955291335417</stp>
        <tr r="AE26" s="20"/>
      </tp>
      <tp t="s">
        <v>#N/A N/A</v>
        <stp/>
        <stp>BDH|17983864928485493477</stp>
        <tr r="AE13" s="20"/>
      </tp>
    </main>
    <main first="bloomberg.rtd">
      <tp t="s">
        <v>Electric</v>
        <stp/>
        <stp>##V3_BDPV12</stp>
        <stp>FR0013284270 Corp</stp>
        <stp>INDUSTRY_GROUP</stp>
        <stp>[regression 04.xlsx]SEM!R33C6</stp>
        <tr r="F33" s="3"/>
      </tp>
    </main>
    <main first="bofaddin.rtdserver">
      <tp t="s">
        <v>#N/A N/A</v>
        <stp/>
        <stp>BDH|12283286091316736354</stp>
        <tr r="AD16" s="20"/>
      </tp>
    </main>
    <main first="bofaddin.rtdserver">
      <tp t="s">
        <v>#N/A N/A</v>
        <stp/>
        <stp>BDH|10514570022623886839</stp>
        <tr r="Z45" s="20"/>
      </tp>
    </main>
    <main first="bloomberg.rtd">
      <tp t="s">
        <v>#N/A Field Not Applicable</v>
        <stp/>
        <stp>##V3_BDPV12</stp>
        <stp>OEM0 Comdty</stp>
        <stp>callable</stp>
        <stp>[regression 04.xlsx]SEM!R73C7</stp>
        <tr r="G73" s="3"/>
      </tp>
      <tp t="s">
        <v>Y</v>
        <stp/>
        <stp>##V3_BDPV12</stp>
        <stp>XS2153406868 Corp</stp>
        <stp>callable</stp>
        <stp>[regression 04.xlsx]SEM!R62C7</stp>
        <tr r="G62" s="3"/>
      </tp>
      <tp t="s">
        <v>Y</v>
        <stp/>
        <stp>##V3_BDPV12</stp>
        <stp>XS2150054026 Corp</stp>
        <stp>callable</stp>
        <stp>[regression 04.xlsx]SEM!R79C7</stp>
        <tr r="G79" s="3"/>
      </tp>
      <tp t="s">
        <v>Y</v>
        <stp/>
        <stp>##V3_BDPV12</stp>
        <stp>XS1823623878 Corp</stp>
        <stp>callable</stp>
        <stp>[regression 04.xlsx]SEM!R12C7</stp>
        <tr r="G12" s="3"/>
      </tp>
      <tp t="s">
        <v>Y</v>
        <stp/>
        <stp>##V3_BDPV12</stp>
        <stp>XS2066706909 Corp</stp>
        <stp>callable</stp>
        <stp>[regression 04.xlsx]SEM!R26C7</stp>
        <tr r="G26" s="3"/>
      </tp>
      <tp t="s">
        <v>IBESM</v>
        <stp/>
        <stp>##V3_BDPV12</stp>
        <stp>XS1797138960 Corp</stp>
        <stp>ticker</stp>
        <stp>[regression 04.xlsx]tkrBbg!R2C8</stp>
        <tr r="H2" s="5"/>
      </tp>
      <tp t="s">
        <v>Y</v>
        <stp/>
        <stp>##V3_BDPV12</stp>
        <stp>FR0013365285 Corp</stp>
        <stp>callable</stp>
        <stp>[regression 04.xlsx]SEM!R29C7</stp>
        <tr r="G29" s="3"/>
      </tp>
      <tp t="s">
        <v>VOD</v>
        <stp/>
        <stp>##V3_BDPV12</stp>
        <stp>XS1888180640 Corp</stp>
        <stp>ticker</stp>
        <stp>[regression 04.xlsx]tkrBbg!R2C8</stp>
        <tr r="H2" s="5"/>
      </tp>
      <tp t="s">
        <v>VW</v>
        <stp/>
        <stp>##V3_BDPV12</stp>
        <stp>XS1206540806 Corp</stp>
        <stp>ticker</stp>
        <stp>[regression 04.xlsx]tkrBbg!R2C8</stp>
        <tr r="H2" s="5"/>
      </tp>
      <tp t="s">
        <v>VW</v>
        <stp/>
        <stp>##V3_BDPV12</stp>
        <stp>XS1629658755 Corp</stp>
        <stp>ticker</stp>
        <stp>[regression 04.xlsx]tkrBbg!R2C8</stp>
        <tr r="H2" s="5"/>
      </tp>
      <tp t="s">
        <v>ARNDTN</v>
        <stp/>
        <stp>##V3_BDPV12</stp>
        <stp>XS1508392625 Corp</stp>
        <stp>ticker</stp>
        <stp>[regression 04.xlsx]tkrBbg!R2C8</stp>
        <tr r="H2" s="5"/>
      </tp>
      <tp t="s">
        <v>BHP</v>
        <stp/>
        <stp>##V3_BDPV12</stp>
        <stp>XS1309436753 Corp</stp>
        <stp>ticker</stp>
        <stp>[regression 04.xlsx]tkrBbg!R2C8</stp>
        <tr r="H2" s="5"/>
      </tp>
      <tp t="s">
        <v>ECLEAR</v>
        <stp/>
        <stp>##V3_BDPV12</stp>
        <stp>XS1797663967 Corp</stp>
        <stp>ticker</stp>
        <stp>[regression 04.xlsx]tkrBbg!R2C8</stp>
        <tr r="H2" s="5"/>
      </tp>
      <tp t="s">
        <v>DEUTSCH BAHN FIN</v>
        <stp/>
        <stp>##V3_BDPV12</stp>
        <stp>XS2010039548 Corp</stp>
        <stp>short_name</stp>
        <stp>[regression 04.xlsx]main!R19C5</stp>
        <tr r="E19" s="1"/>
      </tp>
      <tp t="s">
        <v>#N/A N/A</v>
        <stp/>
        <stp>##V3_BDPV12</stp>
        <stp>ZR796862 Corp</stp>
        <stp>rtg_moody</stp>
        <stp>[regression 04.xlsx]all names!R39C17</stp>
        <tr r="Q39" s="16"/>
      </tp>
      <tp t="s">
        <v>Baa3</v>
        <stp/>
        <stp>##V3_BDPV12</stp>
        <stp>ZR363806 Corp</stp>
        <stp>rtg_moody</stp>
        <stp>[regression 04.xlsx]all names!R46C16</stp>
        <tr r="P46" s="16"/>
      </tp>
      <tp t="s">
        <v>Baa3</v>
        <stp/>
        <stp>##V3_BDPV12</stp>
        <stp>ZR363807 Corp</stp>
        <stp>rtg_moody</stp>
        <stp>[regression 04.xlsx]all names!R46C17</stp>
        <tr r="Q46" s="16"/>
      </tp>
      <tp t="s">
        <v>TOTAL SA</v>
        <stp/>
        <stp>##V3_BDPV12</stp>
        <stp>XS1413581205 Corp</stp>
        <stp>short_name</stp>
        <stp>[regression 04.xlsx]main!R41C5</stp>
        <tr r="E41" s="1"/>
      </tp>
      <tp t="s">
        <v>Ba1</v>
        <stp/>
        <stp>##V3_BDPV12</stp>
        <stp>AX960245 Corp</stp>
        <stp>rtg_moody</stp>
        <stp>[regression 04.xlsx]all names!R43C17</stp>
        <tr r="Q43" s="16"/>
      </tp>
      <tp t="s">
        <v>Ba1</v>
        <stp/>
        <stp>##V3_BDPV12</stp>
        <stp>AX960245 Corp</stp>
        <stp>rtg_moody</stp>
        <stp>[regression 04.xlsx]all names!R43C16</stp>
        <tr r="P43" s="16"/>
      </tp>
      <tp t="s">
        <v>AFFP 6 1/4 PERP</v>
        <stp/>
        <stp>##V3_BDPV12</stp>
        <stp>FR0012650281 Corp</stp>
        <stp>security name</stp>
        <stp>[regression 04.xlsx]tkrBbg!R2C7</stp>
        <tr r="G2" s="5"/>
      </tp>
      <tp t="s">
        <v>Real Estate</v>
        <stp/>
        <stp>##V3_BDPV12</stp>
        <stp>XS1788973573 Corp</stp>
        <stp>INDUSTRY_GROUP</stp>
        <stp>[regression 04.xlsx]SEM!R170C6</stp>
        <tr r="F170" s="3"/>
      </tp>
      <tp t="s">
        <v>EDF 5 7/8 PERP</v>
        <stp/>
        <stp>##V3_BDPV12</stp>
        <stp>FR0011700293 Corp</stp>
        <stp>security name</stp>
        <stp>[regression 04.xlsx]tkrBbg!R2C7</stp>
        <tr r="G2" s="5"/>
      </tp>
      <tp t="s">
        <v>Chemicals</v>
        <stp/>
        <stp>##V3_BDPV12</stp>
        <stp>XS0992293901 Corp</stp>
        <stp>INDUSTRY_GROUP</stp>
        <stp>[regression 04.xlsx]SEM!R181C6</stp>
        <tr r="F181" s="3"/>
      </tp>
      <tp t="s">
        <v>Electric</v>
        <stp/>
        <stp>##V3_BDPV12</stp>
        <stp>XS1219498141 Corp</stp>
        <stp>INDUSTRY_GROUP</stp>
        <stp>[regression 04.xlsx]SEM!R142C6</stp>
        <tr r="F142" s="3"/>
      </tp>
      <tp t="s">
        <v>Auto Manufacturers</v>
        <stp/>
        <stp>##V3_BDPV12</stp>
        <stp>XS1048428012 Corp</stp>
        <stp>INDUSTRY_GROUP</stp>
        <stp>[regression 04.xlsx]SEM!R167C6</stp>
        <tr r="F167" s="3"/>
      </tp>
      <tp t="s">
        <v>ULFP 2 1/8 PERP</v>
        <stp/>
        <stp>##V3_BDPV12</stp>
        <stp>FR0013330529 Corp</stp>
        <stp>security name</stp>
        <stp>[regression 04.xlsx]tkrBbg!R2C7</stp>
        <tr r="G2" s="5"/>
      </tp>
      <tp t="s">
        <v>ULFP 2 7/8 PERP</v>
        <stp/>
        <stp>##V3_BDPV12</stp>
        <stp>FR0013330537 Corp</stp>
        <stp>security name</stp>
        <stp>[regression 04.xlsx]tkrBbg!R2C7</stp>
        <tr r="G2" s="5"/>
      </tp>
      <tp t="s">
        <v>ENGIFP 1 3/8 PERP</v>
        <stp/>
        <stp>##V3_BDPV12</stp>
        <stp>FR0013310505 Corp</stp>
        <stp>security name</stp>
        <stp>[regression 04.xlsx]tkrBbg!R2C7</stp>
        <tr r="G2" s="5"/>
      </tp>
      <tp t="s">
        <v>N</v>
        <stp/>
        <stp>##V3_BDPV12</stp>
        <stp>DE000A2YNZY4 Corp</stp>
        <stp>callable</stp>
        <stp>[regression 04.xlsx]SEM!R14C7</stp>
        <tr r="G14" s="3"/>
      </tp>
      <tp>
        <v>653.8101806640625</v>
        <stp/>
        <stp>##V3_BDPV12</stp>
        <stp>ZP426727 Corp</stp>
        <stp>blp_i_sprd_mid</stp>
        <stp>[regression 04.xlsx]all names!R8C13</stp>
        <tr r="M8" s="16"/>
      </tp>
      <tp>
        <v>737.6171875</v>
        <stp/>
        <stp>##V3_BDPV12</stp>
        <stp>ZQ258633 Corp</stp>
        <stp>blp_i_sprd_mid</stp>
        <stp>[regression 04.xlsx]all names!R7C13</stp>
        <tr r="M7" s="16"/>
      </tp>
      <tp t="s">
        <v>MRKGR 2 7/8 06/25/79</v>
        <stp/>
        <stp>##V3_BDPV12</stp>
        <stp>AZ207706 Corp</stp>
        <stp>security_name</stp>
        <stp>[regression 04.xlsx]curves!R30C8</stp>
        <tr r="H30" s="20"/>
      </tp>
      <tp t="s">
        <v>ENBW 3 3/8 04/05/77</v>
        <stp/>
        <stp>##V3_BDPV12</stp>
        <stp>QZ716550 Corp</stp>
        <stp>security_name</stp>
        <stp>[regression 04.xlsx]curves!R22C7</stp>
        <tr r="G22" s="20"/>
      </tp>
      <tp t="s">
        <v>DBOERS 2 3/4 02/05/41</v>
        <stp/>
        <stp>##V3_BDPV12</stp>
        <stp>UV391246 Corp</stp>
        <stp>security_name</stp>
        <stp>[regression 04.xlsx]curves!R19C7</stp>
        <tr r="G19" s="20"/>
      </tp>
      <tp t="s">
        <v>SBBBSS 2.624 PERP</v>
        <stp/>
        <stp>##V3_BDPV12</stp>
        <stp>ZP659512 Corp</stp>
        <stp>security_name</stp>
        <stp>[regression 04.xlsx]curves!R38C8</stp>
        <tr r="H38" s="20"/>
      </tp>
    </main>
    <main first="bofaddin.rtdserver">
      <tp t="s">
        <v>#N/A N/A</v>
        <stp/>
        <stp>BDH|10083905474402764133</stp>
        <tr r="Y18" s="20"/>
      </tp>
    </main>
    <main first="bloomberg.rtd">
      <tp t="s">
        <v>Electric</v>
        <stp/>
        <stp>##V3_BDPV12</stp>
        <stp>FR0010891317 Corp</stp>
        <stp>INDUSTRY_GROUP</stp>
        <stp>[regression 04.xlsx]SEM!R24C6</stp>
        <tr r="F24" s="3"/>
      </tp>
    </main>
    <main first="bloomberg.rtd">
      <tp t="s">
        <v>Water</v>
        <stp/>
        <stp>##V3_BDPV12</stp>
        <stp>FR0013476595 Corp</stp>
        <stp>INDUSTRY_GROUP</stp>
        <stp>[regression 04.xlsx]SEM!R68C6</stp>
        <tr r="F68" s="3"/>
      </tp>
      <tp t="s">
        <v>Banks</v>
        <stp/>
        <stp>##V3_BDPV12</stp>
        <stp>CH0537261858 Corp</stp>
        <stp>INDUSTRY_GROUP</stp>
        <stp>[regression 04.xlsx]SEM!R71C6</stp>
        <tr r="F71" s="3"/>
      </tp>
    </main>
    <main first="bofaddin.rtdserver">
      <tp t="s">
        <v>#N/A N/A</v>
        <stp/>
        <stp>BDH|16816811678595210173</stp>
        <tr r="AD17" s="20"/>
      </tp>
    </main>
    <main first="bloomberg.rtd">
      <tp t="s">
        <v>Electric</v>
        <stp/>
        <stp>##V3_BDPV12</stp>
        <stp>FR0013365285 Corp</stp>
        <stp>INDUSTRY_GROUP</stp>
        <stp>[regression 04.xlsx]SEM!R29C6</stp>
        <tr r="F29" s="3"/>
      </tp>
    </main>
    <main first="bofaddin.rtdserver">
      <tp t="s">
        <v>#N/A N/A</v>
        <stp/>
        <stp>BDH|15443435577449288243</stp>
        <tr r="AD35" s="20"/>
      </tp>
      <tp t="s">
        <v>#N/A N/A</v>
        <stp/>
        <stp>BDH|15299193053684398827</stp>
        <tr r="AD30" s="20"/>
      </tp>
    </main>
    <main first="bloomberg.rtd">
      <tp t="s">
        <v>Y</v>
        <stp/>
        <stp>##V3_BDPV12</stp>
        <stp>BE6320936287 Corp</stp>
        <stp>callable</stp>
        <stp>[regression 04.xlsx]SEM!R5C7</stp>
        <tr r="G5" s="3"/>
      </tp>
    </main>
    <main first="bofaddin.rtdserver">
      <tp t="s">
        <v>#N/A N/A</v>
        <stp/>
        <stp>BDH|18266972883305899154</stp>
        <tr r="AD48" s="20"/>
      </tp>
    </main>
    <main first="bloomberg.rtd">
      <tp t="s">
        <v>Banks</v>
        <stp/>
        <stp>##V3_BDPV12</stp>
        <stp>FR0013508512 Corp</stp>
        <stp>INDUSTRY_GROUP</stp>
        <stp>[regression 04.xlsx]SEM!R78C6</stp>
        <tr r="F78" s="3"/>
      </tp>
    </main>
    <main first="bloomberg.rtd">
      <tp t="s">
        <v>SOLBBB 4 1/4 PERP</v>
        <stp/>
        <stp>##V3_BDPV12</stp>
        <stp>BE6309987400 Corp</stp>
        <stp>security_name</stp>
        <stp>[regression 04.xlsx]main!R4C7</stp>
        <tr r="G4" s="1"/>
      </tp>
      <tp t="s">
        <v>01/01/2025</v>
        <stp/>
        <stp>##V3_BDPV12</stp>
        <stp>ZR796682 Corp</stp>
        <stp>nxt_call_dt</stp>
        <stp>[regression 04.xlsx]curves!R28C9</stp>
        <tr r="I28" s="20"/>
      </tp>
      <tp t="s">
        <v>05/01/2022</v>
        <stp/>
        <stp>##V3_BDPV12</stp>
        <stp>QZ716550 Corp</stp>
        <stp>nxt_call_dt</stp>
        <stp>[regression 04.xlsx]curves!R22C9</stp>
        <tr r="I22" s="20"/>
      </tp>
      <tp t="s">
        <v>VLVY</v>
        <stp/>
        <stp>##V3_BDPV12</stp>
        <stp>XS1150695192 Corp</stp>
        <stp>ticker</stp>
        <stp>[regression 04.xlsx]tkrBbg!R2C8</stp>
        <tr r="H2" s="5"/>
      </tp>
      <tp t="s">
        <v>AFFP</v>
        <stp/>
        <stp>##V3_BDPV12</stp>
        <stp>FR0012650281 Corp</stp>
        <stp>ticker</stp>
        <stp>[regression 04.xlsx]tkrBbg!R2C8</stp>
        <tr r="H2" s="5"/>
      </tp>
      <tp t="s">
        <v>FERSM</v>
        <stp/>
        <stp>##V3_BDPV12</stp>
        <stp>XS1716927766 Corp</stp>
        <stp>ticker</stp>
        <stp>[regression 04.xlsx]tkrBbg!R2C8</stp>
        <tr r="H2" s="5"/>
      </tp>
      <tp t="s">
        <v>Y</v>
        <stp/>
        <stp>##V3_BDPV12</stp>
        <stp>FR0013425170 Corp</stp>
        <stp>callable</stp>
        <stp>[regression 04.xlsx]SEM!R95C7</stp>
        <tr r="G95" s="3"/>
      </tp>
      <tp t="s">
        <v>N</v>
        <stp/>
        <stp>##V3_BDPV12</stp>
        <stp>XS2101349723 Corp</stp>
        <stp>callable</stp>
        <stp>[regression 04.xlsx]SEM!R80C7</stp>
        <tr r="G80" s="3"/>
      </tp>
      <tp t="s">
        <v>TELEFO</v>
        <stp/>
        <stp>##V3_BDPV12</stp>
        <stp>XS2109819859 Corp</stp>
        <stp>ticker</stp>
        <stp>[regression 04.xlsx]tkrBbg!R2C8</stp>
        <tr r="H2" s="5"/>
      </tp>
      <tp t="s">
        <v>N</v>
        <stp/>
        <stp>##V3_BDPV12</stp>
        <stp>FR0010961581 Corp</stp>
        <stp>callable</stp>
        <stp>[regression 04.xlsx]SEM!R22C7</stp>
        <tr r="G22" s="3"/>
      </tp>
      <tp t="s">
        <v>ARNDTN</v>
        <stp/>
        <stp>##V3_BDPV12</stp>
        <stp>XS2027946610 Corp</stp>
        <stp>ticker</stp>
        <stp>[regression 04.xlsx]tkrBbg!R2C8</stp>
        <tr r="H2" s="5"/>
      </tp>
      <tp t="s">
        <v>N</v>
        <stp/>
        <stp>##V3_BDPV12</stp>
        <stp>XS1412711217 Corp</stp>
        <stp>callable</stp>
        <stp>[regression 04.xlsx]SEM!R36C7</stp>
        <tr r="G36" s="3"/>
      </tp>
      <tp t="s">
        <v>Y</v>
        <stp/>
        <stp>##V3_BDPV12</stp>
        <stp>XS1689540935 Corp</stp>
        <stp>callable</stp>
        <stp>[regression 04.xlsx]SEM!R86C7</stp>
        <tr r="G86" s="3"/>
      </tp>
      <tp t="s">
        <v>N</v>
        <stp/>
        <stp>##V3_BDPV12</stp>
        <stp>XS2107315470 Corp</stp>
        <stp>callable</stp>
        <stp>[regression 04.xlsx]SEM!R35C7</stp>
        <tr r="G35" s="3"/>
      </tp>
      <tp t="s">
        <v>N</v>
        <stp/>
        <stp>##V3_BDPV12</stp>
        <stp>XS2156510021 Corp</stp>
        <stp>callable</stp>
        <stp>[regression 04.xlsx]SEM!R90C7</stp>
        <tr r="G90" s="3"/>
      </tp>
      <tp t="s">
        <v>Y</v>
        <stp/>
        <stp>##V3_BDPV12</stp>
        <stp>FR0013428513 Corp</stp>
        <stp>callable</stp>
        <stp>[regression 04.xlsx]SEM!R31C7</stp>
        <tr r="G31" s="3"/>
      </tp>
      <tp t="s">
        <v>VOD</v>
        <stp/>
        <stp>##V3_BDPV12</stp>
        <stp>XS1888180996 Corp</stp>
        <stp>ticker</stp>
        <stp>[regression 04.xlsx]tkrBbg!R2C8</stp>
        <tr r="H2" s="5"/>
      </tp>
      <tp t="s">
        <v>Y</v>
        <stp/>
        <stp>##V3_BDPV12</stp>
        <stp>FR0013344686 Corp</stp>
        <stp>callable</stp>
        <stp>[regression 04.xlsx]SEM!R32C7</stp>
        <tr r="G32" s="3"/>
      </tp>
      <tp t="s">
        <v>SEVFP</v>
        <stp/>
        <stp>##V3_BDPV12</stp>
        <stp>FR0013445335 Corp</stp>
        <stp>ticker</stp>
        <stp>[regression 04.xlsx]tkrBbg!R2C8</stp>
        <tr r="H2" s="5"/>
      </tp>
      <tp t="s">
        <v>REPSM</v>
        <stp/>
        <stp>##V3_BDPV12</stp>
        <stp>XS1207054666 Corp</stp>
        <stp>ticker</stp>
        <stp>[regression 04.xlsx]tkrBbg!R2C8</stp>
        <tr r="H2" s="5"/>
      </tp>
      <tp t="s">
        <v>21/07/2023</v>
        <stp/>
        <stp>##V3_BDPV12</stp>
        <stp>AN964724 Corp</stp>
        <stp>nxt_call_dt</stp>
        <stp>[regression 04.xlsx]curves!R11C9</stp>
        <tr r="I11" s="20"/>
      </tp>
      <tp t="s">
        <v>TOTAL</v>
        <stp/>
        <stp>##V3_BDPV12</stp>
        <stp>XS1413581205 Corp</stp>
        <stp>ticker</stp>
        <stp>[regression 04.xlsx]tkrBbg!R2C8</stp>
        <tr r="H2" s="5"/>
      </tp>
      <tp t="s">
        <v>N</v>
        <stp/>
        <stp>##V3_BDPV12</stp>
        <stp>FR0010891317 Corp</stp>
        <stp>callable</stp>
        <stp>[regression 04.xlsx]SEM!R24C7</stp>
        <tr r="G24" s="3"/>
      </tp>
      <tp t="s">
        <v>KPN</v>
        <stp/>
        <stp>##V3_BDPV12</stp>
        <stp>XS2069101868 Corp</stp>
        <stp>ticker</stp>
        <stp>[regression 04.xlsx]tkrBbg!R2C8</stp>
        <tr r="H2" s="5"/>
      </tp>
      <tp t="s">
        <v>SZUGR</v>
        <stp/>
        <stp>##V3_BDPV12</stp>
        <stp>XS0222524372 Corp</stp>
        <stp>ticker</stp>
        <stp>[regression 04.xlsx]tkrBbg!R2C8</stp>
        <tr r="H2" s="5"/>
      </tp>
      <tp t="s">
        <v>Y</v>
        <stp/>
        <stp>##V3_BDPV12</stp>
        <stp>XS1120649584 Corp</stp>
        <stp>callable</stp>
        <stp>[regression 04.xlsx]SEM!R83C7</stp>
        <tr r="G83" s="3"/>
      </tp>
      <tp t="s">
        <v>COFP</v>
        <stp/>
        <stp>##V3_BDPV12</stp>
        <stp>FR0011606169 Corp</stp>
        <stp>ticker</stp>
        <stp>[regression 04.xlsx]tkrBbg!R2C8</stp>
        <tr r="H2" s="5"/>
      </tp>
      <tp t="s">
        <v>T</v>
        <stp/>
        <stp>##V3_BDPV12</stp>
        <stp>XS2114413565 Corp</stp>
        <stp>ticker</stp>
        <stp>[regression 04.xlsx]tkrBbg!R2C8</stp>
        <tr r="H2" s="5"/>
      </tp>
      <tp t="s">
        <v>ENBW</v>
        <stp/>
        <stp>##V3_BDPV12</stp>
        <stp>XS1044811591 Corp</stp>
        <stp>ticker</stp>
        <stp>[regression 04.xlsx]tkrBbg!R2C8</stp>
        <tr r="H2" s="5"/>
        <tr r="H2" s="5"/>
      </tp>
      <tp t="s">
        <v>VATFAL</v>
        <stp/>
        <stp>##V3_BDPV12</stp>
        <stp>XS1205618470 Corp</stp>
        <stp>ticker</stp>
        <stp>[regression 04.xlsx]tkrBbg!R2C8</stp>
        <tr r="H2" s="5"/>
      </tp>
      <tp t="s">
        <v>20/10/2025</v>
        <stp/>
        <stp>##V3_BDPV12</stp>
        <stp>USQ12441AB91 Corp</stp>
        <stp>nxt_call_dt</stp>
        <stp>[regression 04.xlsx]SEM!R104C8</stp>
        <tr r="H104" s="3"/>
      </tp>
      <tp t="s">
        <v>#N/A N/A</v>
        <stp/>
        <stp>##V3_BDPV12</stp>
        <stp>ZP659512 Corp</stp>
        <stp>rtg_moody</stp>
        <stp>[regression 04.xlsx]all names!R53C17</stp>
        <tr r="Q53" s="16"/>
      </tp>
      <tp t="s">
        <v>Ba1</v>
        <stp/>
        <stp>##V3_BDPV12</stp>
        <stp>ZS108668 Corp</stp>
        <stp>rtg_moody</stp>
        <stp>[regression 04.xlsx]all names!R23C17</stp>
        <tr r="Q23" s="16"/>
      </tp>
      <tp t="s">
        <v>Ba2</v>
        <stp/>
        <stp>##V3_BDPV12</stp>
        <stp>AR738776 Corp</stp>
        <stp>rtg_moody</stp>
        <stp>[regression 04.xlsx]all names!R63C16</stp>
        <tr r="P63" s="16"/>
      </tp>
      <tp t="s">
        <v>REPSOL INTL FIN</v>
        <stp/>
        <stp>##V3_BDPV12</stp>
        <stp>XS1207058733 Corp</stp>
        <stp>short_name</stp>
        <stp>[regression 04.xlsx]main!R26C5</stp>
        <tr r="E26" s="1"/>
      </tp>
      <tp t="s">
        <v>Baa3</v>
        <stp/>
        <stp>##V3_BDPV12</stp>
        <stp>ZQ804479 Corp</stp>
        <stp>rtg_moody</stp>
        <stp>[regression 04.xlsx]all names!R50C17</stp>
        <tr r="Q50" s="16"/>
      </tp>
      <tp t="s">
        <v>Ba1</v>
        <stp/>
        <stp>##V3_BDPV12</stp>
        <stp>AV915324 Corp</stp>
        <stp>rtg_moody</stp>
        <stp>[regression 04.xlsx]all names!R58C17</stp>
        <tr r="Q58" s="16"/>
      </tp>
      <tp t="s">
        <v>Banks</v>
        <stp/>
        <stp>##V3_BDPV12</stp>
        <stp>XS2050933972 Corp</stp>
        <stp>INDUSTRY_GROUP</stp>
        <stp>[regression 04.xlsx]SEM!R422C6</stp>
        <tr r="F422" s="3"/>
      </tp>
      <tp t="s">
        <v>Electric</v>
        <stp/>
        <stp>##V3_BDPV12</stp>
        <stp>XS1890845875 Corp</stp>
        <stp>INDUSTRY_GROUP</stp>
        <stp>[regression 04.xlsx]SEM!R128C6</stp>
        <tr r="F128" s="3"/>
      </tp>
      <tp t="s">
        <v>Electric</v>
        <stp/>
        <stp>##V3_BDPV12</stp>
        <stp>XS1014987355 Corp</stp>
        <stp>INDUSTRY_GROUP</stp>
        <stp>[regression 04.xlsx]SEM!R122C6</stp>
        <tr r="F122" s="3"/>
      </tp>
      <tp t="s">
        <v>Electric</v>
        <stp/>
        <stp>##V3_BDPV12</stp>
        <stp>XS1713463559 Corp</stp>
        <stp>INDUSTRY_GROUP</stp>
        <stp>[regression 04.xlsx]SEM!R176C6</stp>
        <tr r="F176" s="3"/>
      </tp>
      <tp t="s">
        <v>Banks</v>
        <stp/>
        <stp>##V3_BDPV12</stp>
        <stp>XS1884698256 Corp</stp>
        <stp>INDUSTRY_GROUP</stp>
        <stp>[regression 04.xlsx]SEM!R364C6</stp>
        <tr r="F364" s="3"/>
      </tp>
      <tp t="s">
        <v>Banks</v>
        <stp/>
        <stp>##V3_BDPV12</stp>
        <stp>XS2122174415 Corp</stp>
        <stp>INDUSTRY_GROUP</stp>
        <stp>[regression 04.xlsx]SEM!R412C6</stp>
        <tr r="F412" s="3"/>
      </tp>
      <tp t="s">
        <v>10/08/2025</v>
        <stp/>
        <stp>##V3_BDPV12</stp>
        <stp>US780099CK11 Corp</stp>
        <stp>nxt_call_dt</stp>
        <stp>[regression 04.xlsx]SEM!R379C8</stp>
        <tr r="H379" s="3"/>
      </tp>
      <tp t="s">
        <v>Oil&amp;Gas</v>
        <stp/>
        <stp>##V3_BDPV12</stp>
        <stp>XS1413581205 Corp</stp>
        <stp>INDUSTRY_GROUP</stp>
        <stp>[regression 04.xlsx]SEM!R154C6</stp>
        <tr r="F154" s="3"/>
      </tp>
      <tp t="s">
        <v>Banks</v>
        <stp/>
        <stp>##V3_BDPV12</stp>
        <stp>XS1425367494 Corp</stp>
        <stp>INDUSTRY_GROUP</stp>
        <stp>[regression 04.xlsx]SEM!R361C6</stp>
        <tr r="F361" s="3"/>
      </tp>
      <tp t="s">
        <v>Banks</v>
        <stp/>
        <stp>##V3_BDPV12</stp>
        <stp>XS1952091202 Corp</stp>
        <stp>INDUSTRY_GROUP</stp>
        <stp>[regression 04.xlsx]SEM!R380C6</stp>
        <tr r="F380" s="3"/>
      </tp>
      <tp t="s">
        <v>Oil&amp;Gas</v>
        <stp/>
        <stp>##V3_BDPV12</stp>
        <stp>XS1501167164 Corp</stp>
        <stp>INDUSTRY_GROUP</stp>
        <stp>[regression 04.xlsx]SEM!R153C6</stp>
        <tr r="F153" s="3"/>
      </tp>
      <tp t="s">
        <v>Oil&amp;Gas</v>
        <stp/>
        <stp>##V3_BDPV12</stp>
        <stp>XS2107315470 Corp</stp>
        <stp>INDUSTRY_GROUP</stp>
        <stp>[regression 04.xlsx]SEM!R35C6</stp>
        <tr r="F35" s="3"/>
      </tp>
      <tp t="s">
        <v>IFXGR 3 5/8 PERP</v>
        <stp/>
        <stp>##V3_BDPV12</stp>
        <stp>ZR796862 Corp</stp>
        <stp>security_name</stp>
        <stp>[regression 04.xlsx]curves!R28C8</stp>
        <tr r="H28" s="20"/>
      </tp>
      <tp t="s">
        <v>CPIPGR 4 7/8 PERP</v>
        <stp/>
        <stp>##V3_BDPV12</stp>
        <stp>ZS108668 Corp</stp>
        <stp>security_name</stp>
        <stp>[regression 04.xlsx]curves!R17C8</stp>
        <tr r="H17" s="20"/>
      </tp>
      <tp t="s">
        <v>ERFFP 2 7/8 PERP</v>
        <stp/>
        <stp>##V3_BDPV12</stp>
        <stp>ZR457518 Corp</stp>
        <stp>security_name</stp>
        <stp>[regression 04.xlsx]curves!R25C7</stp>
        <tr r="G25" s="20"/>
      </tp>
      <tp t="s">
        <v>Electric</v>
        <stp/>
        <stp>##V3_BDPV12</stp>
        <stp>FR0013213295 Corp</stp>
        <stp>INDUSTRY_GROUP</stp>
        <stp>[regression 04.xlsx]SEM!R21C6</stp>
        <tr r="F21" s="3"/>
      </tp>
    </main>
    <main first="bofaddin.rtdserver">
      <tp t="s">
        <v>#N/A N/A</v>
        <stp/>
        <stp>BDH|14849343994838972401</stp>
        <tr r="Z27" s="20"/>
      </tp>
    </main>
    <main first="bloomberg.rtd">
      <tp t="s">
        <v>Electric</v>
        <stp/>
        <stp>##V3_BDPV12</stp>
        <stp>FR0010961581 Corp</stp>
        <stp>INDUSTRY_GROUP</stp>
        <stp>[regression 04.xlsx]SEM!R22C6</stp>
        <tr r="F22" s="3"/>
      </tp>
    </main>
    <main first="bofaddin.rtdserver">
      <tp t="e">
        <v>#N/A</v>
        <stp/>
        <stp>BDH|13047847183534749539</stp>
        <tr r="F27" s="15"/>
        <tr r="F8" s="14"/>
      </tp>
    </main>
    <main first="bofaddin.rtdserver">
      <tp t="s">
        <v>#N/A N/A</v>
        <stp/>
        <stp>BDH|14461913030465597954</stp>
        <tr r="AE49" s="20"/>
      </tp>
      <tp t="s">
        <v>#N/A N/A</v>
        <stp/>
        <stp>BDH|12086099078561170650</stp>
        <tr r="AD44" s="20"/>
      </tp>
    </main>
    <main first="bloomberg.rtd">
      <tp t="s">
        <v>Water</v>
        <stp/>
        <stp>##V3_BDPV12</stp>
        <stp>FR0013476595 Corp</stp>
        <stp>INDUSTRY_GROUP</stp>
        <stp>[regression 04.xlsx]SEM!R77C6</stp>
        <tr r="F77" s="3"/>
      </tp>
    </main>
    <main first="bofaddin.rtdserver">
      <tp t="s">
        <v>#N/A N/A</v>
        <stp/>
        <stp>BDH|17483305805513793528</stp>
        <tr r="AD26" s="20"/>
      </tp>
    </main>
    <main first="bloomberg.rtd">
      <tp t="s">
        <v>Sovereign</v>
        <stp/>
        <stp>##V3_BDPV12</stp>
        <stp>DE0001102499 Govt</stp>
        <stp>INDUSTRY_GROUP</stp>
        <stp>[regression 04.xlsx]SEM!R18C6</stp>
        <tr r="F18" s="3"/>
      </tp>
    </main>
    <main first="bofaddin.rtdserver">
      <tp t="s">
        <v>#N/A N/A</v>
        <stp/>
        <stp>BDH|11657149130246012754</stp>
        <tr r="AD19" s="20"/>
      </tp>
      <tp t="s">
        <v>#N/A N/A</v>
        <stp/>
        <stp>BDH|10857838838769234061</stp>
        <tr r="Y30" s="20"/>
      </tp>
    </main>
    <main first="bofaddin.rtdserver">
      <tp t="s">
        <v>#N/A N/A</v>
        <stp/>
        <stp>BDH|17592300424254439030</stp>
        <tr r="AD23" s="20"/>
      </tp>
      <tp t="s">
        <v>#N/A N/A</v>
        <stp/>
        <stp>BDH|12786881899743844289</stp>
        <tr r="Y29" s="20"/>
      </tp>
    </main>
    <main first="bofaddin.rtdserver">
      <tp t="e">
        <v>#N/A</v>
        <stp/>
        <stp>BDH|11000980576114270914</stp>
        <tr r="F33" s="15"/>
        <tr r="F14" s="14"/>
      </tp>
    </main>
    <main first="bloomberg.rtd">
      <tp t="s">
        <v>24/03/2026</v>
        <stp/>
        <stp>##V3_BDPV12</stp>
        <stp>EK131372 Corp</stp>
        <stp>nxt_call_dt</stp>
        <stp>[regression 04.xlsx]directH (tkr)!R28C5</stp>
        <tr r="E28" s="15"/>
      </tp>
      <tp t="s">
        <v>02/06/2021</v>
        <stp/>
        <stp>##V3_BDPV12</stp>
        <stp>QJ937853 Corp</stp>
        <stp>nxt_call_dt</stp>
        <stp>[regression 04.xlsx]curves!R42C9</stp>
        <tr r="I42" s="20"/>
      </tp>
      <tp>
        <v>4.25</v>
        <stp/>
        <stp>##V3_BDPV12</stp>
        <stp>BE6309987400 Corp</stp>
        <stp>coupon</stp>
        <stp>[regression 04.xlsx]tkrBbg!R2C9</stp>
        <tr r="I2" s="5"/>
      </tp>
      <tp t="s">
        <v>TOTAL</v>
        <stp/>
        <stp>##V3_BDPV12</stp>
        <stp>XS1974787480 Corp</stp>
        <stp>ticker</stp>
        <stp>[regression 04.xlsx]tkrBbg!R2C8</stp>
        <tr r="H2" s="5"/>
      </tp>
      <tp t="s">
        <v>Y</v>
        <stp/>
        <stp>##V3_BDPV12</stp>
        <stp>FR0013381704 Corp</stp>
        <stp>callable</stp>
        <stp>[regression 04.xlsx]SEM!R82C7</stp>
        <tr r="G82" s="3"/>
      </tp>
      <tp t="s">
        <v>Y</v>
        <stp/>
        <stp>##V3_BDPV12</stp>
        <stp>FR0013457157 Corp</stp>
        <stp>callable</stp>
        <stp>[regression 04.xlsx]SEM!R94C7</stp>
        <tr r="G94" s="3"/>
      </tp>
      <tp t="s">
        <v>Y</v>
        <stp/>
        <stp>##V3_BDPV12</stp>
        <stp>XS1960678412 Corp</stp>
        <stp>callable</stp>
        <stp>[regression 04.xlsx]SEM!R43C7</stp>
        <tr r="G43" s="3"/>
      </tp>
      <tp t="s">
        <v>Y</v>
        <stp/>
        <stp>##V3_BDPV12</stp>
        <stp>XS2153409029 Corp</stp>
        <stp>callable</stp>
        <stp>[regression 04.xlsx]SEM!R64C7</stp>
        <tr r="G64" s="3"/>
      </tp>
      <tp t="s">
        <v>TOTAL</v>
        <stp/>
        <stp>##V3_BDPV12</stp>
        <stp>XS1501167164 Corp</stp>
        <stp>ticker</stp>
        <stp>[regression 04.xlsx]tkrBbg!R2C8</stp>
        <tr r="H2" s="5"/>
      </tp>
      <tp t="s">
        <v>TELEFO</v>
        <stp/>
        <stp>##V3_BDPV12</stp>
        <stp>XS1050461034 Corp</stp>
        <stp>ticker</stp>
        <stp>[regression 04.xlsx]tkrBbg!R2C8</stp>
        <tr r="H2" s="5"/>
      </tp>
      <tp t="s">
        <v>ERFFP</v>
        <stp/>
        <stp>##V3_BDPV12</stp>
        <stp>XS2051471105 Corp</stp>
        <stp>ticker</stp>
        <stp>[regression 04.xlsx]tkrBbg!R2C8</stp>
        <tr r="H2" s="5"/>
      </tp>
      <tp t="s">
        <v>N</v>
        <stp/>
        <stp>##V3_BDPV12</stp>
        <stp>XS1693818525 Corp</stp>
        <stp>callable</stp>
        <stp>[regression 04.xlsx]SEM!R61C7</stp>
        <tr r="G61" s="3"/>
      </tp>
      <tp t="s">
        <v>EDF</v>
        <stp/>
        <stp>##V3_BDPV12</stp>
        <stp>FR0011697010 Corp</stp>
        <stp>ticker</stp>
        <stp>[regression 04.xlsx]tkrBbg!R2C8</stp>
        <tr r="H2" s="5"/>
      </tp>
      <tp t="s">
        <v>ORAFP</v>
        <stp/>
        <stp>##V3_BDPV12</stp>
        <stp>XS1115490523 Corp</stp>
        <stp>ticker</stp>
        <stp>[regression 04.xlsx]tkrBbg!R2C8</stp>
        <tr r="H2" s="5"/>
      </tp>
      <tp t="s">
        <v>DBOERS</v>
        <stp/>
        <stp>##V3_BDPV12</stp>
        <stp>DE000A161W62 Corp</stp>
        <stp>ticker</stp>
        <stp>[regression 04.xlsx]tkrBbg!R2C8</stp>
        <tr r="H2" s="5"/>
      </tp>
      <tp t="s">
        <v>EDF</v>
        <stp/>
        <stp>##V3_BDPV12</stp>
        <stp>FR0011697028 Corp</stp>
        <stp>ticker</stp>
        <stp>[regression 04.xlsx]tkrBbg!R2C8</stp>
        <tr r="H2" s="5"/>
      </tp>
      <tp t="s">
        <v>BHP</v>
        <stp/>
        <stp>##V3_BDPV12</stp>
        <stp>XS1309436910 Corp</stp>
        <stp>ticker</stp>
        <stp>[regression 04.xlsx]tkrBbg!R2C8</stp>
        <tr r="H2" s="5"/>
      </tp>
      <tp t="s">
        <v>IFXGR</v>
        <stp/>
        <stp>##V3_BDPV12</stp>
        <stp>XS2056730679 Corp</stp>
        <stp>ticker</stp>
        <stp>[regression 04.xlsx]tkrBbg!R2C8</stp>
        <tr r="H2" s="5"/>
      </tp>
      <tp t="s">
        <v>REPSM</v>
        <stp/>
        <stp>##V3_BDPV12</stp>
        <stp>XS1207058733 Corp</stp>
        <stp>ticker</stp>
        <stp>[regression 04.xlsx]tkrBbg!R2C8</stp>
        <tr r="H2" s="5"/>
      </tp>
      <tp t="s">
        <v>TELEFO</v>
        <stp/>
        <stp>##V3_BDPV12</stp>
        <stp>XS1795406575 Corp</stp>
        <stp>ticker</stp>
        <stp>[regression 04.xlsx]tkrBbg!R2C8</stp>
        <tr r="H2" s="5"/>
      </tp>
      <tp t="s">
        <v>ENGIFP</v>
        <stp/>
        <stp>##V3_BDPV12</stp>
        <stp>FR0013431244 Corp</stp>
        <stp>ticker</stp>
        <stp>[regression 04.xlsx]tkrBbg!R2C8</stp>
        <tr r="H2" s="5"/>
      </tp>
      <tp t="s">
        <v>AKEFP</v>
        <stp/>
        <stp>##V3_BDPV12</stp>
        <stp>FR0013478252 Corp</stp>
        <stp>ticker</stp>
        <stp>[regression 04.xlsx]tkrBbg!R2C8</stp>
        <tr r="H2" s="5"/>
      </tp>
      <tp t="s">
        <v>DBHNGR</v>
        <stp/>
        <stp>##V3_BDPV12</stp>
        <stp>XS2010039035 Corp</stp>
        <stp>ticker</stp>
        <stp>[regression 04.xlsx]tkrBbg!R2C8</stp>
        <tr r="H2" s="5"/>
      </tp>
      <tp t="s">
        <v>VW</v>
        <stp/>
        <stp>##V3_BDPV12</stp>
        <stp>XS1799938995 Corp</stp>
        <stp>ticker</stp>
        <stp>[regression 04.xlsx]tkrBbg!R2C8</stp>
        <tr r="H2" s="5"/>
      </tp>
      <tp t="s">
        <v>ENGIFP</v>
        <stp/>
        <stp>##V3_BDPV12</stp>
        <stp>FR0013398229 Corp</stp>
        <stp>ticker</stp>
        <stp>[regression 04.xlsx]tkrBbg!R2C8</stp>
        <tr r="H2" s="5"/>
      </tp>
      <tp t="e">
        <v>#N/A</v>
        <stp/>
        <stp>##V3_BDPV12</stp>
        <stp xml:space="preserve">CT413383_250620_TRS1 </stp>
        <stp>nxt_call_dt</stp>
        <stp>[regression 04.xlsx]SEM!R85C8</stp>
        <tr r="H85" s="3"/>
      </tp>
      <tp t="s">
        <v>09/08/2023</v>
        <stp/>
        <stp>##V3_BDPV12</stp>
        <stp>AS322477 Corp</stp>
        <stp>nxt_call_dt</stp>
        <stp>[regression 04.xlsx]curves!R17C9</stp>
        <tr r="I17" s="20"/>
      </tp>
      <tp t="s">
        <v>#N/A N/A</v>
        <stp/>
        <stp>##V3_BDPV12</stp>
        <stp>UV391246 Corp</stp>
        <stp>rtg_moody</stp>
        <stp>[regression 04.xlsx]all names!R25C16</stp>
        <tr r="P25" s="16"/>
      </tp>
      <tp t="s">
        <v>Baa3</v>
        <stp/>
        <stp>##V3_BDPV12</stp>
        <stp>AQ026565 Corp</stp>
        <stp>rtg_moody</stp>
        <stp>[regression 04.xlsx]all names!R38C16</stp>
        <tr r="P38" s="16"/>
      </tp>
      <tp t="s">
        <v>Ba2</v>
        <stp/>
        <stp>##V3_BDPV12</stp>
        <stp>ZR655675 Corp</stp>
        <stp>rtg_moody</stp>
        <stp>[regression 04.xlsx]all names!R63C17</stp>
        <tr r="Q63" s="16"/>
      </tp>
      <tp t="s">
        <v>REPSOL INTL FIN</v>
        <stp/>
        <stp>##V3_BDPV12</stp>
        <stp>XS1207058733 Corp</stp>
        <stp>short_name</stp>
        <stp>[regression 04.xlsx]main!R27C5</stp>
        <tr r="E27" s="1"/>
      </tp>
      <tp t="s">
        <v>#N/A N/A</v>
        <stp/>
        <stp>##V3_BDPV12</stp>
        <stp>ZR796682 Corp</stp>
        <stp>rtg_moody</stp>
        <stp>[regression 04.xlsx]all names!R39C16</stp>
        <tr r="P39" s="16"/>
      </tp>
      <tp t="s">
        <v>TOTAL SA</v>
        <stp/>
        <stp>##V3_BDPV12</stp>
        <stp>XS1195202822 Corp</stp>
        <stp>short_name</stp>
        <stp>[regression 04.xlsx]main!R44C5</stp>
        <tr r="E44" s="1"/>
      </tp>
      <tp t="s">
        <v>#N/A N/A</v>
        <stp/>
        <stp>##V3_BDPV12</stp>
        <stp>ZP989429 Corp</stp>
        <stp>rtg_moody</stp>
        <stp>[regression 04.xlsx]all names!R10C17</stp>
        <tr r="Q10" s="16"/>
      </tp>
      <tp t="s">
        <v>Banks</v>
        <stp/>
        <stp>##V3_BDPV12</stp>
        <stp>XS1998799792 Corp</stp>
        <stp>INDUSTRY_GROUP</stp>
        <stp>[regression 04.xlsx]SEM!R395C6</stp>
        <tr r="F395" s="3"/>
      </tp>
      <tp t="s">
        <v>Banks</v>
        <stp/>
        <stp>##V3_BDPV12</stp>
        <stp>XS2024502960 Corp</stp>
        <stp>INDUSTRY_GROUP</stp>
        <stp>[regression 04.xlsx]SEM!R355C6</stp>
        <tr r="F355" s="3"/>
      </tp>
      <tp t="s">
        <v>Mining</v>
        <stp/>
        <stp>##V3_BDPV12</stp>
        <stp>XS1309437215 Corp</stp>
        <stp>INDUSTRY_GROUP</stp>
        <stp>[regression 04.xlsx]SEM!R102C6</stp>
        <tr r="F102" s="3"/>
      </tp>
      <tp t="s">
        <v>Banks</v>
        <stp/>
        <stp>##V3_BDPV12</stp>
        <stp>XS1951093894 Corp</stp>
        <stp>INDUSTRY_GROUP</stp>
        <stp>[regression 04.xlsx]SEM!R423C6</stp>
        <tr r="F423" s="3"/>
      </tp>
      <tp t="s">
        <v>Banks</v>
        <stp/>
        <stp>##V3_BDPV12</stp>
        <stp>XS1602466424 Corp</stp>
        <stp>INDUSTRY_GROUP</stp>
        <stp>[regression 04.xlsx]SEM!R393C6</stp>
        <tr r="F393" s="3"/>
      </tp>
      <tp t="s">
        <v>Banks</v>
        <stp/>
        <stp>##V3_BDPV12</stp>
        <stp>XS2046625765 Corp</stp>
        <stp>INDUSTRY_GROUP</stp>
        <stp>[regression 04.xlsx]SEM!R384C6</stp>
        <tr r="F384" s="3"/>
      </tp>
      <tp t="s">
        <v>Pharmaceuticals</v>
        <stp/>
        <stp>##V3_BDPV12</stp>
        <stp>XS2075938006 Corp</stp>
        <stp>INDUSTRY_GROUP</stp>
        <stp>[regression 04.xlsx]SEM!R41C6</stp>
        <tr r="F41" s="3"/>
      </tp>
      <tp t="s">
        <v>TELIAS 1 3/8 05/11/81</v>
        <stp/>
        <stp>##V3_BDPV12</stp>
        <stp>ZP870673 Corp</stp>
        <stp>security_name</stp>
        <stp>[regression 04.xlsx]curves!R45C8</stp>
        <tr r="H45" s="20"/>
      </tp>
      <tp t="s">
        <v>EDPPL 4.496 04/30/79</v>
        <stp/>
        <stp>##V3_BDPV12</stp>
        <stp>AW875570 Corp</stp>
        <stp>security_name</stp>
        <stp>[regression 04.xlsx]curves!R21C7</stp>
        <tr r="G21" s="20"/>
      </tp>
      <tp t="s">
        <v>ORAFP 1 3/4 PERP</v>
        <stp/>
        <stp>##V3_BDPV12</stp>
        <stp>ZR570567 Corp</stp>
        <stp>security_name</stp>
        <stp>[regression 04.xlsx]curves!R34C8</stp>
        <tr r="H34" s="20"/>
      </tp>
      <tp t="s">
        <v>ARNDTN 2 7/8 PERP</v>
        <stp/>
        <stp>##V3_BDPV12</stp>
        <stp>AZ576858 Corp</stp>
        <stp>security_name</stp>
        <stp>[regression 04.xlsx]curves!R11C8</stp>
        <tr r="H11" s="20"/>
      </tp>
      <tp t="e">
        <v>#N/A</v>
        <stp/>
        <stp>##V3_BDPV12</stp>
        <stp xml:space="preserve">US404280BC26_CS_REPO </stp>
        <stp>INDUSTRY_GROUP</stp>
        <stp>[regression 04.xlsx]SEM!R333C6</stp>
        <tr r="F333" s="3"/>
      </tp>
      <tp t="s">
        <v>IBESM 1 7/8 PERP</v>
        <stp/>
        <stp>##V3_BDPV12</stp>
        <stp>AQ026565 Corp</stp>
        <stp>security_name</stp>
        <stp>[regression 04.xlsx]curves!R27C7</stp>
        <tr r="G27" s="20"/>
      </tp>
      <tp t="s">
        <v>Oil&amp;Gas</v>
        <stp/>
        <stp>##V3_BDPV12</stp>
        <stp>XS1412711217 Corp</stp>
        <stp>INDUSTRY_GROUP</stp>
        <stp>[regression 04.xlsx]SEM!R36C6</stp>
        <tr r="F36" s="3"/>
      </tp>
    </main>
    <main first="bofaddin.rtdserver">
      <tp t="s">
        <v>#N/A N/A</v>
        <stp/>
        <stp>BDH|11281070175223345631</stp>
        <tr r="AE29" s="20"/>
      </tp>
    </main>
    <main first="bofaddin.rtdserver">
      <tp t="s">
        <v>#N/A N/A</v>
        <stp/>
        <stp>BDH|10778214075570451649</stp>
        <tr r="Y16" s="20"/>
      </tp>
      <tp t="s">
        <v>#N/A N/A</v>
        <stp/>
        <stp>BDH|15471621405046995691</stp>
        <tr r="Z7" s="20"/>
      </tp>
    </main>
    <main first="bloomberg.rtd">
      <tp t="s">
        <v>Electric</v>
        <stp/>
        <stp>##V3_BDPV12</stp>
        <stp>FR0013455821 Corp</stp>
        <stp>INDUSTRY_GROUP</stp>
        <stp>[regression 04.xlsx]SEM!R30C6</stp>
        <tr r="F30" s="3"/>
      </tp>
    </main>
    <main first="bofaddin.rtdserver">
      <tp t="s">
        <v>#N/A N/A</v>
        <stp/>
        <stp>BDH|17978334174520182065</stp>
        <tr r="Y37" s="20"/>
      </tp>
    </main>
    <main first="bofaddin.rtdserver">
      <tp t="s">
        <v>#N/A N/A</v>
        <stp/>
        <stp>BDH|16860171092159265428</stp>
        <tr r="AE45" s="20"/>
      </tp>
    </main>
    <main first="bofaddin.rtdserver">
      <tp t="s">
        <v>#N/A N/A</v>
        <stp/>
        <stp>BDH|11055359619866739650</stp>
        <tr r="Z43" s="20"/>
        <tr r="Y43" s="20"/>
      </tp>
    </main>
    <main first="bloomberg.rtd">
      <tp t="s">
        <v>MRKGR 2 7/8 06/25/79</v>
        <stp/>
        <stp>##V3_BDPV12</stp>
        <stp>XS2011260705 Corp</stp>
        <stp>security_name</stp>
        <stp>[regression 04.xlsx]main!R9C7</stp>
        <tr r="G9" s="1"/>
      </tp>
      <tp t="s">
        <v>23/12/2025</v>
        <stp/>
        <stp>##V3_BDPV12</stp>
        <stp>USF2R125CD54 Corp</stp>
        <stp>nxt_call_dt</stp>
        <stp>[regression 04.xlsx]SEM!R345C8</stp>
        <tr r="H345" s="3"/>
      </tp>
      <tp t="s">
        <v>05/09/2024</v>
        <stp/>
        <stp>##V3_BDPV12</stp>
        <stp>ZR363806 Corp</stp>
        <stp>nxt_call_dt</stp>
        <stp>[regression 04.xlsx]curves!R31C9</stp>
        <tr r="I31" s="20"/>
      </tp>
      <tp t="s">
        <v>14/06/2027</v>
        <stp/>
        <stp>##V3_BDPV12</stp>
        <stp>AN880326 Corp</stp>
        <stp>nxt_call_dt</stp>
        <stp>[regression 04.xlsx]directH (tkr)!R27C5</stp>
        <tr r="E27" s="15"/>
      </tp>
      <tp t="s">
        <v>22/01/2025</v>
        <stp/>
        <stp>##V3_BDPV12</stp>
        <stp>ZQ099270 Corp</stp>
        <stp>nxt_call_dt</stp>
        <stp>[regression 04.xlsx]curves!R18C9</stp>
        <tr r="I18" s="20"/>
      </tp>
      <tp t="s">
        <v>Y</v>
        <stp/>
        <stp>##V3_BDPV12</stp>
        <stp>XS2123320033 Corp</stp>
        <stp>callable</stp>
        <stp>[regression 04.xlsx]SEM!R87C7</stp>
        <tr r="G87" s="3"/>
      </tp>
      <tp t="s">
        <v>NGGLN</v>
        <stp/>
        <stp>##V3_BDPV12</stp>
        <stp>XS0903532090 Corp</stp>
        <stp>ticker</stp>
        <stp>[regression 04.xlsx]tkrBbg!R2C8</stp>
        <tr r="H2" s="5"/>
      </tp>
      <tp t="s">
        <v>TELEFO</v>
        <stp/>
        <stp>##V3_BDPV12</stp>
        <stp>XS1731823255 Corp</stp>
        <stp>ticker</stp>
        <stp>[regression 04.xlsx]tkrBbg!R2C8</stp>
        <tr r="H2" s="5"/>
      </tp>
      <tp t="s">
        <v>N</v>
        <stp/>
        <stp>##V3_BDPV12</stp>
        <stp>XS0942082115 Corp</stp>
        <stp>callable</stp>
        <stp>[regression 04.xlsx]SEM!R67C7</stp>
        <tr r="G67" s="3"/>
      </tp>
      <tp t="s">
        <v>Y</v>
        <stp/>
        <stp>##V3_BDPV12</stp>
        <stp>XS1412281534 Corp</stp>
        <stp>callable</stp>
        <stp>[regression 04.xlsx]SEM!R53C7</stp>
        <tr r="G53" s="3"/>
      </tp>
      <tp t="s">
        <v>OMVAV</v>
        <stp/>
        <stp>##V3_BDPV12</stp>
        <stp>XS1294342792 Corp</stp>
        <stp>ticker</stp>
        <stp>[regression 04.xlsx]tkrBbg!R2C8</stp>
        <tr r="H2" s="5"/>
      </tp>
      <tp t="s">
        <v>GYCGR</v>
        <stp/>
        <stp>##V3_BDPV12</stp>
        <stp>XS1191320297 Corp</stp>
        <stp>ticker</stp>
        <stp>[regression 04.xlsx]tkrBbg!R2C8</stp>
        <tr r="H2" s="5"/>
      </tp>
      <tp t="s">
        <v>04/09/2023</v>
        <stp/>
        <stp>##V3_BDPV12</stp>
        <stp>AR738776 Corp</stp>
        <stp>nxt_call_dt</stp>
        <stp>[regression 04.xlsx]curves!R44C9</stp>
        <tr r="I44" s="20"/>
      </tp>
      <tp t="s">
        <v>N</v>
        <stp/>
        <stp>##V3_BDPV12</stp>
        <stp>XS2156510021 Corp</stp>
        <stp>callable</stp>
        <stp>[regression 04.xlsx]SEM!R52C7</stp>
        <tr r="G52" s="3"/>
      </tp>
      <tp t="s">
        <v>CNALN</v>
        <stp/>
        <stp>##V3_BDPV12</stp>
        <stp>XS1216019585 Corp</stp>
        <stp>ticker</stp>
        <stp>[regression 04.xlsx]tkrBbg!R2C8</stp>
        <tr r="H2" s="5"/>
      </tp>
      <tp t="s">
        <v>Y</v>
        <stp/>
        <stp>##V3_BDPV12</stp>
        <stp>XS2075938006 Corp</stp>
        <stp>callable</stp>
        <stp>[regression 04.xlsx]SEM!R41C7</stp>
        <tr r="G41" s="3"/>
      </tp>
      <tp t="s">
        <v>ACFP</v>
        <stp/>
        <stp>##V3_BDPV12</stp>
        <stp>FR0013399177 Corp</stp>
        <stp>ticker</stp>
        <stp>[regression 04.xlsx]tkrBbg!R2C8</stp>
        <tr r="H2" s="5"/>
      </tp>
      <tp t="s">
        <v>ENBW</v>
        <stp/>
        <stp>##V3_BDPV12</stp>
        <stp>XS2035564629 Corp</stp>
        <stp>ticker</stp>
        <stp>[regression 04.xlsx]tkrBbg!R2C8</stp>
        <tr r="H2" s="5"/>
      </tp>
      <tp t="s">
        <v>RWE</v>
        <stp/>
        <stp>##V3_BDPV12</stp>
        <stp>XS1254119750 Corp</stp>
        <stp>ticker</stp>
        <stp>[regression 04.xlsx]tkrBbg!R2C8</stp>
        <tr r="H2" s="5"/>
      </tp>
      <tp t="s">
        <v>ALLRNV</v>
        <stp/>
        <stp>##V3_BDPV12</stp>
        <stp>XS1757377400 Corp</stp>
        <stp>ticker</stp>
        <stp>[regression 04.xlsx]tkrBbg!R2C8</stp>
        <tr r="H2" s="5"/>
      </tp>
      <tp t="s">
        <v>SESGFP</v>
        <stp/>
        <stp>##V3_BDPV12</stp>
        <stp>XS1405765659 Corp</stp>
        <stp>ticker</stp>
        <stp>[regression 04.xlsx]tkrBbg!R2C8</stp>
        <tr r="H2" s="5"/>
      </tp>
      <tp t="s">
        <v>AKEFP</v>
        <stp/>
        <stp>##V3_BDPV12</stp>
        <stp>FR0013425170 Corp</stp>
        <stp>ticker</stp>
        <stp>[regression 04.xlsx]tkrBbg!R2C8</stp>
        <tr r="H2" s="5"/>
      </tp>
      <tp t="s">
        <v>06/09/2020</v>
        <stp/>
        <stp>##V3_BDPV12</stp>
        <stp>EJ814840 Corp</stp>
        <stp>nxt_call_dt</stp>
        <stp>[regression 04.xlsx]curves!R10C9</stp>
        <tr r="I10" s="20"/>
      </tp>
      <tp t="s">
        <v>TELEFO</v>
        <stp/>
        <stp>##V3_BDPV12</stp>
        <stp>XS1795406658 Corp</stp>
        <stp>ticker</stp>
        <stp>[regression 04.xlsx]tkrBbg!R2C8</stp>
        <tr r="H2" s="5"/>
      </tp>
      <tp t="s">
        <v>ERFFP</v>
        <stp/>
        <stp>##V3_BDPV12</stp>
        <stp>XS1716945586 Corp</stp>
        <stp>ticker</stp>
        <stp>[regression 04.xlsx]tkrBbg!R2C8</stp>
        <tr r="H2" s="5"/>
      </tp>
      <tp t="s">
        <v>ARNDTN</v>
        <stp/>
        <stp>##V3_BDPV12</stp>
        <stp>XS1634523754 Corp</stp>
        <stp>ticker</stp>
        <stp>[regression 04.xlsx]tkrBbg!R2C8</stp>
        <tr r="H2" s="5"/>
      </tp>
      <tp t="s">
        <v>ACFP</v>
        <stp/>
        <stp>##V3_BDPV12</stp>
        <stp>FR0013457157 Corp</stp>
        <stp>ticker</stp>
        <stp>[regression 04.xlsx]tkrBbg!R2C8</stp>
        <tr r="H2" s="5"/>
      </tp>
      <tp t="s">
        <v>Baa3</v>
        <stp/>
        <stp>##V3_BDPV12</stp>
        <stp>ZQ512606 Corp</stp>
        <stp>rtg_moody</stp>
        <stp>[regression 04.xlsx]all names!R16C17</stp>
        <tr r="Q16" s="16"/>
      </tp>
      <tp t="s">
        <v>#N/A N/A</v>
        <stp/>
        <stp>##V3_BDPV12</stp>
        <stp>ZR457518 Corp</stp>
        <stp>rtg_moody</stp>
        <stp>[regression 04.xlsx]all names!R33C16</stp>
        <tr r="P33" s="16"/>
      </tp>
      <tp t="s">
        <v>Ba1</v>
        <stp/>
        <stp>##V3_BDPV12</stp>
        <stp>AS322477 Corp</stp>
        <stp>rtg_moody</stp>
        <stp>[regression 04.xlsx]all names!R23C16</stp>
        <tr r="P23" s="16"/>
      </tp>
      <tp t="s">
        <v>Ba1</v>
        <stp/>
        <stp>##V3_BDPV12</stp>
        <stp>AS640422 Corp</stp>
        <stp>rtg_moody</stp>
        <stp>[regression 04.xlsx]all names!R31C16</stp>
        <tr r="P31" s="16"/>
      </tp>
      <tp t="s">
        <v>Ba2</v>
        <stp/>
        <stp>##V3_BDPV12</stp>
        <stp>UV323151 Corp</stp>
        <stp>rtg_moody</stp>
        <stp>[regression 04.xlsx]all names!R52C17</stp>
        <tr r="Q52" s="16"/>
      </tp>
      <tp t="s">
        <v>A2</v>
        <stp/>
        <stp>##V3_BDPV12</stp>
        <stp>LW068019 Corp</stp>
        <stp>rtg_moody</stp>
        <stp>[regression 04.xlsx]all names!R67C16</stp>
        <tr r="P67" s="16"/>
      </tp>
      <tp t="s">
        <v>Ba1</v>
        <stp/>
        <stp>##V3_BDPV12</stp>
        <stp>LW253022 Corp</stp>
        <stp>rtg_moody</stp>
        <stp>[regression 04.xlsx]all names!R55C16</stp>
        <tr r="P55" s="16"/>
      </tp>
      <tp t="s">
        <v>#N/A N/A</v>
        <stp/>
        <stp>##V3_BDPV12</stp>
        <stp>ZS235422 Corp</stp>
        <stp>rtg_moody</stp>
        <stp>[regression 04.xlsx]all names!R53C16</stp>
        <tr r="P53" s="16"/>
      </tp>
      <tp t="s">
        <v>Baa2</v>
        <stp/>
        <stp>##V3_BDPV12</stp>
        <stp>AS146424 Corp</stp>
        <stp>rtg_moody</stp>
        <stp>[regression 04.xlsx]all names!R69C16</stp>
        <tr r="P69" s="16"/>
      </tp>
      <tp t="s">
        <v>Baa3</v>
        <stp/>
        <stp>##V3_BDPV12</stp>
        <stp>ZR570567 Corp</stp>
        <stp>rtg_moody</stp>
        <stp>[regression 04.xlsx]all names!R49C17</stp>
        <tr r="Q49" s="16"/>
      </tp>
      <tp t="s">
        <v>Baa3</v>
        <stp/>
        <stp>##V3_BDPV12</stp>
        <stp>ZQ782646 Corp</stp>
        <stp>rtg_moody</stp>
        <stp>[regression 04.xlsx]all names!R27C17</stp>
        <tr r="Q27" s="16"/>
      </tp>
      <tp t="s">
        <v>Ba1</v>
        <stp/>
        <stp>##V3_BDPV12</stp>
        <stp>AS640440 Corp</stp>
        <stp>rtg_moody</stp>
        <stp>[regression 04.xlsx]all names!R31C17</stp>
        <tr r="Q31" s="16"/>
      </tp>
      <tp t="s">
        <v>TOTAL SA</v>
        <stp/>
        <stp>##V3_BDPV12</stp>
        <stp>XS1195202822 Corp</stp>
        <stp>short_name</stp>
        <stp>[regression 04.xlsx]main!R37C5</stp>
        <tr r="E37" s="1"/>
      </tp>
      <tp t="s">
        <v>Baa2</v>
        <stp/>
        <stp>##V3_BDPV12</stp>
        <stp>UV853118 Corp</stp>
        <stp>rtg_moody</stp>
        <stp>[regression 04.xlsx]all names!R48C16</stp>
        <tr r="P48" s="16"/>
      </tp>
      <tp t="s">
        <v>Baa2</v>
        <stp/>
        <stp>##V3_BDPV12</stp>
        <stp>AS146490 Corp</stp>
        <stp>rtg_moody</stp>
        <stp>[regression 04.xlsx]all names!R69C17</stp>
        <tr r="Q69" s="16"/>
      </tp>
      <tp t="s">
        <v>Baa3</v>
        <stp/>
        <stp>##V3_BDPV12</stp>
        <stp>AS256491 Corp</stp>
        <stp>rtg_moody</stp>
        <stp>[regression 04.xlsx]all names!R36C17</stp>
        <tr r="Q36" s="16"/>
      </tp>
      <tp t="s">
        <v>07/04/2032</v>
        <stp/>
        <stp>##V3_BDPV12</stp>
        <stp>XS2154419118 Corp</stp>
        <stp>final_maturity</stp>
        <stp>[regression 04.xlsx]SEM!R2C9</stp>
        <tr r="I2" s="3"/>
      </tp>
      <tp t="s">
        <v>Auto Manufacturers</v>
        <stp/>
        <stp>##V3_BDPV12</stp>
        <stp>XS1150673892 Corp</stp>
        <stp>INDUSTRY_GROUP</stp>
        <stp>[regression 04.xlsx]SEM!R160C6</stp>
        <tr r="F160" s="3"/>
      </tp>
      <tp t="s">
        <v>Media</v>
        <stp/>
        <stp>##V3_BDPV12</stp>
        <stp>XS1222594472 Corp</stp>
        <stp>INDUSTRY_GROUP</stp>
        <stp>[regression 04.xlsx]SEM!R100C6</stp>
        <tr r="F100" s="3"/>
      </tp>
      <tp t="s">
        <v>Banks</v>
        <stp/>
        <stp>##V3_BDPV12</stp>
        <stp>XS2122174415 Corp</stp>
        <stp>INDUSTRY_GROUP</stp>
        <stp>[regression 04.xlsx]SEM!R370C6</stp>
        <tr r="F370" s="3"/>
      </tp>
      <tp t="s">
        <v>Banks</v>
        <stp/>
        <stp>##V3_BDPV12</stp>
        <stp>XS1043545059 Corp</stp>
        <stp>INDUSTRY_GROUP</stp>
        <stp>[regression 04.xlsx]SEM!R417C6</stp>
        <tr r="F417" s="3"/>
      </tp>
      <tp t="s">
        <v>01/06/2021</v>
        <stp/>
        <stp>##V3_BDPV12</stp>
        <stp>US404280BC26 Corp</stp>
        <stp>nxt_call_dt</stp>
        <stp>[regression 04.xlsx]SEM!R391C8</stp>
        <tr r="H391" s="3"/>
      </tp>
      <tp t="s">
        <v>Banks</v>
        <stp/>
        <stp>##V3_BDPV12</stp>
        <stp>XS2046625765 Corp</stp>
        <stp>INDUSTRY_GROUP</stp>
        <stp>[regression 04.xlsx]SEM!R427C6</stp>
        <tr r="F427" s="3"/>
      </tp>
      <tp t="s">
        <v>Electric</v>
        <stp/>
        <stp>##V3_BDPV12</stp>
        <stp>XS1595704872 Corp</stp>
        <stp>INDUSTRY_GROUP</stp>
        <stp>[regression 04.xlsx]SEM!R40C6</stp>
        <tr r="F40" s="3"/>
      </tp>
      <tp t="s">
        <v>Transportation</v>
        <stp/>
        <stp>##V3_BDPV12</stp>
        <stp>XS2156768546 Corp</stp>
        <stp>INDUSTRY_GROUP</stp>
        <stp>[regression 04.xlsx]SEM!R16C6</stp>
        <tr r="F16" s="3"/>
      </tp>
      <tp t="s">
        <v>ORSTED 1 3/4 12/09/19</v>
        <stp/>
        <stp>##V3_BDPV12</stp>
        <stp>ZQ804479 Corp</stp>
        <stp>security_name</stp>
        <stp>[regression 04.xlsx]curves!R35C8</stp>
        <tr r="H35" s="20"/>
      </tp>
      <tp t="s">
        <v>Banks</v>
        <stp/>
        <stp>##V3_BDPV12</stp>
        <stp>XS2149270477 Corp</stp>
        <stp>INDUSTRY_GROUP</stp>
        <stp>[regression 04.xlsx]SEM!R76C6</stp>
        <tr r="F76" s="3"/>
      </tp>
      <tp t="s">
        <v>Pipelines</v>
        <stp/>
        <stp>##V3_BDPV12</stp>
        <stp>XS0942081570 Corp</stp>
        <stp>INDUSTRY_GROUP</stp>
        <stp>[regression 04.xlsx]SEM!R66C6</stp>
        <tr r="F66" s="3"/>
      </tp>
      <tp t="s">
        <v>29/10/2020</v>
        <stp/>
        <stp>##V3_BDPV12</stp>
        <stp>EK545606 Corp</stp>
        <stp>nxt_call_dt</stp>
        <stp>[regression 04.xlsx]curves!R8C9</stp>
        <tr r="I8" s="20"/>
      </tp>
      <tp t="s">
        <v>TELEFO 2 7/8 PERP</v>
        <stp/>
        <stp>##V3_BDPV12</stp>
        <stp>ZR655675 Corp</stp>
        <stp>security_name</stp>
        <stp>[regression 04.xlsx]curves!R44C8</stp>
        <tr r="H44" s="20"/>
      </tp>
      <tp t="s">
        <v>RWE 6 5/8 07/30/75</v>
        <stp/>
        <stp>##V3_BDPV12</stp>
        <stp>UV323151 Corp</stp>
        <stp>security_name</stp>
        <stp>[regression 04.xlsx]curves!R37C8</stp>
        <tr r="H37" s="20"/>
      </tp>
      <tp t="s">
        <v>Oil&amp;Gas</v>
        <stp/>
        <stp>##V3_BDPV12</stp>
        <stp>XS1693818525 Corp</stp>
        <stp>INDUSTRY_GROUP</stp>
        <stp>[regression 04.xlsx]SEM!R75C6</stp>
        <tr r="F75" s="3"/>
      </tp>
      <tp t="s">
        <v>Oil&amp;Gas</v>
        <stp/>
        <stp>##V3_BDPV12</stp>
        <stp>XS2078735433 Corp</stp>
        <stp>INDUSTRY_GROUP</stp>
        <stp>[regression 04.xlsx]SEM!R47C6</stp>
        <tr r="F47" s="3"/>
      </tp>
      <tp t="s">
        <v>Banks</v>
        <stp/>
        <stp>##V3_BDPV12</stp>
        <stp>XS2123320033 Corp</stp>
        <stp>INDUSTRY_GROUP</stp>
        <stp>[regression 04.xlsx]SEM!R87C6</stp>
        <tr r="F87" s="3"/>
      </tp>
      <tp t="s">
        <v>CPIPGR 4 3/8 PERP</v>
        <stp/>
        <stp>##V3_BDPV12</stp>
        <stp>AS322477 Corp</stp>
        <stp>security_name</stp>
        <stp>[regression 04.xlsx]curves!R17C7</stp>
        <tr r="G17" s="20"/>
      </tp>
      <tp t="s">
        <v>Transportation</v>
        <stp/>
        <stp>##V3_BDPV12</stp>
        <stp>XS1772374770 Corp</stp>
        <stp>INDUSTRY_GROUP</stp>
        <stp>[regression 04.xlsx]SEM!R17C6</stp>
        <tr r="F17" s="3"/>
      </tp>
    </main>
    <main first="bofaddin.rtdserver">
      <tp t="s">
        <v>#N/A N/A</v>
        <stp/>
        <stp>BDH|13380475500874730325</stp>
        <tr r="AD22" s="20"/>
      </tp>
    </main>
    <main first="bofaddin.rtdserver">
      <tp t="s">
        <v>#N/A N/A</v>
        <stp/>
        <stp>BDH|17046591624007643784</stp>
        <tr r="Y42" s="20"/>
      </tp>
    </main>
    <main first="bofaddin.rtdserver">
      <tp t="s">
        <v>#N/A N/A</v>
        <stp/>
        <stp>BDH|11748638894777088959</stp>
        <tr r="Y28" s="20"/>
      </tp>
    </main>
    <main first="bloomberg.rtd">
      <tp t="s">
        <v>Chemicals</v>
        <stp/>
        <stp>##V3_BDPV12</stp>
        <stp>FR0013425170 Corp</stp>
        <stp>INDUSTRY_GROUP</stp>
        <stp>[regression 04.xlsx]SEM!R95C6</stp>
        <tr r="F95" s="3"/>
      </tp>
    </main>
    <main first="bloomberg.rtd">
      <tp t="s">
        <v>Electric</v>
        <stp/>
        <stp>##V3_BDPV12</stp>
        <stp>FR0013504693 Corp</stp>
        <stp>INDUSTRY_GROUP</stp>
        <stp>[regression 04.xlsx]SEM!R34C6</stp>
        <tr r="F34" s="3"/>
      </tp>
    </main>
    <main first="bofaddin.rtdserver">
      <tp t="s">
        <v>#N/A N/A</v>
        <stp/>
        <stp>BDH|17879444344634776371</stp>
        <tr r="Z17" s="20"/>
      </tp>
    </main>
    <main first="bloomberg.rtd">
      <tp t="s">
        <v>N</v>
        <stp/>
        <stp>##V3_BDPV12</stp>
        <stp>BE6285457519 Corp</stp>
        <stp>callable</stp>
        <stp>[regression 04.xlsx]SEM!R3C7</stp>
        <tr r="G3" s="3"/>
      </tp>
    </main>
    <main first="bofaddin.rtdserver">
      <tp t="s">
        <v>#N/A N/A</v>
        <stp/>
        <stp>BDH|16497233603395862104</stp>
        <tr r="Y21" s="20"/>
      </tp>
    </main>
    <main first="bloomberg.rtd">
      <tp t="s">
        <v>MRKGR 2 7/8 06/25/79</v>
        <stp/>
        <stp>##V3_BDPV12</stp>
        <stp>XS2011260705 Corp</stp>
        <stp>security_name</stp>
        <stp>[regression 04.xlsx]main!R8C7</stp>
        <tr r="G8" s="1"/>
      </tp>
      <tp>
        <v>3.75</v>
        <stp/>
        <stp>##V3_BDPV12</stp>
        <stp>DE000A11QR73 Corp</stp>
        <stp>coupon</stp>
        <stp>[regression 04.xlsx]main!R24C6</stp>
        <tr r="F24" s="1"/>
      </tp>
      <tp t="s">
        <v>EDF</v>
        <stp/>
        <stp>##V3_BDPV12</stp>
        <stp>FR0011700293 Corp</stp>
        <stp>ticker</stp>
        <stp>[regression 04.xlsx]tkrBbg!R2C8</stp>
        <tr r="H2" s="5"/>
      </tp>
      <tp t="s">
        <v>ARNDTN</v>
        <stp/>
        <stp>##V3_BDPV12</stp>
        <stp>XS2017788592 Corp</stp>
        <stp>ticker</stp>
        <stp>[regression 04.xlsx]tkrBbg!R2C8</stp>
        <tr r="H2" s="5"/>
      </tp>
      <tp t="s">
        <v>N</v>
        <stp/>
        <stp>##V3_BDPV12</stp>
        <stp>XS2156768546 Corp</stp>
        <stp>callable</stp>
        <stp>[regression 04.xlsx]SEM!R16C7</stp>
        <tr r="G16" s="3"/>
      </tp>
      <tp t="s">
        <v>AKFAST</v>
        <stp/>
        <stp>##V3_BDPV12</stp>
        <stp>XS2110077299 Corp</stp>
        <stp>ticker</stp>
        <stp>[regression 04.xlsx]tkrBbg!R2C8</stp>
        <tr r="H2" s="5"/>
      </tp>
      <tp t="s">
        <v>Y</v>
        <stp/>
        <stp>##V3_BDPV12</stp>
        <stp>FR0013290749 Corp</stp>
        <stp>callable</stp>
        <stp>[regression 04.xlsx]SEM!R50C7</stp>
        <tr r="G50" s="3"/>
      </tp>
      <tp t="s">
        <v>Y</v>
        <stp/>
        <stp>##V3_BDPV12</stp>
        <stp>XS2004381245 Corp</stp>
        <stp>callable</stp>
        <stp>[regression 04.xlsx]SEM!R63C7</stp>
        <tr r="G63" s="3"/>
      </tp>
      <tp t="s">
        <v>BERTEL</v>
        <stp/>
        <stp>##V3_BDPV12</stp>
        <stp>XS1222591023 Corp</stp>
        <stp>ticker</stp>
        <stp>[regression 04.xlsx]tkrBbg!R2C8</stp>
        <tr r="H2" s="5"/>
      </tp>
      <tp t="s">
        <v>SSELN</v>
        <stp/>
        <stp>##V3_BDPV12</stp>
        <stp>XS1196714429 Corp</stp>
        <stp>ticker</stp>
        <stp>[regression 04.xlsx]tkrBbg!R2C8</stp>
        <tr r="H2" s="5"/>
      </tp>
      <tp t="s">
        <v>SEVFP</v>
        <stp/>
        <stp>##V3_BDPV12</stp>
        <stp>FR0013252061 Corp</stp>
        <stp>ticker</stp>
        <stp>[regression 04.xlsx]tkrBbg!R2C8</stp>
        <tr r="H2" s="5"/>
      </tp>
      <tp t="s">
        <v>IBESM</v>
        <stp/>
        <stp>##V3_BDPV12</stp>
        <stp>XS1721244371 Corp</stp>
        <stp>ticker</stp>
        <stp>[regression 04.xlsx]tkrBbg!R2C8</stp>
        <tr r="H2" s="5"/>
      </tp>
      <tp t="s">
        <v>MRKGR</v>
        <stp/>
        <stp>##V3_BDPV12</stp>
        <stp>XS1152338072 Corp</stp>
        <stp>ticker</stp>
        <stp>[regression 04.xlsx]tkrBbg!R2C8</stp>
        <tr r="H2" s="5"/>
      </tp>
      <tp t="s">
        <v>22/02/2023</v>
        <stp/>
        <stp>##V3_BDPV12</stp>
        <stp>AQ026565 Corp</stp>
        <stp>nxt_call_dt</stp>
        <stp>[regression 04.xlsx]curves!R27C9</stp>
        <tr r="I27" s="20"/>
      </tp>
      <tp t="s">
        <v>SESGFP</v>
        <stp/>
        <stp>##V3_BDPV12</stp>
        <stp>XS1405777746 Corp</stp>
        <stp>ticker</stp>
        <stp>[regression 04.xlsx]tkrBbg!R2C8</stp>
        <tr r="H2" s="5"/>
      </tp>
      <tp t="s">
        <v>VATFAL</v>
        <stp/>
        <stp>##V3_BDPV12</stp>
        <stp>XS1322373017 Corp</stp>
        <stp>ticker</stp>
        <stp>[regression 04.xlsx]tkrBbg!R2C8</stp>
        <tr r="H2" s="5"/>
      </tp>
      <tp t="s">
        <v>ENGIFP</v>
        <stp/>
        <stp>##V3_BDPV12</stp>
        <stp>FR0011942283 Corp</stp>
        <stp>ticker</stp>
        <stp>[regression 04.xlsx]tkrBbg!R2C8</stp>
        <tr r="H2" s="5"/>
      </tp>
      <tp t="s">
        <v>Baa3</v>
        <stp/>
        <stp>##V3_BDPV12</stp>
        <stp>ZR441424 Corp</stp>
        <stp>rtg_moody</stp>
        <stp>[regression 04.xlsx]all names!R56C17</stp>
        <tr r="Q56" s="16"/>
      </tp>
      <tp t="s">
        <v>REPSOL INTL FIN</v>
        <stp/>
        <stp>##V3_BDPV12</stp>
        <stp>XS1207058733 Corp</stp>
        <stp>short_name</stp>
        <stp>[regression 04.xlsx]main!R25C5</stp>
        <tr r="E25" s="1"/>
      </tp>
      <tp t="s">
        <v>Baa3</v>
        <stp/>
        <stp>##V3_BDPV12</stp>
        <stp>ZP870673 Corp</stp>
        <stp>rtg_moody</stp>
        <stp>[regression 04.xlsx]all names!R64C17</stp>
        <tr r="Q64" s="16"/>
      </tp>
      <tp t="s">
        <v>#N/A Field Not Applicable</v>
        <stp/>
        <stp>##V3_BDPV12</stp>
        <stp>RPM0 Curncy</stp>
        <stp>INDUSTRY_GROUP</stp>
        <stp>[regression 04.xlsx]SEM!R340C6</stp>
        <tr r="F340" s="3"/>
      </tp>
      <tp t="s">
        <v>#N/A N/A</v>
        <stp/>
        <stp>##V3_BDPV12</stp>
        <stp>AP909674 Corp</stp>
        <stp>rtg_moody</stp>
        <stp>[regression 04.xlsx]all names!R35C17</stp>
        <tr r="Q35" s="16"/>
      </tp>
      <tp t="s">
        <v>#N/A N/A</v>
        <stp/>
        <stp>##V3_BDPV12</stp>
        <stp>AP909674 Corp</stp>
        <stp>rtg_moody</stp>
        <stp>[regression 04.xlsx]all names!R35C16</stp>
        <tr r="P35" s="16"/>
      </tp>
      <tp t="s">
        <v>Telecommunications</v>
        <stp/>
        <stp>##V3_BDPV12</stp>
        <stp>XS1888179477 Corp</stp>
        <stp>INDUSTRY_GROUP</stp>
        <stp>[regression 04.xlsx]SEM!R186C6</stp>
        <tr r="F186" s="3"/>
      </tp>
      <tp t="s">
        <v>Electric</v>
        <stp/>
        <stp>##V3_BDPV12</stp>
        <stp>XS2010036874 Corp</stp>
        <stp>INDUSTRY_GROUP</stp>
        <stp>[regression 04.xlsx]SEM!R140C6</stp>
        <tr r="F140" s="3"/>
      </tp>
      <tp t="s">
        <v>Gas</v>
        <stp/>
        <stp>##V3_BDPV12</stp>
        <stp>XS1216020161 Corp</stp>
        <stp>INDUSTRY_GROUP</stp>
        <stp>[regression 04.xlsx]SEM!R106C6</stp>
        <tr r="F106" s="3"/>
      </tp>
      <tp t="s">
        <v>Banks</v>
        <stp/>
        <stp>##V3_BDPV12</stp>
        <stp>XS1884698256 Corp</stp>
        <stp>INDUSTRY_GROUP</stp>
        <stp>[regression 04.xlsx]SEM!R407C6</stp>
        <tr r="F407" s="3"/>
      </tp>
      <tp t="s">
        <v>Mining</v>
        <stp/>
        <stp>##V3_BDPV12</stp>
        <stp>XS1309436910 Corp</stp>
        <stp>INDUSTRY_GROUP</stp>
        <stp>[regression 04.xlsx]SEM!R101C6</stp>
        <tr r="F101" s="3"/>
      </tp>
      <tp t="s">
        <v>GYCGR 2 1/2 PERP</v>
        <stp/>
        <stp>##V3_BDPV12</stp>
        <stp>AS256491 Corp</stp>
        <stp>security_name</stp>
        <stp>[regression 04.xlsx]curves!R26C8</stp>
        <tr r="H26" s="20"/>
      </tp>
      <tp t="s">
        <v>VOD 3.1 01/03/79</v>
        <stp/>
        <stp>##V3_BDPV12</stp>
        <stp>AU654481 Corp</stp>
        <stp>security_name</stp>
        <stp>[regression 04.xlsx]curves!R50C7</stp>
        <tr r="G50" s="20"/>
      </tp>
      <tp t="s">
        <v>VOD 4.2 10/03/78</v>
        <stp/>
        <stp>##V3_BDPV12</stp>
        <stp>AU692498 Corp</stp>
        <stp>security_name</stp>
        <stp>[regression 04.xlsx]curves!R50C8</stp>
        <tr r="H50" s="20"/>
      </tp>
      <tp t="s">
        <v>Banks</v>
        <stp/>
        <stp>##V3_BDPV12</stp>
        <stp>XS2101349723 Corp</stp>
        <stp>INDUSTRY_GROUP</stp>
        <stp>[regression 04.xlsx]SEM!R80C6</stp>
        <tr r="F80" s="3"/>
      </tp>
      <tp t="s">
        <v>EDPPL 1.7 07/20/80</v>
        <stp/>
        <stp>##V3_BDPV12</stp>
        <stp>ZP454068 Corp</stp>
        <stp>security_name</stp>
        <stp>[regression 04.xlsx]curves!R21C8</stp>
        <tr r="H21" s="20"/>
      </tp>
      <tp t="s">
        <v>TELEFO 3 PERP</v>
        <stp/>
        <stp>##V3_BDPV12</stp>
        <stp>AR738776 Corp</stp>
        <stp>security_name</stp>
        <stp>[regression 04.xlsx]curves!R44C7</stp>
        <tr r="G44" s="20"/>
      </tp>
      <tp t="s">
        <v>Banks</v>
        <stp/>
        <stp>##V3_BDPV12</stp>
        <stp>XS1419646317 Corp</stp>
        <stp>INDUSTRY_GROUP</stp>
        <stp>[regression 04.xlsx]SEM!R81C6</stp>
        <tr r="F81" s="3"/>
      </tp>
      <tp t="s">
        <v>TOTAL 3 7/8 PERP</v>
        <stp/>
        <stp>##V3_BDPV12</stp>
        <stp>LW068019 Corp</stp>
        <stp>security_name</stp>
        <stp>[regression 04.xlsx]curves!R46C7</stp>
        <tr r="G46" s="20"/>
      </tp>
      <tp t="s">
        <v>Telecommunications</v>
        <stp/>
        <stp>##V3_BDPV12</stp>
        <stp>XS2020583618 Corp</stp>
        <stp>INDUSTRY_GROUP</stp>
        <stp>[regression 04.xlsx]SEM!R56C6</stp>
        <tr r="F56" s="3"/>
      </tp>
      <tp t="s">
        <v>Electric</v>
        <stp/>
        <stp>##V3_BDPV12</stp>
        <stp>XS1222590488 Corp</stp>
        <stp>INDUSTRY_GROUP</stp>
        <stp>[regression 04.xlsx]SEM!R25C6</stp>
        <tr r="F25" s="3"/>
      </tp>
      <tp t="s">
        <v>Pharmaceuticals</v>
        <stp/>
        <stp>##V3_BDPV12</stp>
        <stp>XS1513062411 Corp</stp>
        <stp>INDUSTRY_GROUP</stp>
        <stp>[regression 04.xlsx]SEM!R44C6</stp>
        <tr r="F44" s="3"/>
      </tp>
      <tp t="s">
        <v>Electric</v>
        <stp/>
        <stp>##V3_BDPV12</stp>
        <stp>XS1705553250 Corp</stp>
        <stp>INDUSTRY_GROUP</stp>
        <stp>[regression 04.xlsx]SEM!R54C6</stp>
        <tr r="F54" s="3"/>
      </tp>
    </main>
    <main first="bofaddin.rtdserver">
      <tp t="s">
        <v>#N/A N/A</v>
        <stp/>
        <stp>BDH|11390231561780279421</stp>
        <tr r="Y26" s="20"/>
      </tp>
      <tp t="s">
        <v>#N/A N/A</v>
        <stp/>
        <stp>BDH|13331315262986670174</stp>
        <tr r="AE18" s="20"/>
      </tp>
    </main>
    <main first="bofaddin.rtdserver">
      <tp t="s">
        <v>#N/A N/A</v>
        <stp/>
        <stp>BDH|10364526629176937015</stp>
        <tr r="Z10" s="20"/>
      </tp>
    </main>
    <main first="bloomberg.rtd">
      <tp t="s">
        <v>Lodging</v>
        <stp/>
        <stp>##V3_BDPV12</stp>
        <stp>FR0013457157 Corp</stp>
        <stp>INDUSTRY_GROUP</stp>
        <stp>[regression 04.xlsx]SEM!R94C6</stp>
        <tr r="F94" s="3"/>
      </tp>
    </main>
    <main first="bofaddin.rtdserver">
      <tp t="s">
        <v>#N/A N/A</v>
        <stp/>
        <stp>BDH|14311987412025893855</stp>
        <tr r="AD8" s="20"/>
      </tp>
      <tp t="s">
        <v>#N/A N/A</v>
        <stp/>
        <stp>BDH|17058899268631233971</stp>
        <tr r="AD20" s="20"/>
      </tp>
    </main>
    <main first="bloomberg.rtd">
      <tp t="s">
        <v>Electric</v>
        <stp/>
        <stp>##V3_BDPV12</stp>
        <stp>FR0013464963 Corp</stp>
        <stp>INDUSTRY_GROUP</stp>
        <stp>[regression 04.xlsx]SEM!R23C6</stp>
        <tr r="F23" s="3"/>
      </tp>
    </main>
    <main first="bofaddin.rtdserver">
      <tp t="s">
        <v>#N/A N/A</v>
        <stp/>
        <stp>BDH|10586141814889278814</stp>
        <tr r="Z31" s="20"/>
      </tp>
    </main>
    <main first="bofaddin.rtdserver">
      <tp t="e">
        <v>#N/A</v>
        <stp/>
        <stp>BDH|12496401559931347352</stp>
        <tr r="F8" s="13"/>
      </tp>
      <tp t="s">
        <v>#N/A N/A</v>
        <stp/>
        <stp>BDH|12707211639351260360</stp>
        <tr r="AD28" s="20"/>
      </tp>
    </main>
    <main first="bofaddin.rtdserver">
      <tp t="s">
        <v>#N/A N/A</v>
        <stp/>
        <stp>BDH|18345599282326103236</stp>
        <tr r="AE39" s="20"/>
      </tp>
    </main>
    <main first="bofaddin.rtdserver">
      <tp t="e">
        <v>#N/A</v>
        <stp/>
        <stp>BDH|12090985391426786522</stp>
        <tr r="F29" s="15"/>
        <tr r="F10" s="14"/>
      </tp>
    </main>
    <main first="bofaddin.rtdserver">
      <tp t="s">
        <v>#N/A N/A</v>
        <stp/>
        <stp>BDH|11186371079886221226</stp>
        <tr r="AD32" s="20"/>
      </tp>
    </main>
    <main first="bofaddin.rtdserver">
      <tp t="s">
        <v>#N/A N/A</v>
        <stp/>
        <stp>BDH|14942312879464927560</stp>
        <tr r="AE42" s="20"/>
      </tp>
    </main>
    <main first="bloomberg.rtd">
      <tp t="s">
        <v>Sovereign</v>
        <stp/>
        <stp>##V3_BDPV12</stp>
        <stp>US912810SK51 Govt</stp>
        <stp>INDUSTRY_GROUP</stp>
        <stp>[regression 04.xlsx]SEM!R55C6</stp>
        <tr r="F55" s="3"/>
      </tp>
      <tp t="s">
        <v>#N/A Field Not Applicable</v>
        <stp/>
        <stp>##V3_BDPV12</stp>
        <stp>EK337178 Corp</stp>
        <stp>nxt_call_dt</stp>
        <stp>[regression 04.xlsx]all names!R7C8</stp>
        <tr r="H7" s="16"/>
      </tp>
      <tp t="s">
        <v>#N/A Field Not Applicable</v>
        <stp/>
        <stp>##V3_BDPV12</stp>
        <stp>OEM0 Comdty</stp>
        <stp>callable</stp>
        <stp>[regression 04.xlsx]SEM!R88C7</stp>
        <tr r="G88" s="3"/>
      </tp>
      <tp t="s">
        <v>14/12/2022</v>
        <stp/>
        <stp>##V3_BDPV12</stp>
        <stp>AN880322 Corp</stp>
        <stp>nxt_call_dt</stp>
        <stp>[regression 04.xlsx]directH (tkr)!R31C5</stp>
        <tr r="E31" s="15"/>
      </tp>
      <tp>
        <v>3.75</v>
        <stp/>
        <stp>##V3_BDPV12</stp>
        <stp>DE000A11QR73 Corp</stp>
        <stp>coupon</stp>
        <stp>[regression 04.xlsx]main!R23C6</stp>
        <tr r="F23" s="1"/>
      </tp>
      <tp t="s">
        <v>22/01/2024</v>
        <stp/>
        <stp>##V3_BDPV12</stp>
        <stp>USF2893TAM83 Corp</stp>
        <stp>nxt_call_dt</stp>
        <stp>[regression 04.xlsx]SEM!R112C8</stp>
        <tr r="H112" s="3"/>
      </tp>
      <tp t="s">
        <v>TENN</v>
        <stp/>
        <stp>##V3_BDPV12</stp>
        <stp>XS1591694481 Corp</stp>
        <stp>ticker</stp>
        <stp>[regression 04.xlsx]tkrBbg!R2C8</stp>
        <tr r="H2" s="5"/>
      </tp>
      <tp t="s">
        <v>SBBBSS</v>
        <stp/>
        <stp>##V3_BDPV12</stp>
        <stp>XS1974894138 Corp</stp>
        <stp>ticker</stp>
        <stp>[regression 04.xlsx]tkrBbg!R2C8</stp>
        <tr r="H2" s="5"/>
      </tp>
      <tp t="s">
        <v>22/12/2021</v>
        <stp/>
        <stp>##V3_BDPV12</stp>
        <stp>AM679347 Corp</stp>
        <stp>nxt_call_dt</stp>
        <stp>[regression 04.xlsx]curves!R47C9</stp>
        <tr r="I47" s="20"/>
      </tp>
      <tp t="s">
        <v>Y</v>
        <stp/>
        <stp>##V3_BDPV12</stp>
        <stp>XS1772374770 Corp</stp>
        <stp>callable</stp>
        <stp>[regression 04.xlsx]SEM!R17C7</stp>
        <tr r="G17" s="3"/>
      </tp>
      <tp t="s">
        <v>Y</v>
        <stp/>
        <stp>##V3_BDPV12</stp>
        <stp>FR0013455813 Corp</stp>
        <stp>callable</stp>
        <stp>[regression 04.xlsx]SEM!R28C7</stp>
        <tr r="G28" s="3"/>
      </tp>
      <tp t="s">
        <v>SEVFP</v>
        <stp/>
        <stp>##V3_BDPV12</stp>
        <stp>FR0011993500 Corp</stp>
        <stp>ticker</stp>
        <stp>[regression 04.xlsx]tkrBbg!R2C8</stp>
        <tr r="H2" s="5"/>
      </tp>
      <tp t="s">
        <v>19/10/2020</v>
        <stp/>
        <stp>##V3_BDPV12</stp>
        <stp>USQ12441AA19 Corp</stp>
        <stp>nxt_call_dt</stp>
        <stp>[regression 04.xlsx]SEM!R103C8</stp>
        <tr r="H103" s="3"/>
      </tp>
      <tp t="s">
        <v>N</v>
        <stp/>
        <stp>##V3_BDPV12</stp>
        <stp>XS1476654238 Corp</stp>
        <stp>callable</stp>
        <stp>[regression 04.xlsx]SEM!R46C7</stp>
        <tr r="G46" s="3"/>
      </tp>
      <tp t="s">
        <v>DBHNGR</v>
        <stp/>
        <stp>##V3_BDPV12</stp>
        <stp>XS2010039548 Corp</stp>
        <stp>ticker</stp>
        <stp>[regression 04.xlsx]tkrBbg!R2C8</stp>
        <tr r="H2" s="5"/>
      </tp>
      <tp t="s">
        <v>SSELN</v>
        <stp/>
        <stp>##V3_BDPV12</stp>
        <stp>XS1572343744 Corp</stp>
        <stp>ticker</stp>
        <stp>[regression 04.xlsx]tkrBbg!R2C8</stp>
        <tr r="H2" s="5"/>
      </tp>
      <tp t="s">
        <v>BAYNGR</v>
        <stp/>
        <stp>##V3_BDPV12</stp>
        <stp>DE000A11QR73 Corp</stp>
        <stp>ticker</stp>
        <stp>[regression 04.xlsx]tkrBbg!R2C8</stp>
        <tr r="H2" s="5"/>
      </tp>
      <tp t="s">
        <v>LXSGR</v>
        <stp/>
        <stp>##V3_BDPV12</stp>
        <stp>XS1405763019 Corp</stp>
        <stp>ticker</stp>
        <stp>[regression 04.xlsx]tkrBbg!R2C8</stp>
        <tr r="H2" s="5"/>
      </tp>
      <tp t="s">
        <v>IFXGR</v>
        <stp/>
        <stp>##V3_BDPV12</stp>
        <stp>XS2056730323 Corp</stp>
        <stp>ticker</stp>
        <stp>[regression 04.xlsx]tkrBbg!R2C8</stp>
        <tr r="H2" s="5"/>
      </tp>
      <tp t="s">
        <v>ENELIM</v>
        <stp/>
        <stp>##V3_BDPV12</stp>
        <stp>XS0954675129 Corp</stp>
        <stp>ticker</stp>
        <stp>[regression 04.xlsx]tkrBbg!R2C8</stp>
        <tr r="H2" s="5"/>
      </tp>
      <tp t="s">
        <v>N</v>
        <stp/>
        <stp>##V3_BDPV12</stp>
        <stp>XS1443997819 Corp</stp>
        <stp>callable</stp>
        <stp>[regression 04.xlsx]SEM!R59C7</stp>
        <tr r="G59" s="3"/>
      </tp>
      <tp t="s">
        <v>VW</v>
        <stp/>
        <stp>##V3_BDPV12</stp>
        <stp>XS1206541366 Corp</stp>
        <stp>ticker</stp>
        <stp>[regression 04.xlsx]tkrBbg!R2C8</stp>
        <tr r="H2" s="5"/>
      </tp>
      <tp t="s">
        <v>TELEFO</v>
        <stp/>
        <stp>##V3_BDPV12</stp>
        <stp>XS2056371334 Corp</stp>
        <stp>ticker</stp>
        <stp>[regression 04.xlsx]tkrBbg!R2C8</stp>
        <tr r="H2" s="5"/>
      </tp>
      <tp t="s">
        <v>10/04/2021</v>
        <stp/>
        <stp>##V3_BDPV12</stp>
        <stp>EK825033 Corp</stp>
        <stp>nxt_call_dt</stp>
        <stp>[regression 04.xlsx]curves!R16C9</stp>
        <tr r="I16" s="20"/>
      </tp>
      <tp t="s">
        <v>REPSM</v>
        <stp/>
        <stp>##V3_BDPV12</stp>
        <stp>XS2186001314 Corp</stp>
        <stp>ticker</stp>
        <stp>[regression 04.xlsx]tkrBbg!R2C8</stp>
        <tr r="H2" s="5"/>
      </tp>
      <tp t="s">
        <v>NGGLN</v>
        <stp/>
        <stp>##V3_BDPV12</stp>
        <stp>XS2010045511 Corp</stp>
        <stp>ticker</stp>
        <stp>[regression 04.xlsx]tkrBbg!R2C8</stp>
        <tr r="H2" s="5"/>
      </tp>
      <tp t="s">
        <v>Baa3</v>
        <stp/>
        <stp>##V3_BDPV12</stp>
        <stp>AP691131 Corp</stp>
        <stp>rtg_moody</stp>
        <stp>[regression 04.xlsx]all names!R19C17</stp>
        <tr r="Q19" s="16"/>
      </tp>
      <tp t="s">
        <v>Baa3</v>
        <stp/>
        <stp>##V3_BDPV12</stp>
        <stp>AP691131 Corp</stp>
        <stp>rtg_moody</stp>
        <stp>[regression 04.xlsx]all names!R19C16</stp>
        <tr r="P19" s="16"/>
      </tp>
      <tp t="s">
        <v>25/06/2079</v>
        <stp/>
        <stp>##V3_BDPV12</stp>
        <stp>XS2011260705 Corp</stp>
        <stp>calc_maturity</stp>
        <stp>[regression 04.xlsx]main!R8C10</stp>
        <tr r="J8" s="1"/>
      </tp>
      <tp t="s">
        <v>25/06/2079</v>
        <stp/>
        <stp>##V3_BDPV12</stp>
        <stp>XS2011260705 Corp</stp>
        <stp>calc_maturity</stp>
        <stp>[regression 04.xlsx]main!R9C10</stp>
        <tr r="J9" s="1"/>
      </tp>
      <tp t="s">
        <v>Ba1</v>
        <stp/>
        <stp>##V3_BDPV12</stp>
        <stp>AU692498 Corp</stp>
        <stp>rtg_moody</stp>
        <stp>[regression 04.xlsx]all names!R72C17</stp>
        <tr r="Q72" s="16"/>
      </tp>
      <tp t="s">
        <v>#N/A Field Not Applicable</v>
        <stp/>
        <stp>##V3_BDPV12</stp>
        <stp>RPM0 Curncy</stp>
        <stp>INDUSTRY_GROUP</stp>
        <stp>[regression 04.xlsx]SEM!R317C6</stp>
        <tr r="F317" s="3"/>
      </tp>
      <tp t="s">
        <v>Ba1</v>
        <stp/>
        <stp>##V3_BDPV12</stp>
        <stp>AU654481 Corp</stp>
        <stp>rtg_moody</stp>
        <stp>[regression 04.xlsx]all names!R72C16</stp>
        <tr r="P72" s="16"/>
      </tp>
      <tp t="s">
        <v>#N/A N/A</v>
        <stp/>
        <stp>##V3_BDPV12</stp>
        <stp>UV309787 Corp</stp>
        <stp>rtg_moody</stp>
        <stp>[regression 04.xlsx]all names!R54C16</stp>
        <tr r="P54" s="16"/>
      </tp>
      <tp t="s">
        <v>#N/A N/A</v>
        <stp/>
        <stp>##V3_BDPV12</stp>
        <stp>UV309787 Corp</stp>
        <stp>rtg_moody</stp>
        <stp>[regression 04.xlsx]all names!R54C17</stp>
        <tr r="Q54" s="16"/>
      </tp>
      <tp t="s">
        <v>#N/A N/A</v>
        <stp/>
        <stp>##V3_BDPV12</stp>
        <stp>AR887333 Corp</stp>
        <stp>rtg_moody</stp>
        <stp>[regression 04.xlsx]all names!R26C17</stp>
        <tr r="Q26" s="16"/>
      </tp>
      <tp t="s">
        <v>#N/A N/A</v>
        <stp/>
        <stp>##V3_BDPV12</stp>
        <stp>AR887333 Corp</stp>
        <stp>rtg_moody</stp>
        <stp>[regression 04.xlsx]all names!R26C16</stp>
        <tr r="P26" s="16"/>
      </tp>
      <tp t="s">
        <v>Banks</v>
        <stp/>
        <stp>##V3_BDPV12</stp>
        <stp>XS2024502960 Corp</stp>
        <stp>INDUSTRY_GROUP</stp>
        <stp>[regression 04.xlsx]SEM!R400C6</stp>
        <tr r="F400" s="3"/>
      </tp>
      <tp t="s">
        <v>Telecommunications</v>
        <stp/>
        <stp>##V3_BDPV12</stp>
        <stp>XS1888179477 Corp</stp>
        <stp>INDUSTRY_GROUP</stp>
        <stp>[regression 04.xlsx]SEM!R161C6</stp>
        <tr r="F161" s="3"/>
      </tp>
      <tp t="s">
        <v>Banks</v>
        <stp/>
        <stp>##V3_BDPV12</stp>
        <stp>XS1956051145 Corp</stp>
        <stp>INDUSTRY_GROUP</stp>
        <stp>[regression 04.xlsx]SEM!R414C6</stp>
        <tr r="F414" s="3"/>
      </tp>
      <tp t="s">
        <v>Real Estate</v>
        <stp/>
        <stp>##V3_BDPV12</stp>
        <stp>XS2010037765 Corp</stp>
        <stp>INDUSTRY_GROUP</stp>
        <stp>[regression 04.xlsx]SEM!R126C6</stp>
        <tr r="F126" s="3"/>
      </tp>
      <tp t="s">
        <v>Transportation</v>
        <stp/>
        <stp>##V3_BDPV12</stp>
        <stp>XS2010039548 Corp</stp>
        <stp>INDUSTRY_GROUP</stp>
        <stp>[regression 04.xlsx]SEM!R108C6</stp>
        <tr r="F108" s="3"/>
      </tp>
      <tp t="s">
        <v>Pharmaceuticals</v>
        <stp/>
        <stp>##V3_BDPV12</stp>
        <stp>XS2011260531 Corp</stp>
        <stp>INDUSTRY_GROUP</stp>
        <stp>[regression 04.xlsx]SEM!R131C6</stp>
        <tr r="F131" s="3"/>
      </tp>
      <tp t="s">
        <v>Banks</v>
        <stp/>
        <stp>##V3_BDPV12</stp>
        <stp>XS1481041587 Corp</stp>
        <stp>INDUSTRY_GROUP</stp>
        <stp>[regression 04.xlsx]SEM!R349C6</stp>
        <tr r="F349" s="3"/>
      </tp>
      <tp t="s">
        <v>Electric</v>
        <stp/>
        <stp>##V3_BDPV12</stp>
        <stp>XS2035564629 Corp</stp>
        <stp>INDUSTRY_GROUP</stp>
        <stp>[regression 04.xlsx]SEM!R117C6</stp>
        <tr r="F117" s="3"/>
      </tp>
      <tp t="s">
        <v>Banks</v>
        <stp/>
        <stp>##V3_BDPV12</stp>
        <stp>XS1877860533 Corp</stp>
        <stp>INDUSTRY_GROUP</stp>
        <stp>[regression 04.xlsx]SEM!R377C6</stp>
        <tr r="F377" s="3"/>
      </tp>
      <tp t="s">
        <v>Telecommunications</v>
        <stp/>
        <stp>##V3_BDPV12</stp>
        <stp>XS2114413565 Corp</stp>
        <stp>INDUSTRY_GROUP</stp>
        <stp>[regression 04.xlsx]SEM!R182C6</stp>
        <tr r="F182" s="3"/>
      </tp>
      <tp t="s">
        <v>Banks</v>
        <stp/>
        <stp>##V3_BDPV12</stp>
        <stp>XS1043552261 Corp</stp>
        <stp>INDUSTRY_GROUP</stp>
        <stp>[regression 04.xlsx]SEM!R376C6</stp>
        <tr r="F376" s="3"/>
      </tp>
      <tp t="s">
        <v>Banks</v>
        <stp/>
        <stp>##V3_BDPV12</stp>
        <stp>XS1425367494 Corp</stp>
        <stp>INDUSTRY_GROUP</stp>
        <stp>[regression 04.xlsx]SEM!R405C6</stp>
        <tr r="F405" s="3"/>
      </tp>
      <tp t="s">
        <v>13/01/2022</v>
        <stp/>
        <stp>##V3_BDPV12</stp>
        <stp>XS1004874621 Corp</stp>
        <stp>final_maturity</stp>
        <stp>[regression 04.xlsx]SEM!R8C9</stp>
        <tr r="I8" s="3"/>
      </tp>
      <tp t="s">
        <v>ENGIFP 1 5/8 PERP</v>
        <stp/>
        <stp>##V3_BDPV12</stp>
        <stp>AZ371883 Corp</stp>
        <stp>security_name</stp>
        <stp>[regression 04.xlsx]curves!R24C8</stp>
        <tr r="H24" s="20"/>
      </tp>
      <tp t="s">
        <v>Banks</v>
        <stp/>
        <stp>##V3_BDPV12</stp>
        <stp>XS1689540935 Corp</stp>
        <stp>INDUSTRY_GROUP</stp>
        <stp>[regression 04.xlsx]SEM!R86C6</stp>
        <tr r="F86" s="3"/>
      </tp>
      <tp t="e">
        <v>#N/A</v>
        <stp/>
        <stp>##V3_BDPV12</stp>
        <stp xml:space="preserve">US780099CK11_JP_REPO </stp>
        <stp>INDUSTRY_GROUP</stp>
        <stp>[regression 04.xlsx]SEM!R273C6</stp>
        <tr r="F273" s="3"/>
      </tp>
      <tp t="s">
        <v>Banks</v>
        <stp/>
        <stp>##V3_BDPV12</stp>
        <stp>XS2156510021 Corp</stp>
        <stp>INDUSTRY_GROUP</stp>
        <stp>[regression 04.xlsx]SEM!R90C6</stp>
        <tr r="F90" s="3"/>
      </tp>
      <tp t="s">
        <v>Oil&amp;Gas</v>
        <stp/>
        <stp>##V3_BDPV12</stp>
        <stp>XS1139315581 Corp</stp>
        <stp>INDUSTRY_GROUP</stp>
        <stp>[regression 04.xlsx]SEM!R60C6</stp>
        <tr r="F60" s="3"/>
      </tp>
      <tp t="s">
        <v>SEVFP 1 5/8 PERP</v>
        <stp/>
        <stp>##V3_BDPV12</stp>
        <stp>ZR441424 Corp</stp>
        <stp>security_name</stp>
        <stp>[regression 04.xlsx]curves!R40C8</stp>
        <tr r="H40" s="20"/>
      </tp>
      <tp t="s">
        <v>Media</v>
        <stp/>
        <stp>##V3_BDPV12</stp>
        <stp>XS1222591023 Corp</stp>
        <stp>INDUSTRY_GROUP</stp>
        <stp>[regression 04.xlsx]SEM!R99C6</stp>
        <tr r="F99" s="3"/>
      </tp>
    </main>
    <main first="bloomberg.rtd">
      <tp t="s">
        <v>Beverages</v>
        <stp/>
        <stp>##V3_BDPV12</stp>
        <stp>BE6320935271 Corp</stp>
        <stp>INDUSTRY_GROUP</stp>
        <stp>[regression 04.xlsx]SEM!R70C6</stp>
        <tr r="F70" s="3"/>
      </tp>
    </main>
    <main first="bofaddin.rtdserver">
      <tp t="s">
        <v>#N/A N/A</v>
        <stp/>
        <stp>BDH|17027320855445026222</stp>
        <tr r="AE10" s="20"/>
      </tp>
    </main>
    <main first="bloomberg.rtd">
      <tp t="e">
        <v>#N/A</v>
        <stp/>
        <stp>##V3_BDPV12</stp>
        <stp xml:space="preserve">US404280AT69_JP_REPO </stp>
        <stp>INDUSTRY_GROUP</stp>
        <stp>[regression 04.xlsx]SEM!R255C6</stp>
        <tr r="F255" s="3"/>
      </tp>
    </main>
    <main first="bofaddin.rtdserver">
      <tp t="s">
        <v>#N/A N/A</v>
        <stp/>
        <stp>BDH|16764091406454716481</stp>
        <tr r="Z11" s="20"/>
      </tp>
    </main>
    <main first="bloomberg.rtd">
      <tp t="e">
        <v>#N/A</v>
        <stp/>
        <stp>##V3_BDPV12</stp>
        <stp xml:space="preserve">US404280BP39_CS_REPO </stp>
        <stp>INDUSTRY_GROUP</stp>
        <stp>[regression 04.xlsx]SEM!R326C6</stp>
        <tr r="F326" s="3"/>
      </tp>
    </main>
    <main first="bloomberg.rtd">
      <tp t="s">
        <v>Auto Manufacturers</v>
        <stp/>
        <stp>##V3_BDPV12</stp>
        <stp>DE000A169NC2 Corp</stp>
        <stp>INDUSTRY_GROUP</stp>
        <stp>[regression 04.xlsx]SEM!R15C6</stp>
        <tr r="F15" s="3"/>
      </tp>
    </main>
    <main first="bofaddin.rtdserver">
      <tp t="s">
        <v>#N/A N/A</v>
        <stp/>
        <stp>BDH|14166494667774561418</stp>
        <tr r="AE15" s="20"/>
        <tr r="AD15" s="20"/>
      </tp>
      <tp t="s">
        <v>#N/A N/A</v>
        <stp/>
        <stp>BDH|17881217637167689738</stp>
        <tr r="AE46" s="20"/>
      </tp>
    </main>
    <main first="bofaddin.rtdserver">
      <tp t="s">
        <v>#N/A N/A</v>
        <stp/>
        <stp>BDH|13794412285818813118</stp>
        <tr r="AD47" s="20"/>
      </tp>
    </main>
    <main first="bloomberg.rtd">
      <tp t="s">
        <v>SOLBBB 5.869 PERP</v>
        <stp/>
        <stp>##V3_BDPV12</stp>
        <stp>XS1323897725 Corp</stp>
        <stp>security_name</stp>
        <stp>[regression 04.xlsx]main!R5C7</stp>
        <tr r="G5" s="1"/>
      </tp>
      <tp t="s">
        <v>05/11/2020</v>
        <stp/>
        <stp>##V3_BDPV12</stp>
        <stp>UV391246 Corp</stp>
        <stp>nxt_call_dt</stp>
        <stp>[regression 04.xlsx]curves!R19C9</stp>
        <tr r="I19" s="20"/>
      </tp>
      <tp>
        <v>3.75</v>
        <stp/>
        <stp>##V3_BDPV12</stp>
        <stp>DE000A11QR73 Corp</stp>
        <stp>coupon</stp>
        <stp>[regression 04.xlsx]main!R22C6</stp>
        <tr r="F22" s="1"/>
      </tp>
      <tp t="s">
        <v>20/03/2030</v>
        <stp/>
        <stp>##V3_BDPV12</stp>
        <stp>EK811579 Corp</stp>
        <stp>nxt_call_dt</stp>
        <stp>[regression 04.xlsx]directH (tkr)!R25C5</stp>
        <tr r="E25" s="15"/>
      </tp>
      <tp t="s">
        <v>SSELN</v>
        <stp/>
        <stp>##V3_BDPV12</stp>
        <stp>XS1196713298 Corp</stp>
        <stp>ticker</stp>
        <stp>[regression 04.xlsx]tkrBbg!R2C8</stp>
        <tr r="H2" s="5"/>
      </tp>
      <tp t="s">
        <v>ENELIM</v>
        <stp/>
        <stp>##V3_BDPV12</stp>
        <stp>XS1014997073 Corp</stp>
        <stp>ticker</stp>
        <stp>[regression 04.xlsx]tkrBbg!R2C8</stp>
        <tr r="H2" s="5"/>
      </tp>
      <tp t="s">
        <v>Y</v>
        <stp/>
        <stp>##V3_BDPV12</stp>
        <stp>XS1705553250 Corp</stp>
        <stp>callable</stp>
        <stp>[regression 04.xlsx]SEM!R54C7</stp>
        <tr r="G54" s="3"/>
      </tp>
      <tp t="s">
        <v>Y</v>
        <stp/>
        <stp>##V3_BDPV12</stp>
        <stp>XS1513062411 Corp</stp>
        <stp>callable</stp>
        <stp>[regression 04.xlsx]SEM!R44C7</stp>
        <tr r="G44" s="3"/>
      </tp>
      <tp t="s">
        <v>#N/A Field Not Applicable</v>
        <stp/>
        <stp>##V3_BDPV12</stp>
        <stp>RXM0 Comdty</stp>
        <stp>callable</stp>
        <stp>[regression 04.xlsx]SEM!R89C7</stp>
        <tr r="G89" s="3"/>
      </tp>
      <tp t="s">
        <v>04/07/2024</v>
        <stp/>
        <stp>##V3_BDPV12</stp>
        <stp>AU669900 Corp</stp>
        <stp>nxt_call_dt</stp>
        <stp>[regression 04.xlsx]curves!R20C9</stp>
        <tr r="I20" s="20"/>
      </tp>
      <tp t="s">
        <v>Y</v>
        <stp/>
        <stp>##V3_BDPV12</stp>
        <stp>XS1505568136 Corp</stp>
        <stp>callable</stp>
        <stp>[regression 04.xlsx]SEM!R57C7</stp>
        <tr r="G57" s="3"/>
      </tp>
      <tp t="s">
        <v>SOLBBB</v>
        <stp/>
        <stp>##V3_BDPV12</stp>
        <stp>XS1323897725 Corp</stp>
        <stp>ticker</stp>
        <stp>[regression 04.xlsx]tkrBbg!R2C8</stp>
        <tr r="H2" s="5"/>
      </tp>
      <tp t="s">
        <v>Y</v>
        <stp/>
        <stp>##V3_BDPV12</stp>
        <stp>XS2010032378 Corp</stp>
        <stp>callable</stp>
        <stp>[regression 04.xlsx]SEM!R10C7</stp>
        <tr r="G10" s="3"/>
      </tp>
      <tp t="s">
        <v>Y</v>
        <stp/>
        <stp>##V3_BDPV12</stp>
        <stp>FR0013284270 Corp</stp>
        <stp>callable</stp>
        <stp>[regression 04.xlsx]SEM!R33C7</stp>
        <tr r="G33" s="3"/>
      </tp>
      <tp t="s">
        <v>N</v>
        <stp/>
        <stp>##V3_BDPV12</stp>
        <stp>FR0011360478 Corp</stp>
        <stp>callable</stp>
        <stp>[regression 04.xlsx]SEM!R37C7</stp>
        <tr r="G37" s="3"/>
      </tp>
      <tp t="s">
        <v>GYCGR</v>
        <stp/>
        <stp>##V3_BDPV12</stp>
        <stp>XS1811181566 Corp</stp>
        <stp>ticker</stp>
        <stp>[regression 04.xlsx]tkrBbg!R2C8</stp>
        <tr r="H2" s="5"/>
      </tp>
      <tp t="s">
        <v>N</v>
        <stp/>
        <stp>##V3_BDPV12</stp>
        <stp>XS1693818525 Corp</stp>
        <stp>callable</stp>
        <stp>[regression 04.xlsx]SEM!R75C7</stp>
        <tr r="G75" s="3"/>
      </tp>
      <tp t="s">
        <v>30/01/2024</v>
        <stp/>
        <stp>##V3_BDPV12</stp>
        <stp>AW875570 Corp</stp>
        <stp>nxt_call_dt</stp>
        <stp>[regression 04.xlsx]curves!R21C9</stp>
        <tr r="I21" s="20"/>
      </tp>
      <tp t="s">
        <v>MRKGR</v>
        <stp/>
        <stp>##V3_BDPV12</stp>
        <stp>XS1152343668 Corp</stp>
        <stp>ticker</stp>
        <stp>[regression 04.xlsx]tkrBbg!R2C8</stp>
        <tr r="H2" s="5"/>
      </tp>
      <tp t="s">
        <v>ENELIM</v>
        <stp/>
        <stp>##V3_BDPV12</stp>
        <stp>XS1713463716 Corp</stp>
        <stp>ticker</stp>
        <stp>[regression 04.xlsx]tkrBbg!R2C8</stp>
        <tr r="H2" s="5"/>
      </tp>
      <tp t="s">
        <v>EDF</v>
        <stp/>
        <stp>##V3_BDPV12</stp>
        <stp>FR0013367612 Corp</stp>
        <stp>ticker</stp>
        <stp>[regression 04.xlsx]tkrBbg!R2C8</stp>
        <tr r="H2" s="5"/>
      </tp>
      <tp t="s">
        <v>01/12/2021</v>
        <stp/>
        <stp>##V3_BDPV12</stp>
        <stp>EK605885 Corp</stp>
        <stp>nxt_call_dt</stp>
        <stp>[regression 04.xlsx]curves!R43C9</stp>
        <tr r="I43" s="20"/>
      </tp>
      <tp t="s">
        <v>MRKGR</v>
        <stp/>
        <stp>##V3_BDPV12</stp>
        <stp>XS2011260531 Corp</stp>
        <stp>ticker</stp>
        <stp>[regression 04.xlsx]tkrBbg!R2C8</stp>
        <tr r="H2" s="5"/>
      </tp>
      <tp t="s">
        <v>SOFTBK</v>
        <stp/>
        <stp>##V3_BDPV12</stp>
        <stp>XS1642686676 Corp</stp>
        <stp>ticker</stp>
        <stp>[regression 04.xlsx]tkrBbg!R2C8</stp>
        <tr r="H2" s="5"/>
      </tp>
      <tp t="s">
        <v>BAYNGR</v>
        <stp/>
        <stp>##V3_BDPV12</stp>
        <stp>XS2077670342 Corp</stp>
        <stp>ticker</stp>
        <stp>[regression 04.xlsx]tkrBbg!R2C8</stp>
        <tr r="H2" s="5"/>
      </tp>
      <tp t="s">
        <v>N</v>
        <stp/>
        <stp>##V3_BDPV12</stp>
        <stp>XS1222590488 Corp</stp>
        <stp>callable</stp>
        <stp>[regression 04.xlsx]SEM!R25C7</stp>
        <tr r="G25" s="3"/>
      </tp>
      <tp t="s">
        <v>LANXESS</v>
        <stp/>
        <stp>##V3_BDPV12</stp>
        <stp>XS1405763019 Corp</stp>
        <stp>short_name</stp>
        <stp>[regression 04.xlsx]main!R18C5</stp>
        <tr r="E18" s="1"/>
      </tp>
      <tp t="s">
        <v>#N/A N/A</v>
        <stp/>
        <stp>##V3_BDPV12</stp>
        <stp>ZQ578143 Corp</stp>
        <stp>rtg_moody</stp>
        <stp>[regression 04.xlsx]all names!R37C17</stp>
        <tr r="Q37" s="16"/>
      </tp>
      <tp t="s">
        <v>#N/A N/A</v>
        <stp/>
        <stp>##V3_BDPV12</stp>
        <stp>ZQ578143 Corp</stp>
        <stp>rtg_moody</stp>
        <stp>[regression 04.xlsx]all names!R37C16</stp>
        <tr r="P37" s="16"/>
      </tp>
      <tp t="s">
        <v>OMV AG</v>
        <stp/>
        <stp>##V3_BDPV12</stp>
        <stp>XS1294342792 Corp</stp>
        <stp>short_name</stp>
        <stp>[regression 04.xlsx]main!R30C5</stp>
        <tr r="E30" s="1"/>
      </tp>
      <tp t="s">
        <v>Baa2</v>
        <stp/>
        <stp>##V3_BDPV12</stp>
        <stp>AQ711148 Corp</stp>
        <stp>rtg_moody</stp>
        <stp>[regression 04.xlsx]all names!R32C16</stp>
        <tr r="P32" s="16"/>
      </tp>
      <tp t="s">
        <v>Ba2</v>
        <stp/>
        <stp>##V3_BDPV12</stp>
        <stp>ZP454068 Corp</stp>
        <stp>rtg_moody</stp>
        <stp>[regression 04.xlsx]all names!R28C17</stp>
        <tr r="Q28" s="16"/>
      </tp>
      <tp t="s">
        <v>#N/A N/A</v>
        <stp/>
        <stp>##V3_BDPV12</stp>
        <stp>AP809058 Corp</stp>
        <stp>rtg_moody</stp>
        <stp>[regression 04.xlsx]all names!R33C17</stp>
        <tr r="Q33" s="16"/>
      </tp>
      <tp t="s">
        <v>Ba1</v>
        <stp/>
        <stp>##V3_BDPV12</stp>
        <stp>ZP991036 Corp</stp>
        <stp>rtg_moody</stp>
        <stp>[regression 04.xlsx]all names!R62C17</stp>
        <tr r="Q62" s="16"/>
      </tp>
      <tp t="s">
        <v>Ba1</v>
        <stp/>
        <stp>##V3_BDPV12</stp>
        <stp>ZP991036 Corp</stp>
        <stp>rtg_moody</stp>
        <stp>[regression 04.xlsx]all names!R62C16</stp>
        <tr r="P62" s="16"/>
      </tp>
      <tp t="s">
        <v>Banks</v>
        <stp/>
        <stp>##V3_BDPV12</stp>
        <stp>XS1658012023 Corp</stp>
        <stp>INDUSTRY_GROUP</stp>
        <stp>[regression 04.xlsx]SEM!R346C6</stp>
        <tr r="F346" s="3"/>
      </tp>
      <tp t="s">
        <v>Banks</v>
        <stp/>
        <stp>##V3_BDPV12</stp>
        <stp>XS1111123987 Corp</stp>
        <stp>INDUSTRY_GROUP</stp>
        <stp>[regression 04.xlsx]SEM!R363C6</stp>
        <tr r="F363" s="3"/>
      </tp>
      <tp t="s">
        <v>Real Estate</v>
        <stp/>
        <stp>##V3_BDPV12</stp>
        <stp>XS2010037765 Corp</stp>
        <stp>INDUSTRY_GROUP</stp>
        <stp>[regression 04.xlsx]SEM!R177C6</stp>
        <tr r="F177" s="3"/>
      </tp>
      <tp t="s">
        <v>Electric</v>
        <stp/>
        <stp>##V3_BDPV12</stp>
        <stp>XS1720192696 Corp</stp>
        <stp>INDUSTRY_GROUP</stp>
        <stp>[regression 04.xlsx]SEM!R141C6</stp>
        <tr r="F141" s="3"/>
      </tp>
      <tp t="s">
        <v>22/04/2026</v>
        <stp/>
        <stp>##V3_BDPV12</stp>
        <stp>FR0013508512 Corp</stp>
        <stp>final_maturity</stp>
        <stp>[regression 04.xlsx]SEM!R6C9</stp>
        <tr r="I6" s="3"/>
      </tp>
      <tp t="s">
        <v>Electric</v>
        <stp/>
        <stp>##V3_BDPV12</stp>
        <stp>XS1205618470 Corp</stp>
        <stp>INDUSTRY_GROUP</stp>
        <stp>[regression 04.xlsx]SEM!R159C6</stp>
        <tr r="F159" s="3"/>
      </tp>
      <tp t="s">
        <v>02/04/2040</v>
        <stp/>
        <stp>##V3_BDPV12</stp>
        <stp>BE6320936287 Corp</stp>
        <stp>final_maturity</stp>
        <stp>[regression 04.xlsx]SEM!R5C9</stp>
        <tr r="I5" s="3"/>
      </tp>
      <tp t="s">
        <v>SOLBBB 4 1/4 PERP</v>
        <stp/>
        <stp>##V3_BDPV12</stp>
        <stp>AV915324 Corp</stp>
        <stp>security_name</stp>
        <stp>[regression 04.xlsx]curves!R42C8</stp>
        <tr r="H42" s="20"/>
      </tp>
      <tp t="s">
        <v>EDF 3 PERP</v>
        <stp/>
        <stp>##V3_BDPV12</stp>
        <stp>ZQ782646 Corp</stp>
        <stp>security_name</stp>
        <stp>[regression 04.xlsx]curves!R20C8</stp>
        <tr r="H20" s="20"/>
      </tp>
      <tp t="s">
        <v>Machinery-Diversified</v>
        <stp/>
        <stp>##V3_BDPV12</stp>
        <stp>XS1969600748 Corp</stp>
        <stp>INDUSTRY_GROUP</stp>
        <stp>[regression 04.xlsx]SEM!R11C6</stp>
        <tr r="F11" s="3"/>
      </tp>
      <tp t="s">
        <v>Y</v>
        <stp/>
        <stp>##V3_BDPV12</stp>
        <stp>FR0013508512 Corp</stp>
        <stp>callable</stp>
        <stp>[regression 04.xlsx]SEM!R6C7</stp>
        <tr r="G6" s="3"/>
      </tp>
      <tp t="s">
        <v>Machinery-Diversified</v>
        <stp/>
        <stp>##V3_BDPV12</stp>
        <stp>XS1823623878 Corp</stp>
        <stp>INDUSTRY_GROUP</stp>
        <stp>[regression 04.xlsx]SEM!R12C6</stp>
        <tr r="F12" s="3"/>
      </tp>
      <tp t="s">
        <v>Oil&amp;Gas</v>
        <stp/>
        <stp>##V3_BDPV12</stp>
        <stp>XS0975256685 Corp</stp>
        <stp>INDUSTRY_GROUP</stp>
        <stp>[regression 04.xlsx]SEM!R49C6</stp>
        <tr r="F49" s="3"/>
      </tp>
    </main>
    <main first="bofaddin.rtdserver">
      <tp t="e">
        <v>#N/A</v>
        <stp/>
        <stp>BDH|13379002176461673200</stp>
        <tr r="F32" s="15"/>
        <tr r="F13" s="14"/>
      </tp>
    </main>
    <main first="bloomberg.rtd">
      <tp t="s">
        <v>Electric</v>
        <stp/>
        <stp>##V3_BDPV12</stp>
        <stp>FR0013290749 Corp</stp>
        <stp>INDUSTRY_GROUP</stp>
        <stp>[regression 04.xlsx]SEM!R50C6</stp>
        <tr r="F50" s="3"/>
      </tp>
    </main>
    <main first="bofaddin.rtdserver">
      <tp t="e">
        <v>#N/A</v>
        <stp/>
        <stp>BDH|11203522555814859296</stp>
        <tr r="G9" s="2"/>
      </tp>
      <tp t="s">
        <v>#N/A N/A</v>
        <stp/>
        <stp>BDH|12723838493875188122</stp>
        <tr r="AD41" s="20"/>
      </tp>
    </main>
    <main first="bofaddin.rtdserver">
      <tp t="s">
        <v>#N/A N/A</v>
        <stp/>
        <stp>BDH|16230532431783764409</stp>
        <tr r="AE22" s="20"/>
      </tp>
    </main>
    <main first="bloomberg.rtd">
      <tp t="s">
        <v>Electric</v>
        <stp/>
        <stp>##V3_BDPV12</stp>
        <stp>FR0013344686 Corp</stp>
        <stp>INDUSTRY_GROUP</stp>
        <stp>[regression 04.xlsx]SEM!R32C6</stp>
        <tr r="F32" s="3"/>
      </tp>
    </main>
    <main first="bofaddin.rtdserver">
      <tp t="s">
        <v>#N/A N/A</v>
        <stp/>
        <stp>BDH|12741139234440978725</stp>
        <tr r="AE19" s="20"/>
      </tp>
    </main>
    <main first="bloomberg.rtd">
      <tp t="s">
        <v>Electric</v>
        <stp/>
        <stp>##V3_BDPV12</stp>
        <stp>FR0013428513 Corp</stp>
        <stp>INDUSTRY_GROUP</stp>
        <stp>[regression 04.xlsx]SEM!R31C6</stp>
        <tr r="F31" s="3"/>
      </tp>
    </main>
    <main first="bloomberg.rtd">
      <tp t="s">
        <v>SOLBBB 5.869 PERP</v>
        <stp/>
        <stp>##V3_BDPV12</stp>
        <stp>XS1323897725 Corp</stp>
        <stp>security_name</stp>
        <stp>[regression 04.xlsx]main!R6C7</stp>
        <tr r="G6" s="1"/>
      </tp>
      <tp t="s">
        <v>20/03/2022</v>
        <stp/>
        <stp>##V3_BDPV12</stp>
        <stp>EK811633 Corp</stp>
        <stp>nxt_call_dt</stp>
        <stp>[regression 04.xlsx]directH (tkr)!R32C5</stp>
        <tr r="E32" s="15"/>
      </tp>
      <tp t="s">
        <v>27/06/2024</v>
        <stp/>
        <stp>##V3_BDPV12</stp>
        <stp>AT214421 Corp</stp>
        <stp>nxt_call_dt</stp>
        <stp>[regression 04.xlsx]directH (tkr)!R29C5</stp>
        <tr r="E29" s="15"/>
      </tp>
      <tp t="s">
        <v>23/09/2024</v>
        <stp/>
        <stp>##V3_BDPV12</stp>
        <stp>USF2R125CF03 Corp</stp>
        <stp>nxt_call_dt</stp>
        <stp>[regression 04.xlsx]SEM!R343C8</stp>
        <tr r="H343" s="3"/>
      </tp>
      <tp t="s">
        <v>19/11/2023</v>
        <stp/>
        <stp>##V3_BDPV12</stp>
        <stp>QJ787834 Corp</stp>
        <stp>nxt_call_dt</stp>
        <stp>[regression 04.xlsx]curves!R49C9</stp>
        <tr r="I49" s="20"/>
      </tp>
      <tp t="s">
        <v>NTGYSM</v>
        <stp/>
        <stp>##V3_BDPV12</stp>
        <stp>XS1224710399 Corp</stp>
        <stp>ticker</stp>
        <stp>[regression 04.xlsx]tkrBbg!R2C8</stp>
        <tr r="H2" s="5"/>
      </tp>
      <tp t="s">
        <v>TELIAS</v>
        <stp/>
        <stp>##V3_BDPV12</stp>
        <stp>XS1590787799 Corp</stp>
        <stp>ticker</stp>
        <stp>[regression 04.xlsx]tkrBbg!R2C8</stp>
        <tr r="H2" s="5"/>
      </tp>
      <tp t="s">
        <v>N</v>
        <stp/>
        <stp>##V3_BDPV12</stp>
        <stp>XS2089226026 Corp</stp>
        <stp>callable</stp>
        <stp>[regression 04.xlsx]SEM!R19C7</stp>
        <tr r="G19" s="3"/>
      </tp>
      <tp t="s">
        <v>01/10/2021</v>
        <stp/>
        <stp>##V3_BDPV12</stp>
        <stp>EK508481 Corp</stp>
        <stp>nxt_call_dt</stp>
        <stp>[regression 04.xlsx]curves!R34C9</stp>
        <tr r="I34" s="20"/>
      </tp>
      <tp t="s">
        <v>LHNVX</v>
        <stp/>
        <stp>##V3_BDPV12</stp>
        <stp>XS1713466495 Corp</stp>
        <stp>ticker</stp>
        <stp>[regression 04.xlsx]tkrBbg!R2C8</stp>
        <tr r="H2" s="5"/>
      </tp>
      <tp t="s">
        <v>ENELIM</v>
        <stp/>
        <stp>##V3_BDPV12</stp>
        <stp>XS1014987355 Corp</stp>
        <stp>ticker</stp>
        <stp>[regression 04.xlsx]tkrBbg!R2C8</stp>
        <tr r="H2" s="5"/>
      </tp>
      <tp t="s">
        <v>TELEFO</v>
        <stp/>
        <stp>##V3_BDPV12</stp>
        <stp>XS1933828433 Corp</stp>
        <stp>ticker</stp>
        <stp>[regression 04.xlsx]tkrBbg!R2C8</stp>
        <tr r="H2" s="5"/>
      </tp>
      <tp t="s">
        <v>Y</v>
        <stp/>
        <stp>##V3_BDPV12</stp>
        <stp>XS2020583618 Corp</stp>
        <stp>callable</stp>
        <stp>[regression 04.xlsx]SEM!R56C7</stp>
        <tr r="G56" s="3"/>
      </tp>
      <tp t="s">
        <v>LHAGR</v>
        <stp/>
        <stp>##V3_BDPV12</stp>
        <stp>XS1271836600 Corp</stp>
        <stp>ticker</stp>
        <stp>[regression 04.xlsx]tkrBbg!R2C8</stp>
        <tr r="H2" s="5"/>
      </tp>
      <tp t="s">
        <v>EDF</v>
        <stp/>
        <stp>##V3_BDPV12</stp>
        <stp>FR0011401728 Corp</stp>
        <stp>ticker</stp>
        <stp>[regression 04.xlsx]tkrBbg!R2C8</stp>
        <tr r="H2" s="5"/>
      </tp>
      <tp t="s">
        <v>ENGIFP</v>
        <stp/>
        <stp>##V3_BDPV12</stp>
        <stp>FR0011531730 Corp</stp>
        <stp>ticker</stp>
        <stp>[regression 04.xlsx]tkrBbg!R2C8</stp>
        <tr r="H2" s="5"/>
      </tp>
      <tp t="s">
        <v>30/03/2022</v>
        <stp/>
        <stp>##V3_BDPV12</stp>
        <stp>EK821917 Corp</stp>
        <stp>nxt_call_dt</stp>
        <stp>[regression 04.xlsx]curves!R40C9</stp>
        <tr r="I40" s="20"/>
      </tp>
      <tp t="s">
        <v>CNALN</v>
        <stp/>
        <stp>##V3_BDPV12</stp>
        <stp>XS1216020161 Corp</stp>
        <stp>ticker</stp>
        <stp>[regression 04.xlsx]tkrBbg!R2C8</stp>
        <tr r="H2" s="5"/>
      </tp>
      <tp t="s">
        <v>BAYNGR</v>
        <stp/>
        <stp>##V3_BDPV12</stp>
        <stp>XS2077670003 Corp</stp>
        <stp>ticker</stp>
        <stp>[regression 04.xlsx]tkrBbg!R2C8</stp>
        <tr r="H2" s="5"/>
      </tp>
      <tp t="s">
        <v>HEIBOS</v>
        <stp/>
        <stp>##V3_BDPV12</stp>
        <stp>XS2010037765 Corp</stp>
        <stp>ticker</stp>
        <stp>[regression 04.xlsx]tkrBbg!R2C8</stp>
        <tr r="H2" s="5"/>
      </tp>
      <tp t="s">
        <v>18/02/2022</v>
        <stp/>
        <stp>##V3_BDPV12</stp>
        <stp>EK753416 Corp</stp>
        <stp>nxt_call_dt</stp>
        <stp>[regression 04.xlsx]curves!R26C9</stp>
        <tr r="I26" s="20"/>
      </tp>
      <tp t="s">
        <v>OMVAV</v>
        <stp/>
        <stp>##V3_BDPV12</stp>
        <stp>XS1713462403 Corp</stp>
        <stp>ticker</stp>
        <stp>[regression 04.xlsx]tkrBbg!R2C8</stp>
        <tr r="H2" s="5"/>
      </tp>
      <tp t="s">
        <v>TLGGR</v>
        <stp/>
        <stp>##V3_BDPV12</stp>
        <stp>XS2055106210 Corp</stp>
        <stp>ticker</stp>
        <stp>[regression 04.xlsx]tkrBbg!R2C8</stp>
        <tr r="H2" s="5"/>
      </tp>
      <tp t="s">
        <v>ORAFP</v>
        <stp/>
        <stp>##V3_BDPV12</stp>
        <stp>XS1115498260 Corp</stp>
        <stp>ticker</stp>
        <stp>[regression 04.xlsx]tkrBbg!R2C8</stp>
        <tr r="H2" s="5"/>
      </tp>
      <tp t="s">
        <v>ENGIFP</v>
        <stp/>
        <stp>##V3_BDPV12</stp>
        <stp>FR0013310505 Corp</stp>
        <stp>ticker</stp>
        <stp>[regression 04.xlsx]tkrBbg!R2C8</stp>
        <tr r="H2" s="5"/>
      </tp>
      <tp t="s">
        <v>24/08/2023</v>
        <stp/>
        <stp>##V3_BDPV12</stp>
        <stp>AS640422 Corp</stp>
        <stp>nxt_call_dt</stp>
        <stp>[regression 04.xlsx]curves!R23C9</stp>
        <tr r="I23" s="20"/>
      </tp>
      <tp t="s">
        <v>12/06/2021</v>
        <stp/>
        <stp>##V3_BDPV12</stp>
        <stp>EK634166 Corp</stp>
        <stp>nxt_call_dt</stp>
        <stp>[regression 04.xlsx]curves!R30C9</stp>
        <tr r="I30" s="20"/>
      </tp>
      <tp t="s">
        <v>ULFP</v>
        <stp/>
        <stp>##V3_BDPV12</stp>
        <stp>FR0013330537 Corp</stp>
        <stp>ticker</stp>
        <stp>[regression 04.xlsx]tkrBbg!R2C8</stp>
        <tr r="H2" s="5"/>
      </tp>
      <tp t="s">
        <v>Y</v>
        <stp/>
        <stp>##V3_BDPV12</stp>
        <stp>FR0013476595 Corp</stp>
        <stp>callable</stp>
        <stp>[regression 04.xlsx]SEM!R77C7</stp>
        <tr r="G77" s="3"/>
      </tp>
      <tp t="s">
        <v>SOLBBB</v>
        <stp/>
        <stp>##V3_BDPV12</stp>
        <stp>XS1323897485 Corp</stp>
        <stp>ticker</stp>
        <stp>[regression 04.xlsx]tkrBbg!R2C8</stp>
        <tr r="H2" s="5"/>
      </tp>
      <tp t="s">
        <v>ULFP</v>
        <stp/>
        <stp>##V3_BDPV12</stp>
        <stp>FR0013330529 Corp</stp>
        <stp>ticker</stp>
        <stp>[regression 04.xlsx]tkrBbg!R2C8</stp>
        <tr r="H2" s="5"/>
      </tp>
      <tp t="s">
        <v>EDF</v>
        <stp/>
        <stp>##V3_BDPV12</stp>
        <stp>FR0011401751 Corp</stp>
        <stp>ticker</stp>
        <stp>[regression 04.xlsx]tkrBbg!R2C8</stp>
        <tr r="H2" s="5"/>
      </tp>
      <tp t="s">
        <v>OMVAV</v>
        <stp/>
        <stp>##V3_BDPV12</stp>
        <stp>XS1294343337 Corp</stp>
        <stp>ticker</stp>
        <stp>[regression 04.xlsx]tkrBbg!R2C8</stp>
        <tr r="H2" s="5"/>
      </tp>
      <tp t="s">
        <v>Y</v>
        <stp/>
        <stp>##V3_BDPV12</stp>
        <stp>FR0013504693 Corp</stp>
        <stp>callable</stp>
        <stp>[regression 04.xlsx]SEM!R34C7</stp>
        <tr r="G34" s="3"/>
      </tp>
      <tp t="s">
        <v>OMV AG</v>
        <stp/>
        <stp>##V3_BDPV12</stp>
        <stp>XS1294343337 Corp</stp>
        <stp>short_name</stp>
        <stp>[regression 04.xlsx]main!R32C5</stp>
        <tr r="E32" s="1"/>
      </tp>
      <tp t="s">
        <v>A2</v>
        <stp/>
        <stp>##V3_BDPV12</stp>
        <stp>ZQ099270 Corp</stp>
        <stp>rtg_moody</stp>
        <stp>[regression 04.xlsx]all names!R24C16</stp>
        <tr r="P24" s="16"/>
      </tp>
      <tp t="s">
        <v>TOTAL SA</v>
        <stp/>
        <stp>##V3_BDPV12</stp>
        <stp>XS1974787480 Corp</stp>
        <stp>short_name</stp>
        <stp>[regression 04.xlsx]main!R38C5</stp>
        <tr r="E38" s="1"/>
      </tp>
      <tp t="s">
        <v>A2</v>
        <stp/>
        <stp>##V3_BDPV12</stp>
        <stp>AR008123 Corp</stp>
        <stp>rtg_moody</stp>
        <stp>[regression 04.xlsx]all names!R11C16</stp>
        <tr r="P11" s="16"/>
      </tp>
      <tp t="s">
        <v>TOTAL SA</v>
        <stp/>
        <stp>##V3_BDPV12</stp>
        <stp>XS1195202822 Corp</stp>
        <stp>short_name</stp>
        <stp>[regression 04.xlsx]main!R43C5</stp>
        <tr r="E43" s="1"/>
      </tp>
      <tp t="s">
        <v>Electric</v>
        <stp/>
        <stp>##V3_BDPV12</stp>
        <stp>XS1498442521 Corp</stp>
        <stp>INDUSTRY_GROUP</stp>
        <stp>[regression 04.xlsx]SEM!R119C6</stp>
        <tr r="F119" s="3"/>
      </tp>
      <tp t="s">
        <v>Telecommunications</v>
        <stp/>
        <stp>##V3_BDPV12</stp>
        <stp>XS1888179550 Corp</stp>
        <stp>INDUSTRY_GROUP</stp>
        <stp>[regression 04.xlsx]SEM!R163C6</stp>
        <tr r="F163" s="3"/>
      </tp>
      <tp t="s">
        <v>05/03/2025</v>
        <stp/>
        <stp>##V3_BDPV12</stp>
        <stp>US05946KAG67 Corp</stp>
        <stp>nxt_call_dt</stp>
        <stp>[regression 04.xlsx]SEM!R397C8</stp>
        <tr r="H397" s="3"/>
      </tp>
      <tp t="s">
        <v>Electric</v>
        <stp/>
        <stp>##V3_BDPV12</stp>
        <stp>XS0954674825 Corp</stp>
        <stp>INDUSTRY_GROUP</stp>
        <stp>[regression 04.xlsx]SEM!R123C6</stp>
        <tr r="F123" s="3"/>
      </tp>
      <tp t="s">
        <v>ACFP 4 3/8 PERP</v>
        <stp/>
        <stp>##V3_BDPV12</stp>
        <stp>FR0013399177 Corp</stp>
        <stp>security name</stp>
        <stp>[regression 04.xlsx]tkrBbg!R2C7</stp>
        <tr r="G2" s="5"/>
      </tp>
      <tp t="s">
        <v>23/03/2023</v>
        <stp/>
        <stp>##V3_BDPV12</stp>
        <stp>US404280BN80 Corp</stp>
        <stp>nxt_call_dt</stp>
        <stp>[regression 04.xlsx]SEM!R408C8</stp>
        <tr r="H408" s="3"/>
      </tp>
      <tp t="s">
        <v>Pharmaceuticals</v>
        <stp/>
        <stp>##V3_BDPV12</stp>
        <stp>XS2011260705 Corp</stp>
        <stp>INDUSTRY_GROUP</stp>
        <stp>[regression 04.xlsx]SEM!R133C6</stp>
        <tr r="F133" s="3"/>
      </tp>
      <tp t="s">
        <v>Media</v>
        <stp/>
        <stp>##V3_BDPV12</stp>
        <stp>XS1222591023 Corp</stp>
        <stp>INDUSTRY_GROUP</stp>
        <stp>[regression 04.xlsx]SEM!R171C6</stp>
        <tr r="F171" s="3"/>
      </tp>
      <tp t="s">
        <v>Banks</v>
        <stp/>
        <stp>##V3_BDPV12</stp>
        <stp>XS1076957700 Corp</stp>
        <stp>INDUSTRY_GROUP</stp>
        <stp>[regression 04.xlsx]SEM!R402C6</stp>
        <tr r="F402" s="3"/>
      </tp>
      <tp t="s">
        <v>OMVAV 5 1/4 PERP</v>
        <stp/>
        <stp>##V3_BDPV12</stp>
        <stp>UV853118 Corp</stp>
        <stp>security_name</stp>
        <stp>[regression 04.xlsx]curves!R33C7</stp>
        <tr r="G33" s="20"/>
      </tp>
      <tp t="s">
        <v>ENELIM 3 3/8 11/24/81</v>
        <stp/>
        <stp>##V3_BDPV12</stp>
        <stp>AS640440 Corp</stp>
        <stp>security_name</stp>
        <stp>[regression 04.xlsx]curves!R23C8</stp>
        <tr r="H23" s="20"/>
      </tp>
      <tp t="s">
        <v>ENGIFP 1 3/8 PERP</v>
        <stp/>
        <stp>##V3_BDPV12</stp>
        <stp>AQ711148 Corp</stp>
        <stp>security_name</stp>
        <stp>[regression 04.xlsx]curves!R24C7</stp>
        <tr r="G24" s="20"/>
      </tp>
      <tp t="s">
        <v>Banks</v>
        <stp/>
        <stp>##V3_BDPV12</stp>
        <stp>XS2156510021 Corp</stp>
        <stp>INDUSTRY_GROUP</stp>
        <stp>[regression 04.xlsx]SEM!R52C6</stp>
        <tr r="F52" s="3"/>
      </tp>
      <tp t="s">
        <v>08/07/2023</v>
        <stp/>
        <stp>##V3_BDPV12</stp>
        <stp>AR936992 Corp</stp>
        <stp>nxt_call_dt</stp>
        <stp>[regression 04.xlsx]curves!R9C9</stp>
        <tr r="I9" s="20"/>
      </tp>
      <tp t="s">
        <v>Pipelines</v>
        <stp/>
        <stp>##V3_BDPV12</stp>
        <stp>XS0942082115 Corp</stp>
        <stp>INDUSTRY_GROUP</stp>
        <stp>[regression 04.xlsx]SEM!R67C6</stp>
        <tr r="F67" s="3"/>
      </tp>
      <tp t="s">
        <v>Oil&amp;Gas</v>
        <stp/>
        <stp>##V3_BDPV12</stp>
        <stp>XS1693818525 Corp</stp>
        <stp>INDUSTRY_GROUP</stp>
        <stp>[regression 04.xlsx]SEM!R61C6</stp>
        <tr r="F61" s="3"/>
      </tp>
      <tp t="s">
        <v>Healthcare-Products</v>
        <stp/>
        <stp>##V3_BDPV12</stp>
        <stp>XS2020670936 Corp</stp>
        <stp>INDUSTRY_GROUP</stp>
        <stp>[regression 04.xlsx]SEM!R42C6</stp>
        <tr r="F42" s="3"/>
      </tp>
      <tp t="s">
        <v>ENELIM 2 1/2 11/24/78</v>
        <stp/>
        <stp>##V3_BDPV12</stp>
        <stp>AS640422 Corp</stp>
        <stp>security_name</stp>
        <stp>[regression 04.xlsx]curves!R23C7</stp>
        <tr r="G23" s="20"/>
      </tp>
      <tp t="s">
        <v>BNFP 1 3/4 PERP</v>
        <stp/>
        <stp>##V3_BDPV12</stp>
        <stp>AP691131 Corp</stp>
        <stp>security_name</stp>
        <stp>[regression 04.xlsx]curves!R15C7</stp>
        <tr r="G15" s="20"/>
      </tp>
      <tp t="s">
        <v>BNFP 1 3/4 PERP</v>
        <stp/>
        <stp>##V3_BDPV12</stp>
        <stp>AP691131 Corp</stp>
        <stp>security_name</stp>
        <stp>[regression 04.xlsx]curves!R15C8</stp>
        <tr r="H15" s="20"/>
      </tp>
      <tp t="s">
        <v>Computers</v>
        <stp/>
        <stp>##V3_BDPV12</stp>
        <stp>XS2115092012 Corp</stp>
        <stp>INDUSTRY_GROUP</stp>
        <stp>[regression 04.xlsx]SEM!R39C6</stp>
        <tr r="F39" s="3"/>
      </tp>
    </main>
    <main first="bofaddin.rtdserver">
      <tp t="s">
        <v>#N/A N/A</v>
        <stp/>
        <stp>BDH|17228021924436088755</stp>
        <tr r="Y27" s="20"/>
      </tp>
    </main>
    <main first="bloomberg.rtd">
      <tp t="e">
        <v>#N/A</v>
        <stp/>
        <stp>##V3_BDPV12</stp>
        <stp xml:space="preserve">US404280BP39_JP_REPO </stp>
        <stp>INDUSTRY_GROUP</stp>
        <stp>[regression 04.xlsx]SEM!R254C6</stp>
        <tr r="F254" s="3"/>
      </tp>
    </main>
    <main first="bofaddin.rtdserver">
      <tp t="s">
        <v>#N/A N/A</v>
        <stp/>
        <stp>BDH|11880993216839757431</stp>
        <tr r="AD50" s="20"/>
      </tp>
    </main>
    <main first="bofaddin.rtdserver">
      <tp t="s">
        <v>#N/A N/A</v>
        <stp/>
        <stp>BDH|17531382937184566789</stp>
        <tr r="AE25" s="20"/>
      </tp>
    </main>
    <main first="bofaddin.rtdserver">
      <tp t="s">
        <v>#N/A N/A</v>
        <stp/>
        <stp>BDH|16848025586622764820</stp>
        <tr r="AD31" s="20"/>
      </tp>
      <tp t="e">
        <v>#N/A</v>
        <stp/>
        <stp>BDH|11691108954093238295</stp>
        <tr r="F25" s="15"/>
        <tr r="F6" s="14"/>
      </tp>
    </main>
    <main first="bloomberg.rtd">
      <tp t="e">
        <v>#N/A</v>
        <stp/>
        <stp>##V3_BDPV12</stp>
        <stp xml:space="preserve">USF43628B413_JP_REPO </stp>
        <stp>INDUSTRY_GROUP</stp>
        <stp>[regression 04.xlsx]SEM!R282C6</stp>
        <tr r="F282" s="3"/>
      </tp>
      <tp t="s">
        <v>#N/A Field Not Applicable</v>
        <stp/>
        <stp>##V3_BDPV12</stp>
        <stp>DE000A2YNZY4 Corp</stp>
        <stp>nxt_call_dt</stp>
        <stp>[regression 04.xlsx]SEM!R14C8</stp>
        <tr r="H14" s="3"/>
      </tp>
      <tp t="s">
        <v>04/09/2023</v>
        <stp/>
        <stp>##V3_BDPV12</stp>
        <stp>EJ811600 Corp</stp>
        <stp>nxt_call_dt</stp>
        <stp>[regression 04.xlsx]directH (tkr)!R30C5</stp>
        <tr r="E30" s="15"/>
      </tp>
      <tp t="s">
        <v>SEVFP</v>
        <stp/>
        <stp>##V3_BDPV12</stp>
        <stp>FR0012648590 Corp</stp>
        <stp>ticker</stp>
        <stp>[regression 04.xlsx]tkrBbg!R2C8</stp>
        <tr r="H2" s="5"/>
      </tp>
      <tp t="s">
        <v>ARNDTN</v>
        <stp/>
        <stp>##V3_BDPV12</stp>
        <stp>XS1752984440 Corp</stp>
        <stp>ticker</stp>
        <stp>[regression 04.xlsx]tkrBbg!R2C8</stp>
        <tr r="H2" s="5"/>
      </tp>
      <tp t="s">
        <v>N</v>
        <stp/>
        <stp>##V3_BDPV12</stp>
        <stp>XS0942081570 Corp</stp>
        <stp>callable</stp>
        <stp>[regression 04.xlsx]SEM!R66C7</stp>
        <tr r="G66" s="3"/>
      </tp>
      <tp t="s">
        <v>04/04/2023</v>
        <stp/>
        <stp>##V3_BDPV12</stp>
        <stp>AM938782 Corp</stp>
        <stp>nxt_call_dt</stp>
        <stp>[regression 04.xlsx]curves!R45C9</stp>
        <tr r="I45" s="20"/>
      </tp>
      <tp t="s">
        <v>JUSTLN</v>
        <stp/>
        <stp>##V3_BDPV12</stp>
        <stp>XS1934875219 Corp</stp>
        <stp>ticker</stp>
        <stp>[regression 04.xlsx]tkrBbg!R2C8</stp>
        <tr r="H2" s="5"/>
      </tp>
      <tp t="s">
        <v>ORSTED</v>
        <stp/>
        <stp>##V3_BDPV12</stp>
        <stp>XS1720192696 Corp</stp>
        <stp>ticker</stp>
        <stp>[regression 04.xlsx]tkrBbg!R2C8</stp>
        <tr r="H2" s="5"/>
      </tp>
      <tp t="s">
        <v>SOFTBK</v>
        <stp/>
        <stp>##V3_BDPV12</stp>
        <stp>XS1642682410 Corp</stp>
        <stp>ticker</stp>
        <stp>[regression 04.xlsx]tkrBbg!R2C8</stp>
        <tr r="H2" s="5"/>
      </tp>
      <tp t="s">
        <v>Y</v>
        <stp/>
        <stp>##V3_BDPV12</stp>
        <stp>FR0013213295 Corp</stp>
        <stp>callable</stp>
        <stp>[regression 04.xlsx]SEM!R21C7</stp>
        <tr r="G21" s="3"/>
      </tp>
      <tp t="s">
        <v>ORSTED</v>
        <stp/>
        <stp>##V3_BDPV12</stp>
        <stp>XS0943370543 Corp</stp>
        <stp>ticker</stp>
        <stp>[regression 04.xlsx]tkrBbg!R2C8</stp>
        <tr r="H2" s="5"/>
      </tp>
      <tp t="s">
        <v>TRAFIG</v>
        <stp/>
        <stp>##V3_BDPV12</stp>
        <stp>XS1582433428 Corp</stp>
        <stp>ticker</stp>
        <stp>[regression 04.xlsx]tkrBbg!R2C8</stp>
        <tr r="H2" s="5"/>
      </tp>
      <tp t="s">
        <v>03/10/2023</v>
        <stp/>
        <stp>##V3_BDPV12</stp>
        <stp>AU654481 Corp</stp>
        <stp>nxt_call_dt</stp>
        <stp>[regression 04.xlsx]curves!R50C9</stp>
        <tr r="I50" s="20"/>
      </tp>
      <tp t="s">
        <v>01/07/2024</v>
        <stp/>
        <stp>##V3_BDPV12</stp>
        <stp>EK352403 Corp</stp>
        <stp>nxt_call_dt</stp>
        <stp>[regression 04.xlsx]curves!R12C9</stp>
        <tr r="I12" s="20"/>
      </tp>
      <tp t="s">
        <v>BERTEL</v>
        <stp/>
        <stp>##V3_BDPV12</stp>
        <stp>XS1222594472 Corp</stp>
        <stp>ticker</stp>
        <stp>[regression 04.xlsx]tkrBbg!R2C8</stp>
        <tr r="H2" s="5"/>
      </tp>
      <tp t="s">
        <v>SBBBSS</v>
        <stp/>
        <stp>##V3_BDPV12</stp>
        <stp>XS2010032618 Corp</stp>
        <stp>ticker</stp>
        <stp>[regression 04.xlsx]tkrBbg!R2C8</stp>
        <tr r="H2" s="5"/>
      </tp>
      <tp t="s">
        <v>ENELIM</v>
        <stp/>
        <stp>##V3_BDPV12</stp>
        <stp>XS1713463559 Corp</stp>
        <stp>ticker</stp>
        <stp>[regression 04.xlsx]tkrBbg!R2C8</stp>
        <tr r="H2" s="5"/>
      </tp>
      <tp t="s">
        <v>MRKGR</v>
        <stp/>
        <stp>##V3_BDPV12</stp>
        <stp>XS2011260705 Corp</stp>
        <stp>ticker</stp>
        <stp>[regression 04.xlsx]tkrBbg!R2C8</stp>
        <tr r="H2" s="5"/>
      </tp>
      <tp t="s">
        <v>AKEFP</v>
        <stp/>
        <stp>##V3_BDPV12</stp>
        <stp>FR0012278539 Corp</stp>
        <stp>ticker</stp>
        <stp>[regression 04.xlsx]tkrBbg!R2C8</stp>
        <tr r="H2" s="5"/>
      </tp>
      <tp t="s">
        <v>A2</v>
        <stp/>
        <stp>##V3_BDPV12</stp>
        <stp>ZQ100348 Corp</stp>
        <stp>rtg_moody</stp>
        <stp>[regression 04.xlsx]all names!R24C17</stp>
        <tr r="Q24" s="16"/>
      </tp>
      <tp t="s">
        <v>Ba1</v>
        <stp/>
        <stp>##V3_BDPV12</stp>
        <stp>ZR668027 Corp</stp>
        <stp>rtg_moody</stp>
        <stp>[regression 04.xlsx]all names!R66C17</stp>
        <tr r="Q66" s="16"/>
      </tp>
      <tp t="s">
        <v>Ba1</v>
        <stp/>
        <stp>##V3_BDPV12</stp>
        <stp>ZR668027 Corp</stp>
        <stp>rtg_moody</stp>
        <stp>[regression 04.xlsx]all names!R66C16</stp>
        <tr r="P66" s="16"/>
      </tp>
      <tp t="s">
        <v>Ba2</v>
        <stp/>
        <stp>##V3_BDPV12</stp>
        <stp>ZQ376350 Corp</stp>
        <stp>rtg_moody</stp>
        <stp>[regression 04.xlsx]all names!R41C17</stp>
        <tr r="Q41" s="16"/>
      </tp>
      <tp t="s">
        <v>#N/A N/A</v>
        <stp/>
        <stp>##V3_BDPV12</stp>
        <stp>UV429459 Corp</stp>
        <stp>rtg_moody</stp>
        <stp>[regression 04.xlsx]all names!R42C17</stp>
        <tr r="Q42" s="16"/>
      </tp>
      <tp t="s">
        <v>#N/A N/A</v>
        <stp/>
        <stp>##V3_BDPV12</stp>
        <stp>UV429459 Corp</stp>
        <stp>rtg_moody</stp>
        <stp>[regression 04.xlsx]all names!R42C16</stp>
        <tr r="P42" s="16"/>
      </tp>
      <tp t="s">
        <v>#N/A N/A</v>
        <stp/>
        <stp>##V3_BDPV12</stp>
        <stp>AZ576858 Corp</stp>
        <stp>rtg_moody</stp>
        <stp>[regression 04.xlsx]all names!R14C17</stp>
        <tr r="Q14" s="16"/>
      </tp>
      <tp t="s">
        <v>TOTAL SA</v>
        <stp/>
        <stp>##V3_BDPV12</stp>
        <stp>XS1974787480 Corp</stp>
        <stp>short_name</stp>
        <stp>[regression 04.xlsx]main!R39C5</stp>
        <tr r="E39" s="1"/>
      </tp>
      <tp t="s">
        <v>REPSOL INTL FIN</v>
        <stp/>
        <stp>##V3_BDPV12</stp>
        <stp>XS1207058733 Corp</stp>
        <stp>short_name</stp>
        <stp>[regression 04.xlsx]main!R31C5</stp>
        <tr r="E31" s="1"/>
      </tp>
      <tp t="s">
        <v>Ba2</v>
        <stp/>
        <stp>##V3_BDPV12</stp>
        <stp>AW875570 Corp</stp>
        <stp>rtg_moody</stp>
        <stp>[regression 04.xlsx]all names!R28C16</stp>
        <tr r="P28" s="16"/>
      </tp>
      <tp t="s">
        <v>#N/A Field Not Applicable</v>
        <stp/>
        <stp>##V3_BDPV12</stp>
        <stp>ECM0 Curncy</stp>
        <stp>INDUSTRY_GROUP</stp>
        <stp>[regression 04.xlsx]SEM!R324C6</stp>
        <tr r="F324" s="3"/>
      </tp>
      <tp t="s">
        <v>Baa2</v>
        <stp/>
        <stp>##V3_BDPV12</stp>
        <stp>AZ371883 Corp</stp>
        <stp>rtg_moody</stp>
        <stp>[regression 04.xlsx]all names!R32C17</stp>
        <tr r="Q32" s="16"/>
      </tp>
      <tp t="s">
        <v>AKEFP 1 1/2 PERP</v>
        <stp/>
        <stp>##V3_BDPV12</stp>
        <stp>FR0013478252 Corp</stp>
        <stp>security name</stp>
        <stp>[regression 04.xlsx]tkrBbg!R2C7</stp>
        <tr r="G2" s="5"/>
      </tp>
      <tp t="s">
        <v>ENGIFP 3 1/4 PERP</v>
        <stp/>
        <stp>##V3_BDPV12</stp>
        <stp>FR0013398229 Corp</stp>
        <stp>security name</stp>
        <stp>[regression 04.xlsx]tkrBbg!R2C7</stp>
        <tr r="G2" s="5"/>
      </tp>
      <tp t="s">
        <v>Electric</v>
        <stp/>
        <stp>##V3_BDPV12</stp>
        <stp>XS1139494493 Corp</stp>
        <stp>INDUSTRY_GROUP</stp>
        <stp>[regression 04.xlsx]SEM!R134C6</stp>
        <tr r="F134" s="3"/>
      </tp>
      <tp t="s">
        <v>Banks</v>
        <stp/>
        <stp>##V3_BDPV12</stp>
        <stp>XS1571333811 Corp</stp>
        <stp>INDUSTRY_GROUP</stp>
        <stp>[regression 04.xlsx]SEM!R347C6</stp>
        <tr r="F347" s="3"/>
      </tp>
      <tp t="s">
        <v>Oil&amp;Gas</v>
        <stp/>
        <stp>##V3_BDPV12</stp>
        <stp>XS1501166869 Corp</stp>
        <stp>INDUSTRY_GROUP</stp>
        <stp>[regression 04.xlsx]SEM!R155C6</stp>
        <tr r="F155" s="3"/>
      </tp>
      <tp t="s">
        <v>AKEFP 4 3/4 PERP</v>
        <stp/>
        <stp>##V3_BDPV12</stp>
        <stp>FR0012278539 Corp</stp>
        <stp>security name</stp>
        <stp>[regression 04.xlsx]tkrBbg!R2C7</stp>
        <tr r="G2" s="5"/>
      </tp>
      <tp t="s">
        <v>SEVFP 2 1/2 PERP</v>
        <stp/>
        <stp>##V3_BDPV12</stp>
        <stp>FR0012648590 Corp</stp>
        <stp>security name</stp>
        <stp>[regression 04.xlsx]tkrBbg!R2C7</stp>
        <tr r="G2" s="5"/>
      </tp>
      <tp t="s">
        <v>17/03/2036</v>
        <stp/>
        <stp>##V3_BDPV12</stp>
        <stp>BE6285457519 Corp</stp>
        <stp>final_maturity</stp>
        <stp>[regression 04.xlsx]SEM!R3C9</stp>
        <tr r="I3" s="3"/>
      </tp>
      <tp t="s">
        <v>06/04/2029</v>
        <stp/>
        <stp>##V3_BDPV12</stp>
        <stp>XS2113700921 Corp</stp>
        <stp>final_maturity</stp>
        <stp>[regression 04.xlsx]SEM!R7C9</stp>
        <tr r="I7" s="3"/>
      </tp>
      <tp t="s">
        <v>Electric</v>
        <stp/>
        <stp>##V3_BDPV12</stp>
        <stp>XS1713463559 Corp</stp>
        <stp>INDUSTRY_GROUP</stp>
        <stp>[regression 04.xlsx]SEM!R121C6</stp>
        <tr r="F121" s="3"/>
      </tp>
      <tp t="s">
        <v>Chemicals</v>
        <stp/>
        <stp>##V3_BDPV12</stp>
        <stp>XS1405763019 Corp</stp>
        <stp>INDUSTRY_GROUP</stp>
        <stp>[regression 04.xlsx]SEM!R130C6</stp>
        <tr r="F130" s="3"/>
      </tp>
      <tp t="s">
        <v>Chemicals</v>
        <stp/>
        <stp>##V3_BDPV12</stp>
        <stp>XS1323897725 Corp</stp>
        <stp>INDUSTRY_GROUP</stp>
        <stp>[regression 04.xlsx]SEM!R146C6</stp>
        <tr r="F146" s="3"/>
      </tp>
      <tp t="s">
        <v>Banks</v>
        <stp/>
        <stp>##V3_BDPV12</stp>
        <stp>XS1043552188 Corp</stp>
        <stp>INDUSTRY_GROUP</stp>
        <stp>[regression 04.xlsx]SEM!R375C6</stp>
        <tr r="F375" s="3"/>
      </tp>
      <tp t="s">
        <v>Banks</v>
        <stp/>
        <stp>##V3_BDPV12</stp>
        <stp>XS1346815787 Corp</stp>
        <stp>INDUSTRY_GROUP</stp>
        <stp>[regression 04.xlsx]SEM!R392C6</stp>
        <tr r="F392" s="3"/>
      </tp>
      <tp t="s">
        <v>Oil&amp;Gas</v>
        <stp/>
        <stp>##V3_BDPV12</stp>
        <stp>XS1413581205 Corp</stp>
        <stp>INDUSTRY_GROUP</stp>
        <stp>[regression 04.xlsx]SEM!R183C6</stp>
        <tr r="F183" s="3"/>
      </tp>
      <tp t="s">
        <v>Electric</v>
        <stp/>
        <stp>##V3_BDPV12</stp>
        <stp>XS1505568136 Corp</stp>
        <stp>INDUSTRY_GROUP</stp>
        <stp>[regression 04.xlsx]SEM!R57C6</stp>
        <tr r="F57" s="3"/>
      </tp>
      <tp t="s">
        <v>ERFFP 3 1/4 PERP</v>
        <stp/>
        <stp>##V3_BDPV12</stp>
        <stp>AP809058 Corp</stp>
        <stp>security_name</stp>
        <stp>[regression 04.xlsx]curves!R25C8</stp>
        <tr r="H25" s="20"/>
      </tp>
      <tp t="s">
        <v>Banks</v>
        <stp/>
        <stp>##V3_BDPV12</stp>
        <stp>XS1120649584 Corp</stp>
        <stp>INDUSTRY_GROUP</stp>
        <stp>[regression 04.xlsx]SEM!R83C6</stp>
        <tr r="F83" s="3"/>
      </tp>
      <tp t="s">
        <v>Banks</v>
        <stp/>
        <stp>##V3_BDPV12</stp>
        <stp>XS2149270477 Corp</stp>
        <stp>INDUSTRY_GROUP</stp>
        <stp>[regression 04.xlsx]SEM!R93C6</stp>
        <tr r="F93" s="3"/>
      </tp>
      <tp t="s">
        <v>BAYNGR 2 3/8 11/12/79</v>
        <stp/>
        <stp>##V3_BDPV12</stp>
        <stp>ZQ512606 Corp</stp>
        <stp>security_name</stp>
        <stp>[regression 04.xlsx]curves!R12C8</stp>
        <tr r="H12" s="20"/>
      </tp>
    </main>
    <main first="bofaddin.rtdserver">
      <tp t="s">
        <v>#N/A N/A</v>
        <stp/>
        <stp>BDH|12796826376398459073</stp>
        <tr r="AE44" s="20"/>
      </tp>
    </main>
    <main first="bofaddin.rtdserver">
      <tp t="s">
        <v>#N/A N/A</v>
        <stp/>
        <stp>BDH|10649351846353377133</stp>
        <tr r="Z49" s="20"/>
      </tp>
    </main>
    <main first="bofaddin.rtdserver">
      <tp t="s">
        <v>#N/A N/A</v>
        <stp/>
        <stp>BDH|11066505952390526432</stp>
        <tr r="Z41" s="20"/>
      </tp>
    </main>
    <main first="bloomberg.rtd">
      <tp t="s">
        <v>Banks</v>
        <stp/>
        <stp>##V3_BDPV12</stp>
        <stp>CH0336602930 Corp</stp>
        <stp>INDUSTRY_GROUP</stp>
        <stp>[regression 04.xlsx]SEM!R91C6</stp>
        <tr r="F91" s="3"/>
      </tp>
    </main>
    <main first="bofaddin.rtdserver">
      <tp t="e">
        <v>#N/A</v>
        <stp/>
        <stp>BDH|14636671949252928165</stp>
        <tr r="F8" s="9"/>
      </tp>
    </main>
    <main first="bofaddin.rtdserver">
      <tp t="s">
        <v>#N/A N/A</v>
        <stp/>
        <stp>BDH|13571326358948198822</stp>
        <tr r="Z33" s="20"/>
      </tp>
    </main>
    <main first="bloomberg.rtd">
      <tp>
        <v>314.06961059570313</v>
        <stp/>
        <stp>##V3_BDPV12</stp>
        <stp>AU692498 Corp</stp>
        <stp>blp_i_sprd_mid</stp>
        <stp>[regression 04.xlsx]all names!R72C13</stp>
        <tr r="M72" s="16"/>
      </tp>
      <tp>
        <v>230.78965759277344</v>
        <stp/>
        <stp>##V3_BDPV12</stp>
        <stp>EK628291 Corp</stp>
        <stp>blp_i_sprd_mid</stp>
        <stp>[regression 04.xlsx]all names!R71C12</stp>
        <tr r="L71" s="16"/>
      </tp>
      <tp>
        <v>230.78965759277344</v>
        <stp/>
        <stp>##V3_BDPV12</stp>
        <stp>EK628291 Corp</stp>
        <stp>blp_i_sprd_mid</stp>
        <stp>[regression 04.xlsx]all names!R71C13</stp>
        <tr r="M71" s="16"/>
      </tp>
      <tp>
        <v>266.4952392578125</v>
        <stp/>
        <stp>##V3_BDPV12</stp>
        <stp>ZP870673 Corp</stp>
        <stp>blp_i_sprd_mid</stp>
        <stp>[regression 04.xlsx]all names!R64C13</stp>
        <tr r="M64" s="16"/>
      </tp>
    </main>
    <main first="bloomberg.rtd">
      <tp>
        <v>370.4114990234375</v>
        <stp/>
        <stp>##V3_BDPV12</stp>
        <stp>EK864970 Corp</stp>
        <stp>blp_i_sprd_mid</stp>
        <stp>[regression 04.xlsx]all names!R17C13</stp>
        <tr r="M17" s="16"/>
      </tp>
      <tp>
        <v>277.1448974609375</v>
        <stp/>
        <stp>##V3_BDPV12</stp>
        <stp>AW875570 Corp</stp>
        <stp>blp_i_sprd_mid</stp>
        <stp>[regression 04.xlsx]all names!R28C12</stp>
        <tr r="L28" s="16"/>
      </tp>
      <tp>
        <v>398.30859375</v>
        <stp/>
        <stp>##V3_BDPV12</stp>
        <stp>EK811579 Corp</stp>
        <stp>blp_i_sprd_mid</stp>
        <stp>[regression 04.xlsx]all names!R73C13</stp>
        <tr r="M73" s="16"/>
      </tp>
      <tp>
        <v>256.91030883789063</v>
        <stp/>
        <stp>##V3_BDPV12</stp>
        <stp>EK803079 Corp</stp>
        <stp>blp_i_sprd_mid</stp>
        <stp>[regression 04.xlsx]all names!R51C12</stp>
        <tr r="L51" s="16"/>
      </tp>
      <tp>
        <v>222.02919006347656</v>
        <stp/>
        <stp>##V3_BDPV12</stp>
        <stp>ZQ804479 Corp</stp>
        <stp>blp_i_sprd_mid</stp>
        <stp>[regression 04.xlsx]all names!R50C13</stp>
        <tr r="M50" s="16"/>
      </tp>
      <tp t="s">
        <v>22/10/2024</v>
        <stp/>
        <stp>##V3_BDPV12</stp>
        <stp>XS1309436910 Corp</stp>
        <stp>nxt_call_dt</stp>
        <stp>[regression 04.xlsx]main!R45C9</stp>
        <tr r="I45" s="1"/>
      </tp>
      <tp>
        <v>355.5770263671875</v>
        <stp/>
        <stp>##V3_BDPV12</stp>
        <stp>ZR796682 Corp</stp>
        <stp>blp_i_sprd_mid</stp>
        <stp>[regression 04.xlsx]all names!R39C12</stp>
        <tr r="L39" s="16"/>
      </tp>
      <tp t="s">
        <v>25/03/2025</v>
        <stp/>
        <stp>##V3_BDPV12</stp>
        <stp>XS1207058733 Corp</stp>
        <stp>nxt_call_dt</stp>
        <stp>[regression 04.xlsx]main!R25C9</stp>
        <tr r="I25" s="1"/>
      </tp>
      <tp>
        <v>349.86734008789063</v>
        <stp/>
        <stp>##V3_BDPV12</stp>
        <stp>EK848378 Corp</stp>
        <stp>blp_i_sprd_mid</stp>
        <stp>[regression 04.xlsx]all names!R17C12</stp>
        <tr r="L17" s="16"/>
      </tp>
      <tp t="s">
        <v>09/12/2025</v>
        <stp/>
        <stp>##V3_BDPV12</stp>
        <stp>XS1294343337 Corp</stp>
        <stp>nxt_call_dt</stp>
        <stp>[regression 04.xlsx]main!R32C9</stp>
        <tr r="I32" s="1"/>
      </tp>
      <tp t="e">
        <v>#N/A</v>
        <stp/>
        <stp>##V3_BDPV12</stp>
        <stp xml:space="preserve">XS1720192696_JP_REPO </stp>
        <stp>nxt_call_dt</stp>
        <stp>[regression 04.xlsx]SEM!R270C8</stp>
        <tr r="H270" s="3"/>
      </tp>
      <tp t="e">
        <v>#N/A</v>
        <stp/>
        <stp>##V3_BDPV12</stp>
        <stp xml:space="preserve">XS1425367494_JP_REPO </stp>
        <stp>nxt_call_dt</stp>
        <stp>[regression 04.xlsx]SEM!R247C8</stp>
        <tr r="H247" s="3"/>
      </tp>
      <tp t="e">
        <v>#N/A</v>
        <stp/>
        <stp>##V3_BDPV12</stp>
        <stp xml:space="preserve">XS2010037765_JP_REPO </stp>
        <stp>nxt_call_dt</stp>
        <stp>[regression 04.xlsx]SEM!R251C8</stp>
        <tr r="H251" s="3"/>
      </tp>
      <tp t="e">
        <v>#N/A</v>
        <stp/>
        <stp>##V3_BDPV12</stp>
        <stp xml:space="preserve">XS1960678412_JP_REPO </stp>
        <stp>nxt_call_dt</stp>
        <stp>[regression 04.xlsx]SEM!R262C8</stp>
        <tr r="H262" s="3"/>
      </tp>
      <tp t="e">
        <v>#N/A</v>
        <stp/>
        <stp>##V3_BDPV12</stp>
        <stp xml:space="preserve">XS2046625765_JP_REPO </stp>
        <stp>nxt_call_dt</stp>
        <stp>[regression 04.xlsx]SEM!R287C8</stp>
        <tr r="H287" s="3"/>
      </tp>
      <tp t="s">
        <v>15/01/2031</v>
        <stp/>
        <stp>##V3_BDPV12</stp>
        <stp>FR0013476595 Corp</stp>
        <stp>final_maturity</stp>
        <stp>[regression 04.xlsx]SEM!R68C9</stp>
        <tr r="I68" s="3"/>
      </tp>
      <tp t="s">
        <v>02/04/2026</v>
        <stp/>
        <stp>##V3_BDPV12</stp>
        <stp>CH0537261858 Corp</stp>
        <stp>final_maturity</stp>
        <stp>[regression 04.xlsx]SEM!R71C9</stp>
        <tr r="I71" s="3"/>
      </tp>
      <tp t="e">
        <v>#N/A</v>
        <stp/>
        <stp>##V3_BDPV12</stp>
        <stp xml:space="preserve">XS1216020161_JP_REPO </stp>
        <stp>short_name</stp>
        <stp>[regression 04.xlsx]SEM!R215C5</stp>
        <tr r="E215" s="3"/>
      </tp>
      <tp t="e">
        <v>#N/A</v>
        <stp/>
        <stp>##V3_BDPV12</stp>
        <stp xml:space="preserve">XS2004381245_JP_REPO </stp>
        <stp>short_name</stp>
        <stp>[regression 04.xlsx]SEM!R295C5</stp>
        <tr r="E295" s="3"/>
      </tp>
      <tp t="e">
        <v>#N/A</v>
        <stp/>
        <stp>##V3_BDPV12</stp>
        <stp xml:space="preserve">XS1400626690_JP_REPO </stp>
        <stp>short_name</stp>
        <stp>[regression 04.xlsx]SEM!R272C5</stp>
        <tr r="E272" s="3"/>
      </tp>
      <tp t="e">
        <v>#N/A</v>
        <stp/>
        <stp>##V3_BDPV12</stp>
        <stp xml:space="preserve">XS2056371334_JP_REPO </stp>
        <stp>short_name</stp>
        <stp>[regression 04.xlsx]SEM!R290C5</stp>
        <tr r="E290" s="3"/>
      </tp>
      <tp t="s">
        <v>19/09/2025</v>
        <stp/>
        <stp>##V3_BDPV12</stp>
        <stp>FR0013365285 Corp</stp>
        <stp>final_maturity</stp>
        <stp>[regression 04.xlsx]SEM!R29C9</stp>
        <tr r="I29" s="3"/>
      </tp>
      <tp t="e">
        <v>#N/A</v>
        <stp/>
        <stp>##V3_BDPV12</stp>
        <stp xml:space="preserve">XS1497755360_JP_REPO </stp>
        <stp>short_name</stp>
        <stp>[regression 04.xlsx]SEM!R258C5</stp>
        <tr r="E258" s="3"/>
      </tp>
      <tp t="e">
        <v>#N/A</v>
        <stp/>
        <stp>##V3_BDPV12</stp>
        <stp xml:space="preserve">XS1254119750_JP_REPO </stp>
        <stp>short_name</stp>
        <stp>[regression 04.xlsx]SEM!R278C5</stp>
        <tr r="E278" s="3"/>
      </tp>
      <tp t="s">
        <v>26/04/2030</v>
        <stp/>
        <stp>##V3_BDPV12</stp>
        <stp>FR0010891317 Corp</stp>
        <stp>final_maturity</stp>
        <stp>[regression 04.xlsx]SEM!R24C9</stp>
        <tr r="I24" s="3"/>
      </tp>
      <tp t="e">
        <v>#N/A</v>
        <stp/>
        <stp>##V3_BDPV12</stp>
        <stp xml:space="preserve">XS1412711217_JP_REPO </stp>
        <stp>short_name</stp>
        <stp>[regression 04.xlsx]SEM!R244C5</stp>
        <tr r="E244" s="3"/>
      </tp>
      <tp t="e">
        <v>#N/A</v>
        <stp/>
        <stp>##V3_BDPV12</stp>
        <stp xml:space="preserve">XS1952091202_JP_REPO </stp>
        <stp>short_name</stp>
        <stp>[regression 04.xlsx]SEM!R280C5</stp>
        <tr r="E280" s="3"/>
      </tp>
      <tp t="e">
        <v>#N/A</v>
        <stp/>
        <stp>##V3_BDPV12</stp>
        <stp xml:space="preserve">XS2010037765_CS_REPO </stp>
        <stp>short_name</stp>
        <stp>[regression 04.xlsx]SEM!R332C5</stp>
        <tr r="E332" s="3"/>
      </tp>
      <tp t="e">
        <v>#N/A</v>
        <stp/>
        <stp>##V3_BDPV12</stp>
        <stp xml:space="preserve">USF1R15XK367_JP_REPO </stp>
        <stp>nxt_call_dt</stp>
        <stp>[regression 04.xlsx]SEM!R214C8</stp>
        <tr r="H214" s="3"/>
      </tp>
      <tp t="e">
        <v>#N/A</v>
        <stp/>
        <stp>##V3_BDPV12</stp>
        <stp xml:space="preserve">XS2014382845_JP_REPO </stp>
        <stp>short_name</stp>
        <stp>[regression 04.xlsx]SEM!R197C5</stp>
        <tr r="E197" s="3"/>
      </tp>
      <tp t="s">
        <v>22/04/2026</v>
        <stp/>
        <stp>##V3_BDPV12</stp>
        <stp>FR0013508512 Corp</stp>
        <stp>final_maturity</stp>
        <stp>[regression 04.xlsx]SEM!R78C9</stp>
        <tr r="I78" s="3"/>
      </tp>
      <tp t="e">
        <v>#N/A</v>
        <stp/>
        <stp>##V3_BDPV12</stp>
        <stp xml:space="preserve">XS1048428012_JP_REPO </stp>
        <stp>short_name</stp>
        <stp>[regression 04.xlsx]SEM!R318C5</stp>
        <tr r="E318" s="3"/>
      </tp>
      <tp t="e">
        <v>#N/A</v>
        <stp/>
        <stp>##V3_BDPV12</stp>
        <stp xml:space="preserve">US92857WBQ24_JP_REPO </stp>
        <stp>final_maturity</stp>
        <stp>[regression 04.xlsx]SEM!R313C9</stp>
        <tr r="I313" s="3"/>
      </tp>
      <tp t="s">
        <v>08/11/2024</v>
        <stp/>
        <stp>##V3_BDPV12</stp>
        <stp>ZQ376350 Corp</stp>
        <stp>nxt_call_dt</stp>
        <stp>[regression 04.xlsx]curves!R29C10</stp>
        <tr r="J29" s="20"/>
      </tp>
      <tp t="s">
        <v>ING GROEP NV</v>
        <stp/>
        <stp>##V3_BDPV12</stp>
        <stp>US456837AR44 Corp</stp>
        <stp>short_name</stp>
        <stp>[regression 04.xlsx]SEM!R413C5</stp>
        <tr r="E413" s="3"/>
      </tp>
      <tp t="s">
        <v>CREDIT SUISSE</v>
        <stp/>
        <stp>##V3_BDPV12</stp>
        <stp>USH3698DCV40 Corp</stp>
        <stp>short_name</stp>
        <stp>[regression 04.xlsx]SEM!R401C5</stp>
        <tr r="E401" s="3"/>
      </tp>
      <tp t="s">
        <v>01/01/2028</v>
        <stp/>
        <stp>##V3_BDPV12</stp>
        <stp>ZR796862 Corp</stp>
        <stp>nxt_call_dt</stp>
        <stp>[regression 04.xlsx]curves!R28C10</stp>
        <tr r="J28" s="20"/>
      </tp>
      <tp t="s">
        <v>UBS GROUP FUNDIN</v>
        <stp/>
        <stp>##V3_BDPV12</stp>
        <stp>USH4209UAT37 Corp</stp>
        <stp>short_name</stp>
        <stp>[regression 04.xlsx]SEM!R387C5</stp>
        <tr r="E387" s="3"/>
      </tp>
      <tp t="e">
        <v>#N/A</v>
        <stp/>
        <stp>##V3_BDPV12</stp>
        <stp xml:space="preserve">XS1222591023_CS_REPO </stp>
        <stp>callable</stp>
        <stp>[regression 04.xlsx]SEM!R329C7</stp>
        <tr r="G329" s="3"/>
      </tp>
      <tp t="s">
        <v>25/06/2079</v>
        <stp/>
        <stp>##V3_BDPV12</stp>
        <stp>XS2011260531 Corp</stp>
        <stp>final_maturity</stp>
        <stp>[regression 04.xlsx]SEM!R178C9</stp>
        <tr r="I178" s="3"/>
      </tp>
      <tp t="e">
        <v>#N/A</v>
        <stp/>
        <stp>##V3_BDPV12</stp>
        <stp xml:space="preserve">XS1413581205_JP_REPO </stp>
        <stp>callable</stp>
        <stp>[regression 04.xlsx]SEM!R298C7</stp>
        <tr r="G298" s="3"/>
      </tp>
      <tp t="e">
        <v>#N/A</v>
        <stp/>
        <stp>##V3_BDPV12</stp>
        <stp xml:space="preserve">XS0975256685_JP_REPO </stp>
        <stp>callable</stp>
        <stp>[regression 04.xlsx]SEM!R276C7</stp>
        <tr r="G276" s="3"/>
      </tp>
      <tp t="s">
        <v>#N/A Field Not Applicable</v>
        <stp/>
        <stp>##V3_BDPV12</stp>
        <stp>XS1115498260 Corp</stp>
        <stp>final_maturity</stp>
        <stp>[regression 04.xlsx]SEM!R180C9</stp>
        <tr r="I180" s="3"/>
      </tp>
      <tp t="s">
        <v>ING GROEP NV</v>
        <stp/>
        <stp>##V3_BDPV12</stp>
        <stp>US456837AE31 Corp</stp>
        <stp>short_name</stp>
        <stp>[regression 04.xlsx]SEM!R373C5</stp>
        <tr r="E373" s="3"/>
      </tp>
      <tp t="e">
        <v>#N/A</v>
        <stp/>
        <stp>##V3_BDPV12</stp>
        <stp xml:space="preserve">US780099CK11_JP_REPO </stp>
        <stp>callable</stp>
        <stp>[regression 04.xlsx]SEM!R273C7</stp>
        <tr r="G273" s="3"/>
      </tp>
      <tp t="e">
        <v>#N/A</v>
        <stp/>
        <stp>##V3_BDPV12</stp>
        <stp xml:space="preserve">XS1048428012_JP_REPO </stp>
        <stp>callable</stp>
        <stp>[regression 04.xlsx]SEM!R318C7</stp>
        <tr r="G318" s="3"/>
      </tp>
      <tp t="e">
        <v>#N/A</v>
        <stp/>
        <stp>##V3_BDPV12</stp>
        <stp xml:space="preserve">XS1998799792_JP_REPO </stp>
        <stp>callable</stp>
        <stp>[regression 04.xlsx]SEM!R203C7</stp>
        <tr r="G203" s="3"/>
      </tp>
      <tp t="s">
        <v>#N/A Field Not Applicable</v>
        <stp/>
        <stp>##V3_BDPV12</stp>
        <stp>XS1597324950 Corp</stp>
        <stp>final_maturity</stp>
        <stp>[regression 04.xlsx]SEM!R404C9</stp>
        <tr r="I404" s="3"/>
      </tp>
      <tp t="s">
        <v>24/05/2080</v>
        <stp/>
        <stp>##V3_BDPV12</stp>
        <stp>XS2000719992 Corp</stp>
        <stp>final_maturity</stp>
        <stp>[regression 04.xlsx]SEM!R120C9</stp>
        <tr r="I120" s="3"/>
      </tp>
      <tp t="e">
        <v>#N/A</v>
        <stp/>
        <stp>##V3_BDPV12</stp>
        <stp xml:space="preserve">XS1294342792_JP_REPO </stp>
        <stp>callable</stp>
        <stp>[regression 04.xlsx]SEM!R267C7</stp>
        <tr r="G267" s="3"/>
      </tp>
      <tp t="e">
        <v>#N/A</v>
        <stp/>
        <stp>##V3_BDPV12</stp>
        <stp xml:space="preserve">XS1425367494_JP_REPO </stp>
        <stp>callable</stp>
        <stp>[regression 04.xlsx]SEM!R247C7</stp>
        <tr r="G247" s="3"/>
      </tp>
      <tp t="e">
        <v>#N/A</v>
        <stp/>
        <stp>##V3_BDPV12</stp>
        <stp xml:space="preserve">XS1400626690_JP_REPO </stp>
        <stp>callable</stp>
        <stp>[regression 04.xlsx]SEM!R272C7</stp>
        <tr r="G272" s="3"/>
      </tp>
      <tp t="s">
        <v>SOCIETE GENERALE</v>
        <stp/>
        <stp>##V3_BDPV12</stp>
        <stp>USF43628C734 Corp</stp>
        <stp>short_name</stp>
        <stp>[regression 04.xlsx]SEM!R425C5</stp>
        <tr r="E425" s="3"/>
      </tp>
      <tp>
        <v>342.89437866210938</v>
        <stp/>
        <stp>##V3_BDPV12</stp>
        <stp>EK872764 Corp</stp>
        <stp>blp_i_sprd_mid</stp>
        <stp>[regression 04.xlsx]all names!R47C13</stp>
        <tr r="M47" s="16"/>
      </tp>
      <tp>
        <v>313.67398071289063</v>
        <stp/>
        <stp>##V3_BDPV12</stp>
        <stp>AU654481 Corp</stp>
        <stp>blp_i_sprd_mid</stp>
        <stp>[regression 04.xlsx]all names!R72C12</stp>
        <tr r="L72" s="16"/>
      </tp>
      <tp>
        <v>470.03256225585938</v>
        <stp/>
        <stp>##V3_BDPV12</stp>
        <stp>AP909674 Corp</stp>
        <stp>blp_i_sprd_mid</stp>
        <stp>[regression 04.xlsx]all names!R35C13</stp>
        <tr r="M35" s="16"/>
      </tp>
      <tp>
        <v>470.03256225585938</v>
        <stp/>
        <stp>##V3_BDPV12</stp>
        <stp>AP909674 Corp</stp>
        <stp>blp_i_sprd_mid</stp>
        <stp>[regression 04.xlsx]all names!R35C12</stp>
        <tr r="L35" s="16"/>
      </tp>
      <tp>
        <v>253.79168701171875</v>
        <stp/>
        <stp>##V3_BDPV12</stp>
        <stp>EK605885 Corp</stp>
        <stp>blp_i_sprd_mid</stp>
        <stp>[regression 04.xlsx]all names!R60C12</stp>
        <tr r="L60" s="16"/>
      </tp>
      <tp>
        <v>253.79168701171875</v>
        <stp/>
        <stp>##V3_BDPV12</stp>
        <stp>EK605885 Corp</stp>
        <stp>blp_i_sprd_mid</stp>
        <stp>[regression 04.xlsx]all names!R60C13</stp>
        <tr r="M60" s="16"/>
      </tp>
      <tp t="s">
        <v>19/03/2024</v>
        <stp/>
        <stp>##V3_BDPV12</stp>
        <stp>XS1713462403 Corp</stp>
        <stp>nxt_call_dt</stp>
        <stp>[regression 04.xlsx]main!R33C9</stp>
        <tr r="I33" s="1"/>
      </tp>
      <tp>
        <v>286.69613647460938</v>
        <stp/>
        <stp>##V3_BDPV12</stp>
        <stp>EK858869 Corp</stp>
        <stp>blp_i_sprd_mid</stp>
        <stp>[regression 04.xlsx]all names!R52C12</stp>
        <tr r="L52" s="16"/>
      </tp>
      <tp>
        <v>296.62921142578125</v>
        <stp/>
        <stp>##V3_BDPV12</stp>
        <stp>QJ993374 Corp</stp>
        <stp>blp_i_sprd_mid</stp>
        <stp>[regression 04.xlsx]all names!R48C13</stp>
        <tr r="M48" s="16"/>
      </tp>
      <tp t="s">
        <v>12/08/2027</v>
        <stp/>
        <stp>##V3_BDPV12</stp>
        <stp>XS2077670342 Corp</stp>
        <stp>nxt_call_dt</stp>
        <stp>[regression 04.xlsx]main!R20C9</stp>
        <tr r="I20" s="1"/>
      </tp>
      <tp t="e">
        <v>#N/A</v>
        <stp/>
        <stp>##V3_BDPV12</stp>
        <stp xml:space="preserve">FR0013476595_JP_REPO </stp>
        <stp>nxt_call_dt</stp>
        <stp>[regression 04.xlsx]SEM!R320C8</stp>
        <tr r="H320" s="3"/>
      </tp>
      <tp t="e">
        <v>#N/A</v>
        <stp/>
        <stp>##V3_BDPV12</stp>
        <stp xml:space="preserve">XS1120649584_JP_REPO </stp>
        <stp>nxt_call_dt</stp>
        <stp>[regression 04.xlsx]SEM!R212C8</stp>
        <tr r="H212" s="3"/>
      </tp>
      <tp t="e">
        <v>#N/A</v>
        <stp/>
        <stp>##V3_BDPV12</stp>
        <stp xml:space="preserve">XS1152338072_JP_REPO </stp>
        <stp>nxt_call_dt</stp>
        <stp>[regression 04.xlsx]SEM!R265C8</stp>
        <tr r="H265" s="3"/>
      </tp>
      <tp t="e">
        <v>#N/A</v>
        <stp/>
        <stp>##V3_BDPV12</stp>
        <stp xml:space="preserve">FR0013428513_JP_REPO </stp>
        <stp>nxt_call_dt</stp>
        <stp>[regression 04.xlsx]SEM!R240C8</stp>
        <tr r="H240" s="3"/>
      </tp>
      <tp t="e">
        <v>#N/A</v>
        <stp/>
        <stp>##V3_BDPV12</stp>
        <stp xml:space="preserve">XS2010039548_JP_REPO </stp>
        <stp>nxt_call_dt</stp>
        <stp>[regression 04.xlsx]SEM!R222C8</stp>
        <tr r="H222" s="3"/>
      </tp>
      <tp t="e">
        <v>#N/A</v>
        <stp/>
        <stp>##V3_BDPV12</stp>
        <stp xml:space="preserve">XS1501167164_JP_REPO </stp>
        <stp>nxt_call_dt</stp>
        <stp>[regression 04.xlsx]SEM!R297C8</stp>
        <tr r="H297" s="3"/>
      </tp>
      <tp t="e">
        <v>#N/A</v>
        <stp/>
        <stp>##V3_BDPV12</stp>
        <stp xml:space="preserve">XS2010037765_CS_REPO </stp>
        <stp>nxt_call_dt</stp>
        <stp>[regression 04.xlsx]SEM!R249C8</stp>
        <tr r="H249" s="3"/>
      </tp>
      <tp t="e">
        <v>#N/A</v>
        <stp/>
        <stp>##V3_BDPV12</stp>
        <stp xml:space="preserve">FR0013330529_CS_REPO </stp>
        <stp>nxt_call_dt</stp>
        <stp>[regression 04.xlsx]SEM!R339C8</stp>
        <tr r="H339" s="3"/>
      </tp>
      <tp t="e">
        <v>#N/A</v>
        <stp/>
        <stp>##V3_BDPV12</stp>
        <stp xml:space="preserve">XS1956028168_JP_REPO </stp>
        <stp>short_name</stp>
        <stp>[regression 04.xlsx]SEM!R248C5</stp>
        <tr r="E248" s="3"/>
      </tp>
      <tp t="e">
        <v>#N/A</v>
        <stp/>
        <stp>##V3_BDPV12</stp>
        <stp xml:space="preserve">XS1616411119_JP_REPO </stp>
        <stp>short_name</stp>
        <stp>[regression 04.xlsx]SEM!R245C5</stp>
        <tr r="E245" s="3"/>
      </tp>
      <tp t="e">
        <v>#N/A</v>
        <stp/>
        <stp>##V3_BDPV12</stp>
        <stp xml:space="preserve">XS1412281534_JP_REPO </stp>
        <stp>short_name</stp>
        <stp>[regression 04.xlsx]SEM!R285C5</stp>
        <tr r="E285" s="3"/>
      </tp>
      <tp t="e">
        <v>#N/A</v>
        <stp/>
        <stp>##V3_BDPV12</stp>
        <stp xml:space="preserve">XS1693818525_JP_REPO </stp>
        <stp>short_name</stp>
        <stp>[regression 04.xlsx]SEM!R294C5</stp>
        <tr r="E294" s="3"/>
      </tp>
      <tp t="s">
        <v>28/09/2037</v>
        <stp/>
        <stp>##V3_BDPV12</stp>
        <stp>FR0013284270 Corp</stp>
        <stp>final_maturity</stp>
        <stp>[regression 04.xlsx]SEM!R33C9</stp>
        <tr r="I33" s="3"/>
      </tp>
      <tp t="e">
        <v>#N/A</v>
        <stp/>
        <stp>##V3_BDPV12</stp>
        <stp xml:space="preserve">XS2115092012_JP_REPO </stp>
        <stp>short_name</stp>
        <stp>[regression 04.xlsx]SEM!R256C5</stp>
        <tr r="E256" s="3"/>
      </tp>
      <tp t="e">
        <v>#N/A</v>
        <stp/>
        <stp>##V3_BDPV12</stp>
        <stp xml:space="preserve">XS2011260531_JP_REPO </stp>
        <stp>short_name</stp>
        <stp>[regression 04.xlsx]SEM!R264C5</stp>
        <tr r="E264" s="3"/>
      </tp>
      <tp t="e">
        <v>#N/A</v>
        <stp/>
        <stp>##V3_BDPV12</stp>
        <stp xml:space="preserve">XS1139315581_JP_REPO </stp>
        <stp>short_name</stp>
        <stp>[regression 04.xlsx]SEM!R293C5</stp>
        <tr r="E293" s="3"/>
      </tp>
      <tp t="e">
        <v>#N/A</v>
        <stp/>
        <stp>##V3_BDPV12</stp>
        <stp xml:space="preserve">XS1658012023_JP_REPO </stp>
        <stp>short_name</stp>
        <stp>[regression 04.xlsx]SEM!R202C5</stp>
        <tr r="E202" s="3"/>
      </tp>
      <tp t="e">
        <v>#N/A</v>
        <stp/>
        <stp>##V3_BDPV12</stp>
        <stp xml:space="preserve">XS1346815787_CS_REPO </stp>
        <stp>short_name</stp>
        <stp>[regression 04.xlsx]SEM!R334C5</stp>
        <tr r="E334" s="3"/>
      </tp>
      <tp t="s">
        <v>27/02/2023</v>
        <stp/>
        <stp>##V3_BDPV12</stp>
        <stp>XS1956028168 Corp</stp>
        <stp>final_maturity</stp>
        <stp>[regression 04.xlsx]SEM!R38C9</stp>
        <tr r="I38" s="3"/>
      </tp>
      <tp t="s">
        <v>02/04/2025</v>
        <stp/>
        <stp>##V3_BDPV12</stp>
        <stp>XS2150054026 Corp</stp>
        <stp>final_maturity</stp>
        <stp>[regression 04.xlsx]SEM!R79C9</stp>
        <tr r="I79" s="3"/>
      </tp>
      <tp t="s">
        <v>13/05/2025</v>
        <stp/>
        <stp>##V3_BDPV12</stp>
        <stp>XS1412281534 Corp</stp>
        <stp>final_maturity</stp>
        <stp>[regression 04.xlsx]SEM!R53C9</stp>
        <tr r="I53" s="3"/>
      </tp>
      <tp t="s">
        <v>08/04/2027</v>
        <stp/>
        <stp>##V3_BDPV12</stp>
        <stp>XS2153406868 Corp</stp>
        <stp>final_maturity</stp>
        <stp>[regression 04.xlsx]SEM!R62C9</stp>
        <tr r="I62" s="3"/>
      </tp>
      <tp t="s">
        <v>25/02/2030</v>
        <stp/>
        <stp>##V3_BDPV12</stp>
        <stp>XS2010032378 Corp</stp>
        <stp>final_maturity</stp>
        <stp>[regression 04.xlsx]SEM!R10C9</stp>
        <tr r="I10" s="3"/>
      </tp>
      <tp t="s">
        <v>HSBC HOLDINGS</v>
        <stp/>
        <stp>##V3_BDPV12</stp>
        <stp>US404280AS86 Corp</stp>
        <stp>short_name</stp>
        <stp>[regression 04.xlsx]SEM!R410C5</stp>
        <tr r="E410" s="3"/>
      </tp>
      <tp t="s">
        <v>12/08/2075</v>
        <stp/>
        <stp>##V3_BDPV12</stp>
        <stp>XS1271836600 Corp</stp>
        <stp>final_maturity</stp>
        <stp>[regression 04.xlsx]SEM!R129C9</stp>
        <tr r="I129" s="3"/>
      </tp>
      <tp t="s">
        <v>NORDEA BANK AB</v>
        <stp/>
        <stp>##V3_BDPV12</stp>
        <stp>US65557DAL55 Corp</stp>
        <stp>short_name</stp>
        <stp>[regression 04.xlsx]SEM!R421C5</stp>
        <tr r="E421" s="3"/>
      </tp>
      <tp t="s">
        <v>#N/A Field Not Applicable</v>
        <stp/>
        <stp>##V3_BDPV12</stp>
        <stp>XS1961057780 Corp</stp>
        <stp>final_maturity</stp>
        <stp>[regression 04.xlsx]SEM!R359C9</stp>
        <tr r="I359" s="3"/>
      </tp>
      <tp t="s">
        <v>#N/A Field Not Applicable</v>
        <stp/>
        <stp>##V3_BDPV12</stp>
        <stp>XS1731823255 Corp</stp>
        <stp>final_maturity</stp>
        <stp>[regression 04.xlsx]SEM!R148C9</stp>
        <tr r="I148" s="3"/>
      </tp>
      <tp t="e">
        <v>#N/A</v>
        <stp/>
        <stp>##V3_BDPV12</stp>
        <stp xml:space="preserve">CH0400441280_JP_REPO </stp>
        <stp>callable</stp>
        <stp>[regression 04.xlsx]SEM!R301C7</stp>
        <tr r="G301" s="3"/>
      </tp>
      <tp t="s">
        <v>05/04/2077</v>
        <stp/>
        <stp>##V3_BDPV12</stp>
        <stp>XS1405770907 Corp</stp>
        <stp>final_maturity</stp>
        <stp>[regression 04.xlsx]SEM!R118C9</stp>
        <tr r="I118" s="3"/>
      </tp>
      <tp t="e">
        <v>#N/A</v>
        <stp/>
        <stp>##V3_BDPV12</stp>
        <stp xml:space="preserve">XS1120649584_JP_REPO </stp>
        <stp>callable</stp>
        <stp>[regression 04.xlsx]SEM!R212C7</stp>
        <tr r="G212" s="3"/>
      </tp>
      <tp t="s">
        <v>#N/A Field Not Applicable</v>
        <stp/>
        <stp>##V3_BDPV12</stp>
        <stp>XS1998799792 Corp</stp>
        <stp>final_maturity</stp>
        <stp>[regression 04.xlsx]SEM!R348C9</stp>
        <tr r="I348" s="3"/>
      </tp>
      <tp t="e">
        <v>#N/A</v>
        <stp/>
        <stp>##V3_BDPV12</stp>
        <stp xml:space="preserve">FR0013476595_JP_REPO </stp>
        <stp>callable</stp>
        <stp>[regression 04.xlsx]SEM!R320C7</stp>
        <tr r="G320" s="3"/>
      </tp>
      <tp t="e">
        <v>#N/A</v>
        <stp/>
        <stp>##V3_BDPV12</stp>
        <stp xml:space="preserve">XS1254119750_JP_REPO </stp>
        <stp>callable</stp>
        <stp>[regression 04.xlsx]SEM!R278C7</stp>
        <tr r="G278" s="3"/>
      </tp>
      <tp t="e">
        <v>#N/A</v>
        <stp/>
        <stp>##V3_BDPV12</stp>
        <stp xml:space="preserve">XS1004874621_JP_REPO </stp>
        <stp>callable</stp>
        <stp>[regression 04.xlsx]SEM!R196C7</stp>
        <tr r="G196" s="3"/>
      </tp>
      <tp t="e">
        <v>#N/A</v>
        <stp/>
        <stp>##V3_BDPV12</stp>
        <stp xml:space="preserve">XS1481041587_JP_REPO </stp>
        <stp>callable</stp>
        <stp>[regression 04.xlsx]SEM!R204C7</stp>
        <tr r="G204" s="3"/>
      </tp>
      <tp t="s">
        <v>09/02/2021</v>
        <stp/>
        <stp>##V3_BDPV12</stp>
        <stp>DE000A1ZN206 Corp</stp>
        <stp>nxt_call_dt</stp>
        <stp>[regression 04.xlsx]tkrBbg!R2C10</stp>
        <tr r="J2" s="5"/>
      </tp>
      <tp t="s">
        <v>ISHR EUR CORP LC</v>
        <stp/>
        <stp>##V3_BDPV12</stp>
        <stp>IE0032523478 Equity</stp>
        <stp>short_name</stp>
        <stp>[regression 04.xlsx]SEM!R127C5</stp>
        <tr r="E127" s="3"/>
      </tp>
      <tp>
        <v>151.87167358398438</v>
        <stp/>
        <stp>##V3_BDPV12</stp>
        <stp>EK508481 Corp</stp>
        <stp>blp_i_sprd_mid</stp>
        <stp>[regression 04.xlsx]all names!R49C12</stp>
        <tr r="L49" s="16"/>
      </tp>
      <tp>
        <v>308.28451538085938</v>
        <stp/>
        <stp>##V3_BDPV12</stp>
        <stp>AX960245 Corp</stp>
        <stp>blp_i_sprd_mid</stp>
        <stp>[regression 04.xlsx]all names!R43C13</stp>
        <tr r="M43" s="16"/>
      </tp>
      <tp>
        <v>308.28451538085938</v>
        <stp/>
        <stp>##V3_BDPV12</stp>
        <stp>AX960245 Corp</stp>
        <stp>blp_i_sprd_mid</stp>
        <stp>[regression 04.xlsx]all names!R43C12</stp>
        <tr r="L43" s="16"/>
      </tp>
      <tp>
        <v>232.54403686523438</v>
        <stp/>
        <stp>##V3_BDPV12</stp>
        <stp>AZ851450 Corp</stp>
        <stp>blp_i_sprd_mid</stp>
        <stp>[regression 04.xlsx]all names!R30C13</stp>
        <tr r="M30" s="16"/>
      </tp>
      <tp t="s">
        <v>01/07/2024</v>
        <stp/>
        <stp>##V3_BDPV12</stp>
        <stp>DE000A11QR73 Corp</stp>
        <stp>nxt_call_dt</stp>
        <stp>[regression 04.xlsx]main!R22C9</stp>
        <tr r="I22" s="1"/>
      </tp>
      <tp t="s">
        <v>24/09/2023</v>
        <stp/>
        <stp>##V3_BDPV12</stp>
        <stp>US29265WAA62 Corp</stp>
        <stp>nxt_call_dt</stp>
        <stp>[regression 04.xlsx]tkrBbg!R2C10</stp>
        <tr r="J2" s="5"/>
      </tp>
      <tp>
        <v>434.85101318359375</v>
        <stp/>
        <stp>##V3_BDPV12</stp>
        <stp>AP809058 Corp</stp>
        <stp>blp_i_sprd_mid</stp>
        <stp>[regression 04.xlsx]all names!R33C13</stp>
        <tr r="M33" s="16"/>
      </tp>
      <tp t="s">
        <v>25/03/2025</v>
        <stp/>
        <stp>##V3_BDPV12</stp>
        <stp>XS1207058733 Corp</stp>
        <stp>nxt_call_dt</stp>
        <stp>[regression 04.xlsx]main!R27C9</stp>
        <tr r="I27" s="1"/>
      </tp>
      <tp t="s">
        <v>17/06/2024</v>
        <stp/>
        <stp>##V3_BDPV12</stp>
        <stp>FR0013425170 Corp</stp>
        <stp>nxt_call_dt</stp>
        <stp>[regression 04.xlsx]main!R14C9</stp>
        <tr r="I14" s="1"/>
      </tp>
      <tp t="e">
        <v>#N/A</v>
        <stp/>
        <stp>##V3_BDPV12</stp>
        <stp xml:space="preserve">XS1400626690_JP_REPO </stp>
        <stp>nxt_call_dt</stp>
        <stp>[regression 04.xlsx]SEM!R272C8</stp>
        <tr r="H272" s="3"/>
      </tp>
      <tp t="e">
        <v>#N/A</v>
        <stp/>
        <stp>##V3_BDPV12</stp>
        <stp xml:space="preserve">XS2052321093_JP_REPO </stp>
        <stp>nxt_call_dt</stp>
        <stp>[regression 04.xlsx]SEM!R316C8</stp>
        <tr r="H316" s="3"/>
      </tp>
      <tp t="e">
        <v>#N/A</v>
        <stp/>
        <stp>##V3_BDPV12</stp>
        <stp xml:space="preserve">XS1294342792_JP_REPO </stp>
        <stp>nxt_call_dt</stp>
        <stp>[regression 04.xlsx]SEM!R267C8</stp>
        <tr r="H267" s="3"/>
      </tp>
      <tp t="e">
        <v>#N/A</v>
        <stp/>
        <stp>##V3_BDPV12</stp>
        <stp xml:space="preserve">XS1004874621_JP_REPO </stp>
        <stp>nxt_call_dt</stp>
        <stp>[regression 04.xlsx]SEM!R196C8</stp>
        <tr r="H196" s="3"/>
      </tp>
      <tp t="e">
        <v>#N/A</v>
        <stp/>
        <stp>##V3_BDPV12</stp>
        <stp xml:space="preserve">XS2075938006_JP_REPO </stp>
        <stp>nxt_call_dt</stp>
        <stp>[regression 04.xlsx]SEM!R261C8</stp>
        <tr r="H261" s="3"/>
      </tp>
      <tp t="e">
        <v>#N/A</v>
        <stp/>
        <stp>##V3_BDPV12</stp>
        <stp xml:space="preserve">XS1196714429_JP_REPO </stp>
        <stp>nxt_call_dt</stp>
        <stp>[regression 04.xlsx]SEM!R286C8</stp>
        <tr r="H286" s="3"/>
      </tp>
      <tp t="e">
        <v>#N/A</v>
        <stp/>
        <stp>##V3_BDPV12</stp>
        <stp xml:space="preserve">XS1498442521_CS_REPO </stp>
        <stp>nxt_call_dt</stp>
        <stp>[regression 04.xlsx]SEM!R330C8</stp>
        <tr r="H330" s="3"/>
      </tp>
      <tp t="e">
        <v>#N/A</v>
        <stp/>
        <stp>##V3_BDPV12</stp>
        <stp xml:space="preserve">XS1772374770_JP_REPO </stp>
        <stp>nxt_call_dt</stp>
        <stp>[regression 04.xlsx]SEM!R221C8</stp>
        <tr r="H221" s="3"/>
      </tp>
      <tp t="e">
        <v>#N/A</v>
        <stp/>
        <stp>##V3_BDPV12</stp>
        <stp xml:space="preserve">XS1412711217_JP_REPO </stp>
        <stp>nxt_call_dt</stp>
        <stp>[regression 04.xlsx]SEM!R244C8</stp>
        <tr r="H244" s="3"/>
      </tp>
      <tp t="e">
        <v>#N/A</v>
        <stp/>
        <stp>##V3_BDPV12</stp>
        <stp xml:space="preserve">XS1513062411_JP_REPO </stp>
        <stp>nxt_call_dt</stp>
        <stp>[regression 04.xlsx]SEM!R263C8</stp>
        <tr r="H263" s="3"/>
      </tp>
      <tp t="e">
        <v>#N/A</v>
        <stp/>
        <stp>##V3_BDPV12</stp>
        <stp xml:space="preserve">FR0013330529_JP_REPO </stp>
        <stp>nxt_call_dt</stp>
        <stp>[regression 04.xlsx]SEM!R303C8</stp>
        <tr r="H303" s="3"/>
      </tp>
      <tp t="e">
        <v>#N/A</v>
        <stp/>
        <stp>##V3_BDPV12</stp>
        <stp xml:space="preserve">XS0992293901_CS_REPO </stp>
        <stp>nxt_call_dt</stp>
        <stp>[regression 04.xlsx]SEM!R336C8</stp>
        <tr r="H336" s="3"/>
      </tp>
      <tp t="e">
        <v>#N/A</v>
        <stp/>
        <stp>##V3_BDPV12</stp>
        <stp xml:space="preserve">XS0942082115_JP_REPO </stp>
        <stp>nxt_call_dt</stp>
        <stp>[regression 04.xlsx]SEM!R307C8</stp>
        <tr r="H307" s="3"/>
      </tp>
      <tp t="e">
        <v>#N/A</v>
        <stp/>
        <stp>##V3_BDPV12</stp>
        <stp xml:space="preserve">ES0813211010_JP_REPO </stp>
        <stp>nxt_call_dt</stp>
        <stp>[regression 04.xlsx]SEM!R207C8</stp>
        <tr r="H207" s="3"/>
      </tp>
      <tp t="e">
        <v>#N/A</v>
        <stp/>
        <stp>##V3_BDPV12</stp>
        <stp xml:space="preserve">FR0013381704_JP_REPO </stp>
        <stp>nxt_call_dt</stp>
        <stp>[regression 04.xlsx]SEM!R211C8</stp>
        <tr r="H211" s="3"/>
      </tp>
      <tp t="s">
        <v>02/04/2026</v>
        <stp/>
        <stp>##V3_BDPV12</stp>
        <stp>CH0537261858 Corp</stp>
        <stp>final_maturity</stp>
        <stp>[regression 04.xlsx]SEM!R13C9</stp>
        <tr r="I13" s="3"/>
      </tp>
      <tp t="e">
        <v>#N/A</v>
        <stp/>
        <stp>##V3_BDPV12</stp>
        <stp xml:space="preserve">XS1713463559_JP_REPO </stp>
        <stp>short_name</stp>
        <stp>[regression 04.xlsx]SEM!R234C5</stp>
        <tr r="E234" s="3"/>
      </tp>
      <tp t="e">
        <v>#N/A</v>
        <stp/>
        <stp>##V3_BDPV12</stp>
        <stp xml:space="preserve">XS1139494493_CS_REPO </stp>
        <stp>short_name</stp>
        <stp>[regression 04.xlsx]SEM!R331C5</stp>
        <tr r="E331" s="3"/>
      </tp>
      <tp t="e">
        <v>#N/A</v>
        <stp/>
        <stp>##V3_BDPV12</stp>
        <stp xml:space="preserve">XS2107315470_JP_REPO </stp>
        <stp>short_name</stp>
        <stp>[regression 04.xlsx]SEM!R243C5</stp>
        <tr r="E243" s="3"/>
      </tp>
      <tp t="e">
        <v>#N/A</v>
        <stp/>
        <stp>##V3_BDPV12</stp>
        <stp xml:space="preserve">XS2035564629_JP_REPO </stp>
        <stp>short_name</stp>
        <stp>[regression 04.xlsx]SEM!R231C5</stp>
        <tr r="E231" s="3"/>
      </tp>
      <tp t="e">
        <v>#N/A</v>
        <stp/>
        <stp>##V3_BDPV12</stp>
        <stp xml:space="preserve">XS1877860533_JP_REPO </stp>
        <stp>short_name</stp>
        <stp>[regression 04.xlsx]SEM!R271C5</stp>
        <tr r="E271" s="3"/>
      </tp>
      <tp t="e">
        <v>#N/A</v>
        <stp/>
        <stp>##V3_BDPV12</stp>
        <stp xml:space="preserve">XS1043552261_JP_REPO </stp>
        <stp>short_name</stp>
        <stp>[regression 04.xlsx]SEM!R260C5</stp>
        <tr r="E260" s="3"/>
      </tp>
      <tp t="e">
        <v>#N/A</v>
        <stp/>
        <stp>##V3_BDPV12</stp>
        <stp xml:space="preserve">XS2046625765_JP_REPO </stp>
        <stp>short_name</stp>
        <stp>[regression 04.xlsx]SEM!R287C5</stp>
        <tr r="E287" s="3"/>
      </tp>
      <tp t="e">
        <v>#N/A</v>
        <stp/>
        <stp>##V3_BDPV12</stp>
        <stp xml:space="preserve">XS1693818525_CS_REPO </stp>
        <stp>short_name</stp>
        <stp>[regression 04.xlsx]SEM!R337C5</stp>
        <tr r="E337" s="3"/>
      </tp>
      <tp t="e">
        <v>#N/A</v>
        <stp/>
        <stp>##V3_BDPV12</stp>
        <stp xml:space="preserve">XS2010037765_CA_REPO </stp>
        <stp>short_name</stp>
        <stp>[regression 04.xlsx]SEM!R250C5</stp>
        <tr r="E250" s="3"/>
      </tp>
      <tp t="e">
        <v>#N/A</v>
        <stp/>
        <stp>##V3_BDPV12</stp>
        <stp xml:space="preserve">XS1823623878_JP_REPO </stp>
        <stp>short_name</stp>
        <stp>[regression 04.xlsx]SEM!R217C5</stp>
        <tr r="E217" s="3"/>
      </tp>
      <tp t="s">
        <v>07/04/2028</v>
        <stp/>
        <stp>##V3_BDPV12</stp>
        <stp>XS2154418730 Corp</stp>
        <stp>final_maturity</stp>
        <stp>[regression 04.xlsx]SEM!R48C9</stp>
        <tr r="I48" s="3"/>
      </tp>
      <tp t="e">
        <v>#N/A</v>
        <stp/>
        <stp>##V3_BDPV12</stp>
        <stp xml:space="preserve">DE000A2YNZY4_JP_REPO </stp>
        <stp>nxt_call_dt</stp>
        <stp>[regression 04.xlsx]SEM!R219C8</stp>
        <tr r="H219" s="3"/>
      </tp>
      <tp t="s">
        <v>19/09/2039</v>
        <stp/>
        <stp>##V3_BDPV12</stp>
        <stp>XS2052321093 Corp</stp>
        <stp>final_maturity</stp>
        <stp>[regression 04.xlsx]SEM!R69C9</stp>
        <tr r="I69" s="3"/>
      </tp>
      <tp t="s">
        <v>ING GROEP NV</v>
        <stp/>
        <stp>##V3_BDPV12</stp>
        <stp>US456837AR44 Corp</stp>
        <stp>short_name</stp>
        <stp>[regression 04.xlsx]SEM!R371C5</stp>
        <tr r="E371" s="3"/>
      </tp>
      <tp t="s">
        <v>20/04/2025</v>
        <stp/>
        <stp>##V3_BDPV12</stp>
        <stp>ZP454068 Corp</stp>
        <stp>nxt_call_dt</stp>
        <stp>[regression 04.xlsx]curves!R21C10</stp>
        <tr r="J21" s="20"/>
      </tp>
      <tp t="s">
        <v>09/09/2027</v>
        <stp/>
        <stp>##V3_BDPV12</stp>
        <stp>ZQ804479 Corp</stp>
        <stp>nxt_call_dt</stp>
        <stp>[regression 04.xlsx]curves!R35C10</stp>
        <tr r="J35" s="20"/>
      </tp>
      <tp t="s">
        <v>SOCIETE GENERALE</v>
        <stp/>
        <stp>##V3_BDPV12</stp>
        <stp>USF84914CU62 Corp</stp>
        <stp>short_name</stp>
        <stp>[regression 04.xlsx]SEM!R381C5</stp>
        <tr r="E381" s="3"/>
      </tp>
      <tp t="s">
        <v>HSBC HOLDINGS</v>
        <stp/>
        <stp>##V3_BDPV12</stp>
        <stp>US404280BP39 Corp</stp>
        <stp>short_name</stp>
        <stp>[regression 04.xlsx]SEM!R390C5</stp>
        <tr r="E390" s="3"/>
      </tp>
      <tp t="s">
        <v>AKEFP 1 1/2 PERP</v>
        <stp/>
        <stp>##V3_BDPV12</stp>
        <stp>ZP482524 Corp</stp>
        <stp>security_name</stp>
        <stp>[regression 04.xlsx]curves!R8C8</stp>
        <tr r="H8" s="20"/>
      </tp>
      <tp t="e">
        <v>#N/A</v>
        <stp/>
        <stp>##V3_BDPV12</stp>
        <stp xml:space="preserve">XS1888179477_JP_REPO </stp>
        <stp>callable</stp>
        <stp>[regression 04.xlsx]SEM!R309C7</stp>
        <tr r="G309" s="3"/>
      </tp>
      <tp t="e">
        <v>#N/A</v>
        <stp/>
        <stp>##V3_BDPV12</stp>
        <stp xml:space="preserve">XS1222591023_JP_REPO </stp>
        <stp>callable</stp>
        <stp>[regression 04.xlsx]SEM!R208C7</stp>
        <tr r="G208" s="3"/>
      </tp>
      <tp t="e">
        <v>#N/A</v>
        <stp/>
        <stp>##V3_BDPV12</stp>
        <stp xml:space="preserve">XS0969341147_JP_REPO </stp>
        <stp>callable</stp>
        <stp>[regression 04.xlsx]SEM!R199C7</stp>
        <tr r="G199" s="3"/>
      </tp>
      <tp t="e">
        <v>#N/A</v>
        <stp/>
        <stp>##V3_BDPV12</stp>
        <stp xml:space="preserve">XS1139494493_CS_REPO </stp>
        <stp>callable</stp>
        <stp>[regression 04.xlsx]SEM!R331C7</stp>
        <tr r="G331" s="3"/>
      </tp>
      <tp t="e">
        <v>#N/A</v>
        <stp/>
        <stp>##V3_BDPV12</stp>
        <stp xml:space="preserve">XS1963834251_JP_REPO </stp>
        <stp>callable</stp>
        <stp>[regression 04.xlsx]SEM!R302C7</stp>
        <tr r="G302" s="3"/>
      </tp>
      <tp t="s">
        <v>05/10/2078</v>
        <stp/>
        <stp>##V3_BDPV12</stp>
        <stp>XS1788973573 Corp</stp>
        <stp>final_maturity</stp>
        <stp>[regression 04.xlsx]SEM!R170C9</stp>
        <tr r="I170" s="3"/>
      </tp>
      <tp t="e">
        <v>#N/A</v>
        <stp/>
        <stp>##V3_BDPV12</stp>
        <stp xml:space="preserve">XS2052321093_JP_REPO </stp>
        <stp>callable</stp>
        <stp>[regression 04.xlsx]SEM!R316C7</stp>
        <tr r="G316" s="3"/>
      </tp>
      <tp t="s">
        <v>#N/A Field Not Applicable</v>
        <stp/>
        <stp>##V3_BDPV12</stp>
        <stp>XS1048428012 Corp</stp>
        <stp>final_maturity</stp>
        <stp>[regression 04.xlsx]SEM!R167C9</stp>
        <tr r="I167" s="3"/>
      </tp>
      <tp t="s">
        <v>21/04/2075</v>
        <stp/>
        <stp>##V3_BDPV12</stp>
        <stp>XS1219498141 Corp</stp>
        <stp>final_maturity</stp>
        <stp>[regression 04.xlsx]SEM!R142C9</stp>
        <tr r="I142" s="3"/>
      </tp>
      <tp t="s">
        <v>#N/A Field Not Applicable</v>
        <stp/>
        <stp>##V3_BDPV12</stp>
        <stp>XS0992293901 Corp</stp>
        <stp>final_maturity</stp>
        <stp>[regression 04.xlsx]SEM!R181C9</stp>
        <tr r="I181" s="3"/>
      </tp>
      <tp t="e">
        <v>#N/A</v>
        <stp/>
        <stp>##V3_BDPV12</stp>
        <stp xml:space="preserve">US404280BC26_CS_REPO </stp>
        <stp>callable</stp>
        <stp>[regression 04.xlsx]SEM!R333C7</stp>
        <tr r="G333" s="3"/>
      </tp>
      <tp t="e">
        <v>#N/A</v>
        <stp/>
        <stp>##V3_BDPV12</stp>
        <stp xml:space="preserve">XS2010037765_CS_REPO </stp>
        <stp>callable</stp>
        <stp>[regression 04.xlsx]SEM!R249C7</stp>
        <tr r="G249" s="3"/>
      </tp>
      <tp>
        <v>318.05487060546875</v>
        <stp/>
        <stp>##V3_BDPV12</stp>
        <stp>QJ937853 Corp</stp>
        <stp>blp_i_sprd_mid</stp>
        <stp>[regression 04.xlsx]all names!R58C12</stp>
        <tr r="L58" s="16"/>
      </tp>
      <tp>
        <v>355.99789428710938</v>
        <stp/>
        <stp>##V3_BDPV12</stp>
        <stp>EJ814840 Corp</stp>
        <stp>blp_i_sprd_mid</stp>
        <stp>[regression 04.xlsx]all names!R12C12</stp>
        <tr r="L12" s="16"/>
      </tp>
      <tp>
        <v>355.99789428710938</v>
        <stp/>
        <stp>##V3_BDPV12</stp>
        <stp>EJ814840 Corp</stp>
        <stp>blp_i_sprd_mid</stp>
        <stp>[regression 04.xlsx]all names!R12C13</stp>
        <tr r="M12" s="16"/>
      </tp>
      <tp>
        <v>411.39950561523438</v>
        <stp/>
        <stp>##V3_BDPV12</stp>
        <stp>EK523297 Corp</stp>
        <stp>blp_i_sprd_mid</stp>
        <stp>[regression 04.xlsx]all names!R74C13</stp>
        <tr r="M74" s="16"/>
      </tp>
      <tp>
        <v>411.39950561523438</v>
        <stp/>
        <stp>##V3_BDPV12</stp>
        <stp>EK523297 Corp</stp>
        <stp>blp_i_sprd_mid</stp>
        <stp>[regression 04.xlsx]all names!R74C12</stp>
        <tr r="L74" s="16"/>
      </tp>
      <tp>
        <v>151.86929321289063</v>
        <stp/>
        <stp>##V3_BDPV12</stp>
        <stp>BJ924355 Corp</stp>
        <stp>blp_i_sprd_mid</stp>
        <stp>[regression 04.xlsx]all names!R25C13</stp>
        <tr r="M25" s="16"/>
      </tp>
      <tp t="s">
        <v>01/07/2024</v>
        <stp/>
        <stp>##V3_BDPV12</stp>
        <stp>DE000A11QR73 Corp</stp>
        <stp>nxt_call_dt</stp>
        <stp>[regression 04.xlsx]main!R23C9</stp>
        <tr r="I23" s="1"/>
      </tp>
      <tp t="e">
        <v>#N/A</v>
        <stp/>
        <stp>##V3_BDPV12</stp>
        <stp xml:space="preserve">US92857WBQ24_JP_REPO </stp>
        <stp>callable</stp>
        <stp>[regression 04.xlsx]SEM!R313C7</stp>
        <tr r="G313" s="3"/>
      </tp>
      <tp>
        <v>388.66433715820313</v>
        <stp/>
        <stp>##V3_BDPV12</stp>
        <stp>BJ814648 Corp</stp>
        <stp>blp_i_sprd_mid</stp>
        <stp>[regression 04.xlsx]all names!R51C13</stp>
        <tr r="M51" s="16"/>
      </tp>
      <tp t="s">
        <v>12/02/2025</v>
        <stp/>
        <stp>##V3_BDPV12</stp>
        <stp>XS2077670003 Corp</stp>
        <stp>nxt_call_dt</stp>
        <stp>[regression 04.xlsx]main!R21C9</stp>
        <tr r="I21" s="1"/>
      </tp>
      <tp t="s">
        <v>EVONIK</v>
        <stp/>
        <stp>##V3_BDPV12</stp>
        <stp>DE000A2GSFF1 Corp</stp>
        <stp>short_name</stp>
        <stp>[regression 04.xlsx]SEM!R125C5</stp>
        <tr r="E125" s="3"/>
      </tp>
      <tp>
        <v>313.70538330078125</v>
        <stp/>
        <stp>##V3_BDPV12</stp>
        <stp>EK588292 Corp</stp>
        <stp>blp_i_sprd_mid</stp>
        <stp>[regression 04.xlsx]all names!R47C12</stp>
        <tr r="L47" s="16"/>
      </tp>
      <tp t="s">
        <v>25/03/2025</v>
        <stp/>
        <stp>##V3_BDPV12</stp>
        <stp>XS1207058733 Corp</stp>
        <stp>nxt_call_dt</stp>
        <stp>[regression 04.xlsx]main!R26C9</stp>
        <tr r="I26" s="1"/>
      </tp>
      <tp t="e">
        <v>#N/A</v>
        <stp/>
        <stp>##V3_BDPV12</stp>
        <stp xml:space="preserve">XS1139494493_CS_REPO </stp>
        <stp>nxt_call_dt</stp>
        <stp>[regression 04.xlsx]SEM!R331C8</stp>
        <tr r="H331" s="3"/>
      </tp>
      <tp t="e">
        <v>#N/A</v>
        <stp/>
        <stp>##V3_BDPV12</stp>
        <stp xml:space="preserve">XS0975256685_JP_REPO </stp>
        <stp>nxt_call_dt</stp>
        <stp>[regression 04.xlsx]SEM!R276C8</stp>
        <tr r="H276" s="3"/>
      </tp>
      <tp t="e">
        <v>#N/A</v>
        <stp/>
        <stp>##V3_BDPV12</stp>
        <stp xml:space="preserve">FR0013344686_JP_REPO </stp>
        <stp>nxt_call_dt</stp>
        <stp>[regression 04.xlsx]SEM!R241C8</stp>
        <tr r="H241" s="3"/>
      </tp>
      <tp t="e">
        <v>#N/A</v>
        <stp/>
        <stp>##V3_BDPV12</stp>
        <stp xml:space="preserve">XS1888179477_JP_REPO </stp>
        <stp>nxt_call_dt</stp>
        <stp>[regression 04.xlsx]SEM!R309C8</stp>
        <tr r="H309" s="3"/>
      </tp>
      <tp t="e">
        <v>#N/A</v>
        <stp/>
        <stp>##V3_BDPV12</stp>
        <stp xml:space="preserve">FR0011697010_JP_REPO </stp>
        <stp>nxt_call_dt</stp>
        <stp>[regression 04.xlsx]SEM!R225C8</stp>
        <tr r="H225" s="3"/>
      </tp>
      <tp t="e">
        <v>#N/A</v>
        <stp/>
        <stp>##V3_BDPV12</stp>
        <stp xml:space="preserve">XS2056371334_JP_REPO </stp>
        <stp>nxt_call_dt</stp>
        <stp>[regression 04.xlsx]SEM!R290C8</stp>
        <tr r="H290" s="3"/>
      </tp>
      <tp t="e">
        <v>#N/A</v>
        <stp/>
        <stp>##V3_BDPV12</stp>
        <stp xml:space="preserve">XS1884698256_JP_REPO </stp>
        <stp>nxt_call_dt</stp>
        <stp>[regression 04.xlsx]SEM!R253C8</stp>
        <tr r="H253" s="3"/>
      </tp>
      <tp t="e">
        <v>#N/A</v>
        <stp/>
        <stp>##V3_BDPV12</stp>
        <stp xml:space="preserve">XS2010037765_JP_REPO </stp>
        <stp>short_name</stp>
        <stp>[regression 04.xlsx]SEM!R251C5</stp>
        <tr r="E251" s="3"/>
      </tp>
      <tp t="e">
        <v>#N/A</v>
        <stp/>
        <stp>##V3_BDPV12</stp>
        <stp xml:space="preserve">XS2011260705_JP_REPO </stp>
        <stp>short_name</stp>
        <stp>[regression 04.xlsx]SEM!R266C5</stp>
        <tr r="E266" s="3"/>
      </tp>
    </main>
    <main first="bloomberg.rtd">
      <tp t="e">
        <v>#N/A</v>
        <stp/>
        <stp>##V3_BDPV12</stp>
        <stp xml:space="preserve">XS1476654238_JP_REPO </stp>
        <stp>short_name</stp>
        <stp>[regression 04.xlsx]SEM!R274C5</stp>
        <tr r="E274" s="3"/>
      </tp>
      <tp t="e">
        <v>#N/A</v>
        <stp/>
        <stp>##V3_BDPV12</stp>
        <stp xml:space="preserve">XS0975256685_JP_REPO </stp>
        <stp>short_name</stp>
        <stp>[regression 04.xlsx]SEM!R276C5</stp>
        <tr r="E276" s="3"/>
      </tp>
      <tp t="s">
        <v>26/11/2024</v>
        <stp/>
        <stp>##V3_BDPV12</stp>
        <stp>FR0011360478 Corp</stp>
        <stp>final_maturity</stp>
        <stp>[regression 04.xlsx]SEM!R37C9</stp>
        <tr r="I37" s="3"/>
      </tp>
      <tp t="e">
        <v>#N/A</v>
        <stp/>
        <stp>##V3_BDPV12</stp>
        <stp xml:space="preserve">USF1R15XK771_JP_REPO </stp>
        <stp>nxt_call_dt</stp>
        <stp>[regression 04.xlsx]SEM!R213C8</stp>
        <tr r="H213" s="3"/>
      </tp>
      <tp t="e">
        <v>#N/A</v>
        <stp/>
        <stp>##V3_BDPV12</stp>
        <stp xml:space="preserve">XS2078735433_JP_REPO </stp>
        <stp>short_name</stp>
        <stp>[regression 04.xlsx]SEM!R275C5</stp>
        <tr r="E275" s="3"/>
      </tp>
      <tp t="e">
        <v>#N/A</v>
        <stp/>
        <stp>##V3_BDPV12</stp>
        <stp xml:space="preserve">XS0954674825_JP_REPO </stp>
        <stp>short_name</stp>
        <stp>[regression 04.xlsx]SEM!R236C5</stp>
        <tr r="E236" s="3"/>
      </tp>
      <tp t="s">
        <v>30/09/2025</v>
        <stp/>
        <stp>##V3_BDPV12</stp>
        <stp>XS1497606365 Corp</stp>
        <stp>final_maturity</stp>
        <stp>[regression 04.xlsx]SEM!R58C9</stp>
        <tr r="I58" s="3"/>
      </tp>
      <tp t="s">
        <v>24/06/2027</v>
        <stp/>
        <stp>##V3_BDPV12</stp>
        <stp>ZR655675 Corp</stp>
        <stp>nxt_call_dt</stp>
        <stp>[regression 04.xlsx]curves!R44C10</stp>
        <tr r="J44" s="20"/>
      </tp>
      <tp t="s">
        <v>CREDIT SUISSE</v>
        <stp/>
        <stp>##V3_BDPV12</stp>
        <stp>USH3698DBZ62 Corp</stp>
        <stp>short_name</stp>
        <stp>[regression 04.xlsx]SEM!R403C5</stp>
        <tr r="E403" s="3"/>
      </tp>
      <tp t="e">
        <v>#N/A</v>
        <stp/>
        <stp>##V3_BDPV12</stp>
        <stp xml:space="preserve">US404280AT69_JP_REPO </stp>
        <stp>callable</stp>
        <stp>[regression 04.xlsx]SEM!R255C7</stp>
        <tr r="G255" s="3"/>
      </tp>
      <tp t="e">
        <v>#N/A</v>
        <stp/>
        <stp>##V3_BDPV12</stp>
        <stp xml:space="preserve">XS1413581205_CS_REPO </stp>
        <stp>callable</stp>
        <stp>[regression 04.xlsx]SEM!R338C7</stp>
        <tr r="G338" s="3"/>
      </tp>
      <tp t="e">
        <v>#N/A</v>
        <stp/>
        <stp>##V3_BDPV12</stp>
        <stp xml:space="preserve">XS1501166869_JP_REPO </stp>
        <stp>callable</stp>
        <stp>[regression 04.xlsx]SEM!R299C7</stp>
        <tr r="G299" s="3"/>
      </tp>
      <tp t="e">
        <v>#N/A</v>
        <stp/>
        <stp>##V3_BDPV12</stp>
        <stp xml:space="preserve">CH0537261858_JP_REPO </stp>
        <stp>callable</stp>
        <stp>[regression 04.xlsx]SEM!R218C7</stp>
        <tr r="G218" s="3"/>
      </tp>
      <tp t="s">
        <v>#N/A Field Not Applicable</v>
        <stp/>
        <stp>##V3_BDPV12</stp>
        <stp>XS1963834251 Corp</stp>
        <stp>final_maturity</stp>
        <stp>[regression 04.xlsx]SEM!R388C9</stp>
        <tr r="I388" s="3"/>
      </tp>
      <tp t="s">
        <v>03/10/2078</v>
        <stp/>
        <stp>##V3_BDPV12</stp>
        <stp>XS1888180996 Corp</stp>
        <stp>final_maturity</stp>
        <stp>[regression 04.xlsx]SEM!R162C9</stp>
        <tr r="I162" s="3"/>
      </tp>
      <tp t="s">
        <v>HSBC HOLDINGS</v>
        <stp/>
        <stp>##V3_BDPV12</stp>
        <stp>US404280BL25 Corp</stp>
        <stp>short_name</stp>
        <stp>[regression 04.xlsx]SEM!R411C5</stp>
        <tr r="E411" s="3"/>
      </tp>
      <tp t="s">
        <v>10/04/2075</v>
        <stp/>
        <stp>##V3_BDPV12</stp>
        <stp>XS1216019585 Corp</stp>
        <stp>final_maturity</stp>
        <stp>[regression 04.xlsx]SEM!R172C9</stp>
        <tr r="I172" s="3"/>
      </tp>
      <tp t="s">
        <v>#N/A Field Not Applicable</v>
        <stp/>
        <stp>##V3_BDPV12</stp>
        <stp>XS1196714429 Corp</stp>
        <stp>final_maturity</stp>
        <stp>[regression 04.xlsx]SEM!R147C9</stp>
        <tr r="I147" s="3"/>
      </tp>
      <tp t="e">
        <v>#N/A</v>
        <stp/>
        <stp>##V3_BDPV12</stp>
        <stp xml:space="preserve">XS1323897725_JP_REPO </stp>
        <stp>callable</stp>
        <stp>[regression 04.xlsx]SEM!R284C7</stp>
        <tr r="G284" s="3"/>
      </tp>
      <tp t="e">
        <v>#N/A</v>
        <stp/>
        <stp>##V3_BDPV12</stp>
        <stp xml:space="preserve">XS2020583618_JP_REPO </stp>
        <stp>callable</stp>
        <stp>[regression 04.xlsx]SEM!R289C7</stp>
        <tr r="G289" s="3"/>
      </tp>
      <tp t="s">
        <v>#N/A Field Not Applicable</v>
        <stp/>
        <stp>##V3_BDPV12</stp>
        <stp>XS1195201931 Corp</stp>
        <stp>final_maturity</stp>
        <stp>[regression 04.xlsx]SEM!R152C9</stp>
        <tr r="I152" s="3"/>
      </tp>
      <tp t="e">
        <v>#N/A</v>
        <stp/>
        <stp>##V3_BDPV12</stp>
        <stp xml:space="preserve">XS1693818525_CS_REPO </stp>
        <stp>callable</stp>
        <stp>[regression 04.xlsx]SEM!R337C7</stp>
        <tr r="G337" s="3"/>
      </tp>
      <tp t="e">
        <v>#N/A</v>
        <stp/>
        <stp>##V3_BDPV12</stp>
        <stp xml:space="preserve">XS1693818525_JP_REPO </stp>
        <stp>callable</stp>
        <stp>[regression 04.xlsx]SEM!R294C7</stp>
        <tr r="G294" s="3"/>
      </tp>
      <tp t="s">
        <v>HSBC HOLDINGS</v>
        <stp/>
        <stp>##V3_BDPV12</stp>
        <stp>US404280BC26 Corp</stp>
        <stp>short_name</stp>
        <stp>[regression 04.xlsx]SEM!R391C5</stp>
        <tr r="E391" s="3"/>
      </tp>
      <tp t="e">
        <v>#N/A</v>
        <stp/>
        <stp>##V3_BDPV12</stp>
        <stp xml:space="preserve">XS1956028168_JP_REPO </stp>
        <stp>callable</stp>
        <stp>[regression 04.xlsx]SEM!R248C7</stp>
        <tr r="G248" s="3"/>
      </tp>
      <tp t="e">
        <v>#N/A</v>
        <stp/>
        <stp>##V3_BDPV12</stp>
        <stp xml:space="preserve">FR0013455821_JP_REPO </stp>
        <stp>callable</stp>
        <stp>[regression 04.xlsx]SEM!R239C7</stp>
        <tr r="G239" s="3"/>
      </tp>
      <tp t="s">
        <v>BHP FINANCE USA</v>
        <stp/>
        <stp>##V3_BDPV12</stp>
        <stp>USQ12441AB91 Corp</stp>
        <stp>short_name</stp>
        <stp>[regression 04.xlsx]SEM!R104C5</stp>
        <tr r="E104" s="3"/>
      </tp>
      <tp>
        <v>474.64453125</v>
        <stp/>
        <stp>##V3_BDPV12</stp>
        <stp>EK825033 Corp</stp>
        <stp>blp_i_sprd_mid</stp>
        <stp>[regression 04.xlsx]all names!R21C12</stp>
        <tr r="L21" s="16"/>
      </tp>
      <tp>
        <v>426.77444458007813</v>
        <stp/>
        <stp>##V3_BDPV12</stp>
        <stp>ZP989429 Corp</stp>
        <stp>blp_i_sprd_mid</stp>
        <stp>[regression 04.xlsx]all names!R10C13</stp>
        <tr r="M10" s="16"/>
      </tp>
      <tp>
        <v>485.09848022460938</v>
        <stp/>
        <stp>##V3_BDPV12</stp>
        <stp>AN964724 Corp</stp>
        <stp>blp_i_sprd_mid</stp>
        <stp>[regression 04.xlsx]all names!R14C12</stp>
        <tr r="L14" s="16"/>
      </tp>
      <tp>
        <v>248.62788391113281</v>
        <stp/>
        <stp>##V3_BDPV12</stp>
        <stp>AZ371883 Corp</stp>
        <stp>blp_i_sprd_mid</stp>
        <stp>[regression 04.xlsx]all names!R32C13</stp>
        <tr r="M32" s="16"/>
      </tp>
      <tp>
        <v>328.0244140625</v>
        <stp/>
        <stp>##V3_BDPV12</stp>
        <stp>AS256491 Corp</stp>
        <stp>blp_i_sprd_mid</stp>
        <stp>[regression 04.xlsx]all names!R36C13</stp>
        <tr r="M36" s="16"/>
      </tp>
      <tp>
        <v>330.41827392578125</v>
        <stp/>
        <stp>##V3_BDPV12</stp>
        <stp>AV915324 Corp</stp>
        <stp>blp_i_sprd_mid</stp>
        <stp>[regression 04.xlsx]all names!R58C13</stp>
        <tr r="M58" s="16"/>
      </tp>
      <tp t="s">
        <v>Y</v>
        <stp/>
        <stp>##V3_BDPV12</stp>
        <stp>USQ12441AA19 Corp</stp>
        <stp>callable</stp>
        <stp>[regression 04.xlsx]SEM!R103C7</stp>
        <tr r="G103" s="3"/>
      </tp>
      <tp>
        <v>6.4036335945129395</v>
        <stp/>
        <stp>##V3_BDPV12</stp>
        <stp>UV309787 Corp</stp>
        <stp>blp_i_sprd_mid</stp>
        <stp>[regression 04.xlsx]all names!R54C13</stp>
        <tr r="M54" s="16"/>
      </tp>
      <tp>
        <v>6.4036335945129395</v>
        <stp/>
        <stp>##V3_BDPV12</stp>
        <stp>UV309787 Corp</stp>
        <stp>blp_i_sprd_mid</stp>
        <stp>[regression 04.xlsx]all names!R54C12</stp>
        <tr r="L54" s="16"/>
      </tp>
      <tp t="s">
        <v>01/07/2024</v>
        <stp/>
        <stp>##V3_BDPV12</stp>
        <stp>DE000A11QR73 Corp</stp>
        <stp>nxt_call_dt</stp>
        <stp>[regression 04.xlsx]main!R24C9</stp>
        <tr r="I24" s="1"/>
      </tp>
      <tp>
        <v>193.34312438964844</v>
        <stp/>
        <stp>##V3_BDPV12</stp>
        <stp>AR887333 Corp</stp>
        <stp>blp_i_sprd_mid</stp>
        <stp>[regression 04.xlsx]all names!R26C12</stp>
        <tr r="L26" s="16"/>
      </tp>
      <tp>
        <v>193.34312438964844</v>
        <stp/>
        <stp>##V3_BDPV12</stp>
        <stp>AR887333 Corp</stp>
        <stp>blp_i_sprd_mid</stp>
        <stp>[regression 04.xlsx]all names!R26C13</stp>
        <tr r="M26" s="16"/>
      </tp>
      <tp t="s">
        <v>25/03/2025</v>
        <stp/>
        <stp>##V3_BDPV12</stp>
        <stp>XS1207058733 Corp</stp>
        <stp>nxt_call_dt</stp>
        <stp>[regression 04.xlsx]main!R31C9</stp>
        <tr r="I31" s="1"/>
      </tp>
      <tp t="s">
        <v>17/06/2024</v>
        <stp/>
        <stp>##V3_BDPV12</stp>
        <stp>FR0013425170 Corp</stp>
        <stp>nxt_call_dt</stp>
        <stp>[regression 04.xlsx]main!R12C9</stp>
        <tr r="I12" s="1"/>
      </tp>
      <tp>
        <v>888.24249267578125</v>
        <stp/>
        <stp>##V3_BDPV12</stp>
        <stp>AO262498 Corp</stp>
        <stp>blp_i_sprd_mid</stp>
        <stp>[regression 04.xlsx]all names!R57C12</stp>
        <tr r="L57" s="16"/>
      </tp>
      <tp t="e">
        <v>#N/A</v>
        <stp/>
        <stp>##V3_BDPV12</stp>
        <stp xml:space="preserve">XS1014987355_JP_REPO </stp>
        <stp>nxt_call_dt</stp>
        <stp>[regression 04.xlsx]SEM!R235C8</stp>
        <tr r="H235" s="3"/>
      </tp>
      <tp t="s">
        <v>15/04/2027</v>
        <stp/>
        <stp>##V3_BDPV12</stp>
        <stp>PTEDPNOM0015 Corp</stp>
        <stp>final_maturity</stp>
        <stp>[regression 04.xlsx]SEM!R72C9</stp>
        <tr r="I72" s="3"/>
      </tp>
      <tp t="e">
        <v>#N/A</v>
        <stp/>
        <stp>##V3_BDPV12</stp>
        <stp xml:space="preserve">XS0969342384_JP_REPO </stp>
        <stp>nxt_call_dt</stp>
        <stp>[regression 04.xlsx]SEM!R198C8</stp>
        <tr r="H198" s="3"/>
      </tp>
      <tp t="e">
        <v>#N/A</v>
        <stp/>
        <stp>##V3_BDPV12</stp>
        <stp xml:space="preserve">XS1693818525_JP_REPO </stp>
        <stp>nxt_call_dt</stp>
        <stp>[regression 04.xlsx]SEM!R294C8</stp>
        <tr r="H294" s="3"/>
      </tp>
      <tp t="e">
        <v>#N/A</v>
        <stp/>
        <stp>##V3_BDPV12</stp>
        <stp xml:space="preserve">XS1616411119_JP_REPO </stp>
        <stp>nxt_call_dt</stp>
        <stp>[regression 04.xlsx]SEM!R245C8</stp>
        <tr r="H245" s="3"/>
      </tp>
      <tp t="e">
        <v>#N/A</v>
        <stp/>
        <stp>##V3_BDPV12</stp>
        <stp xml:space="preserve">FR0013284270_JP_REPO </stp>
        <stp>nxt_call_dt</stp>
        <stp>[regression 04.xlsx]SEM!R242C8</stp>
        <tr r="H242" s="3"/>
      </tp>
      <tp t="e">
        <v>#N/A</v>
        <stp/>
        <stp>##V3_BDPV12</stp>
        <stp xml:space="preserve">XS1222591023_CS_REPO </stp>
        <stp>nxt_call_dt</stp>
        <stp>[regression 04.xlsx]SEM!R329C8</stp>
        <tr r="H329" s="3"/>
      </tp>
      <tp t="e">
        <v>#N/A</v>
        <stp/>
        <stp>##V3_BDPV12</stp>
        <stp xml:space="preserve">XS2035564629_JP_REPO </stp>
        <stp>nxt_call_dt</stp>
        <stp>[regression 04.xlsx]SEM!R231C8</stp>
        <tr r="H231" s="3"/>
      </tp>
      <tp t="e">
        <v>#N/A</v>
        <stp/>
        <stp>##V3_BDPV12</stp>
        <stp xml:space="preserve">XS1216020161_JP_REPO </stp>
        <stp>nxt_call_dt</stp>
        <stp>[regression 04.xlsx]SEM!R215C8</stp>
        <tr r="H215" s="3"/>
      </tp>
      <tp t="e">
        <v>#N/A</v>
        <stp/>
        <stp>##V3_BDPV12</stp>
        <stp xml:space="preserve">XS1713463559_JP_REPO </stp>
        <stp>nxt_call_dt</stp>
        <stp>[regression 04.xlsx]SEM!R234C8</stp>
        <tr r="H234" s="3"/>
      </tp>
      <tp t="e">
        <v>#N/A</v>
        <stp/>
        <stp>##V3_BDPV12</stp>
        <stp xml:space="preserve">XS1412281534_JP_REPO </stp>
        <stp>nxt_call_dt</stp>
        <stp>[regression 04.xlsx]SEM!R285C8</stp>
        <tr r="H285" s="3"/>
      </tp>
      <tp t="e">
        <v>#N/A</v>
        <stp/>
        <stp>##V3_BDPV12</stp>
        <stp xml:space="preserve">XS1795406658_JP_REPO </stp>
        <stp>nxt_call_dt</stp>
        <stp>[regression 04.xlsx]SEM!R291C8</stp>
        <tr r="H291" s="3"/>
      </tp>
      <tp t="e">
        <v>#N/A</v>
        <stp/>
        <stp>##V3_BDPV12</stp>
        <stp xml:space="preserve">FR0013330537_JP_REPO </stp>
        <stp>nxt_call_dt</stp>
        <stp>[regression 04.xlsx]SEM!R305C8</stp>
        <tr r="H305" s="3"/>
      </tp>
      <tp t="e">
        <v>#N/A</v>
        <stp/>
        <stp>##V3_BDPV12</stp>
        <stp xml:space="preserve">XS1795406575_JP_REPO </stp>
        <stp>nxt_call_dt</stp>
        <stp>[regression 04.xlsx]SEM!R292C8</stp>
        <tr r="H292" s="3"/>
      </tp>
      <tp t="e">
        <v>#N/A</v>
        <stp/>
        <stp>##V3_BDPV12</stp>
        <stp xml:space="preserve">XS1513062411_JP_REPO </stp>
        <stp>short_name</stp>
        <stp>[regression 04.xlsx]SEM!R263C5</stp>
        <tr r="E263" s="3"/>
      </tp>
      <tp t="e">
        <v>#N/A</v>
        <stp/>
        <stp>##V3_BDPV12</stp>
        <stp xml:space="preserve">XS1720192696_JP_REPO </stp>
        <stp>short_name</stp>
        <stp>[regression 04.xlsx]SEM!R270C5</stp>
        <tr r="E270" s="3"/>
      </tp>
      <tp t="s">
        <v>24/10/2030</v>
        <stp/>
        <stp>##V3_BDPV12</stp>
        <stp>FR0013455813 Corp</stp>
        <stp>final_maturity</stp>
        <stp>[regression 04.xlsx]SEM!R28C9</stp>
        <tr r="I28" s="3"/>
      </tp>
      <tp t="e">
        <v>#N/A</v>
        <stp/>
        <stp>##V3_BDPV12</stp>
        <stp xml:space="preserve">XS1963834251_JP_REPO </stp>
        <stp>short_name</stp>
        <stp>[regression 04.xlsx]SEM!R302C5</stp>
        <tr r="E302" s="3"/>
      </tp>
      <tp t="s">
        <v>20/11/2030</v>
        <stp/>
        <stp>##V3_BDPV12</stp>
        <stp>FR0013381704 Corp</stp>
        <stp>final_maturity</stp>
        <stp>[regression 04.xlsx]SEM!R82C9</stp>
        <tr r="I82" s="3"/>
      </tp>
      <tp t="e">
        <v>#N/A</v>
        <stp/>
        <stp>##V3_BDPV12</stp>
        <stp xml:space="preserve">XS1501167164_JP_REPO </stp>
        <stp>short_name</stp>
        <stp>[regression 04.xlsx]SEM!R297C5</stp>
        <tr r="E297" s="3"/>
      </tp>
      <tp t="e">
        <v>#N/A</v>
        <stp/>
        <stp>##V3_BDPV12</stp>
        <stp xml:space="preserve">XS2150054026_JP_REPO </stp>
        <stp>short_name</stp>
        <stp>[regression 04.xlsx]SEM!R201C5</stp>
        <tr r="E201" s="3"/>
      </tp>
      <tp t="e">
        <v>#N/A</v>
        <stp/>
        <stp>##V3_BDPV12</stp>
        <stp xml:space="preserve">XS1969600748_JP_REPO </stp>
        <stp>short_name</stp>
        <stp>[regression 04.xlsx]SEM!R216C5</stp>
        <tr r="E216" s="3"/>
      </tp>
      <tp t="e">
        <v>#N/A</v>
        <stp/>
        <stp>##V3_BDPV12</stp>
        <stp xml:space="preserve">XS1888179550_JP_REPO </stp>
        <stp>short_name</stp>
        <stp>[regression 04.xlsx]SEM!R311C5</stp>
        <tr r="E311" s="3"/>
      </tp>
      <tp t="e">
        <v>#N/A</v>
        <stp/>
        <stp>##V3_BDPV12</stp>
        <stp xml:space="preserve">XS0968913342_JP_REPO </stp>
        <stp>short_name</stp>
        <stp>[regression 04.xlsx]SEM!R315C5</stp>
        <tr r="E315" s="3"/>
      </tp>
      <tp t="e">
        <v>#N/A</v>
        <stp/>
        <stp>##V3_BDPV12</stp>
        <stp xml:space="preserve">XS2020670936_JP_REPO </stp>
        <stp>short_name</stp>
        <stp>[regression 04.xlsx]SEM!R322C5</stp>
        <tr r="E322" s="3"/>
      </tp>
      <tp t="e">
        <v>#N/A</v>
        <stp/>
        <stp>##V3_BDPV12</stp>
        <stp xml:space="preserve">XS1111123987_JP_REPO </stp>
        <stp>short_name</stp>
        <stp>[regression 04.xlsx]SEM!R252C5</stp>
        <tr r="E252" s="3"/>
      </tp>
      <tp t="s">
        <v>31/05/2039</v>
        <stp/>
        <stp>##V3_BDPV12</stp>
        <stp>XS2004381245 Corp</stp>
        <stp>final_maturity</stp>
        <stp>[regression 04.xlsx]SEM!R63C9</stp>
        <tr r="I63" s="3"/>
      </tp>
      <tp t="s">
        <v>06/09/2073</v>
        <stp/>
        <stp>##V3_BDPV12</stp>
        <stp>XS0969342384 Corp</stp>
        <stp>final_maturity</stp>
        <stp>[regression 04.xlsx]SEM!R97C9</stp>
        <tr r="I97" s="3"/>
      </tp>
      <tp t="s">
        <v>12/02/2025</v>
        <stp/>
        <stp>##V3_BDPV12</stp>
        <stp>ZQ512606 Corp</stp>
        <stp>nxt_call_dt</stp>
        <stp>[regression 04.xlsx]curves!R12C10</stp>
        <tr r="J12" s="20"/>
      </tp>
      <tp t="s">
        <v>03/09/2027</v>
        <stp/>
        <stp>##V3_BDPV12</stp>
        <stp>ZQ782646 Corp</stp>
        <stp>nxt_call_dt</stp>
        <stp>[regression 04.xlsx]curves!R20C10</stp>
        <tr r="J20" s="20"/>
      </tp>
      <tp t="s">
        <v>#N/A Invalid Security</v>
        <stp/>
        <stp>##V3_BDPV12</stp>
        <stp>IE00BD3WYB25 Corp</stp>
        <stp>final_maturity</stp>
        <stp>[regression 04.xlsx]SEM!R187C9</stp>
        <tr r="I187" s="3"/>
      </tp>
      <tp t="s">
        <v>LLOYDS BK GR PLC</v>
        <stp/>
        <stp>##V3_BDPV12</stp>
        <stp>US539439AU36 Corp</stp>
        <stp>short_name</stp>
        <stp>[regression 04.xlsx]SEM!R418C5</stp>
        <tr r="E418" s="3"/>
      </tp>
      <tp t="s">
        <v>#N/A Field Not Applicable</v>
        <stp/>
        <stp>##V3_BDPV12</stp>
        <stp>XS2056371334 Corp</stp>
        <stp>final_maturity</stp>
        <stp>[regression 04.xlsx]SEM!R149C9</stp>
        <tr r="I149" s="3"/>
      </tp>
      <tp t="e">
        <v>#N/A</v>
        <stp/>
        <stp>##V3_BDPV12</stp>
        <stp xml:space="preserve">XS0968913342_JP_REPO </stp>
        <stp>callable</stp>
        <stp>[regression 04.xlsx]SEM!R315C7</stp>
        <tr r="G315" s="3"/>
      </tp>
      <tp t="e">
        <v>#N/A</v>
        <stp/>
        <stp>##V3_BDPV12</stp>
        <stp xml:space="preserve">XS1014987355_JP_REPO </stp>
        <stp>callable</stp>
        <stp>[regression 04.xlsx]SEM!R235C7</stp>
        <tr r="G235" s="3"/>
      </tp>
      <tp t="e">
        <v>#N/A</v>
        <stp/>
        <stp>##V3_BDPV12</stp>
        <stp xml:space="preserve">FR0010891317_JP_REPO </stp>
        <stp>callable</stp>
        <stp>[regression 04.xlsx]SEM!R321C7</stp>
        <tr r="G321" s="3"/>
      </tp>
      <tp t="s">
        <v>HSBC HOLDINGS</v>
        <stp/>
        <stp>##V3_BDPV12</stp>
        <stp>US404280BN80 Corp</stp>
        <stp>short_name</stp>
        <stp>[regression 04.xlsx]SEM!R366C5</stp>
        <tr r="E366" s="3"/>
      </tp>
      <tp t="e">
        <v>#N/A</v>
        <stp/>
        <stp>##V3_BDPV12</stp>
        <stp xml:space="preserve">XS1497755360_JP_REPO </stp>
        <stp>callable</stp>
        <stp>[regression 04.xlsx]SEM!R258C7</stp>
        <tr r="G258" s="3"/>
      </tp>
      <tp t="s">
        <v>#N/A Field Not Applicable</v>
        <stp/>
        <stp>##V3_BDPV12</stp>
        <stp>XS1597324950 Corp</stp>
        <stp>final_maturity</stp>
        <stp>[regression 04.xlsx]SEM!R360C9</stp>
        <tr r="I360" s="3"/>
      </tp>
      <tp t="e">
        <v>#N/A</v>
        <stp/>
        <stp>##V3_BDPV12</stp>
        <stp xml:space="preserve">FR0013213295_JP_REPO </stp>
        <stp>callable</stp>
        <stp>[regression 04.xlsx]SEM!R223C7</stp>
        <tr r="G223" s="3"/>
      </tp>
      <tp t="s">
        <v>BHP FINANCE USA</v>
        <stp/>
        <stp>##V3_BDPV12</stp>
        <stp>USQ12441AA19 Corp</stp>
        <stp>short_name</stp>
        <stp>[regression 04.xlsx]SEM!R103C5</stp>
        <tr r="E103" s="3"/>
      </tp>
      <tp t="e">
        <v>#N/A</v>
        <stp/>
        <stp>##V3_BDPV12</stp>
        <stp xml:space="preserve">XS1216019585_CS_REPO </stp>
        <stp>callable</stp>
        <stp>[regression 04.xlsx]SEM!R342C7</stp>
        <tr r="G342" s="3"/>
      </tp>
      <tp t="s">
        <v>#N/A Invalid Security</v>
        <stp/>
        <stp>##V3_BDPV12</stp>
        <stp>MT7000016820 Equity</stp>
        <stp>short_name</stp>
        <stp>[regression 04.xlsx]SEM!R327C5</stp>
        <tr r="E327" s="3"/>
      </tp>
      <tp t="s">
        <v>05/05/2023</v>
        <stp/>
        <stp>##V3_BDPV12</stp>
        <stp>XS1501167164 Corp</stp>
        <stp>nxt_call_dt</stp>
        <stp>[regression 04.xlsx]main!R40C9</stp>
        <tr r="I40" s="1"/>
      </tp>
      <tp t="s">
        <v>06/06/2023</v>
        <stp/>
        <stp>##V3_BDPV12</stp>
        <stp>XS1405763019 Corp</stp>
        <stp>nxt_call_dt</stp>
        <stp>[regression 04.xlsx]main!R15C9</stp>
        <tr r="I15" s="1"/>
      </tp>
      <tp t="s">
        <v>18/05/2022</v>
        <stp/>
        <stp>##V3_BDPV12</stp>
        <stp>XS1413581205 Corp</stp>
        <stp>nxt_call_dt</stp>
        <stp>[regression 04.xlsx]main!R41C9</stp>
        <tr r="I41" s="1"/>
      </tp>
      <tp>
        <v>381.37460327148438</v>
        <stp/>
        <stp>##V3_BDPV12</stp>
        <stp>AN880322 Corp</stp>
        <stp>blp_i_sprd_mid</stp>
        <stp>[regression 04.xlsx]all names!R73C12</stp>
        <tr r="L73" s="16"/>
      </tp>
      <tp>
        <v>228.45854187011719</v>
        <stp/>
        <stp>##V3_BDPV12</stp>
        <stp>AM888722 Corp</stp>
        <stp>blp_i_sprd_mid</stp>
        <stp>[regression 04.xlsx]all names!R65C13</stp>
        <tr r="M65" s="16"/>
      </tp>
      <tp>
        <v>228.45854187011719</v>
        <stp/>
        <stp>##V3_BDPV12</stp>
        <stp>AM888722 Corp</stp>
        <stp>blp_i_sprd_mid</stp>
        <stp>[regression 04.xlsx]all names!R65C12</stp>
        <tr r="L65" s="16"/>
      </tp>
      <tp t="s">
        <v>17/06/2024</v>
        <stp/>
        <stp>##V3_BDPV12</stp>
        <stp>FR0013425170 Corp</stp>
        <stp>nxt_call_dt</stp>
        <stp>[regression 04.xlsx]main!R13C9</stp>
        <tr r="I13" s="1"/>
      </tp>
      <tp t="s">
        <v>21/10/2025</v>
        <stp/>
        <stp>##V3_BDPV12</stp>
        <stp>FR0013478252 Corp</stp>
        <stp>nxt_call_dt</stp>
        <stp>[regression 04.xlsx]main!R10C9</stp>
        <tr r="I10" s="1"/>
      </tp>
      <tp>
        <v>422.39385986328125</v>
        <stp/>
        <stp>##V3_BDPV12</stp>
        <stp>ZP991036 Corp</stp>
        <stp>blp_i_sprd_mid</stp>
        <stp>[regression 04.xlsx]all names!R62C13</stp>
        <tr r="M62" s="16"/>
      </tp>
      <tp>
        <v>422.39385986328125</v>
        <stp/>
        <stp>##V3_BDPV12</stp>
        <stp>ZP991036 Corp</stp>
        <stp>blp_i_sprd_mid</stp>
        <stp>[regression 04.xlsx]all names!R62C12</stp>
        <tr r="L62" s="16"/>
      </tp>
      <tp t="e">
        <v>#N/A</v>
        <stp/>
        <stp>##V3_BDPV12</stp>
        <stp xml:space="preserve">XS1963834251_JP_REPO </stp>
        <stp>nxt_call_dt</stp>
        <stp>[regression 04.xlsx]SEM!R302C8</stp>
        <tr r="H302" s="3"/>
      </tp>
      <tp t="e">
        <v>#N/A</v>
        <stp/>
        <stp>##V3_BDPV12</stp>
        <stp xml:space="preserve">FR0010891317_JP_REPO </stp>
        <stp>nxt_call_dt</stp>
        <stp>[regression 04.xlsx]SEM!R321C8</stp>
        <tr r="H321" s="3"/>
      </tp>
      <tp t="e">
        <v>#N/A</v>
        <stp/>
        <stp>##V3_BDPV12</stp>
        <stp xml:space="preserve">XS1877860533_JP_REPO </stp>
        <stp>nxt_call_dt</stp>
        <stp>[regression 04.xlsx]SEM!R271C8</stp>
        <tr r="H271" s="3"/>
      </tp>
      <tp t="e">
        <v>#N/A</v>
        <stp/>
        <stp>##V3_BDPV12</stp>
        <stp xml:space="preserve">FR0013213295_JP_REPO </stp>
        <stp>nxt_call_dt</stp>
        <stp>[regression 04.xlsx]SEM!R223C8</stp>
        <tr r="H223" s="3"/>
      </tp>
      <tp t="e">
        <v>#N/A</v>
        <stp/>
        <stp>##V3_BDPV12</stp>
        <stp xml:space="preserve">XS2010032378_JP_REPO </stp>
        <stp>nxt_call_dt</stp>
        <stp>[regression 04.xlsx]SEM!R200C8</stp>
        <tr r="H200" s="3"/>
      </tp>
      <tp t="e">
        <v>#N/A</v>
        <stp/>
        <stp>##V3_BDPV12</stp>
        <stp xml:space="preserve">XS2004381245_JP_REPO </stp>
        <stp>nxt_call_dt</stp>
        <stp>[regression 04.xlsx]SEM!R295C8</stp>
        <tr r="H295" s="3"/>
      </tp>
      <tp t="e">
        <v>#N/A</v>
        <stp/>
        <stp>##V3_BDPV12</stp>
        <stp xml:space="preserve">FR0013455821_JP_REPO </stp>
        <stp>nxt_call_dt</stp>
        <stp>[regression 04.xlsx]SEM!R239C8</stp>
        <tr r="H239" s="3"/>
      </tp>
      <tp t="e">
        <v>#N/A</v>
        <stp/>
        <stp>##V3_BDPV12</stp>
        <stp xml:space="preserve">XS2115092012_JP_REPO </stp>
        <stp>nxt_call_dt</stp>
        <stp>[regression 04.xlsx]SEM!R256C8</stp>
        <tr r="H256" s="3"/>
      </tp>
      <tp t="e">
        <v>#N/A</v>
        <stp/>
        <stp>##V3_BDPV12</stp>
        <stp xml:space="preserve">FR0013447877_JP_REPO </stp>
        <stp>nxt_call_dt</stp>
        <stp>[regression 04.xlsx]SEM!R269C8</stp>
        <tr r="H269" s="3"/>
      </tp>
      <tp t="s">
        <v>02/04/2026</v>
        <stp/>
        <stp>##V3_BDPV12</stp>
        <stp>CH0537261858 Corp</stp>
        <stp>final_maturity</stp>
        <stp>[regression 04.xlsx]SEM!R84C9</stp>
        <tr r="I84" s="3"/>
      </tp>
      <tp t="e">
        <v>#N/A</v>
        <stp/>
        <stp>##V3_BDPV12</stp>
        <stp xml:space="preserve">XS2122174415_JP_REPO </stp>
        <stp>short_name</stp>
        <stp>[regression 04.xlsx]SEM!R257C5</stp>
        <tr r="E257" s="3"/>
      </tp>
      <tp t="e">
        <v>#N/A</v>
        <stp/>
        <stp>##V3_BDPV12</stp>
        <stp xml:space="preserve">XS1323897725_JP_REPO </stp>
        <stp>short_name</stp>
        <stp>[regression 04.xlsx]SEM!R284C5</stp>
        <tr r="E284" s="3"/>
      </tp>
      <tp t="e">
        <v>#N/A</v>
        <stp/>
        <stp>##V3_BDPV12</stp>
        <stp xml:space="preserve">XS0942082115_JP_REPO </stp>
        <stp>short_name</stp>
        <stp>[regression 04.xlsx]SEM!R307C5</stp>
        <tr r="E307" s="3"/>
      </tp>
      <tp t="e">
        <v>#N/A</v>
        <stp/>
        <stp>##V3_BDPV12</stp>
        <stp xml:space="preserve">XS1216019585_JP_REPO </stp>
        <stp>short_name</stp>
        <stp>[regression 04.xlsx]SEM!R319C5</stp>
        <tr r="E319" s="3"/>
      </tp>
      <tp t="e">
        <v>#N/A</v>
        <stp/>
        <stp>##V3_BDPV12</stp>
        <stp xml:space="preserve">USF2893TAF33_CS_REPO </stp>
        <stp>final_maturity</stp>
        <stp>[regression 04.xlsx]SEM!R325C9</stp>
        <tr r="I325" s="3"/>
      </tp>
      <tp t="s">
        <v>07/03/2031</v>
        <stp/>
        <stp>##V3_BDPV12</stp>
        <stp>XS1960678412 Corp</stp>
        <stp>final_maturity</stp>
        <stp>[regression 04.xlsx]SEM!R43C9</stp>
        <tr r="I43" s="3"/>
      </tp>
      <tp t="s">
        <v>17/06/2027</v>
        <stp/>
        <stp>##V3_BDPV12</stp>
        <stp>XS2066706909 Corp</stp>
        <stp>final_maturity</stp>
        <stp>[regression 04.xlsx]SEM!R26C9</stp>
        <tr r="I26" s="3"/>
      </tp>
      <tp t="s">
        <v>15/02/2025</v>
        <stp/>
        <stp>##V3_BDPV12</stp>
        <stp>XS1476654238 Corp</stp>
        <stp>final_maturity</stp>
        <stp>[regression 04.xlsx]SEM!R46C9</stp>
        <tr r="I46" s="3"/>
      </tp>
      <tp t="s">
        <v>05/06/2027</v>
        <stp/>
        <stp>##V3_BDPV12</stp>
        <stp>ZR363807 Corp</stp>
        <stp>nxt_call_dt</stp>
        <stp>[regression 04.xlsx]curves!R31C10</stp>
        <tr r="J31" s="20"/>
      </tp>
      <tp t="e">
        <v>#N/A</v>
        <stp/>
        <stp>##V3_BDPV12</stp>
        <stp xml:space="preserve">XS1720192696_JP_REPO </stp>
        <stp>callable</stp>
        <stp>[regression 04.xlsx]SEM!R270C7</stp>
        <tr r="G270" s="3"/>
      </tp>
      <tp t="s">
        <v>#N/A Field Not Applicable</v>
        <stp/>
        <stp>##V3_BDPV12</stp>
        <stp>XS1294343337 Corp</stp>
        <stp>final_maturity</stp>
        <stp>[regression 04.xlsx]SEM!R136C9</stp>
        <tr r="I136" s="3"/>
      </tp>
      <tp t="e">
        <v>#N/A</v>
        <stp/>
        <stp>##V3_BDPV12</stp>
        <stp xml:space="preserve">PTEDPNOM0015_CS_REPO </stp>
        <stp>callable</stp>
        <stp>[regression 04.xlsx]SEM!R341C7</stp>
        <tr r="G341" s="3"/>
      </tp>
      <tp t="e">
        <v>#N/A</v>
        <stp/>
        <stp>##V3_BDPV12</stp>
        <stp xml:space="preserve">PTEDPKOM0034_JP_REPO </stp>
        <stp>callable</stp>
        <stp>[regression 04.xlsx]SEM!R230C7</stp>
        <tr r="G230" s="3"/>
      </tp>
      <tp t="s">
        <v>LLOYDS BK GR PLC</v>
        <stp/>
        <stp>##V3_BDPV12</stp>
        <stp>US539439AG42 Corp</stp>
        <stp>short_name</stp>
        <stp>[regression 04.xlsx]SEM!R419C5</stp>
        <tr r="E419" s="3"/>
      </tp>
      <tp t="e">
        <v>#N/A</v>
        <stp/>
        <stp>##V3_BDPV12</stp>
        <stp xml:space="preserve">XS1139315581_JP_REPO </stp>
        <stp>callable</stp>
        <stp>[regression 04.xlsx]SEM!R293C7</stp>
        <tr r="G293" s="3"/>
      </tp>
      <tp t="e">
        <v>#N/A</v>
        <stp/>
        <stp>##V3_BDPV12</stp>
        <stp xml:space="preserve">XS1294343337_JP_REPO </stp>
        <stp>callable</stp>
        <stp>[regression 04.xlsx]SEM!R268C7</stp>
        <tr r="G268" s="3"/>
      </tp>
      <tp t="s">
        <v>03/10/2078</v>
        <stp/>
        <stp>##V3_BDPV12</stp>
        <stp>XS1888180640 Corp</stp>
        <stp>final_maturity</stp>
        <stp>[regression 04.xlsx]SEM!R164C9</stp>
        <tr r="I164" s="3"/>
      </tp>
      <tp t="s">
        <v>#N/A Field Not Applicable</v>
        <stp/>
        <stp>##V3_BDPV12</stp>
        <stp>XS1629658755 Corp</stp>
        <stp>final_maturity</stp>
        <stp>[regression 04.xlsx]SEM!R166C9</stp>
        <tr r="I166" s="3"/>
      </tp>
      <tp t="s">
        <v>#N/A Field Not Applicable</v>
        <stp/>
        <stp>##V3_BDPV12</stp>
        <stp>XS1028597315 Corp</stp>
        <stp>final_maturity</stp>
        <stp>[regression 04.xlsx]SEM!R139C9</stp>
        <tr r="I139" s="3"/>
      </tp>
      <tp t="s">
        <v>#N/A Field Not Applicable</v>
        <stp/>
        <stp>##V3_BDPV12</stp>
        <stp>XS0968913342 Corp</stp>
        <stp>final_maturity</stp>
        <stp>[regression 04.xlsx]SEM!R169C9</stp>
        <tr r="I169" s="3"/>
      </tp>
      <tp t="e">
        <v>#N/A</v>
        <stp/>
        <stp>##V3_BDPV12</stp>
        <stp xml:space="preserve">XS1888180996_JP_REPO </stp>
        <stp>callable</stp>
        <stp>[regression 04.xlsx]SEM!R310C7</stp>
        <tr r="G310" s="3"/>
      </tp>
      <tp t="s">
        <v>SOCIETE GENERALE</v>
        <stp/>
        <stp>##V3_BDPV12</stp>
        <stp>USF43628B413 Corp</stp>
        <stp>short_name</stp>
        <stp>[regression 04.xlsx]SEM!R383C5</stp>
        <tr r="E383" s="3"/>
      </tp>
      <tp>
        <v>2760.4619140625</v>
        <stp/>
        <stp>##V3_BDPV12</stp>
        <stp>EJ891119 Corp</stp>
        <stp>blp_i_sprd_mid</stp>
        <stp>[regression 04.xlsx]all names!R22C12</stp>
        <tr r="L22" s="16"/>
      </tp>
      <tp>
        <v>2760.4619140625</v>
        <stp/>
        <stp>##V3_BDPV12</stp>
        <stp>EJ891119 Corp</stp>
        <stp>blp_i_sprd_mid</stp>
        <stp>[regression 04.xlsx]all names!R22C13</stp>
        <tr r="M22" s="16"/>
      </tp>
      <tp>
        <v>483.68630981445313</v>
        <stp/>
        <stp>##V3_BDPV12</stp>
        <stp>AO971106 Corp</stp>
        <stp>blp_i_sprd_mid</stp>
        <stp>[regression 04.xlsx]all names!R15C13</stp>
        <tr r="M15" s="16"/>
      </tp>
      <tp>
        <v>483.68630981445313</v>
        <stp/>
        <stp>##V3_BDPV12</stp>
        <stp>AO971106 Corp</stp>
        <stp>blp_i_sprd_mid</stp>
        <stp>[regression 04.xlsx]all names!R15C12</stp>
        <tr r="L15" s="16"/>
      </tp>
      <tp t="s">
        <v>03/06/2024</v>
        <stp/>
        <stp>##V3_BDPV12</stp>
        <stp>XS1323897725 Corp</stp>
        <stp>nxt_call_dt</stp>
        <stp>[regression 04.xlsx]main!R17C9</stp>
        <tr r="I17" s="1"/>
      </tp>
      <tp t="s">
        <v>09/12/2021</v>
        <stp/>
        <stp>##V3_BDPV12</stp>
        <stp>XS1294342792 Corp</stp>
        <stp>nxt_call_dt</stp>
        <stp>[regression 04.xlsx]main!R30C9</stp>
        <tr r="I30" s="1"/>
      </tp>
      <tp>
        <v>252.76348876953125</v>
        <stp/>
        <stp>##V3_BDPV12</stp>
        <stp>EK821917 Corp</stp>
        <stp>blp_i_sprd_mid</stp>
        <stp>[regression 04.xlsx]all names!R56C12</stp>
        <tr r="L56" s="16"/>
      </tp>
      <tp>
        <v>312.7838134765625</v>
        <stp/>
        <stp>##V3_BDPV12</stp>
        <stp>AO148682 Corp</stp>
        <stp>blp_i_sprd_mid</stp>
        <stp>[regression 04.xlsx]all names!R34C12</stp>
        <tr r="L34" s="16"/>
      </tp>
      <tp>
        <v>312.7838134765625</v>
        <stp/>
        <stp>##V3_BDPV12</stp>
        <stp>AO148682 Corp</stp>
        <stp>blp_i_sprd_mid</stp>
        <stp>[regression 04.xlsx]all names!R34C13</stp>
        <tr r="M34" s="16"/>
      </tp>
      <tp t="s">
        <v>06/06/2023</v>
        <stp/>
        <stp>##V3_BDPV12</stp>
        <stp>XS1405763019 Corp</stp>
        <stp>nxt_call_dt</stp>
        <stp>[regression 04.xlsx]main!R16C9</stp>
        <tr r="I16" s="1"/>
      </tp>
      <tp t="s">
        <v>19/03/2024</v>
        <stp/>
        <stp>##V3_BDPV12</stp>
        <stp>XS1713462403 Corp</stp>
        <stp>nxt_call_dt</stp>
        <stp>[regression 04.xlsx]main!R34C9</stp>
        <tr r="I34" s="1"/>
      </tp>
      <tp>
        <v>225.76362609863281</v>
        <stp/>
        <stp>##V3_BDPV12</stp>
        <stp>UV853118 Corp</stp>
        <stp>blp_i_sprd_mid</stp>
        <stp>[regression 04.xlsx]all names!R48C12</stp>
        <tr r="L48" s="16"/>
      </tp>
      <tp t="s">
        <v>21/01/2169</v>
        <stp/>
        <stp>##V3_BDPV12</stp>
        <stp>FR0013478252 Corp</stp>
        <stp>calc_maturity</stp>
        <stp>[regression 04.xlsx]main!R10C10</stp>
        <tr r="J10" s="1"/>
      </tp>
      <tp t="e">
        <v>#N/A</v>
        <stp/>
        <stp>##V3_BDPV12</stp>
        <stp xml:space="preserve">XS1150673892_JP_REPO </stp>
        <stp>nxt_call_dt</stp>
        <stp>[regression 04.xlsx]SEM!R308C8</stp>
        <tr r="H308" s="3"/>
      </tp>
      <tp t="e">
        <v>#N/A</v>
        <stp/>
        <stp>##V3_BDPV12</stp>
        <stp xml:space="preserve">XS1481041587_JP_REPO </stp>
        <stp>nxt_call_dt</stp>
        <stp>[regression 04.xlsx]SEM!R204C8</stp>
        <tr r="H204" s="3"/>
      </tp>
      <tp t="e">
        <v>#N/A</v>
        <stp/>
        <stp>##V3_BDPV12</stp>
        <stp xml:space="preserve">XS1323897725_JP_REPO </stp>
        <stp>nxt_call_dt</stp>
        <stp>[regression 04.xlsx]SEM!R284C8</stp>
        <tr r="H284" s="3"/>
      </tp>
      <tp t="e">
        <v>#N/A</v>
        <stp/>
        <stp>##V3_BDPV12</stp>
        <stp xml:space="preserve">XS1476654238_JP_REPO </stp>
        <stp>nxt_call_dt</stp>
        <stp>[regression 04.xlsx]SEM!R274C8</stp>
        <tr r="H274" s="3"/>
      </tp>
      <tp t="e">
        <v>#N/A</v>
        <stp/>
        <stp>##V3_BDPV12</stp>
        <stp xml:space="preserve">XS1048428012_JP_REPO </stp>
        <stp>nxt_call_dt</stp>
        <stp>[regression 04.xlsx]SEM!R318C8</stp>
        <tr r="H318" s="3"/>
      </tp>
      <tp t="e">
        <v>#N/A</v>
        <stp/>
        <stp>##V3_BDPV12</stp>
        <stp xml:space="preserve">XS1501166869_JP_REPO </stp>
        <stp>nxt_call_dt</stp>
        <stp>[regression 04.xlsx]SEM!R299C8</stp>
        <tr r="H299" s="3"/>
      </tp>
      <tp t="e">
        <v>#N/A</v>
        <stp/>
        <stp>##V3_BDPV12</stp>
        <stp xml:space="preserve">XS2107315470_JP_REPO </stp>
        <stp>nxt_call_dt</stp>
        <stp>[regression 04.xlsx]SEM!R243C8</stp>
        <tr r="H243" s="3"/>
      </tp>
      <tp t="e">
        <v>#N/A</v>
        <stp/>
        <stp>##V3_BDPV12</stp>
        <stp xml:space="preserve">XS1413581205_CS_REPO </stp>
        <stp>nxt_call_dt</stp>
        <stp>[regression 04.xlsx]SEM!R338C8</stp>
        <tr r="H338" s="3"/>
      </tp>
      <tp t="e">
        <v>#N/A</v>
        <stp/>
        <stp>##V3_BDPV12</stp>
        <stp xml:space="preserve">XS2011260705_JP_REPO </stp>
        <stp>nxt_call_dt</stp>
        <stp>[regression 04.xlsx]SEM!R266C8</stp>
        <tr r="H266" s="3"/>
      </tp>
      <tp t="e">
        <v>#N/A</v>
        <stp/>
        <stp>##V3_BDPV12</stp>
        <stp xml:space="preserve">FR0011401751_JP_REPO </stp>
        <stp>nxt_call_dt</stp>
        <stp>[regression 04.xlsx]SEM!R227C8</stp>
        <tr r="H227" s="3"/>
      </tp>
      <tp t="e">
        <v>#N/A</v>
        <stp/>
        <stp>##V3_BDPV12</stp>
        <stp xml:space="preserve">XS1952091202_JP_REPO </stp>
        <stp>nxt_call_dt</stp>
        <stp>[regression 04.xlsx]SEM!R280C8</stp>
        <tr r="H280" s="3"/>
      </tp>
      <tp t="e">
        <v>#N/A</v>
        <stp/>
        <stp>##V3_BDPV12</stp>
        <stp xml:space="preserve">FR0010961581_JP_REPO </stp>
        <stp>nxt_call_dt</stp>
        <stp>[regression 04.xlsx]SEM!R224C8</stp>
        <tr r="H224" s="3"/>
      </tp>
      <tp t="e">
        <v>#N/A</v>
        <stp/>
        <stp>##V3_BDPV12</stp>
        <stp xml:space="preserve">XS2101349723_JP_REPO </stp>
        <stp>nxt_call_dt</stp>
        <stp>[regression 04.xlsx]SEM!R206C8</stp>
        <tr r="H206" s="3"/>
      </tp>
      <tp t="e">
        <v>#N/A</v>
        <stp/>
        <stp>##V3_BDPV12</stp>
        <stp xml:space="preserve">XS2011260531_JP_REPO </stp>
        <stp>nxt_call_dt</stp>
        <stp>[regression 04.xlsx]SEM!R264C8</stp>
        <tr r="H264" s="3"/>
      </tp>
      <tp t="e">
        <v>#N/A</v>
        <stp/>
        <stp>##V3_BDPV12</stp>
        <stp xml:space="preserve">XS1294343337_JP_REPO </stp>
        <stp>short_name</stp>
        <stp>[regression 04.xlsx]SEM!R268C5</stp>
        <tr r="E268" s="3"/>
      </tp>
      <tp t="e">
        <v>#N/A</v>
        <stp/>
        <stp>##V3_BDPV12</stp>
        <stp xml:space="preserve">XS1772374770_JP_REPO </stp>
        <stp>short_name</stp>
        <stp>[regression 04.xlsx]SEM!R221C5</stp>
        <tr r="E221" s="3"/>
      </tp>
      <tp t="e">
        <v>#N/A</v>
        <stp/>
        <stp>##V3_BDPV12</stp>
        <stp xml:space="preserve">XS2077670342_JP_REPO </stp>
        <stp>short_name</stp>
        <stp>[regression 04.xlsx]SEM!R205C5</stp>
        <tr r="E205" s="3"/>
      </tp>
      <tp t="e">
        <v>#N/A</v>
        <stp/>
        <stp>##V3_BDPV12</stp>
        <stp xml:space="preserve">XS2052321093_JP_REPO </stp>
        <stp>short_name</stp>
        <stp>[regression 04.xlsx]SEM!R316C5</stp>
        <tr r="E316" s="3"/>
      </tp>
      <tp t="e">
        <v>#N/A</v>
        <stp/>
        <stp>##V3_BDPV12</stp>
        <stp xml:space="preserve">XS1004874621_JP_REPO </stp>
        <stp>short_name</stp>
        <stp>[regression 04.xlsx]SEM!R196C5</stp>
        <tr r="E196" s="3"/>
      </tp>
      <tp t="e">
        <v>#N/A</v>
        <stp/>
        <stp>##V3_BDPV12</stp>
        <stp xml:space="preserve">XS1425367494_JP_REPO </stp>
        <stp>short_name</stp>
        <stp>[regression 04.xlsx]SEM!R247C5</stp>
        <tr r="E247" s="3"/>
      </tp>
      <tp t="e">
        <v>#N/A</v>
        <stp/>
        <stp>##V3_BDPV12</stp>
        <stp xml:space="preserve">USF2893TAF33_JP_REPO </stp>
        <stp>final_maturity</stp>
        <stp>[regression 04.xlsx]SEM!R226C9</stp>
        <tr r="I226" s="3"/>
      </tp>
      <tp t="e">
        <v>#N/A</v>
        <stp/>
        <stp>##V3_BDPV12</stp>
        <stp xml:space="preserve">USF43628B413_JP_REPO </stp>
        <stp>nxt_call_dt</stp>
        <stp>[regression 04.xlsx]SEM!R282C8</stp>
        <tr r="H282" s="3"/>
      </tp>
      <tp t="s">
        <v>08/04/2032</v>
        <stp/>
        <stp>##V3_BDPV12</stp>
        <stp>XS2153409029 Corp</stp>
        <stp>final_maturity</stp>
        <stp>[regression 04.xlsx]SEM!R64C9</stp>
        <tr r="I64" s="3"/>
      </tp>
      <tp t="s">
        <v>06/09/2073</v>
        <stp/>
        <stp>##V3_BDPV12</stp>
        <stp>XS0969341147 Corp</stp>
        <stp>final_maturity</stp>
        <stp>[regression 04.xlsx]SEM!R96C9</stp>
        <tr r="I96" s="3"/>
      </tp>
      <tp t="s">
        <v>18/07/2029</v>
        <stp/>
        <stp>##V3_BDPV12</stp>
        <stp>ZQ100348 Corp</stp>
        <stp>nxt_call_dt</stp>
        <stp>[regression 04.xlsx]curves!R18C10</stp>
        <tr r="J18" s="20"/>
      </tp>
      <tp t="s">
        <v>#N/A Field Not Applicable</v>
        <stp/>
        <stp>##V3_BDPV12</stp>
        <stp>ECM0 Curncy</stp>
        <stp>final_maturity</stp>
        <stp>[regression 04.xlsx]SEM!R188C9</stp>
        <tr r="I188" s="3"/>
      </tp>
      <tp t="s">
        <v>11/02/2026</v>
        <stp/>
        <stp>##V3_BDPV12</stp>
        <stp>ZP870673 Corp</stp>
        <stp>nxt_call_dt</stp>
        <stp>[regression 04.xlsx]curves!R45C10</stp>
        <tr r="J45" s="20"/>
      </tp>
      <tp t="s">
        <v>19/12/2026</v>
        <stp/>
        <stp>##V3_BDPV12</stp>
        <stp>ZR570567 Corp</stp>
        <stp>nxt_call_dt</stp>
        <stp>[regression 04.xlsx]curves!R34C10</stp>
        <tr r="J34" s="20"/>
      </tp>
      <tp t="s">
        <v>HSBC HOLDINGS</v>
        <stp/>
        <stp>##V3_BDPV12</stp>
        <stp>US404280AT69 Corp</stp>
        <stp>short_name</stp>
        <stp>[regression 04.xlsx]SEM!R367C5</stp>
        <tr r="E367" s="3"/>
      </tp>
      <tp t="s">
        <v>#N/A Field Not Applicable</v>
        <stp/>
        <stp>##V3_BDPV12</stp>
        <stp>XS1481041587 Corp</stp>
        <stp>final_maturity</stp>
        <stp>[regression 04.xlsx]SEM!R396C9</stp>
        <tr r="I396" s="3"/>
      </tp>
      <tp t="e">
        <v>#N/A</v>
        <stp/>
        <stp>##V3_BDPV12</stp>
        <stp xml:space="preserve">US404280BP39_CS_REPO </stp>
        <stp>callable</stp>
        <stp>[regression 04.xlsx]SEM!R326C7</stp>
        <tr r="G326" s="3"/>
      </tp>
      <tp t="e">
        <v>#N/A</v>
        <stp/>
        <stp>##V3_BDPV12</stp>
        <stp xml:space="preserve">XS1222594472_JP_REPO </stp>
        <stp>callable</stp>
        <stp>[regression 04.xlsx]SEM!R209C7</stp>
        <tr r="G209" s="3"/>
      </tp>
      <tp t="s">
        <v>30/07/2075</v>
        <stp/>
        <stp>##V3_BDPV12</stp>
        <stp>XS1254119750 Corp</stp>
        <stp>final_maturity</stp>
        <stp>[regression 04.xlsx]SEM!R143C9</stp>
        <tr r="I143" s="3"/>
      </tp>
      <tp t="s">
        <v>#N/A Field Not Applicable</v>
        <stp/>
        <stp>##V3_BDPV12</stp>
        <stp>XS1795406658 Corp</stp>
        <stp>final_maturity</stp>
        <stp>[regression 04.xlsx]SEM!R150C9</stp>
        <tr r="I150" s="3"/>
      </tp>
      <tp t="s">
        <v>10/04/2075</v>
        <stp/>
        <stp>##V3_BDPV12</stp>
        <stp>XS1216019585 Corp</stp>
        <stp>final_maturity</stp>
        <stp>[regression 04.xlsx]SEM!R107C9</stp>
        <tr r="I107" s="3"/>
      </tp>
      <tp t="s">
        <v>ING GROEP NV</v>
        <stp/>
        <stp>##V3_BDPV12</stp>
        <stp>US456837AE31 Corp</stp>
        <stp>short_name</stp>
        <stp>[regression 04.xlsx]SEM!R415C5</stp>
        <tr r="E415" s="3"/>
      </tp>
      <tp t="s">
        <v>12/12/2074</v>
        <stp/>
        <stp>##V3_BDPV12</stp>
        <stp>XS1152338072 Corp</stp>
        <stp>final_maturity</stp>
        <stp>[regression 04.xlsx]SEM!R132C9</stp>
        <tr r="I132" s="3"/>
      </tp>
      <tp t="e">
        <v>#N/A</v>
        <stp/>
        <stp>##V3_BDPV12</stp>
        <stp xml:space="preserve">FR0013344686_JP_REPO </stp>
        <stp>callable</stp>
        <stp>[regression 04.xlsx]SEM!R241C7</stp>
        <tr r="G241" s="3"/>
      </tp>
      <tp t="s">
        <v>#N/A Field Not Applicable</v>
        <stp/>
        <stp>##V3_BDPV12</stp>
        <stp>XS1247508903 Corp</stp>
        <stp>final_maturity</stp>
        <stp>[regression 04.xlsx]SEM!R353C9</stp>
        <tr r="I353" s="3"/>
      </tp>
      <tp t="e">
        <v>#N/A</v>
        <stp/>
        <stp>##V3_BDPV12</stp>
        <stp xml:space="preserve">FR0013447877_JP_REPO </stp>
        <stp>callable</stp>
        <stp>[regression 04.xlsx]SEM!R269C7</stp>
        <tr r="G269" s="3"/>
      </tp>
      <tp t="e">
        <v>#N/A</v>
        <stp/>
        <stp>##V3_BDPV12</stp>
        <stp xml:space="preserve">XS1111123987_JP_REPO </stp>
        <stp>callable</stp>
        <stp>[regression 04.xlsx]SEM!R252C7</stp>
        <tr r="G252" s="3"/>
      </tp>
      <tp t="e">
        <v>#N/A</v>
        <stp/>
        <stp>##V3_BDPV12</stp>
        <stp xml:space="preserve">XS2075938006_JP_REPO </stp>
        <stp>callable</stp>
        <stp>[regression 04.xlsx]SEM!R261C7</stp>
        <tr r="G261" s="3"/>
      </tp>
      <tp t="s">
        <v>#N/A Field Not Applicable</v>
        <stp/>
        <stp>##V3_BDPV12</stp>
        <stp>XS0992293901 Corp</stp>
        <stp>final_maturity</stp>
        <stp>[regression 04.xlsx]SEM!R145C9</stp>
        <tr r="I145" s="3"/>
      </tp>
      <tp>
        <v>552.78955078125</v>
        <stp/>
        <stp>##V3_BDPV12</stp>
        <stp>AS146490 Corp</stp>
        <stp>blp_i_sprd_mid</stp>
        <stp>[regression 04.xlsx]all names!R69C13</stp>
        <tr r="M69" s="16"/>
      </tp>
      <tp t="s">
        <v>17/06/2024</v>
        <stp/>
        <stp>##V3_BDPV12</stp>
        <stp>FR0013425170 Corp</stp>
        <stp>nxt_call_dt</stp>
        <stp>[regression 04.xlsx]main!R11C9</stp>
        <tr r="I11" s="1"/>
      </tp>
      <tp t="s">
        <v>EURO-BOBL FUTURE  Jun20</v>
        <stp/>
        <stp>##V3_BDPV12</stp>
        <stp>OEM0 Comdty</stp>
        <stp>short_name</stp>
        <stp>[regression 04.xlsx]SEM!R88C5</stp>
        <tr r="E88" s="3"/>
      </tp>
      <tp t="e">
        <v>#N/A</v>
        <stp/>
        <stp>##V3_BDPV12</stp>
        <stp xml:space="preserve">XS1888180996_JP_REPO </stp>
        <stp>nxt_call_dt</stp>
        <stp>[regression 04.xlsx]SEM!R310C8</stp>
        <tr r="H310" s="3"/>
      </tp>
      <tp t="e">
        <v>#N/A</v>
        <stp/>
        <stp>##V3_BDPV12</stp>
        <stp xml:space="preserve">XS0969341147_JP_REPO </stp>
        <stp>nxt_call_dt</stp>
        <stp>[regression 04.xlsx]SEM!R199C8</stp>
        <tr r="H199" s="3"/>
      </tp>
      <tp t="e">
        <v>#N/A</v>
        <stp/>
        <stp>##V3_BDPV12</stp>
        <stp xml:space="preserve">XS2150054026_JP_REPO </stp>
        <stp>nxt_call_dt</stp>
        <stp>[regression 04.xlsx]SEM!R201C8</stp>
        <tr r="H201" s="3"/>
      </tp>
      <tp t="e">
        <v>#N/A</v>
        <stp/>
        <stp>##V3_BDPV12</stp>
        <stp xml:space="preserve">XS2077670342_JP_REPO </stp>
        <stp>nxt_call_dt</stp>
        <stp>[regression 04.xlsx]SEM!R205C8</stp>
        <tr r="H205" s="3"/>
      </tp>
      <tp t="e">
        <v>#N/A</v>
        <stp/>
        <stp>##V3_BDPV12</stp>
        <stp xml:space="preserve">XS2122174415_JP_REPO </stp>
        <stp>nxt_call_dt</stp>
        <stp>[regression 04.xlsx]SEM!R257C8</stp>
        <tr r="H257" s="3"/>
      </tp>
      <tp t="e">
        <v>#N/A</v>
        <stp/>
        <stp>##V3_BDPV12</stp>
        <stp xml:space="preserve">XS1043552261_JP_REPO </stp>
        <stp>nxt_call_dt</stp>
        <stp>[regression 04.xlsx]SEM!R260C8</stp>
        <tr r="H260" s="3"/>
      </tp>
      <tp t="e">
        <v>#N/A</v>
        <stp/>
        <stp>##V3_BDPV12</stp>
        <stp xml:space="preserve">XS1014987355_JP_REPO </stp>
        <stp>short_name</stp>
        <stp>[regression 04.xlsx]SEM!R235C5</stp>
        <tr r="E235" s="3"/>
      </tp>
      <tp t="e">
        <v>#N/A</v>
        <stp/>
        <stp>##V3_BDPV12</stp>
        <stp xml:space="preserve">XS1884698256_JP_REPO </stp>
        <stp>short_name</stp>
        <stp>[regression 04.xlsx]SEM!R253C5</stp>
        <tr r="E253" s="3"/>
      </tp>
      <tp t="e">
        <v>#N/A</v>
        <stp/>
        <stp>##V3_BDPV12</stp>
        <stp xml:space="preserve">XS1788973573_CS_REPO </stp>
        <stp>short_name</stp>
        <stp>[regression 04.xlsx]SEM!R328C5</stp>
        <tr r="E328" s="3"/>
      </tp>
      <tp t="e">
        <v>#N/A</v>
        <stp/>
        <stp>##V3_BDPV12</stp>
        <stp xml:space="preserve">XS2010032378_JP_REPO </stp>
        <stp>short_name</stp>
        <stp>[regression 04.xlsx]SEM!R200C5</stp>
        <tr r="E200" s="3"/>
      </tp>
      <tp t="e">
        <v>#N/A</v>
        <stp/>
        <stp>##V3_BDPV12</stp>
        <stp xml:space="preserve">XS1602466424_CS_REPO </stp>
        <stp>short_name</stp>
        <stp>[regression 04.xlsx]SEM!R335C5</stp>
        <tr r="E335" s="3"/>
      </tp>
      <tp t="e">
        <v>#N/A</v>
        <stp/>
        <stp>##V3_BDPV12</stp>
        <stp xml:space="preserve">XS2066706909_JP_REPO </stp>
        <stp>short_name</stp>
        <stp>[regression 04.xlsx]SEM!R233C5</stp>
        <tr r="E233" s="3"/>
      </tp>
      <tp t="e">
        <v>#N/A</v>
        <stp/>
        <stp>##V3_BDPV12</stp>
        <stp xml:space="preserve">XS1998799792_JP_REPO </stp>
        <stp>short_name</stp>
        <stp>[regression 04.xlsx]SEM!R203C5</stp>
        <tr r="E203" s="3"/>
      </tp>
      <tp t="s">
        <v>09/12/2049</v>
        <stp/>
        <stp>##V3_BDPV12</stp>
        <stp>XS2089226026 Corp</stp>
        <stp>final_maturity</stp>
        <stp>[regression 04.xlsx]SEM!R19C9</stp>
        <tr r="I19" s="3"/>
      </tp>
      <tp t="s">
        <v>12/07/2028</v>
        <stp/>
        <stp>##V3_BDPV12</stp>
        <stp>XS1443997819 Corp</stp>
        <stp>final_maturity</stp>
        <stp>[regression 04.xlsx]SEM!R59C9</stp>
        <tr r="I59" s="3"/>
      </tp>
      <tp t="s">
        <v>14/09/2022</v>
        <stp/>
        <stp>##V3_BDPV12</stp>
        <stp>XS0452187916 Corp</stp>
        <stp>final_maturity</stp>
        <stp>[regression 04.xlsx]SEM!R27C9</stp>
        <tr r="I27" s="3"/>
      </tp>
      <tp t="s">
        <v>12/11/2079</v>
        <stp/>
        <stp>##V3_BDPV12</stp>
        <stp>XS2077670342 Corp</stp>
        <stp>final_maturity</stp>
        <stp>[regression 04.xlsx]SEM!R98C9</stp>
        <tr r="I98" s="3"/>
      </tp>
      <tp t="s">
        <v>01/06/2026</v>
        <stp/>
        <stp>##V3_BDPV12</stp>
        <stp>ZR441424 Corp</stp>
        <stp>nxt_call_dt</stp>
        <stp>[regression 04.xlsx]curves!R40C10</stp>
        <tr r="J40" s="20"/>
      </tp>
      <tp t="s">
        <v>CREDIT SUISSE</v>
        <stp/>
        <stp>##V3_BDPV12</stp>
        <stp>USH3698DCV40 Corp</stp>
        <stp>short_name</stp>
        <stp>[regression 04.xlsx]SEM!R356C5</stp>
        <tr r="E356" s="3"/>
      </tp>
      <tp t="s">
        <v>CREDIT SUISSE</v>
        <stp/>
        <stp>##V3_BDPV12</stp>
        <stp>USH3698DBW32 Corp</stp>
        <stp>short_name</stp>
        <stp>[regression 04.xlsx]SEM!R357C5</stp>
        <tr r="E357" s="3"/>
      </tp>
      <tp t="s">
        <v>SOCIETE GENERALE</v>
        <stp/>
        <stp>##V3_BDPV12</stp>
        <stp>USF84914CU62 Corp</stp>
        <stp>short_name</stp>
        <stp>[regression 04.xlsx]SEM!R424C5</stp>
        <tr r="E424" s="3"/>
      </tp>
      <tp t="s">
        <v>HSBC HOLDINGS</v>
        <stp/>
        <stp>##V3_BDPV12</stp>
        <stp>US404280BP39 Corp</stp>
        <stp>short_name</stp>
        <stp>[regression 04.xlsx]SEM!R365C5</stp>
        <tr r="E365" s="3"/>
      </tp>
      <tp t="s">
        <v>ACFP 2 5/8 PERP</v>
        <stp/>
        <stp>##V3_BDPV12</stp>
        <stp>ZQ258633 Corp</stp>
        <stp>security_name</stp>
        <stp>[regression 04.xlsx]curves!R7C8</stp>
        <tr r="H7" s="20"/>
      </tp>
      <tp t="s">
        <v>#N/A Field Not Applicable</v>
        <stp/>
        <stp>##V3_BDPV12</stp>
        <stp>XS1497755360 Corp</stp>
        <stp>final_maturity</stp>
        <stp>[regression 04.xlsx]SEM!R372C9</stp>
        <tr r="I372" s="3"/>
      </tp>
      <tp t="e">
        <v>#N/A</v>
        <stp/>
        <stp>##V3_BDPV12</stp>
        <stp xml:space="preserve">US404280BP39_JP_REPO </stp>
        <stp>callable</stp>
        <stp>[regression 04.xlsx]SEM!R254C7</stp>
        <tr r="G254" s="3"/>
      </tp>
      <tp t="e">
        <v>#N/A</v>
        <stp/>
        <stp>##V3_BDPV12</stp>
        <stp xml:space="preserve">FR0013330529_CS_REPO </stp>
        <stp>callable</stp>
        <stp>[regression 04.xlsx]SEM!R339C7</stp>
        <tr r="G339" s="3"/>
      </tp>
      <tp t="s">
        <v>#N/A Field Not Applicable</v>
        <stp/>
        <stp>##V3_BDPV12</stp>
        <stp>XS1400626690 Corp</stp>
        <stp>final_maturity</stp>
        <stp>[regression 04.xlsx]SEM!R378C9</stp>
        <tr r="I378" s="3"/>
      </tp>
      <tp t="s">
        <v>#N/A Field Not Applicable</v>
        <stp/>
        <stp>##V3_BDPV12</stp>
        <stp>XS1795406575 Corp</stp>
        <stp>final_maturity</stp>
        <stp>[regression 04.xlsx]SEM!R151C9</stp>
        <tr r="I151" s="3"/>
      </tp>
      <tp t="e">
        <v>#N/A</v>
        <stp/>
        <stp>##V3_BDPV12</stp>
        <stp xml:space="preserve">XS1877860533_JP_REPO </stp>
        <stp>callable</stp>
        <stp>[regression 04.xlsx]SEM!R271C7</stp>
        <tr r="G271" s="3"/>
      </tp>
      <tp t="s">
        <v>#N/A Field Not Applicable</v>
        <stp/>
        <stp>##V3_BDPV12</stp>
        <stp>XS1294342792 Corp</stp>
        <stp>final_maturity</stp>
        <stp>[regression 04.xlsx]SEM!R135C9</stp>
        <tr r="I135" s="3"/>
      </tp>
      <tp t="s">
        <v>05/04/2077</v>
        <stp/>
        <stp>##V3_BDPV12</stp>
        <stp>XS1498442521 Corp</stp>
        <stp>final_maturity</stp>
        <stp>[regression 04.xlsx]SEM!R175C9</stp>
        <tr r="I175" s="3"/>
      </tp>
      <tp t="s">
        <v>#N/A Field Not Applicable</v>
        <stp/>
        <stp>##V3_BDPV12</stp>
        <stp>XS1139494493 Corp</stp>
        <stp>final_maturity</stp>
        <stp>[regression 04.xlsx]SEM!R179C9</stp>
        <tr r="I179" s="3"/>
      </tp>
      <tp t="s">
        <v>#N/A Field Not Applicable</v>
        <stp/>
        <stp>##V3_BDPV12</stp>
        <stp>XS1629774230 Corp</stp>
        <stp>final_maturity</stp>
        <stp>[regression 04.xlsx]SEM!R168C9</stp>
        <tr r="I168" s="3"/>
      </tp>
      <tp>
        <v>360.948486328125</v>
        <stp/>
        <stp>##V3_BDPV12</stp>
        <stp>EJ606316 Corp</stp>
        <stp>blp_i_sprd_mid</stp>
        <stp>[regression 04.xlsx]all names!R41C12</stp>
        <tr r="L41" s="16"/>
      </tp>
      <tp>
        <v>488.4114990234375</v>
        <stp/>
        <stp>##V3_BDPV12</stp>
        <stp>ZP659512 Corp</stp>
        <stp>blp_i_sprd_mid</stp>
        <stp>[regression 04.xlsx]all names!R53C13</stp>
        <tr r="M53" s="16"/>
      </tp>
      <tp>
        <v>556.5550537109375</v>
        <stp/>
        <stp>##V3_BDPV12</stp>
        <stp>ZS108668 Corp</stp>
        <stp>blp_i_sprd_mid</stp>
        <stp>[regression 04.xlsx]all names!R23C13</stp>
        <tr r="M23" s="16"/>
      </tp>
      <tp t="s">
        <v>06/06/2023</v>
        <stp/>
        <stp>##V3_BDPV12</stp>
        <stp>XS1405763019 Corp</stp>
        <stp>nxt_call_dt</stp>
        <stp>[regression 04.xlsx]main!R18C9</stp>
        <tr r="I18" s="1"/>
      </tp>
      <tp>
        <v>202.83432006835938</v>
        <stp/>
        <stp>##V3_BDPV12</stp>
        <stp>ZQ099270 Corp</stp>
        <stp>blp_i_sprd_mid</stp>
        <stp>[regression 04.xlsx]all names!R24C12</stp>
        <tr r="L24" s="16"/>
      </tp>
      <tp>
        <v>54.953292846679688</v>
        <stp/>
        <stp>##V3_BDPV12</stp>
        <stp>UV391246 Corp</stp>
        <stp>blp_i_sprd_mid</stp>
        <stp>[regression 04.xlsx]all names!R25C12</stp>
        <tr r="L25" s="16"/>
      </tp>
      <tp t="e">
        <v>#N/A</v>
        <stp/>
        <stp>##V3_BDPV12</stp>
        <stp xml:space="preserve">XS2010037765_CA_REPO </stp>
        <stp>nxt_call_dt</stp>
        <stp>[regression 04.xlsx]SEM!R250C8</stp>
        <tr r="H250" s="3"/>
      </tp>
      <tp t="e">
        <v>#N/A</v>
        <stp/>
        <stp>##V3_BDPV12</stp>
        <stp xml:space="preserve">XS0968913342_JP_REPO </stp>
        <stp>nxt_call_dt</stp>
        <stp>[regression 04.xlsx]SEM!R315C8</stp>
        <tr r="H315" s="3"/>
      </tp>
      <tp t="e">
        <v>#N/A</v>
        <stp/>
        <stp>##V3_BDPV12</stp>
        <stp xml:space="preserve">XS1595704872_JP_REPO </stp>
        <stp>nxt_call_dt</stp>
        <stp>[regression 04.xlsx]SEM!R323C8</stp>
        <tr r="H323" s="3"/>
      </tp>
      <tp t="e">
        <v>#N/A</v>
        <stp/>
        <stp>##V3_BDPV12</stp>
        <stp xml:space="preserve">XS1205618470_CS_REPO </stp>
        <stp>nxt_call_dt</stp>
        <stp>[regression 04.xlsx]SEM!R306C8</stp>
        <tr r="H306" s="3"/>
      </tp>
      <tp t="s">
        <v>01/09/2026</v>
        <stp/>
        <stp>##V3_BDPV12</stp>
        <stp>CH0336602930 Corp</stp>
        <stp>final_maturity</stp>
        <stp>[regression 04.xlsx]SEM!R91C9</stp>
        <tr r="I91" s="3"/>
      </tp>
      <tp t="e">
        <v>#N/A</v>
        <stp/>
        <stp>##V3_BDPV12</stp>
        <stp xml:space="preserve">XS1960678412_JP_REPO </stp>
        <stp>short_name</stp>
        <stp>[regression 04.xlsx]SEM!R262C5</stp>
        <tr r="E262" s="3"/>
      </tp>
      <tp t="e">
        <v>#N/A</v>
        <stp/>
        <stp>##V3_BDPV12</stp>
        <stp xml:space="preserve">XS1294342792_JP_REPO </stp>
        <stp>short_name</stp>
        <stp>[regression 04.xlsx]SEM!R267C5</stp>
        <tr r="E267" s="3"/>
      </tp>
      <tp t="e">
        <v>#N/A</v>
        <stp/>
        <stp>##V3_BDPV12</stp>
        <stp xml:space="preserve">XS0992293901_CS_REPO </stp>
        <stp>short_name</stp>
        <stp>[regression 04.xlsx]SEM!R336C5</stp>
        <tr r="E336" s="3"/>
      </tp>
    </main>
    <main first="bloomberg.rtd">
      <tp t="e">
        <v>#N/A</v>
        <stp/>
        <stp>##V3_BDPV12</stp>
        <stp xml:space="preserve">XS0969342384_JP_REPO </stp>
        <stp>short_name</stp>
        <stp>[regression 04.xlsx]SEM!R198C5</stp>
        <tr r="E198" s="3"/>
      </tp>
      <tp t="s">
        <v>24/10/2033</v>
        <stp/>
        <stp>##V3_BDPV12</stp>
        <stp>XS1505568136 Corp</stp>
        <stp>final_maturity</stp>
        <stp>[regression 04.xlsx]SEM!R57C9</stp>
        <tr r="I57" s="3"/>
      </tp>
      <tp t="s">
        <v>14/10/2027</v>
        <stp/>
        <stp>##V3_BDPV12</stp>
        <stp>XS1120649584 Corp</stp>
        <stp>final_maturity</stp>
        <stp>[regression 04.xlsx]SEM!R83C9</stp>
        <tr r="I83" s="3"/>
      </tp>
      <tp t="s">
        <v>21/04/2023</v>
        <stp/>
        <stp>##V3_BDPV12</stp>
        <stp>XS2149270477 Corp</stp>
        <stp>final_maturity</stp>
        <stp>[regression 04.xlsx]SEM!R93C9</stp>
        <tr r="I93" s="3"/>
      </tp>
      <tp t="s">
        <v>CREDIT SUISSE</v>
        <stp/>
        <stp>##V3_BDPV12</stp>
        <stp>USH3698DBZ62 Corp</stp>
        <stp>short_name</stp>
        <stp>[regression 04.xlsx]SEM!R358C5</stp>
        <tr r="E358" s="3"/>
      </tp>
      <tp t="s">
        <v>LLOYDS BK GR PLC</v>
        <stp/>
        <stp>##V3_BDPV12</stp>
        <stp>US539439AU36 Corp</stp>
        <stp>short_name</stp>
        <stp>[regression 04.xlsx]SEM!R374C5</stp>
        <tr r="E374" s="3"/>
      </tp>
      <tp t="s">
        <v>AKFAST 2.249 05/17/81</v>
        <stp/>
        <stp>##V3_BDPV12</stp>
        <stp>ZP989429 Corp</stp>
        <stp>security_name</stp>
        <stp>[regression 04.xlsx]curves!R9C8</stp>
        <tr r="H9" s="20"/>
      </tp>
      <tp t="s">
        <v>HSBC HOLDINGS</v>
        <stp/>
        <stp>##V3_BDPV12</stp>
        <stp>US404280AT69 Corp</stp>
        <stp>short_name</stp>
        <stp>[regression 04.xlsx]SEM!R409C5</stp>
        <tr r="E409" s="3"/>
      </tp>
      <tp t="e">
        <v>#N/A</v>
        <stp/>
        <stp>##V3_BDPV12</stp>
        <stp xml:space="preserve">XS1713463559_JP_REPO </stp>
        <stp>callable</stp>
        <stp>[regression 04.xlsx]SEM!R234C7</stp>
        <tr r="G234" s="3"/>
      </tp>
      <tp t="e">
        <v>#N/A</v>
        <stp/>
        <stp>##V3_BDPV12</stp>
        <stp xml:space="preserve">ES0813211010_JP_REPO </stp>
        <stp>callable</stp>
        <stp>[regression 04.xlsx]SEM!R207C7</stp>
        <tr r="G207" s="3"/>
      </tp>
      <tp t="s">
        <v>#N/A Field Not Applicable</v>
        <stp/>
        <stp>##V3_BDPV12</stp>
        <stp>XS2010037765 Corp</stp>
        <stp>final_maturity</stp>
        <stp>[regression 04.xlsx]SEM!R177C9</stp>
        <tr r="I177" s="3"/>
      </tp>
      <tp t="s">
        <v>24/11/3017</v>
        <stp/>
        <stp>##V3_BDPV12</stp>
        <stp>XS1720192696 Corp</stp>
        <stp>final_maturity</stp>
        <stp>[regression 04.xlsx]SEM!R141C9</stp>
        <tr r="I141" s="3"/>
      </tp>
      <tp t="e">
        <v>#N/A</v>
        <stp/>
        <stp>##V3_BDPV12</stp>
        <stp xml:space="preserve">XS2010039548_JP_REPO </stp>
        <stp>callable</stp>
        <stp>[regression 04.xlsx]SEM!R222C7</stp>
        <tr r="G222" s="3"/>
      </tp>
      <tp t="s">
        <v>19/03/2077</v>
        <stp/>
        <stp>##V3_BDPV12</stp>
        <stp>XS1205618470 Corp</stp>
        <stp>final_maturity</stp>
        <stp>[regression 04.xlsx]SEM!R159C9</stp>
        <tr r="I159" s="3"/>
      </tp>
      <tp t="e">
        <v>#N/A</v>
        <stp/>
        <stp>##V3_BDPV12</stp>
        <stp xml:space="preserve">XS1960678412_JP_REPO </stp>
        <stp>callable</stp>
        <stp>[regression 04.xlsx]SEM!R262C7</stp>
        <tr r="G262" s="3"/>
      </tp>
      <tp t="s">
        <v>LLOYDS BK GR PLC</v>
        <stp/>
        <stp>##V3_BDPV12</stp>
        <stp>US53944YAJ29 Corp</stp>
        <stp>short_name</stp>
        <stp>[regression 04.xlsx]SEM!R394C5</stp>
        <tr r="E394" s="3"/>
      </tp>
      <tp t="e">
        <v>#N/A</v>
        <stp/>
        <stp>##V3_BDPV12</stp>
        <stp xml:space="preserve">XS2035564629_JP_REPO </stp>
        <stp>callable</stp>
        <stp>[regression 04.xlsx]SEM!R231C7</stp>
        <tr r="G231" s="3"/>
      </tp>
      <tp t="e">
        <v>#N/A</v>
        <stp/>
        <stp>##V3_BDPV12</stp>
        <stp xml:space="preserve">XS1888179550_JP_REPO </stp>
        <stp>callable</stp>
        <stp>[regression 04.xlsx]SEM!R311C7</stp>
        <tr r="G311" s="3"/>
      </tp>
      <tp t="e">
        <v>#N/A</v>
        <stp/>
        <stp>##V3_BDPV12</stp>
        <stp xml:space="preserve">XS1772374770_JP_REPO </stp>
        <stp>callable</stp>
        <stp>[regression 04.xlsx]SEM!R221C7</stp>
        <tr r="G221" s="3"/>
      </tp>
      <tp t="e">
        <v>#N/A</v>
        <stp/>
        <stp>##V3_BDPV12</stp>
        <stp xml:space="preserve">XS1498442521_CS_REPO </stp>
        <stp>callable</stp>
        <stp>[regression 04.xlsx]SEM!R330C7</stp>
        <tr r="G330" s="3"/>
      </tp>
      <tp t="e">
        <v>#N/A</v>
        <stp/>
        <stp>##V3_BDPV12</stp>
        <stp xml:space="preserve">XS1788973573_CS_REPO </stp>
        <stp>callable</stp>
        <stp>[regression 04.xlsx]SEM!R328C7</stp>
        <tr r="G328" s="3"/>
      </tp>
      <tp t="s">
        <v>#N/A Field Not Applicable</v>
        <stp/>
        <stp>##V3_BDPV12</stp>
        <stp>XS1658012023 Corp</stp>
        <stp>final_maturity</stp>
        <stp>[regression 04.xlsx]SEM!R346C9</stp>
        <tr r="I346" s="3"/>
      </tp>
      <tp t="s">
        <v>#N/A Field Not Applicable</v>
        <stp/>
        <stp>##V3_BDPV12</stp>
        <stp>XS1111123987 Corp</stp>
        <stp>final_maturity</stp>
        <stp>[regression 04.xlsx]SEM!R363C9</stp>
        <tr r="I363" s="3"/>
      </tp>
      <tp>
        <v>295.866943359375</v>
        <stp/>
        <stp>##V3_BDPV12</stp>
        <stp>ZR441424 Corp</stp>
        <stp>blp_i_sprd_mid</stp>
        <stp>[regression 04.xlsx]all names!R56C13</stp>
        <tr r="M56" s="16"/>
      </tp>
      <tp>
        <v>386.07455444335938</v>
        <stp/>
        <stp>##V3_BDPV12</stp>
        <stp>BG013162 Corp</stp>
        <stp>blp_i_sprd_mid</stp>
        <stp>[regression 04.xlsx]all names!R20C13</stp>
        <tr r="M20" s="16"/>
      </tp>
      <tp>
        <v>386.07455444335938</v>
        <stp/>
        <stp>##V3_BDPV12</stp>
        <stp>BG013162 Corp</stp>
        <stp>blp_i_sprd_mid</stp>
        <stp>[regression 04.xlsx]all names!R20C12</stp>
        <tr r="L20" s="16"/>
      </tp>
      <tp>
        <v>262.41128540039063</v>
        <stp/>
        <stp>##V3_BDPV12</stp>
        <stp>EK753416 Corp</stp>
        <stp>blp_i_sprd_mid</stp>
        <stp>[regression 04.xlsx]all names!R36C12</stp>
        <tr r="L36" s="16"/>
      </tp>
      <tp>
        <v>406.09011840820313</v>
        <stp/>
        <stp>##V3_BDPV12</stp>
        <stp>UV323151 Corp</stp>
        <stp>blp_i_sprd_mid</stp>
        <stp>[regression 04.xlsx]all names!R52C13</stp>
        <tr r="M52" s="16"/>
      </tp>
      <tp>
        <v>319.35366821289063</v>
        <stp/>
        <stp>##V3_BDPV12</stp>
        <stp>AU669900 Corp</stp>
        <stp>blp_i_sprd_mid</stp>
        <stp>[regression 04.xlsx]all names!R27C12</stp>
        <tr r="L27" s="16"/>
      </tp>
      <tp>
        <v>211.85145568847656</v>
        <stp/>
        <stp>##V3_BDPV12</stp>
        <stp>AQ026565 Corp</stp>
        <stp>blp_i_sprd_mid</stp>
        <stp>[regression 04.xlsx]all names!R38C12</stp>
        <tr r="L38" s="16"/>
      </tp>
      <tp>
        <v>361.54037475585938</v>
        <stp/>
        <stp>##V3_BDPV12</stp>
        <stp>ZQ376350 Corp</stp>
        <stp>blp_i_sprd_mid</stp>
        <stp>[regression 04.xlsx]all names!R41C13</stp>
        <tr r="M41" s="16"/>
      </tp>
      <tp t="s">
        <v>18/07/2029</v>
        <stp/>
        <stp>##V3_BDPV12</stp>
        <stp>XS2010039548 Corp</stp>
        <stp>nxt_call_dt</stp>
        <stp>[regression 04.xlsx]main!R19C9</stp>
        <tr r="I19" s="1"/>
      </tp>
      <tp t="s">
        <v>06/10/2026</v>
        <stp/>
        <stp>##V3_BDPV12</stp>
        <stp>XS1501166869 Corp</stp>
        <stp>nxt_call_dt</stp>
        <stp>[regression 04.xlsx]main!R35C9</stp>
        <tr r="I35" s="1"/>
      </tp>
      <tp t="e">
        <v>#N/A</v>
        <stp/>
        <stp>##V3_BDPV12</stp>
        <stp xml:space="preserve">FR0013457157_CA_REPO </stp>
        <stp>nxt_call_dt</stp>
        <stp>[regression 04.xlsx]SEM!R195C8</stp>
        <tr r="H195" s="3"/>
      </tp>
      <tp t="e">
        <v>#N/A</v>
        <stp/>
        <stp>##V3_BDPV12</stp>
        <stp xml:space="preserve">XS1222590488_JP_REPO </stp>
        <stp>nxt_call_dt</stp>
        <stp>[regression 04.xlsx]SEM!R229C8</stp>
        <tr r="H229" s="3"/>
      </tp>
      <tp t="e">
        <v>#N/A</v>
        <stp/>
        <stp>##V3_BDPV12</stp>
        <stp xml:space="preserve">FR0012648590_JP_REPO </stp>
        <stp>nxt_call_dt</stp>
        <stp>[regression 04.xlsx]SEM!R279C8</stp>
        <tr r="H279" s="3"/>
      </tp>
      <tp t="e">
        <v>#N/A</v>
        <stp/>
        <stp>##V3_BDPV12</stp>
        <stp xml:space="preserve">XS1139315581_JP_REPO </stp>
        <stp>nxt_call_dt</stp>
        <stp>[regression 04.xlsx]SEM!R293C8</stp>
        <tr r="H293" s="3"/>
      </tp>
      <tp t="e">
        <v>#N/A</v>
        <stp/>
        <stp>##V3_BDPV12</stp>
        <stp xml:space="preserve">XS2020583618_JP_REPO </stp>
        <stp>nxt_call_dt</stp>
        <stp>[regression 04.xlsx]SEM!R289C8</stp>
        <tr r="H289" s="3"/>
      </tp>
      <tp t="e">
        <v>#N/A</v>
        <stp/>
        <stp>##V3_BDPV12</stp>
        <stp xml:space="preserve">XS1498442521_JP_REPO </stp>
        <stp>nxt_call_dt</stp>
        <stp>[regression 04.xlsx]SEM!R232C8</stp>
        <tr r="H232" s="3"/>
      </tp>
      <tp t="e">
        <v>#N/A</v>
        <stp/>
        <stp>##V3_BDPV12</stp>
        <stp xml:space="preserve">XS1956028168_JP_REPO </stp>
        <stp>nxt_call_dt</stp>
        <stp>[regression 04.xlsx]SEM!R248C8</stp>
        <tr r="H248" s="3"/>
      </tp>
      <tp t="e">
        <v>#N/A</v>
        <stp/>
        <stp>##V3_BDPV12</stp>
        <stp xml:space="preserve">XS1219498141_JP_REPO </stp>
        <stp>nxt_call_dt</stp>
        <stp>[regression 04.xlsx]SEM!R277C8</stp>
        <tr r="H277" s="3"/>
      </tp>
      <tp t="e">
        <v>#N/A</v>
        <stp/>
        <stp>##V3_BDPV12</stp>
        <stp xml:space="preserve">XS1294343337_JP_REPO </stp>
        <stp>nxt_call_dt</stp>
        <stp>[regression 04.xlsx]SEM!R268C8</stp>
        <tr r="H268" s="3"/>
      </tp>
      <tp t="e">
        <v>#N/A</v>
        <stp/>
        <stp>##V3_BDPV12</stp>
        <stp xml:space="preserve">XS1222594472_JP_REPO </stp>
        <stp>nxt_call_dt</stp>
        <stp>[regression 04.xlsx]SEM!R209C8</stp>
        <tr r="H209" s="3"/>
      </tp>
      <tp t="e">
        <v>#N/A</v>
        <stp/>
        <stp>##V3_BDPV12</stp>
        <stp xml:space="preserve">US780099CK11_JP_REPO </stp>
        <stp>final_maturity</stp>
        <stp>[regression 04.xlsx]SEM!R273C9</stp>
        <tr r="I273" s="3"/>
      </tp>
      <tp t="e">
        <v>#N/A</v>
        <stp/>
        <stp>##V3_BDPV12</stp>
        <stp xml:space="preserve">XS1481041587_JP_REPO </stp>
        <stp>short_name</stp>
        <stp>[regression 04.xlsx]SEM!R204C5</stp>
        <tr r="E204" s="3"/>
      </tp>
      <tp t="e">
        <v>#N/A</v>
        <stp/>
        <stp>##V3_BDPV12</stp>
        <stp xml:space="preserve">XS1795406575_JP_REPO </stp>
        <stp>short_name</stp>
        <stp>[regression 04.xlsx]SEM!R292C5</stp>
        <tr r="E292" s="3"/>
      </tp>
      <tp t="e">
        <v>#N/A</v>
        <stp/>
        <stp>##V3_BDPV12</stp>
        <stp xml:space="preserve">US404280BP39_CS_REPO </stp>
        <stp>final_maturity</stp>
        <stp>[regression 04.xlsx]SEM!R326C9</stp>
        <tr r="I326" s="3"/>
      </tp>
      <tp t="s">
        <v>04/10/2029</v>
        <stp/>
        <stp>##V3_BDPV12</stp>
        <stp>XS1693818525 Corp</stp>
        <stp>final_maturity</stp>
        <stp>[regression 04.xlsx]SEM!R61C9</stp>
        <tr r="I61" s="3"/>
      </tp>
      <tp t="s">
        <v>11/02/2040</v>
        <stp/>
        <stp>##V3_BDPV12</stp>
        <stp>XS2115092012 Corp</stp>
        <stp>final_maturity</stp>
        <stp>[regression 04.xlsx]SEM!R39C9</stp>
        <tr r="I39" s="3"/>
      </tp>
      <tp t="s">
        <v>02/07/2039</v>
        <stp/>
        <stp>##V3_BDPV12</stp>
        <stp>XS2020670936 Corp</stp>
        <stp>final_maturity</stp>
        <stp>[regression 04.xlsx]SEM!R42C9</stp>
        <tr r="I42" s="3"/>
      </tp>
      <tp t="s">
        <v>15/04/2025</v>
        <stp/>
        <stp>##V3_BDPV12</stp>
        <stp>XS2156510021 Corp</stp>
        <stp>final_maturity</stp>
        <stp>[regression 04.xlsx]SEM!R52C9</stp>
        <tr r="I52" s="3"/>
      </tp>
      <tp t="s">
        <v>12/06/2025</v>
        <stp/>
        <stp>##V3_BDPV12</stp>
        <stp>XS0942082115 Corp</stp>
        <stp>final_maturity</stp>
        <stp>[regression 04.xlsx]SEM!R67C9</stp>
        <tr r="I67" s="3"/>
      </tp>
      <tp t="e">
        <v>#N/A</v>
        <stp/>
        <stp>##V3_BDPV12</stp>
        <stp xml:space="preserve">US404280AT69_JP_REPO </stp>
        <stp>final_maturity</stp>
        <stp>[regression 04.xlsx]SEM!R255C9</stp>
        <tr r="I255" s="3"/>
      </tp>
      <tp t="s">
        <v>#N/A Field Not Applicable</v>
        <stp/>
        <stp>##V3_BDPV12</stp>
        <stp>RPM0 Curncy</stp>
        <stp>final_maturity</stp>
        <stp>[regression 04.xlsx]SEM!R317C9</stp>
        <tr r="I317" s="3"/>
      </tp>
      <tp t="s">
        <v>CREDIT SUISSE</v>
        <stp/>
        <stp>##V3_BDPV12</stp>
        <stp>USH3698DBZ62 Corp</stp>
        <stp>short_name</stp>
        <stp>[regression 04.xlsx]SEM!R389C5</stp>
        <tr r="E389" s="3"/>
      </tp>
      <tp t="s">
        <v>HSBC HOLDINGS</v>
        <stp/>
        <stp>##V3_BDPV12</stp>
        <stp>US404280AS86 Corp</stp>
        <stp>short_name</stp>
        <stp>[regression 04.xlsx]SEM!R368C5</stp>
        <tr r="E368" s="3"/>
      </tp>
      <tp t="s">
        <v>#N/A Field Not Applicable</v>
        <stp/>
        <stp>##V3_BDPV12</stp>
        <stp>XS2010039548 Corp</stp>
        <stp>final_maturity</stp>
        <stp>[regression 04.xlsx]SEM!R108C9</stp>
        <tr r="I108" s="3"/>
      </tp>
      <tp t="e">
        <v>#N/A</v>
        <stp/>
        <stp>##V3_BDPV12</stp>
        <stp xml:space="preserve">XS1412281534_JP_REPO </stp>
        <stp>callable</stp>
        <stp>[regression 04.xlsx]SEM!R285C7</stp>
        <tr r="G285" s="3"/>
      </tp>
      <tp t="s">
        <v>25/06/2079</v>
        <stp/>
        <stp>##V3_BDPV12</stp>
        <stp>XS2011260531 Corp</stp>
        <stp>final_maturity</stp>
        <stp>[regression 04.xlsx]SEM!R131C9</stp>
        <tr r="I131" s="3"/>
      </tp>
      <tp t="s">
        <v>#N/A Field Not Applicable</v>
        <stp/>
        <stp>##V3_BDPV12</stp>
        <stp>XS1481041587 Corp</stp>
        <stp>final_maturity</stp>
        <stp>[regression 04.xlsx]SEM!R349C9</stp>
        <tr r="I349" s="3"/>
      </tp>
      <tp t="s">
        <v>#N/A Field Not Applicable</v>
        <stp/>
        <stp>##V3_BDPV12</stp>
        <stp>XS2010037765 Corp</stp>
        <stp>final_maturity</stp>
        <stp>[regression 04.xlsx]SEM!R126C9</stp>
        <tr r="I126" s="3"/>
      </tp>
      <tp t="s">
        <v>#N/A Field Not Applicable</v>
        <stp/>
        <stp>##V3_BDPV12</stp>
        <stp>XS1956051145 Corp</stp>
        <stp>final_maturity</stp>
        <stp>[regression 04.xlsx]SEM!R414C9</stp>
        <tr r="I414" s="3"/>
      </tp>
      <tp t="e">
        <v>#N/A</v>
        <stp/>
        <stp>##V3_BDPV12</stp>
        <stp xml:space="preserve">XS2115092012_JP_REPO </stp>
        <stp>callable</stp>
        <stp>[regression 04.xlsx]SEM!R256C7</stp>
        <tr r="G256" s="3"/>
      </tp>
      <tp t="e">
        <v>#N/A</v>
        <stp/>
        <stp>##V3_BDPV12</stp>
        <stp xml:space="preserve">XS2010032378_JP_REPO </stp>
        <stp>callable</stp>
        <stp>[regression 04.xlsx]SEM!R200C7</stp>
        <tr r="G200" s="3"/>
      </tp>
      <tp t="s">
        <v>#N/A Field Not Applicable</v>
        <stp/>
        <stp>##V3_BDPV12</stp>
        <stp>XS2114413565 Corp</stp>
        <stp>final_maturity</stp>
        <stp>[regression 04.xlsx]SEM!R182C9</stp>
        <tr r="I182" s="3"/>
      </tp>
      <tp t="s">
        <v>#N/A Field Not Applicable</v>
        <stp/>
        <stp>##V3_BDPV12</stp>
        <stp>XS1043552261 Corp</stp>
        <stp>final_maturity</stp>
        <stp>[regression 04.xlsx]SEM!R376C9</stp>
        <tr r="I376" s="3"/>
      </tp>
      <tp t="s">
        <v>#N/A Field Not Applicable</v>
        <stp/>
        <stp>##V3_BDPV12</stp>
        <stp>XS1425367494 Corp</stp>
        <stp>final_maturity</stp>
        <stp>[regression 04.xlsx]SEM!R405C9</stp>
        <tr r="I405" s="3"/>
      </tp>
      <tp t="e">
        <v>#N/A</v>
        <stp/>
        <stp>##V3_BDPV12</stp>
        <stp xml:space="preserve">XS1043552188_JP_REPO </stp>
        <stp>callable</stp>
        <stp>[regression 04.xlsx]SEM!R259C7</stp>
        <tr r="G259" s="3"/>
      </tp>
      <tp t="s">
        <v>05/08/2079</v>
        <stp/>
        <stp>##V3_BDPV12</stp>
        <stp>XS2035564629 Corp</stp>
        <stp>final_maturity</stp>
        <stp>[regression 04.xlsx]SEM!R117C9</stp>
        <tr r="I117" s="3"/>
      </tp>
      <tp t="s">
        <v>#N/A Field Not Applicable</v>
        <stp/>
        <stp>##V3_BDPV12</stp>
        <stp>XS1877860533 Corp</stp>
        <stp>final_maturity</stp>
        <stp>[regression 04.xlsx]SEM!R377C9</stp>
        <tr r="I377" s="3"/>
      </tp>
      <tp t="s">
        <v>#N/A Field Not Applicable</v>
        <stp/>
        <stp>##V3_BDPV12</stp>
        <stp>XS2024502960 Corp</stp>
        <stp>final_maturity</stp>
        <stp>[regression 04.xlsx]SEM!R400C9</stp>
        <tr r="I400" s="3"/>
      </tp>
      <tp t="e">
        <v>#N/A</v>
        <stp/>
        <stp>##V3_BDPV12</stp>
        <stp xml:space="preserve">US912810SK51_JP_REPO </stp>
        <stp>callable</stp>
        <stp>[regression 04.xlsx]SEM!R288C7</stp>
        <tr r="G288" s="3"/>
      </tp>
      <tp t="e">
        <v>#N/A</v>
        <stp/>
        <stp>##V3_BDPV12</stp>
        <stp xml:space="preserve">XS2107315470_JP_REPO </stp>
        <stp>callable</stp>
        <stp>[regression 04.xlsx]SEM!R243C7</stp>
        <tr r="G243" s="3"/>
      </tp>
      <tp t="s">
        <v>03/01/2079</v>
        <stp/>
        <stp>##V3_BDPV12</stp>
        <stp>XS1888179477 Corp</stp>
        <stp>final_maturity</stp>
        <stp>[regression 04.xlsx]SEM!R161C9</stp>
        <tr r="I161" s="3"/>
      </tp>
      <tp t="e">
        <v>#N/A</v>
        <stp/>
        <stp>##V3_BDPV12</stp>
        <stp xml:space="preserve">XS1969600748_JP_REPO </stp>
        <stp>callable</stp>
        <stp>[regression 04.xlsx]SEM!R216C7</stp>
        <tr r="G216" s="3"/>
      </tp>
      <tp t="e">
        <v>#N/A</v>
        <stp/>
        <stp>##V3_BDPV12</stp>
        <stp xml:space="preserve">XS2020670936_JP_REPO </stp>
        <stp>callable</stp>
        <stp>[regression 04.xlsx]SEM!R322C7</stp>
        <tr r="G322" s="3"/>
      </tp>
      <tp t="e">
        <v>#N/A</v>
        <stp/>
        <stp>##V3_BDPV12</stp>
        <stp xml:space="preserve">XS1498442521_JP_REPO </stp>
        <stp>callable</stp>
        <stp>[regression 04.xlsx]SEM!R232C7</stp>
        <tr r="G232" s="3"/>
      </tp>
      <tp t="e">
        <v>#N/A</v>
        <stp/>
        <stp>##V3_BDPV12</stp>
        <stp xml:space="preserve">FR0013428513_JP_REPO </stp>
        <stp>callable</stp>
        <stp>[regression 04.xlsx]SEM!R240C7</stp>
        <tr r="G240" s="3"/>
      </tp>
      <tp t="e">
        <v>#N/A</v>
        <stp/>
        <stp>##V3_BDPV12</stp>
        <stp xml:space="preserve">XS2122174415_JP_REPO </stp>
        <stp>callable</stp>
        <stp>[regression 04.xlsx]SEM!R257C7</stp>
        <tr r="G257" s="3"/>
      </tp>
      <tp t="e">
        <v>#N/A</v>
        <stp/>
        <stp>##V3_BDPV12</stp>
        <stp xml:space="preserve">XS1222590488_JP_REPO </stp>
        <stp>callable</stp>
        <stp>[regression 04.xlsx]SEM!R229C7</stp>
        <tr r="G229" s="3"/>
      </tp>
      <tp t="e">
        <v>#N/A</v>
        <stp/>
        <stp>##V3_BDPV12</stp>
        <stp xml:space="preserve">XS1205618470_CS_REPO </stp>
        <stp>callable</stp>
        <stp>[regression 04.xlsx]SEM!R306C7</stp>
        <tr r="G306" s="3"/>
      </tp>
      <tp t="e">
        <v>#N/A</v>
        <stp/>
        <stp>##V3_BDPV12</stp>
        <stp xml:space="preserve">CH0336602930_JP_REPO </stp>
        <stp>callable</stp>
        <stp>[regression 04.xlsx]SEM!R300C7</stp>
        <tr r="G300" s="3"/>
      </tp>
      <tp t="e">
        <v>#N/A</v>
        <stp/>
        <stp>##V3_BDPV12</stp>
        <stp xml:space="preserve">FR0013330537_JP_REPO </stp>
        <stp>callable</stp>
        <stp>[regression 04.xlsx]SEM!R305C7</stp>
        <tr r="G305" s="3"/>
      </tp>
      <tp t="e">
        <v>#N/A</v>
        <stp/>
        <stp>##V3_BDPV12</stp>
        <stp xml:space="preserve">XS2077670342_JP_REPO </stp>
        <stp>callable</stp>
        <stp>[regression 04.xlsx]SEM!R205C7</stp>
        <tr r="G205" s="3"/>
      </tp>
      <tp t="e">
        <v>#N/A</v>
        <stp/>
        <stp>##V3_BDPV12</stp>
        <stp xml:space="preserve">XS2010037765_JP_REPO </stp>
        <stp>callable</stp>
        <stp>[regression 04.xlsx]SEM!R251C7</stp>
        <tr r="G251" s="3"/>
      </tp>
      <tp t="e">
        <v>#N/A</v>
        <stp/>
        <stp>##V3_BDPV12</stp>
        <stp xml:space="preserve">XS2010037765_CS_REPO </stp>
        <stp>callable</stp>
        <stp>[regression 04.xlsx]SEM!R332C7</stp>
        <tr r="G332" s="3"/>
      </tp>
      <tp t="e">
        <v>#N/A</v>
        <stp/>
        <stp>##V3_BDPV12</stp>
        <stp xml:space="preserve">XS2101349723_JP_REPO </stp>
        <stp>callable</stp>
        <stp>[regression 04.xlsx]SEM!R206C7</stp>
        <tr r="G206" s="3"/>
      </tp>
      <tp t="e">
        <v>#N/A</v>
        <stp/>
        <stp>##V3_BDPV12</stp>
        <stp xml:space="preserve">XS2046625765_JP_REPO </stp>
        <stp>callable</stp>
        <stp>[regression 04.xlsx]SEM!R287C7</stp>
        <tr r="G287" s="3"/>
      </tp>
      <tp t="e">
        <v>#N/A</v>
        <stp/>
        <stp>##V3_BDPV12</stp>
        <stp xml:space="preserve">FR0010961581_JP_REPO </stp>
        <stp>callable</stp>
        <stp>[regression 04.xlsx]SEM!R224C7</stp>
        <tr r="G224" s="3"/>
      </tp>
      <tp>
        <v>283.61788940429688</v>
        <stp/>
        <stp>##V3_BDPV12</stp>
        <stp>AM717420 Corp</stp>
        <stp>blp_i_sprd_mid</stp>
        <stp>[regression 04.xlsx]all names!R59C13</stp>
        <tr r="M59" s="16"/>
      </tp>
      <tp>
        <v>234.26416015625</v>
        <stp/>
        <stp>##V3_BDPV12</stp>
        <stp>EK642935 Corp</stp>
        <stp>blp_i_sprd_mid</stp>
        <stp>[regression 04.xlsx]all names!R13C12</stp>
        <tr r="L13" s="16"/>
      </tp>
      <tp>
        <v>234.26416015625</v>
        <stp/>
        <stp>##V3_BDPV12</stp>
        <stp>EK642935 Corp</stp>
        <stp>blp_i_sprd_mid</stp>
        <stp>[regression 04.xlsx]all names!R13C13</stp>
        <tr r="M13" s="16"/>
      </tp>
      <tp>
        <v>207.19802856445313</v>
        <stp/>
        <stp>##V3_BDPV12</stp>
        <stp>AX076550 Corp</stp>
        <stp>blp_i_sprd_mid</stp>
        <stp>[regression 04.xlsx]all names!R38C13</stp>
        <tr r="M38" s="16"/>
      </tp>
      <tp>
        <v>320.48428344726563</v>
        <stp/>
        <stp>##V3_BDPV12</stp>
        <stp>ZQ512606 Corp</stp>
        <stp>blp_i_sprd_mid</stp>
        <stp>[regression 04.xlsx]all names!R16C13</stp>
        <tr r="M16" s="16"/>
      </tp>
      <tp t="s">
        <v>Pharmaceuticals</v>
        <stp/>
        <stp>##V3_BDPV12</stp>
        <stp>DE000A11QR73 Corp</stp>
        <stp>INDUSTRY_GROUP</stp>
        <stp>[regression 04.xlsx]main!R24C8</stp>
        <tr r="H24" s="1"/>
      </tp>
      <tp t="s">
        <v>06/10/2026</v>
        <stp/>
        <stp>##V3_BDPV12</stp>
        <stp>XS1501166869 Corp</stp>
        <stp>nxt_call_dt</stp>
        <stp>[regression 04.xlsx]main!R36C9</stp>
        <tr r="I36" s="1"/>
      </tp>
      <tp>
        <v>212.73809814453125</v>
        <stp/>
        <stp>##V3_BDPV12</stp>
        <stp>AP691131 Corp</stp>
        <stp>blp_i_sprd_mid</stp>
        <stp>[regression 04.xlsx]all names!R19C13</stp>
        <tr r="M19" s="16"/>
      </tp>
      <tp>
        <v>212.73809814453125</v>
        <stp/>
        <stp>##V3_BDPV12</stp>
        <stp>AP691131 Corp</stp>
        <stp>blp_i_sprd_mid</stp>
        <stp>[regression 04.xlsx]all names!R19C12</stp>
        <tr r="L19" s="16"/>
      </tp>
      <tp>
        <v>208.31512451171875</v>
        <stp/>
        <stp>##V3_BDPV12</stp>
        <stp>ZQ100348 Corp</stp>
        <stp>blp_i_sprd_mid</stp>
        <stp>[regression 04.xlsx]all names!R24C13</stp>
        <tr r="M24" s="16"/>
      </tp>
      <tp>
        <v>183.43484497070313</v>
        <stp/>
        <stp>##V3_BDPV12</stp>
        <stp>EJ723329 Corp</stp>
        <stp>blp_i_sprd_mid</stp>
        <stp>[regression 04.xlsx]all names!R50C12</stp>
        <tr r="L50" s="16"/>
      </tp>
      <tp>
        <v>427.97613525390625</v>
        <stp/>
        <stp>##V3_BDPV12</stp>
        <stp>ZR457518 Corp</stp>
        <stp>blp_i_sprd_mid</stp>
        <stp>[regression 04.xlsx]all names!R33C12</stp>
        <tr r="L33" s="16"/>
      </tp>
      <tp t="e">
        <v>#N/A</v>
        <stp/>
        <stp>##V3_BDPV12</stp>
        <stp xml:space="preserve">XS1788973573_CS_REPO </stp>
        <stp>nxt_call_dt</stp>
        <stp>[regression 04.xlsx]SEM!R328C8</stp>
        <tr r="H328" s="3"/>
      </tp>
      <tp t="e">
        <v>#N/A</v>
        <stp/>
        <stp>##V3_BDPV12</stp>
        <stp xml:space="preserve">XS1998799792_JP_REPO </stp>
        <stp>nxt_call_dt</stp>
        <stp>[regression 04.xlsx]SEM!R203C8</stp>
        <tr r="H203" s="3"/>
      </tp>
      <tp t="s">
        <v>EURO-BOBL FUTURE  Jun20</v>
        <stp/>
        <stp>##V3_BDPV12</stp>
        <stp>OEM0 Comdty</stp>
        <stp>short_name</stp>
        <stp>[regression 04.xlsx]SEM!R45C5</stp>
        <tr r="E45" s="3"/>
      </tp>
      <tp t="e">
        <v>#N/A</v>
        <stp/>
        <stp>##V3_BDPV12</stp>
        <stp xml:space="preserve">XS1888180640_JP_REPO </stp>
        <stp>nxt_call_dt</stp>
        <stp>[regression 04.xlsx]SEM!R312C8</stp>
        <tr r="H312" s="3"/>
      </tp>
      <tp t="e">
        <v>#N/A</v>
        <stp/>
        <stp>##V3_BDPV12</stp>
        <stp xml:space="preserve">XS2066706909_JP_REPO </stp>
        <stp>nxt_call_dt</stp>
        <stp>[regression 04.xlsx]SEM!R233C8</stp>
        <tr r="H233" s="3"/>
      </tp>
      <tp t="e">
        <v>#N/A</v>
        <stp/>
        <stp>##V3_BDPV12</stp>
        <stp xml:space="preserve">XS1888179550_JP_REPO </stp>
        <stp>nxt_call_dt</stp>
        <stp>[regression 04.xlsx]SEM!R311C8</stp>
        <tr r="H311" s="3"/>
      </tp>
      <tp t="e">
        <v>#N/A</v>
        <stp/>
        <stp>##V3_BDPV12</stp>
        <stp xml:space="preserve">XS2010037765_CS_REPO </stp>
        <stp>nxt_call_dt</stp>
        <stp>[regression 04.xlsx]SEM!R332C8</stp>
        <tr r="H332" s="3"/>
      </tp>
      <tp t="e">
        <v>#N/A</v>
        <stp/>
        <stp>##V3_BDPV12</stp>
        <stp xml:space="preserve">USF43628B413_JP_REPO </stp>
        <stp>final_maturity</stp>
        <stp>[regression 04.xlsx]SEM!R282C9</stp>
        <tr r="I282" s="3"/>
      </tp>
      <tp t="e">
        <v>#N/A</v>
        <stp/>
        <stp>##V3_BDPV12</stp>
        <stp xml:space="preserve">XS1497755360_JP_REPO </stp>
        <stp>nxt_call_dt</stp>
        <stp>[regression 04.xlsx]SEM!R258C8</stp>
        <tr r="H258" s="3"/>
      </tp>
      <tp t="e">
        <v>#N/A</v>
        <stp/>
        <stp>##V3_BDPV12</stp>
        <stp xml:space="preserve">XS1823623878_JP_REPO </stp>
        <stp>nxt_call_dt</stp>
        <stp>[regression 04.xlsx]SEM!R217C8</stp>
        <tr r="H217" s="3"/>
      </tp>
      <tp t="e">
        <v>#N/A</v>
        <stp/>
        <stp>##V3_BDPV12</stp>
        <stp xml:space="preserve">XS1346815787_CS_REPO </stp>
        <stp>nxt_call_dt</stp>
        <stp>[regression 04.xlsx]SEM!R334C8</stp>
        <tr r="H334" s="3"/>
      </tp>
      <tp t="s">
        <v>Baa3</v>
        <stp/>
        <stp>##V3_BDPV12</stp>
        <stp>EK545606 Corp</stp>
        <stp>rtg_moody</stp>
        <stp>[regression 04.xlsx]curves!R8C17</stp>
        <tr r="Q8" s="20"/>
      </tp>
      <tp t="s">
        <v>22/06/2028</v>
        <stp/>
        <stp>##V3_BDPV12</stp>
        <stp>FR0013344686 Corp</stp>
        <stp>final_maturity</stp>
        <stp>[regression 04.xlsx]SEM!R32C9</stp>
        <tr r="I32" s="3"/>
      </tp>
      <tp t="e">
        <v>#N/A</v>
        <stp/>
        <stp>##V3_BDPV12</stp>
        <stp xml:space="preserve">XS2075938006_JP_REPO </stp>
        <stp>short_name</stp>
        <stp>[regression 04.xlsx]SEM!R261C5</stp>
        <tr r="E261" s="3"/>
      </tp>
      <tp t="e">
        <v>#N/A</v>
        <stp/>
        <stp>##V3_BDPV12</stp>
        <stp xml:space="preserve">XS1795406658_JP_REPO </stp>
        <stp>short_name</stp>
        <stp>[regression 04.xlsx]SEM!R291C5</stp>
        <tr r="E291" s="3"/>
      </tp>
      <tp t="s">
        <v>23/10/2037</v>
        <stp/>
        <stp>##V3_BDPV12</stp>
        <stp>FR0013290749 Corp</stp>
        <stp>final_maturity</stp>
        <stp>[regression 04.xlsx]SEM!R50C9</stp>
        <tr r="I50" s="3"/>
      </tp>
      <tp t="e">
        <v>#N/A</v>
        <stp/>
        <stp>##V3_BDPV12</stp>
        <stp xml:space="preserve">XS1629658755_JP_REPO </stp>
        <stp>short_name</stp>
        <stp>[regression 04.xlsx]SEM!R314C5</stp>
        <tr r="E314" s="3"/>
      </tp>
      <tp t="e">
        <v>#N/A</v>
        <stp/>
        <stp>##V3_BDPV12</stp>
        <stp xml:space="preserve">XS1595704872_JP_REPO </stp>
        <stp>short_name</stp>
        <stp>[regression 04.xlsx]SEM!R323C5</stp>
        <tr r="E323" s="3"/>
      </tp>
      <tp t="e">
        <v>#N/A</v>
        <stp/>
        <stp>##V3_BDPV12</stp>
        <stp xml:space="preserve">XS1195201931_JP_REPO </stp>
        <stp>short_name</stp>
        <stp>[regression 04.xlsx]SEM!R296C5</stp>
        <tr r="E296" s="3"/>
      </tp>
    </main>
    <main first="bloomberg.rtd">
      <tp t="s">
        <v>21/06/2039</v>
        <stp/>
        <stp>##V3_BDPV12</stp>
        <stp>FR0013428513 Corp</stp>
        <stp>final_maturity</stp>
        <stp>[regression 04.xlsx]SEM!R31C9</stp>
        <tr r="I31" s="3"/>
      </tp>
      <tp t="e">
        <v>#N/A</v>
        <stp/>
        <stp>##V3_BDPV12</stp>
        <stp xml:space="preserve">XS0969341147_JP_REPO </stp>
        <stp>short_name</stp>
        <stp>[regression 04.xlsx]SEM!R199C5</stp>
        <tr r="E199" s="3"/>
      </tp>
      <tp t="e">
        <v>#N/A</v>
        <stp/>
        <stp>##V3_BDPV12</stp>
        <stp xml:space="preserve">XS1205618470_CS_REPO </stp>
        <stp>short_name</stp>
        <stp>[regression 04.xlsx]SEM!R306C5</stp>
        <tr r="E306" s="3"/>
      </tp>
      <tp t="e">
        <v>#N/A</v>
        <stp/>
        <stp>##V3_BDPV12</stp>
        <stp xml:space="preserve">XS1219498141_JP_REPO </stp>
        <stp>short_name</stp>
        <stp>[regression 04.xlsx]SEM!R277C5</stp>
        <tr r="E277" s="3"/>
      </tp>
      <tp t="e">
        <v>#N/A</v>
        <stp/>
        <stp>##V3_BDPV12</stp>
        <stp xml:space="preserve">XS1150673892_JP_REPO </stp>
        <stp>short_name</stp>
        <stp>[regression 04.xlsx]SEM!R308C5</stp>
        <tr r="E308" s="3"/>
      </tp>
      <tp t="s">
        <v>19/01/2026</v>
        <stp/>
        <stp>##V3_BDPV12</stp>
        <stp>XS1823623878 Corp</stp>
        <stp>final_maturity</stp>
        <stp>[regression 04.xlsx]SEM!R12C9</stp>
        <tr r="I12" s="3"/>
      </tp>
      <tp t="s">
        <v>07/10/2021</v>
        <stp/>
        <stp>##V3_BDPV12</stp>
        <stp>XS0975256685 Corp</stp>
        <stp>final_maturity</stp>
        <stp>[regression 04.xlsx]SEM!R49C9</stp>
        <tr r="I49" s="3"/>
      </tp>
      <tp t="s">
        <v>25/03/2027</v>
        <stp/>
        <stp>##V3_BDPV12</stp>
        <stp>XS1969600748 Corp</stp>
        <stp>final_maturity</stp>
        <stp>[regression 04.xlsx]SEM!R11C9</stp>
        <tr r="I11" s="3"/>
      </tp>
      <tp t="s">
        <v>#N/A Field Not Applicable</v>
        <stp/>
        <stp>##V3_BDPV12</stp>
        <stp>ECM0 Curncy</stp>
        <stp>final_maturity</stp>
        <stp>[regression 04.xlsx]SEM!R324C9</stp>
        <tr r="I324" s="3"/>
      </tp>
      <tp t="s">
        <v>30/03/2026</v>
        <stp/>
        <stp>##V3_BDPV12</stp>
        <stp>UV323151 Corp</stp>
        <stp>nxt_call_dt</stp>
        <stp>[regression 04.xlsx]curves!R37C10</stp>
        <tr r="J37" s="20"/>
      </tp>
      <tp t="s">
        <v>06/12/2076</v>
        <stp/>
        <stp>##V3_BDPV12</stp>
        <stp>XS1405763019 Corp</stp>
        <stp>final_maturity</stp>
        <stp>[regression 04.xlsx]SEM!R130C9</stp>
        <tr r="I130" s="3"/>
      </tp>
      <tp t="s">
        <v>#N/A Field Not Applicable</v>
        <stp/>
        <stp>##V3_BDPV12</stp>
        <stp>XS1323897725 Corp</stp>
        <stp>final_maturity</stp>
        <stp>[regression 04.xlsx]SEM!R146C9</stp>
        <tr r="I146" s="3"/>
      </tp>
      <tp t="e">
        <v>#N/A</v>
        <stp/>
        <stp>##V3_BDPV12</stp>
        <stp xml:space="preserve">XS2066706909_JP_REPO </stp>
        <stp>callable</stp>
        <stp>[regression 04.xlsx]SEM!R233C7</stp>
        <tr r="G233" s="3"/>
      </tp>
      <tp t="e">
        <v>#N/A</v>
        <stp/>
        <stp>##V3_BDPV12</stp>
        <stp xml:space="preserve">XS1219498141_JP_REPO </stp>
        <stp>callable</stp>
        <stp>[regression 04.xlsx]SEM!R277C7</stp>
        <tr r="G277" s="3"/>
      </tp>
      <tp t="s">
        <v>24/11/2081</v>
        <stp/>
        <stp>##V3_BDPV12</stp>
        <stp>XS1713463559 Corp</stp>
        <stp>final_maturity</stp>
        <stp>[regression 04.xlsx]SEM!R121C9</stp>
        <tr r="I121" s="3"/>
      </tp>
      <tp t="s">
        <v>#N/A Field Not Applicable</v>
        <stp/>
        <stp>##V3_BDPV12</stp>
        <stp>XS1413581205 Corp</stp>
        <stp>final_maturity</stp>
        <stp>[regression 04.xlsx]SEM!R183C9</stp>
        <tr r="I183" s="3"/>
      </tp>
      <tp t="s">
        <v>#N/A Field Not Applicable</v>
        <stp/>
        <stp>##V3_BDPV12</stp>
        <stp>XS1346815787 Corp</stp>
        <stp>final_maturity</stp>
        <stp>[regression 04.xlsx]SEM!R392C9</stp>
        <tr r="I392" s="3"/>
      </tp>
      <tp t="s">
        <v>LLOYDS BK GR PLC</v>
        <stp/>
        <stp>##V3_BDPV12</stp>
        <stp>US53944YAJ29 Corp</stp>
        <stp>short_name</stp>
        <stp>[regression 04.xlsx]SEM!R416C5</stp>
        <tr r="E416" s="3"/>
      </tp>
      <tp t="s">
        <v>#N/A Field Not Applicable</v>
        <stp/>
        <stp>##V3_BDPV12</stp>
        <stp>XS1043552188 Corp</stp>
        <stp>final_maturity</stp>
        <stp>[regression 04.xlsx]SEM!R375C9</stp>
        <tr r="I375" s="3"/>
      </tp>
      <tp t="s">
        <v>HSBC HOLDINGS</v>
        <stp/>
        <stp>##V3_BDPV12</stp>
        <stp>US404280BN80 Corp</stp>
        <stp>short_name</stp>
        <stp>[regression 04.xlsx]SEM!R408C5</stp>
        <tr r="E408" s="3"/>
      </tp>
      <tp t="s">
        <v>#N/A Field Not Applicable</v>
        <stp/>
        <stp>##V3_BDPV12</stp>
        <stp>XS1139494493 Corp</stp>
        <stp>final_maturity</stp>
        <stp>[regression 04.xlsx]SEM!R134C9</stp>
        <tr r="I134" s="3"/>
      </tp>
      <tp t="e">
        <v>#N/A</v>
        <stp/>
        <stp>##V3_BDPV12</stp>
        <stp xml:space="preserve">XS1195201931_JP_REPO </stp>
        <stp>callable</stp>
        <stp>[regression 04.xlsx]SEM!R296C7</stp>
        <tr r="G296" s="3"/>
      </tp>
      <tp t="e">
        <v>#N/A</v>
        <stp/>
        <stp>##V3_BDPV12</stp>
        <stp xml:space="preserve">XS1888180640_JP_REPO </stp>
        <stp>callable</stp>
        <stp>[regression 04.xlsx]SEM!R312C7</stp>
        <tr r="G312" s="3"/>
      </tp>
      <tp t="e">
        <v>#N/A</v>
        <stp/>
        <stp>##V3_BDPV12</stp>
        <stp xml:space="preserve">FR0011401751_JP_REPO </stp>
        <stp>callable</stp>
        <stp>[regression 04.xlsx]SEM!R227C7</stp>
        <tr r="G227" s="3"/>
      </tp>
      <tp t="e">
        <v>#N/A</v>
        <stp/>
        <stp>##V3_BDPV12</stp>
        <stp xml:space="preserve">XS2011260705_JP_REPO </stp>
        <stp>callable</stp>
        <stp>[regression 04.xlsx]SEM!R266C7</stp>
        <tr r="G266" s="3"/>
      </tp>
      <tp t="s">
        <v>#N/A Field Not Applicable</v>
        <stp/>
        <stp>##V3_BDPV12</stp>
        <stp>XS1501166869 Corp</stp>
        <stp>final_maturity</stp>
        <stp>[regression 04.xlsx]SEM!R155C9</stp>
        <tr r="I155" s="3"/>
      </tp>
      <tp t="s">
        <v>#N/A Field Not Applicable</v>
        <stp/>
        <stp>##V3_BDPV12</stp>
        <stp>XS1571333811 Corp</stp>
        <stp>final_maturity</stp>
        <stp>[regression 04.xlsx]SEM!R347C9</stp>
        <tr r="I347" s="3"/>
      </tp>
      <tp t="e">
        <v>#N/A</v>
        <stp/>
        <stp>##V3_BDPV12</stp>
        <stp xml:space="preserve">XS0942082115_JP_REPO </stp>
        <stp>callable</stp>
        <stp>[regression 04.xlsx]SEM!R307C7</stp>
        <tr r="G307" s="3"/>
      </tp>
      <tp t="e">
        <v>#N/A</v>
        <stp/>
        <stp>##V3_BDPV12</stp>
        <stp xml:space="preserve">XS1150673892_JP_REPO </stp>
        <stp>callable</stp>
        <stp>[regression 04.xlsx]SEM!R308C7</stp>
        <tr r="G308" s="3"/>
      </tp>
      <tp t="e">
        <v>#N/A</v>
        <stp/>
        <stp>##V3_BDPV12</stp>
        <stp xml:space="preserve">FR0012648590_JP_REPO </stp>
        <stp>callable</stp>
        <stp>[regression 04.xlsx]SEM!R279C7</stp>
        <tr r="G279" s="3"/>
      </tp>
      <tp t="e">
        <v>#N/A</v>
        <stp/>
        <stp>##V3_BDPV12</stp>
        <stp xml:space="preserve">XS1346815787_CS_REPO </stp>
        <stp>callable</stp>
        <stp>[regression 04.xlsx]SEM!R334C7</stp>
        <tr r="G334" s="3"/>
      </tp>
      <tp t="e">
        <v>#N/A</v>
        <stp/>
        <stp>##V3_BDPV12</stp>
        <stp xml:space="preserve">XS1629658755_JP_REPO </stp>
        <stp>callable</stp>
        <stp>[regression 04.xlsx]SEM!R314C7</stp>
        <tr r="G314" s="3"/>
      </tp>
      <tp t="e">
        <v>#N/A</v>
        <stp/>
        <stp>##V3_BDPV12</stp>
        <stp xml:space="preserve">BE6320936287_JP_REPO </stp>
        <stp>callable</stp>
        <stp>[regression 04.xlsx]SEM!R191C7</stp>
        <tr r="G191" s="3"/>
      </tp>
      <tp>
        <v>501.49755859375</v>
        <stp/>
        <stp>##V3_BDPV12</stp>
        <stp>ZR668027 Corp</stp>
        <stp>blp_i_sprd_mid</stp>
        <stp>[regression 04.xlsx]all names!R66C12</stp>
        <tr r="L66" s="16"/>
      </tp>
      <tp>
        <v>501.49755859375</v>
        <stp/>
        <stp>##V3_BDPV12</stp>
        <stp>ZR668027 Corp</stp>
        <stp>blp_i_sprd_mid</stp>
        <stp>[regression 04.xlsx]all names!R66C13</stp>
        <tr r="M66" s="16"/>
      </tp>
      <tp t="s">
        <v>22/01/2024</v>
        <stp/>
        <stp>##V3_BDPV12</stp>
        <stp>USF2893TAM83 Corp</stp>
        <stp>nxt_call_dt</stp>
        <stp>[regression 04.xlsx]tkrBbg!R2C10</stp>
        <tr r="J2" s="5"/>
      </tp>
      <tp t="s">
        <v>29/01/2023</v>
        <stp/>
        <stp>##V3_BDPV12</stp>
        <stp>USF2893TAF33 Corp</stp>
        <stp>nxt_call_dt</stp>
        <stp>[regression 04.xlsx]tkrBbg!R2C10</stp>
        <tr r="J2" s="5"/>
      </tp>
      <tp>
        <v>548.72906494140625</v>
        <stp/>
        <stp>##V3_BDPV12</stp>
        <stp>AS322477 Corp</stp>
        <stp>blp_i_sprd_mid</stp>
        <stp>[regression 04.xlsx]all names!R23C12</stp>
        <tr r="L23" s="16"/>
      </tp>
      <tp>
        <v>268.64175415039063</v>
        <stp/>
        <stp>##V3_BDPV12</stp>
        <stp>AS640422 Corp</stp>
        <stp>blp_i_sprd_mid</stp>
        <stp>[regression 04.xlsx]all names!R31C12</stp>
        <tr r="L31" s="16"/>
      </tp>
      <tp t="s">
        <v>17/09/2168</v>
        <stp/>
        <stp>##V3_BDPV12</stp>
        <stp>FR0013425170 Corp</stp>
        <stp>calc_maturity</stp>
        <stp>[regression 04.xlsx]main!R14C10</stp>
        <tr r="J14" s="1"/>
      </tp>
      <tp t="s">
        <v>17/09/2168</v>
        <stp/>
        <stp>##V3_BDPV12</stp>
        <stp>FR0013425170 Corp</stp>
        <stp>calc_maturity</stp>
        <stp>[regression 04.xlsx]main!R13C10</stp>
        <tr r="J13" s="1"/>
      </tp>
      <tp t="s">
        <v>17/09/2168</v>
        <stp/>
        <stp>##V3_BDPV12</stp>
        <stp>FR0013425170 Corp</stp>
        <stp>calc_maturity</stp>
        <stp>[regression 04.xlsx]main!R12C10</stp>
        <tr r="J12" s="1"/>
      </tp>
      <tp t="s">
        <v>17/09/2168</v>
        <stp/>
        <stp>##V3_BDPV12</stp>
        <stp>FR0013425170 Corp</stp>
        <stp>calc_maturity</stp>
        <stp>[regression 04.xlsx]main!R11C10</stp>
        <tr r="J11" s="1"/>
      </tp>
      <tp t="s">
        <v>26/02/2025</v>
        <stp/>
        <stp>##V3_BDPV12</stp>
        <stp>XS1195202822 Corp</stp>
        <stp>nxt_call_dt</stp>
        <stp>[regression 04.xlsx]main!R43C9</stp>
        <tr r="I43" s="1"/>
      </tp>
      <tp t="s">
        <v>09/12/2025</v>
        <stp/>
        <stp>##V3_BDPV12</stp>
        <stp>XS1294343337 Corp</stp>
        <stp>nxt_call_dt</stp>
        <stp>[regression 04.xlsx]main!R29C9</stp>
        <tr r="I29" s="1"/>
      </tp>
      <tp t="s">
        <v>Y</v>
        <stp/>
        <stp>##V3_BDPV12</stp>
        <stp>USQ12441AB91 Corp</stp>
        <stp>callable</stp>
        <stp>[regression 04.xlsx]SEM!R104C7</stp>
        <tr r="G104" s="3"/>
      </tp>
      <tp t="s">
        <v>15/11/2049</v>
        <stp/>
        <stp>##V3_BDPV12</stp>
        <stp>US912810SK51 Govt</stp>
        <stp>final_maturity</stp>
        <stp>[regression 04.xlsx]SEM!R55C9</stp>
        <tr r="I55" s="3"/>
      </tp>
      <tp t="e">
        <v>#N/A</v>
        <stp/>
        <stp>##V3_BDPV12</stp>
        <stp xml:space="preserve">FR0013455813_JP_REPO </stp>
        <stp>nxt_call_dt</stp>
        <stp>[regression 04.xlsx]SEM!R237C8</stp>
        <tr r="H237" s="3"/>
      </tp>
      <tp t="e">
        <v>#N/A</v>
        <stp/>
        <stp>##V3_BDPV12</stp>
        <stp xml:space="preserve">XS2101349723_JP_REPO </stp>
        <stp>short_name</stp>
        <stp>[regression 04.xlsx]SEM!R206C5</stp>
        <tr r="E206" s="3"/>
      </tp>
      <tp t="e">
        <v>#N/A</v>
        <stp/>
        <stp>##V3_BDPV12</stp>
        <stp xml:space="preserve">XS1222594472_JP_REPO </stp>
        <stp>short_name</stp>
        <stp>[regression 04.xlsx]SEM!R209C5</stp>
        <tr r="E209" s="3"/>
      </tp>
      <tp t="s">
        <v>02/04/2032</v>
        <stp/>
        <stp>##V3_BDPV12</stp>
        <stp>BE6320935271 Corp</stp>
        <stp>final_maturity</stp>
        <stp>[regression 04.xlsx]SEM!R70C9</stp>
        <tr r="I70" s="3"/>
      </tp>
      <tp t="e">
        <v>#N/A</v>
        <stp/>
        <stp>##V3_BDPV12</stp>
        <stp xml:space="preserve">XS1043552188_JP_REPO </stp>
        <stp>short_name</stp>
        <stp>[regression 04.xlsx]SEM!R259C5</stp>
        <tr r="E259" s="3"/>
      </tp>
      <tp t="e">
        <v>#N/A</v>
        <stp/>
        <stp>##V3_BDPV12</stp>
        <stp xml:space="preserve">XS2010037765_CS_REPO </stp>
        <stp>short_name</stp>
        <stp>[regression 04.xlsx]SEM!R249C5</stp>
        <tr r="E249" s="3"/>
      </tp>
      <tp t="s">
        <v>DAIMLER AG</v>
        <stp/>
        <stp>##V3_BDPV12</stp>
        <stp>DE000A2YNZY4 Corp</stp>
        <stp>short_name</stp>
        <stp>[regression 04.xlsx]SEM!R14C5</stp>
        <tr r="E14" s="3"/>
      </tp>
      <tp t="s">
        <v>11/05/2028</v>
        <stp/>
        <stp>##V3_BDPV12</stp>
        <stp>DE000A169NC2 Corp</stp>
        <stp>final_maturity</stp>
        <stp>[regression 04.xlsx]SEM!R15C9</stp>
        <tr r="I15" s="3"/>
      </tp>
      <tp t="e">
        <v>#N/A</v>
        <stp/>
        <stp>##V3_BDPV12</stp>
        <stp xml:space="preserve">XS1501166869_JP_REPO </stp>
        <stp>short_name</stp>
        <stp>[regression 04.xlsx]SEM!R299C5</stp>
        <tr r="E299" s="3"/>
      </tp>
      <tp t="s">
        <v>26/09/2029</v>
        <stp/>
        <stp>##V3_BDPV12</stp>
        <stp>XS1689540935 Corp</stp>
        <stp>final_maturity</stp>
        <stp>[regression 04.xlsx]SEM!R86C9</stp>
        <tr r="I86" s="3"/>
      </tp>
      <tp t="s">
        <v>23/04/2075</v>
        <stp/>
        <stp>##V3_BDPV12</stp>
        <stp>XS1222591023 Corp</stp>
        <stp>final_maturity</stp>
        <stp>[regression 04.xlsx]SEM!R99C9</stp>
        <tr r="I99" s="3"/>
      </tp>
      <tp t="e">
        <v>#N/A</v>
        <stp/>
        <stp>##V3_BDPV12</stp>
        <stp xml:space="preserve">US404280BP39_JP_REPO </stp>
        <stp>final_maturity</stp>
        <stp>[regression 04.xlsx]SEM!R254C9</stp>
        <tr r="I254" s="3"/>
      </tp>
      <tp t="s">
        <v>15/04/2025</v>
        <stp/>
        <stp>##V3_BDPV12</stp>
        <stp>XS2156510021 Corp</stp>
        <stp>final_maturity</stp>
        <stp>[regression 04.xlsx]SEM!R90C9</stp>
        <tr r="I90" s="3"/>
      </tp>
      <tp t="s">
        <v>19/03/2025</v>
        <stp/>
        <stp>##V3_BDPV12</stp>
        <stp>XS1139315581 Corp</stp>
        <stp>final_maturity</stp>
        <stp>[regression 04.xlsx]SEM!R60C9</stp>
        <tr r="I60" s="3"/>
      </tp>
      <tp t="s">
        <v>VODAFONE GROUP</v>
        <stp/>
        <stp>##V3_BDPV12</stp>
        <stp>US92857WBQ24 Corp</stp>
        <stp>short_name</stp>
        <stp>[regression 04.xlsx]SEM!R165C5</stp>
        <tr r="E165" s="3"/>
      </tp>
      <tp t="e">
        <v>#N/A</v>
        <stp/>
        <stp>##V3_BDPV12</stp>
        <stp xml:space="preserve">FR0013284270_JP_REPO </stp>
        <stp>callable</stp>
        <stp>[regression 04.xlsx]SEM!R242C7</stp>
        <tr r="G242" s="3"/>
      </tp>
      <tp t="s">
        <v>25/06/2079</v>
        <stp/>
        <stp>##V3_BDPV12</stp>
        <stp>XS2011260705 Corp</stp>
        <stp>final_maturity</stp>
        <stp>[regression 04.xlsx]SEM!R133C9</stp>
        <tr r="I133" s="3"/>
      </tp>
      <tp t="s">
        <v>#N/A Field Not Applicable</v>
        <stp/>
        <stp>##V3_BDPV12</stp>
        <stp>XS1076957700 Corp</stp>
        <stp>final_maturity</stp>
        <stp>[regression 04.xlsx]SEM!R402C9</stp>
        <tr r="I402" s="3"/>
      </tp>
      <tp t="s">
        <v>23/04/2075</v>
        <stp/>
        <stp>##V3_BDPV12</stp>
        <stp>XS1222591023 Corp</stp>
        <stp>final_maturity</stp>
        <stp>[regression 04.xlsx]SEM!R171C9</stp>
        <tr r="I171" s="3"/>
      </tp>
      <tp t="s">
        <v>05/04/2077</v>
        <stp/>
        <stp>##V3_BDPV12</stp>
        <stp>XS1498442521 Corp</stp>
        <stp>final_maturity</stp>
        <stp>[regression 04.xlsx]SEM!R119C9</stp>
        <tr r="I119" s="3"/>
      </tp>
      <tp t="s">
        <v>03/10/2078</v>
        <stp/>
        <stp>##V3_BDPV12</stp>
        <stp>XS1888179550 Corp</stp>
        <stp>final_maturity</stp>
        <stp>[regression 04.xlsx]SEM!R163C9</stp>
        <tr r="I163" s="3"/>
      </tp>
      <tp t="s">
        <v>BANCO BILBAO VIZ</v>
        <stp/>
        <stp>##V3_BDPV12</stp>
        <stp>US05946KAG67 Corp</stp>
        <stp>short_name</stp>
        <stp>[regression 04.xlsx]SEM!R397C5</stp>
        <tr r="E397" s="3"/>
      </tp>
      <tp t="s">
        <v>10/09/2075</v>
        <stp/>
        <stp>##V3_BDPV12</stp>
        <stp>XS0954674825 Corp</stp>
        <stp>final_maturity</stp>
        <stp>[regression 04.xlsx]SEM!R123C9</stp>
        <tr r="I123" s="3"/>
      </tp>
      <tp t="e">
        <v>#N/A</v>
        <stp/>
        <stp>##V3_BDPV12</stp>
        <stp xml:space="preserve">XS0992293901_CS_REPO </stp>
        <stp>callable</stp>
        <stp>[regression 04.xlsx]SEM!R336C7</stp>
        <tr r="G336" s="3"/>
      </tp>
      <tp t="e">
        <v>#N/A</v>
        <stp/>
        <stp>##V3_BDPV12</stp>
        <stp xml:space="preserve">XS1823623878_JP_REPO </stp>
        <stp>callable</stp>
        <stp>[regression 04.xlsx]SEM!R217C7</stp>
        <tr r="G217" s="3"/>
      </tp>
      <tp t="s">
        <v>HSBC HOLDINGS</v>
        <stp/>
        <stp>##V3_BDPV12</stp>
        <stp>US404280BC26 Corp</stp>
        <stp>short_name</stp>
        <stp>[regression 04.xlsx]SEM!R369C5</stp>
        <tr r="E369" s="3"/>
      </tp>
      <tp t="e">
        <v>#N/A</v>
        <stp/>
        <stp>##V3_BDPV12</stp>
        <stp xml:space="preserve">XS2011260531_JP_REPO </stp>
        <stp>callable</stp>
        <stp>[regression 04.xlsx]SEM!R264C7</stp>
        <tr r="G264" s="3"/>
      </tp>
      <tp t="s">
        <v>04/04/2024</v>
        <stp/>
        <stp>##V3_BDPV12</stp>
        <stp>XS1974787480 Corp</stp>
        <stp>nxt_call_dt</stp>
        <stp>[regression 04.xlsx]main!R39C9</stp>
        <tr r="I39" s="1"/>
      </tp>
      <tp>
        <v>695.7113037109375</v>
        <stp/>
        <stp>##V3_BDPV12</stp>
        <stp>AS146424 Corp</stp>
        <stp>blp_i_sprd_mid</stp>
        <stp>[regression 04.xlsx]all names!R69C12</stp>
        <tr r="L69" s="16"/>
      </tp>
      <tp>
        <v>233.60618591308594</v>
        <stp/>
        <stp>##V3_BDPV12</stp>
        <stp>ZR363806 Corp</stp>
        <stp>blp_i_sprd_mid</stp>
        <stp>[regression 04.xlsx]all names!R46C12</stp>
        <tr r="L46" s="16"/>
      </tp>
      <tp>
        <v>237.99385070800781</v>
        <stp/>
        <stp>##V3_BDPV12</stp>
        <stp>ZR570567 Corp</stp>
        <stp>blp_i_sprd_mid</stp>
        <stp>[regression 04.xlsx]all names!R49C13</stp>
        <tr r="M49" s="16"/>
      </tp>
      <tp>
        <v>263.90582275390625</v>
        <stp/>
        <stp>##V3_BDPV12</stp>
        <stp>ZR363807 Corp</stp>
        <stp>blp_i_sprd_mid</stp>
        <stp>[regression 04.xlsx]all names!R46C13</stp>
        <tr r="M46" s="16"/>
      </tp>
      <tp>
        <v>759.56011962890625</v>
        <stp/>
        <stp>##V3_BDPV12</stp>
        <stp>AO262515 Corp</stp>
        <stp>blp_i_sprd_mid</stp>
        <stp>[regression 04.xlsx]all names!R57C13</stp>
        <tr r="M57" s="16"/>
      </tp>
      <tp>
        <v>463.01193237304688</v>
        <stp/>
        <stp>##V3_BDPV12</stp>
        <stp>AL211915 Corp</stp>
        <stp>blp_i_sprd_mid</stp>
        <stp>[regression 04.xlsx]all names!R55C13</stp>
        <tr r="M55" s="16"/>
      </tp>
      <tp>
        <v>297.72036743164063</v>
        <stp/>
        <stp>##V3_BDPV12</stp>
        <stp>EK352403 Corp</stp>
        <stp>blp_i_sprd_mid</stp>
        <stp>[regression 04.xlsx]all names!R16C12</stp>
        <tr r="L16" s="16"/>
      </tp>
      <tp t="s">
        <v>Pharmaceuticals</v>
        <stp/>
        <stp>##V3_BDPV12</stp>
        <stp>DE000A11QR73 Corp</stp>
        <stp>INDUSTRY_GROUP</stp>
        <stp>[regression 04.xlsx]main!R22C8</stp>
        <tr r="H22" s="1"/>
      </tp>
      <tp>
        <v>260.76742553710938</v>
        <stp/>
        <stp>##V3_BDPV12</stp>
        <stp>AQ711148 Corp</stp>
        <stp>blp_i_sprd_mid</stp>
        <stp>[regression 04.xlsx]all names!R32C12</stp>
        <tr r="L32" s="16"/>
      </tp>
      <tp>
        <v>325.30813598632813</v>
        <stp/>
        <stp>##V3_BDPV12</stp>
        <stp>AL243419 Corp</stp>
        <stp>blp_i_sprd_mid</stp>
        <stp>[regression 04.xlsx]all names!R44C12</stp>
        <tr r="L44" s="16"/>
      </tp>
      <tp>
        <v>325.30813598632813</v>
        <stp/>
        <stp>##V3_BDPV12</stp>
        <stp>AL243419 Corp</stp>
        <stp>blp_i_sprd_mid</stp>
        <stp>[regression 04.xlsx]all names!R44C13</stp>
        <tr r="M44" s="16"/>
      </tp>
      <tp>
        <v>370.10177612304688</v>
        <stp/>
        <stp>##V3_BDPV12</stp>
        <stp>ZQ782646 Corp</stp>
        <stp>blp_i_sprd_mid</stp>
        <stp>[regression 04.xlsx]all names!R27C13</stp>
        <tr r="M27" s="16"/>
      </tp>
      <tp t="s">
        <v>26/02/2025</v>
        <stp/>
        <stp>##V3_BDPV12</stp>
        <stp>XS1195202822 Corp</stp>
        <stp>nxt_call_dt</stp>
        <stp>[regression 04.xlsx]main!R44C9</stp>
        <tr r="I44" s="1"/>
      </tp>
      <tp t="e">
        <v>#N/A</v>
        <stp/>
        <stp>##V3_BDPV12</stp>
        <stp xml:space="preserve">FR0013330537_CA_REPO </stp>
        <stp>nxt_call_dt</stp>
        <stp>[regression 04.xlsx]SEM!R304C8</stp>
        <tr r="H304" s="3"/>
      </tp>
      <tp t="e">
        <v>#N/A</v>
        <stp/>
        <stp>##V3_BDPV12</stp>
        <stp xml:space="preserve">XS1111123987_JP_REPO </stp>
        <stp>nxt_call_dt</stp>
        <stp>[regression 04.xlsx]SEM!R252C8</stp>
        <tr r="H252" s="3"/>
      </tp>
      <tp t="s">
        <v>EURO-BOBL FUTURE  Jun20</v>
        <stp/>
        <stp>##V3_BDPV12</stp>
        <stp>OEM0 Comdty</stp>
        <stp>short_name</stp>
        <stp>[regression 04.xlsx]SEM!R73C5</stp>
        <tr r="E73" s="3"/>
      </tp>
      <tp t="e">
        <v>#N/A</v>
        <stp/>
        <stp>##V3_BDPV12</stp>
        <stp xml:space="preserve">XS1216019585_JP_REPO </stp>
        <stp>nxt_call_dt</stp>
        <stp>[regression 04.xlsx]SEM!R319C8</stp>
        <tr r="H319" s="3"/>
      </tp>
      <tp t="e">
        <v>#N/A</v>
        <stp/>
        <stp>##V3_BDPV12</stp>
        <stp xml:space="preserve">XS0954674825_JP_REPO </stp>
        <stp>nxt_call_dt</stp>
        <stp>[regression 04.xlsx]SEM!R236C8</stp>
        <tr r="H236" s="3"/>
      </tp>
      <tp t="e">
        <v>#N/A</v>
        <stp/>
        <stp>##V3_BDPV12</stp>
        <stp xml:space="preserve">XS1602466424_CS_REPO </stp>
        <stp>nxt_call_dt</stp>
        <stp>[regression 04.xlsx]SEM!R335C8</stp>
        <tr r="H335" s="3"/>
      </tp>
      <tp t="e">
        <v>#N/A</v>
        <stp/>
        <stp>##V3_BDPV12</stp>
        <stp xml:space="preserve">XS1222591023_JP_REPO </stp>
        <stp>nxt_call_dt</stp>
        <stp>[regression 04.xlsx]SEM!R208C8</stp>
        <tr r="H208" s="3"/>
      </tp>
      <tp t="e">
        <v>#N/A</v>
        <stp/>
        <stp>##V3_BDPV12</stp>
        <stp xml:space="preserve">XS1195201931_JP_REPO </stp>
        <stp>nxt_call_dt</stp>
        <stp>[regression 04.xlsx]SEM!R296C8</stp>
        <tr r="H296" s="3"/>
      </tp>
      <tp t="e">
        <v>#N/A</v>
        <stp/>
        <stp>##V3_BDPV12</stp>
        <stp xml:space="preserve">FR0013292828_JP_REPO </stp>
        <stp>nxt_call_dt</stp>
        <stp>[regression 04.xlsx]SEM!R210C8</stp>
        <tr r="H210" s="3"/>
      </tp>
      <tp t="e">
        <v>#N/A</v>
        <stp/>
        <stp>##V3_BDPV12</stp>
        <stp xml:space="preserve">XS1629658755_JP_REPO </stp>
        <stp>nxt_call_dt</stp>
        <stp>[regression 04.xlsx]SEM!R314C8</stp>
        <tr r="H314" s="3"/>
      </tp>
      <tp t="e">
        <v>#N/A</v>
        <stp/>
        <stp>##V3_BDPV12</stp>
        <stp xml:space="preserve">XS1658012023_JP_REPO </stp>
        <stp>nxt_call_dt</stp>
        <stp>[regression 04.xlsx]SEM!R202C8</stp>
        <tr r="H202" s="3"/>
      </tp>
      <tp t="s">
        <v>#N/A Field Not Applicable</v>
        <stp/>
        <stp>##V3_BDPV12</stp>
        <stp>FR0013457157 Corp</stp>
        <stp>final_maturity</stp>
        <stp>[regression 04.xlsx]SEM!R94C9</stp>
        <tr r="I94" s="3"/>
      </tp>
      <tp t="e">
        <v>#N/A</v>
        <stp/>
        <stp>##V3_BDPV12</stp>
        <stp xml:space="preserve">XS2020583618_JP_REPO </stp>
        <stp>short_name</stp>
        <stp>[regression 04.xlsx]SEM!R289C5</stp>
        <tr r="E289" s="3"/>
      </tp>
      <tp t="e">
        <v>#N/A</v>
        <stp/>
        <stp>##V3_BDPV12</stp>
        <stp xml:space="preserve">US404280BC26_CS_REPO </stp>
        <stp>final_maturity</stp>
        <stp>[regression 04.xlsx]SEM!R333C9</stp>
        <tr r="I333" s="3"/>
      </tp>
      <tp t="s">
        <v>04/12/2069</v>
        <stp/>
        <stp>##V3_BDPV12</stp>
        <stp>FR0013464963 Corp</stp>
        <stp>final_maturity</stp>
        <stp>[regression 04.xlsx]SEM!R23C9</stp>
        <tr r="I23" s="3"/>
      </tp>
      <tp t="e">
        <v>#N/A</v>
        <stp/>
        <stp>##V3_BDPV12</stp>
        <stp xml:space="preserve">XS1152338072_JP_REPO </stp>
        <stp>short_name</stp>
        <stp>[regression 04.xlsx]SEM!R265C5</stp>
        <tr r="E265" s="3"/>
      </tp>
      <tp t="e">
        <v>#N/A</v>
        <stp/>
        <stp>##V3_BDPV12</stp>
        <stp xml:space="preserve">XS1413581205_JP_REPO </stp>
        <stp>short_name</stp>
        <stp>[regression 04.xlsx]SEM!R298C5</stp>
        <tr r="E298" s="3"/>
      </tp>
      <tp t="e">
        <v>#N/A</v>
        <stp/>
        <stp>##V3_BDPV12</stp>
        <stp xml:space="preserve">XS1888180996_JP_REPO </stp>
        <stp>short_name</stp>
        <stp>[regression 04.xlsx]SEM!R310C5</stp>
        <tr r="E310" s="3"/>
      </tp>
      <tp t="e">
        <v>#N/A</v>
        <stp/>
        <stp>##V3_BDPV12</stp>
        <stp xml:space="preserve">XS1888179477_JP_REPO </stp>
        <stp>short_name</stp>
        <stp>[regression 04.xlsx]SEM!R309C5</stp>
        <tr r="E309" s="3"/>
      </tp>
      <tp t="e">
        <v>#N/A</v>
        <stp/>
        <stp>##V3_BDPV12</stp>
        <stp xml:space="preserve">XS1413581205_CS_REPO </stp>
        <stp>short_name</stp>
        <stp>[regression 04.xlsx]SEM!R338C5</stp>
        <tr r="E338" s="3"/>
      </tp>
      <tp t="s">
        <v>14/01/2027</v>
        <stp/>
        <stp>##V3_BDPV12</stp>
        <stp>XS2101349723 Corp</stp>
        <stp>final_maturity</stp>
        <stp>[regression 04.xlsx]SEM!R80C9</stp>
        <tr r="I80" s="3"/>
      </tp>
      <tp t="s">
        <v>01/07/2039</v>
        <stp/>
        <stp>##V3_BDPV12</stp>
        <stp>XS2020583618 Corp</stp>
        <stp>final_maturity</stp>
        <stp>[regression 04.xlsx]SEM!R56C9</stp>
        <tr r="I56" s="3"/>
      </tp>
      <tp t="s">
        <v>02/11/2036</v>
        <stp/>
        <stp>##V3_BDPV12</stp>
        <stp>XS1513062411 Corp</stp>
        <stp>final_maturity</stp>
        <stp>[regression 04.xlsx]SEM!R44C9</stp>
        <tr r="I44" s="3"/>
      </tp>
      <tp t="s">
        <v>24/10/2025</v>
        <stp/>
        <stp>##V3_BDPV12</stp>
        <stp>XS1705553250 Corp</stp>
        <stp>final_maturity</stp>
        <stp>[regression 04.xlsx]SEM!R54C9</stp>
        <tr r="I54" s="3"/>
      </tp>
      <tp t="s">
        <v>22/04/2025</v>
        <stp/>
        <stp>##V3_BDPV12</stp>
        <stp>XS1222590488 Corp</stp>
        <stp>final_maturity</stp>
        <stp>[regression 04.xlsx]SEM!R25C9</stp>
        <tr r="I25" s="3"/>
      </tp>
      <tp t="s">
        <v>25/05/2028</v>
        <stp/>
        <stp>##V3_BDPV12</stp>
        <stp>XS1419646317 Corp</stp>
        <stp>final_maturity</stp>
        <stp>[regression 04.xlsx]SEM!R81C9</stp>
        <tr r="I81" s="3"/>
      </tp>
      <tp t="s">
        <v>27/06/2024</v>
        <stp/>
        <stp>##V3_BDPV12</stp>
        <stp>AT214421 Corp</stp>
        <stp>nxt_call_dt</stp>
        <stp>[regression 04.xlsx]directH (vw)!R10C5</stp>
        <tr r="E10" s="14"/>
      </tp>
      <tp t="s">
        <v>20/10/2025</v>
        <stp/>
        <stp>##V3_BDPV12</stp>
        <stp>QJ201812 Corp</stp>
        <stp>nxt_call_dt</stp>
        <stp>[regression 04.xlsx]curves!R14C10</stp>
        <tr r="J14" s="20"/>
      </tp>
      <tp t="e">
        <v>#N/A</v>
        <stp/>
        <stp>##V3_BDPV12</stp>
        <stp xml:space="preserve">XS1476654238_JP_REPO </stp>
        <stp>callable</stp>
        <stp>[regression 04.xlsx]SEM!R274C7</stp>
        <tr r="G274" s="3"/>
      </tp>
      <tp t="s">
        <v>#N/A Field Not Applicable</v>
        <stp/>
        <stp>##V3_BDPV12</stp>
        <stp>XS1602466424 Corp</stp>
        <stp>final_maturity</stp>
        <stp>[regression 04.xlsx]SEM!R393C9</stp>
        <tr r="I393" s="3"/>
      </tp>
      <tp t="s">
        <v>#N/A Field Not Applicable</v>
        <stp/>
        <stp>##V3_BDPV12</stp>
        <stp>XS2046625765 Corp</stp>
        <stp>final_maturity</stp>
        <stp>[regression 04.xlsx]SEM!R384C9</stp>
        <tr r="I384" s="3"/>
      </tp>
      <tp t="e">
        <v>#N/A</v>
        <stp/>
        <stp>##V3_BDPV12</stp>
        <stp xml:space="preserve">XS2004381245_JP_REPO </stp>
        <stp>callable</stp>
        <stp>[regression 04.xlsx]SEM!R295C7</stp>
        <tr r="G295" s="3"/>
      </tp>
      <tp t="s">
        <v>#N/A Field Not Applicable</v>
        <stp/>
        <stp>##V3_BDPV12</stp>
        <stp>XS2024502960 Corp</stp>
        <stp>final_maturity</stp>
        <stp>[regression 04.xlsx]SEM!R355C9</stp>
        <tr r="I355" s="3"/>
      </tp>
      <tp t="e">
        <v>#N/A</v>
        <stp/>
        <stp>##V3_BDPV12</stp>
        <stp xml:space="preserve">XS1152338072_JP_REPO </stp>
        <stp>callable</stp>
        <stp>[regression 04.xlsx]SEM!R265C7</stp>
        <tr r="G265" s="3"/>
      </tp>
      <tp t="e">
        <v>#N/A</v>
        <stp/>
        <stp>##V3_BDPV12</stp>
        <stp xml:space="preserve">FR0013292828_JP_REPO </stp>
        <stp>callable</stp>
        <stp>[regression 04.xlsx]SEM!R210C7</stp>
        <tr r="G210" s="3"/>
      </tp>
      <tp t="s">
        <v>#N/A Field Not Applicable</v>
        <stp/>
        <stp>##V3_BDPV12</stp>
        <stp>XS1998799792 Corp</stp>
        <stp>final_maturity</stp>
        <stp>[regression 04.xlsx]SEM!R395C9</stp>
        <tr r="I395" s="3"/>
      </tp>
      <tp t="e">
        <v>#N/A</v>
        <stp/>
        <stp>##V3_BDPV12</stp>
        <stp xml:space="preserve">XS1795406575_JP_REPO </stp>
        <stp>callable</stp>
        <stp>[regression 04.xlsx]SEM!R292C7</stp>
        <tr r="G292" s="3"/>
      </tp>
      <tp t="s">
        <v>#N/A Field Not Applicable</v>
        <stp/>
        <stp>##V3_BDPV12</stp>
        <stp>XS1951093894 Corp</stp>
        <stp>final_maturity</stp>
        <stp>[regression 04.xlsx]SEM!R423C9</stp>
        <tr r="I423" s="3"/>
      </tp>
      <tp t="s">
        <v>22/10/2077</v>
        <stp/>
        <stp>##V3_BDPV12</stp>
        <stp>XS1309437215 Corp</stp>
        <stp>final_maturity</stp>
        <stp>[regression 04.xlsx]SEM!R102C9</stp>
        <tr r="I102" s="3"/>
      </tp>
      <tp t="e">
        <v>#N/A</v>
        <stp/>
        <stp>##V3_BDPV12</stp>
        <stp xml:space="preserve">XS1216019585_JP_REPO </stp>
        <stp>callable</stp>
        <stp>[regression 04.xlsx]SEM!R319C7</stp>
        <tr r="G319" s="3"/>
      </tp>
      <tp t="s">
        <v>04/04/2024</v>
        <stp/>
        <stp>##V3_BDPV12</stp>
        <stp>XS1974787480 Corp</stp>
        <stp>nxt_call_dt</stp>
        <stp>[regression 04.xlsx]main!R38C9</stp>
        <tr r="I38" s="1"/>
      </tp>
      <tp>
        <v>162.77232360839844</v>
        <stp/>
        <stp>##V3_BDPV12</stp>
        <stp>QZ716550 Corp</stp>
        <stp>blp_i_sprd_mid</stp>
        <stp>[regression 04.xlsx]all names!R30C12</stp>
        <tr r="L30" s="16"/>
      </tp>
      <tp>
        <v>144.46624755859375</v>
        <stp/>
        <stp>##V3_BDPV12</stp>
        <stp>AR008123 Corp</stp>
        <stp>blp_i_sprd_mid</stp>
        <stp>[regression 04.xlsx]all names!R11C12</stp>
        <tr r="L11" s="16"/>
      </tp>
      <tp>
        <v>304.3992919921875</v>
        <stp/>
        <stp>##V3_BDPV12</stp>
        <stp>AS640440 Corp</stp>
        <stp>blp_i_sprd_mid</stp>
        <stp>[regression 04.xlsx]all names!R31C13</stp>
        <tr r="M31" s="16"/>
      </tp>
      <tp>
        <v>246.53883361816406</v>
        <stp/>
        <stp>##V3_BDPV12</stp>
        <stp>AZ207706 Corp</stp>
        <stp>blp_i_sprd_mid</stp>
        <stp>[regression 04.xlsx]all names!R45C13</stp>
        <tr r="M45" s="16"/>
      </tp>
      <tp t="s">
        <v>Pharmaceuticals</v>
        <stp/>
        <stp>##V3_BDPV12</stp>
        <stp>DE000A11QR73 Corp</stp>
        <stp>INDUSTRY_GROUP</stp>
        <stp>[regression 04.xlsx]main!R23C8</stp>
        <tr r="H23" s="1"/>
      </tp>
      <tp>
        <v>1058.5728759765625</v>
        <stp/>
        <stp>##V3_BDPV12</stp>
        <stp>AX691342 Corp</stp>
        <stp>blp_i_sprd_mid</stp>
        <stp>[regression 04.xlsx]all names!R40C12</stp>
        <tr r="L40" s="16"/>
      </tp>
      <tp>
        <v>1058.5728759765625</v>
        <stp/>
        <stp>##V3_BDPV12</stp>
        <stp>AX691342 Corp</stp>
        <stp>blp_i_sprd_mid</stp>
        <stp>[regression 04.xlsx]all names!R40C13</stp>
        <tr r="M40" s="16"/>
      </tp>
      <tp>
        <v>236.52322387695313</v>
        <stp/>
        <stp>##V3_BDPV12</stp>
        <stp>QZ730458 Corp</stp>
        <stp>blp_i_sprd_mid</stp>
        <stp>[regression 04.xlsx]all names!R67C13</stp>
        <tr r="M67" s="16"/>
      </tp>
      <tp t="s">
        <v>25/03/2025</v>
        <stp/>
        <stp>##V3_BDPV12</stp>
        <stp>XS1207058733 Corp</stp>
        <stp>nxt_call_dt</stp>
        <stp>[regression 04.xlsx]main!R28C9</stp>
        <tr r="I28" s="1"/>
      </tp>
      <tp>
        <v>202.74024963378906</v>
        <stp/>
        <stp>##V3_BDPV12</stp>
        <stp>ZP454068 Corp</stp>
        <stp>blp_i_sprd_mid</stp>
        <stp>[regression 04.xlsx]all names!R28C13</stp>
        <tr r="M28" s="16"/>
      </tp>
      <tp t="e">
        <v>#N/A</v>
        <stp/>
        <stp>##V3_BDPV12</stp>
        <stp xml:space="preserve">XS1043552188_JP_REPO </stp>
        <stp>nxt_call_dt</stp>
        <stp>[regression 04.xlsx]SEM!R259C8</stp>
        <tr r="H259" s="3"/>
      </tp>
      <tp t="s">
        <v>EURO-BOBL FUTURE  Jun20</v>
        <stp/>
        <stp>##V3_BDPV12</stp>
        <stp>OEM0 Comdty</stp>
        <stp>short_name</stp>
        <stp>[regression 04.xlsx]SEM!R92C5</stp>
        <tr r="E92" s="3"/>
      </tp>
      <tp t="s">
        <v>EURO-BUXL 30Y BND Jun20</v>
        <stp/>
        <stp>##V3_BDPV12</stp>
        <stp>UBM0 Comdty</stp>
        <stp>short_name</stp>
        <stp>[regression 04.xlsx]SEM!R65C5</stp>
        <tr r="E65" s="3"/>
      </tp>
      <tp t="e">
        <v>#N/A</v>
        <stp/>
        <stp>##V3_BDPV12</stp>
        <stp xml:space="preserve">XS2014382845_JP_REPO </stp>
        <stp>nxt_call_dt</stp>
        <stp>[regression 04.xlsx]SEM!R197C8</stp>
        <tr r="H197" s="3"/>
      </tp>
      <tp t="e">
        <v>#N/A</v>
        <stp/>
        <stp>##V3_BDPV12</stp>
        <stp xml:space="preserve">XS1254119750_JP_REPO </stp>
        <stp>nxt_call_dt</stp>
        <stp>[regression 04.xlsx]SEM!R278C8</stp>
        <tr r="H278" s="3"/>
      </tp>
      <tp t="e">
        <v>#N/A</v>
        <stp/>
        <stp>##V3_BDPV12</stp>
        <stp xml:space="preserve">XS2020670936_JP_REPO </stp>
        <stp>nxt_call_dt</stp>
        <stp>[regression 04.xlsx]SEM!R322C8</stp>
        <tr r="H322" s="3"/>
      </tp>
      <tp t="s">
        <v>#N/A N/A</v>
        <stp/>
        <stp>##V3_BDPV12</stp>
        <stp>EK337178 Corp</stp>
        <stp>rtg_moody</stp>
        <stp>[regression 04.xlsx]curves!R7C17</stp>
        <tr r="Q7" s="20"/>
      </tp>
      <tp t="s">
        <v>30/03/2032</v>
        <stp/>
        <stp>##V3_BDPV12</stp>
        <stp>FR0013504693 Corp</stp>
        <stp>final_maturity</stp>
        <stp>[regression 04.xlsx]SEM!R34C9</stp>
        <tr r="I34" s="3"/>
      </tp>
      <tp t="e">
        <v>#N/A</v>
        <stp/>
        <stp>##V3_BDPV12</stp>
        <stp xml:space="preserve">XS1120649584_JP_REPO </stp>
        <stp>short_name</stp>
        <stp>[regression 04.xlsx]SEM!R212C5</stp>
        <tr r="E212" s="3"/>
      </tp>
      <tp t="s">
        <v>#N/A Field Not Applicable</v>
        <stp/>
        <stp>##V3_BDPV12</stp>
        <stp>FR0013425170 Corp</stp>
        <stp>final_maturity</stp>
        <stp>[regression 04.xlsx]SEM!R95C9</stp>
        <tr r="I95" s="3"/>
      </tp>
      <tp t="e">
        <v>#N/A</v>
        <stp/>
        <stp>##V3_BDPV12</stp>
        <stp xml:space="preserve">XS1498442521_JP_REPO </stp>
        <stp>short_name</stp>
        <stp>[regression 04.xlsx]SEM!R232C5</stp>
        <tr r="E232" s="3"/>
      </tp>
      <tp t="e">
        <v>#N/A</v>
        <stp/>
        <stp>##V3_BDPV12</stp>
        <stp xml:space="preserve">XS0992293901_JP_REPO </stp>
        <stp>short_name</stp>
        <stp>[regression 04.xlsx]SEM!R283C5</stp>
        <tr r="E283" s="3"/>
      </tp>
      <tp t="s">
        <v>13/04/2025</v>
        <stp/>
        <stp>##V3_BDPV12</stp>
        <stp>XS1595704872 Corp</stp>
        <stp>final_maturity</stp>
        <stp>[regression 04.xlsx]SEM!R40C9</stp>
        <tr r="I40" s="3"/>
      </tp>
      <tp t="s">
        <v>16/04/2040</v>
        <stp/>
        <stp>##V3_BDPV12</stp>
        <stp>XS2156768546 Corp</stp>
        <stp>final_maturity</stp>
        <stp>[regression 04.xlsx]SEM!R16C9</stp>
        <tr r="I16" s="3"/>
      </tp>
      <tp t="s">
        <v>04/10/2029</v>
        <stp/>
        <stp>##V3_BDPV12</stp>
        <stp>XS1693818525 Corp</stp>
        <stp>final_maturity</stp>
        <stp>[regression 04.xlsx]SEM!R75C9</stp>
        <tr r="I75" s="3"/>
      </tp>
      <tp t="s">
        <v>16/08/2033</v>
        <stp/>
        <stp>##V3_BDPV12</stp>
        <stp>XS1772374770 Corp</stp>
        <stp>final_maturity</stp>
        <stp>[regression 04.xlsx]SEM!R17C9</stp>
        <tr r="I17" s="3"/>
      </tp>
      <tp t="s">
        <v>08/11/2039</v>
        <stp/>
        <stp>##V3_BDPV12</stp>
        <stp>XS2078735433 Corp</stp>
        <stp>final_maturity</stp>
        <stp>[regression 04.xlsx]SEM!R47C9</stp>
        <tr r="I47" s="3"/>
      </tp>
      <tp t="s">
        <v>24/02/2028</v>
        <stp/>
        <stp>##V3_BDPV12</stp>
        <stp>XS2123320033 Corp</stp>
        <stp>final_maturity</stp>
        <stp>[regression 04.xlsx]SEM!R87C9</stp>
        <tr r="I87" s="3"/>
      </tp>
      <tp t="s">
        <v>12/06/2020</v>
        <stp/>
        <stp>##V3_BDPV12</stp>
        <stp>XS0942081570 Corp</stp>
        <stp>final_maturity</stp>
        <stp>[regression 04.xlsx]SEM!R66C9</stp>
        <tr r="I66" s="3"/>
      </tp>
      <tp t="s">
        <v>21/04/2023</v>
        <stp/>
        <stp>##V3_BDPV12</stp>
        <stp>XS2149270477 Corp</stp>
        <stp>final_maturity</stp>
        <stp>[regression 04.xlsx]SEM!R76C9</stp>
        <tr r="I76" s="3"/>
      </tp>
      <tp t="s">
        <v>06/10/2026</v>
        <stp/>
        <stp>##V3_BDPV12</stp>
        <stp>QZ730458 Corp</stp>
        <stp>nxt_call_dt</stp>
        <stp>[regression 04.xlsx]curves!R46C10</stp>
        <tr r="J46" s="20"/>
      </tp>
      <tp t="s">
        <v>15/09/2076</v>
        <stp/>
        <stp>##V3_BDPV12</stp>
        <stp>XS1014987355 Corp</stp>
        <stp>final_maturity</stp>
        <stp>[regression 04.xlsx]SEM!R122C9</stp>
        <tr r="I122" s="3"/>
      </tp>
      <tp t="s">
        <v>#N/A Field Not Applicable</v>
        <stp/>
        <stp>##V3_BDPV12</stp>
        <stp>XS2122174415 Corp</stp>
        <stp>final_maturity</stp>
        <stp>[regression 04.xlsx]SEM!R412C9</stp>
        <tr r="I412" s="3"/>
      </tp>
      <tp t="s">
        <v>24/11/2081</v>
        <stp/>
        <stp>##V3_BDPV12</stp>
        <stp>XS1713463559 Corp</stp>
        <stp>final_maturity</stp>
        <stp>[regression 04.xlsx]SEM!R176C9</stp>
        <tr r="I176" s="3"/>
      </tp>
      <tp t="s">
        <v>#N/A Field Not Applicable</v>
        <stp/>
        <stp>##V3_BDPV12</stp>
        <stp>XS1884698256 Corp</stp>
        <stp>final_maturity</stp>
        <stp>[regression 04.xlsx]SEM!R364C9</stp>
        <tr r="I364" s="3"/>
      </tp>
      <tp t="s">
        <v>#N/A Field Not Applicable</v>
        <stp/>
        <stp>##V3_BDPV12</stp>
        <stp>XS1413581205 Corp</stp>
        <stp>final_maturity</stp>
        <stp>[regression 04.xlsx]SEM!R154C9</stp>
        <tr r="I154" s="3"/>
      </tp>
      <tp t="s">
        <v>#N/A Field Not Applicable</v>
        <stp/>
        <stp>##V3_BDPV12</stp>
        <stp>XS1425367494 Corp</stp>
        <stp>final_maturity</stp>
        <stp>[regression 04.xlsx]SEM!R361C9</stp>
        <tr r="I361" s="3"/>
      </tp>
      <tp t="s">
        <v>ELEC DE FRANCE</v>
        <stp/>
        <stp>##V3_BDPV12</stp>
        <stp>USF2893TAF33 Corp</stp>
        <stp>short_name</stp>
        <stp>[regression 04.xlsx]SEM!R110C5</stp>
        <tr r="E110" s="3"/>
      </tp>
      <tp t="s">
        <v>#N/A Field Not Applicable</v>
        <stp/>
        <stp>##V3_BDPV12</stp>
        <stp>XS1501167164 Corp</stp>
        <stp>final_maturity</stp>
        <stp>[regression 04.xlsx]SEM!R153C9</stp>
        <tr r="I153" s="3"/>
      </tp>
      <tp t="s">
        <v>#N/A Field Not Applicable</v>
        <stp/>
        <stp>##V3_BDPV12</stp>
        <stp>XS1952091202 Corp</stp>
        <stp>final_maturity</stp>
        <stp>[regression 04.xlsx]SEM!R380C9</stp>
        <tr r="I380" s="3"/>
      </tp>
      <tp t="e">
        <v>#N/A</v>
        <stp/>
        <stp>##V3_BDPV12</stp>
        <stp xml:space="preserve">XS1616411119_JP_REPO </stp>
        <stp>callable</stp>
        <stp>[regression 04.xlsx]SEM!R245C7</stp>
        <tr r="G245" s="3"/>
      </tp>
      <tp t="e">
        <v>#N/A</v>
        <stp/>
        <stp>##V3_BDPV12</stp>
        <stp xml:space="preserve">XS1795406658_JP_REPO </stp>
        <stp>callable</stp>
        <stp>[regression 04.xlsx]SEM!R291C7</stp>
        <tr r="G291" s="3"/>
      </tp>
      <tp t="e">
        <v>#N/A</v>
        <stp/>
        <stp>##V3_BDPV12</stp>
        <stp xml:space="preserve">XS0992293901_JP_REPO </stp>
        <stp>callable</stp>
        <stp>[regression 04.xlsx]SEM!R283C7</stp>
        <tr r="G283" s="3"/>
      </tp>
      <tp t="e">
        <v>#N/A</v>
        <stp/>
        <stp>##V3_BDPV12</stp>
        <stp xml:space="preserve">XS1952091202_JP_REPO </stp>
        <stp>callable</stp>
        <stp>[regression 04.xlsx]SEM!R280C7</stp>
        <tr r="G280" s="3"/>
      </tp>
      <tp t="e">
        <v>#N/A</v>
        <stp/>
        <stp>##V3_BDPV12</stp>
        <stp xml:space="preserve">XS2150054026_JP_REPO </stp>
        <stp>callable</stp>
        <stp>[regression 04.xlsx]SEM!R201C7</stp>
        <tr r="G201" s="3"/>
      </tp>
      <tp t="s">
        <v>#N/A Field Not Applicable</v>
        <stp/>
        <stp>##V3_BDPV12</stp>
        <stp>XS2050933972 Corp</stp>
        <stp>final_maturity</stp>
        <stp>[regression 04.xlsx]SEM!R422C9</stp>
        <tr r="I422" s="3"/>
      </tp>
      <tp t="e">
        <v>#N/A</v>
        <stp/>
        <stp>##V3_BDPV12</stp>
        <stp xml:space="preserve">XS1658012023_JP_REPO </stp>
        <stp>callable</stp>
        <stp>[regression 04.xlsx]SEM!R202C7</stp>
        <tr r="G202" s="3"/>
      </tp>
      <tp t="e">
        <v>#N/A</v>
        <stp/>
        <stp>##V3_BDPV12</stp>
        <stp xml:space="preserve">XS1602466424_CS_REPO </stp>
        <stp>callable</stp>
        <stp>[regression 04.xlsx]SEM!R335C7</stp>
        <tr r="G335" s="3"/>
      </tp>
      <tp t="s">
        <v>#N/A Field Not Applicable</v>
        <stp/>
        <stp>##V3_BDPV12</stp>
        <stp>XS1890845875 Corp</stp>
        <stp>final_maturity</stp>
        <stp>[regression 04.xlsx]SEM!R128C9</stp>
        <tr r="I128" s="3"/>
      </tp>
      <tp t="e">
        <v>#N/A</v>
        <stp/>
        <stp>##V3_BDPV12</stp>
        <stp xml:space="preserve">XS1501167164_JP_REPO </stp>
        <stp>callable</stp>
        <stp>[regression 04.xlsx]SEM!R297C7</stp>
        <tr r="G297" s="3"/>
      </tp>
      <tp t="e">
        <v>#N/A</v>
        <stp/>
        <stp>##V3_BDPV12</stp>
        <stp xml:space="preserve">XS1884698256_JP_REPO </stp>
        <stp>callable</stp>
        <stp>[regression 04.xlsx]SEM!R253C7</stp>
        <tr r="G253" s="3"/>
      </tp>
      <tp t="e">
        <v>#N/A</v>
        <stp/>
        <stp>##V3_BDPV12</stp>
        <stp xml:space="preserve">XS1597324950_JP_REPO </stp>
        <stp>callable</stp>
        <stp>[regression 04.xlsx]SEM!R246C7</stp>
        <tr r="G246" s="3"/>
      </tp>
      <tp>
        <v>381.31234741210938</v>
        <stp/>
        <stp>##V3_BDPV12</stp>
        <stp>ZR655675 Corp</stp>
        <stp>blp_i_sprd_mid</stp>
        <stp>[regression 04.xlsx]all names!R63C13</stp>
        <tr r="M63" s="16"/>
      </tp>
      <tp>
        <v>239.85816955566406</v>
        <stp/>
        <stp>##V3_BDPV12</stp>
        <stp>AM938782 Corp</stp>
        <stp>blp_i_sprd_mid</stp>
        <stp>[regression 04.xlsx]all names!R64C12</stp>
        <tr r="L64" s="16"/>
      </tp>
      <tp>
        <v>247.95558166503906</v>
        <stp/>
        <stp>##V3_BDPV12</stp>
        <stp>AU216832 Corp</stp>
        <stp>blp_i_sprd_mid</stp>
        <stp>[regression 04.xlsx]all names!R29C13</stp>
        <tr r="M29" s="16"/>
      </tp>
      <tp>
        <v>247.95558166503906</v>
        <stp/>
        <stp>##V3_BDPV12</stp>
        <stp>AU216832 Corp</stp>
        <stp>blp_i_sprd_mid</stp>
        <stp>[regression 04.xlsx]all names!R29C12</stp>
        <tr r="L29" s="16"/>
      </tp>
      <tp>
        <v>452.4837646484375</v>
        <stp/>
        <stp>##V3_BDPV12</stp>
        <stp>ZQ578143 Corp</stp>
        <stp>blp_i_sprd_mid</stp>
        <stp>[regression 04.xlsx]all names!R37C13</stp>
        <tr r="M37" s="16"/>
      </tp>
      <tp>
        <v>452.4837646484375</v>
        <stp/>
        <stp>##V3_BDPV12</stp>
        <stp>ZQ578143 Corp</stp>
        <stp>blp_i_sprd_mid</stp>
        <stp>[regression 04.xlsx]all names!R37C12</stp>
        <tr r="L37" s="16"/>
      </tp>
      <tp>
        <v>488.88641357421875</v>
        <stp/>
        <stp>##V3_BDPV12</stp>
        <stp>EK824997 Corp</stp>
        <stp>blp_i_sprd_mid</stp>
        <stp>[regression 04.xlsx]all names!R21C13</stp>
        <tr r="M21" s="16"/>
      </tp>
      <tp t="s">
        <v>06/10/2026</v>
        <stp/>
        <stp>##V3_BDPV12</stp>
        <stp>XS1501166869 Corp</stp>
        <stp>nxt_call_dt</stp>
        <stp>[regression 04.xlsx]main!R42C9</stp>
        <tr r="I42" s="1"/>
      </tp>
      <tp>
        <v>3712.20947265625</v>
        <stp/>
        <stp>##V3_BDPV12</stp>
        <stp>UV429459 Corp</stp>
        <stp>blp_i_sprd_mid</stp>
        <stp>[regression 04.xlsx]all names!R42C12</stp>
        <tr r="L42" s="16"/>
      </tp>
      <tp>
        <v>3712.20947265625</v>
        <stp/>
        <stp>##V3_BDPV12</stp>
        <stp>UV429459 Corp</stp>
        <stp>blp_i_sprd_mid</stp>
        <stp>[regression 04.xlsx]all names!R42C13</stp>
        <tr r="M42" s="16"/>
      </tp>
      <tp>
        <v>377.242919921875</v>
        <stp/>
        <stp>##V3_BDPV12</stp>
        <stp>ZR796862 Corp</stp>
        <stp>blp_i_sprd_mid</stp>
        <stp>[regression 04.xlsx]all names!R39C13</stp>
        <tr r="M39" s="16"/>
      </tp>
      <tp>
        <v>199.09220886230469</v>
        <stp/>
        <stp>##V3_BDPV12</stp>
        <stp>LW068019 Corp</stp>
        <stp>blp_i_sprd_mid</stp>
        <stp>[regression 04.xlsx]all names!R67C12</stp>
        <tr r="L67" s="16"/>
      </tp>
      <tp>
        <v>229.28375244140625</v>
        <stp/>
        <stp>##V3_BDPV12</stp>
        <stp>EK768069 Corp</stp>
        <stp>blp_i_sprd_mid</stp>
        <stp>[regression 04.xlsx]all names!R59C12</stp>
        <tr r="L59" s="16"/>
      </tp>
      <tp t="e">
        <v>#N/A</v>
        <stp/>
        <stp>##V3_BDPV12</stp>
        <stp xml:space="preserve">XS1693818525_CS_REPO </stp>
        <stp>nxt_call_dt</stp>
        <stp>[regression 04.xlsx]SEM!R337C8</stp>
        <tr r="H337" s="3"/>
      </tp>
      <tp t="e">
        <v>#N/A</v>
        <stp/>
        <stp>##V3_BDPV12</stp>
        <stp xml:space="preserve">XS1216019585_CS_REPO </stp>
        <stp>nxt_call_dt</stp>
        <stp>[regression 04.xlsx]SEM!R342C8</stp>
        <tr r="H342" s="3"/>
      </tp>
      <tp t="e">
        <v>#N/A</v>
        <stp/>
        <stp>##V3_BDPV12</stp>
        <stp xml:space="preserve">FR0013365285_JP_REPO </stp>
        <stp>nxt_call_dt</stp>
        <stp>[regression 04.xlsx]SEM!R238C8</stp>
        <tr r="H238" s="3"/>
      </tp>
      <tp t="e">
        <v>#N/A</v>
        <stp/>
        <stp>##V3_BDPV12</stp>
        <stp xml:space="preserve">XS1597324950_JP_REPO </stp>
        <stp>nxt_call_dt</stp>
        <stp>[regression 04.xlsx]SEM!R246C8</stp>
        <tr r="H246" s="3"/>
      </tp>
      <tp t="e">
        <v>#N/A</v>
        <stp/>
        <stp>##V3_BDPV12</stp>
        <stp xml:space="preserve">XS0992293901_JP_REPO </stp>
        <stp>nxt_call_dt</stp>
        <stp>[regression 04.xlsx]SEM!R283C8</stp>
        <tr r="H283" s="3"/>
      </tp>
      <tp t="e">
        <v>#N/A</v>
        <stp/>
        <stp>##V3_BDPV12</stp>
        <stp xml:space="preserve">XS1969600748_JP_REPO </stp>
        <stp>nxt_call_dt</stp>
        <stp>[regression 04.xlsx]SEM!R216C8</stp>
        <tr r="H216" s="3"/>
      </tp>
      <tp t="e">
        <v>#N/A</v>
        <stp/>
        <stp>##V3_BDPV12</stp>
        <stp xml:space="preserve">XS2010039548_JP_REPO </stp>
        <stp>short_name</stp>
        <stp>[regression 04.xlsx]SEM!R222C5</stp>
        <tr r="E222" s="3"/>
      </tp>
      <tp t="s">
        <v>24/10/2041</v>
        <stp/>
        <stp>##V3_BDPV12</stp>
        <stp>FR0013455821 Corp</stp>
        <stp>final_maturity</stp>
        <stp>[regression 04.xlsx]SEM!R30C9</stp>
        <tr r="I30" s="3"/>
      </tp>
      <tp t="e">
        <v>#N/A</v>
        <stp/>
        <stp>##V3_BDPV12</stp>
        <stp xml:space="preserve">XS1888180640_JP_REPO </stp>
        <stp>short_name</stp>
        <stp>[regression 04.xlsx]SEM!R312C5</stp>
        <tr r="E312" s="3"/>
      </tp>
      <tp t="e">
        <v>#N/A</v>
        <stp/>
        <stp>##V3_BDPV12</stp>
        <stp xml:space="preserve">XS1222591023_CS_REPO </stp>
        <stp>short_name</stp>
        <stp>[regression 04.xlsx]SEM!R329C5</stp>
        <tr r="E329" s="3"/>
      </tp>
      <tp t="e">
        <v>#N/A</v>
        <stp/>
        <stp>##V3_BDPV12</stp>
        <stp xml:space="preserve">XS1216019585_CS_REPO </stp>
        <stp>short_name</stp>
        <stp>[regression 04.xlsx]SEM!R342C5</stp>
        <tr r="E342" s="3"/>
      </tp>
      <tp t="s">
        <v>01/11/2049</v>
        <stp/>
        <stp>##V3_BDPV12</stp>
        <stp>XS2075938006 Corp</stp>
        <stp>final_maturity</stp>
        <stp>[regression 04.xlsx]SEM!R41C9</stp>
        <tr r="I41" s="3"/>
      </tp>
      <tp t="s">
        <v>17/05/2028</v>
        <stp/>
        <stp>##V3_BDPV12</stp>
        <stp>XS1412711217 Corp</stp>
        <stp>final_maturity</stp>
        <stp>[regression 04.xlsx]SEM!R36C9</stp>
        <tr r="I36" s="3"/>
      </tp>
      <tp t="s">
        <v>#N/A Field Not Applicable</v>
        <stp/>
        <stp>##V3_BDPV12</stp>
        <stp>RPM0 Curncy</stp>
        <stp>final_maturity</stp>
        <stp>[regression 04.xlsx]SEM!R340C9</stp>
        <tr r="I340" s="3"/>
      </tp>
      <tp t="s">
        <v>16/07/2025</v>
        <stp/>
        <stp>##V3_BDPV12</stp>
        <stp>ZS108668 Corp</stp>
        <stp>nxt_call_dt</stp>
        <stp>[regression 04.xlsx]curves!R17C10</stp>
        <tr r="J17" s="20"/>
      </tp>
      <tp t="s">
        <v>UBS GROUP FUNDIN</v>
        <stp/>
        <stp>##V3_BDPV12</stp>
        <stp>USH4209UAT37 Corp</stp>
        <stp>short_name</stp>
        <stp>[regression 04.xlsx]SEM!R429C5</stp>
        <tr r="E429" s="3"/>
      </tp>
      <tp t="s">
        <v>ROYAL BK SCOTLND</v>
        <stp/>
        <stp>##V3_BDPV12</stp>
        <stp>US780099CK11 Corp</stp>
        <stp>short_name</stp>
        <stp>[regression 04.xlsx]SEM!R379C5</stp>
        <tr r="E379" s="3"/>
      </tp>
      <tp t="e">
        <v>#N/A</v>
        <stp/>
        <stp>##V3_BDPV12</stp>
        <stp xml:space="preserve">XS1196714429_JP_REPO </stp>
        <stp>callable</stp>
        <stp>[regression 04.xlsx]SEM!R286C7</stp>
        <tr r="G286" s="3"/>
      </tp>
      <tp t="e">
        <v>#N/A</v>
        <stp/>
        <stp>##V3_BDPV12</stp>
        <stp xml:space="preserve">FR0011697010_JP_REPO </stp>
        <stp>callable</stp>
        <stp>[regression 04.xlsx]SEM!R225C7</stp>
        <tr r="G225" s="3"/>
      </tp>
      <tp t="s">
        <v>10/04/2076</v>
        <stp/>
        <stp>##V3_BDPV12</stp>
        <stp>XS1216020161 Corp</stp>
        <stp>final_maturity</stp>
        <stp>[regression 04.xlsx]SEM!R106C9</stp>
        <tr r="I106" s="3"/>
      </tp>
      <tp t="e">
        <v>#N/A</v>
        <stp/>
        <stp>##V3_BDPV12</stp>
        <stp xml:space="preserve">FR0013330529_JP_REPO </stp>
        <stp>callable</stp>
        <stp>[regression 04.xlsx]SEM!R303C7</stp>
        <tr r="G303" s="3"/>
      </tp>
      <tp t="s">
        <v>#N/A Field Not Applicable</v>
        <stp/>
        <stp>##V3_BDPV12</stp>
        <stp>XS1884698256 Corp</stp>
        <stp>final_maturity</stp>
        <stp>[regression 04.xlsx]SEM!R407C9</stp>
        <tr r="I407" s="3"/>
      </tp>
      <tp t="e">
        <v>#N/A</v>
        <stp/>
        <stp>##V3_BDPV12</stp>
        <stp xml:space="preserve">XS0954674825_JP_REPO </stp>
        <stp>callable</stp>
        <stp>[regression 04.xlsx]SEM!R236C7</stp>
        <tr r="G236" s="3"/>
      </tp>
      <tp t="s">
        <v>ELEC DE FRANCE</v>
        <stp/>
        <stp>##V3_BDPV12</stp>
        <stp>USF2893TAF33 Corp</stp>
        <stp>short_name</stp>
        <stp>[regression 04.xlsx]SEM!R173C5</stp>
        <tr r="E173" s="3"/>
      </tp>
      <tp t="e">
        <v>#N/A</v>
        <stp/>
        <stp>##V3_BDPV12</stp>
        <stp xml:space="preserve">FR0013381704_JP_REPO </stp>
        <stp>callable</stp>
        <stp>[regression 04.xlsx]SEM!R211C7</stp>
        <tr r="G211" s="3"/>
      </tp>
      <tp t="s">
        <v>22/10/2079</v>
        <stp/>
        <stp>##V3_BDPV12</stp>
        <stp>XS1309436910 Corp</stp>
        <stp>final_maturity</stp>
        <stp>[regression 04.xlsx]SEM!R101C9</stp>
        <tr r="I101" s="3"/>
      </tp>
      <tp t="e">
        <v>#N/A</v>
        <stp/>
        <stp>##V3_BDPV12</stp>
        <stp xml:space="preserve">XS2014382845_JP_REPO </stp>
        <stp>callable</stp>
        <stp>[regression 04.xlsx]SEM!R197C7</stp>
        <tr r="G197" s="3"/>
      </tp>
      <tp t="e">
        <v>#N/A</v>
        <stp/>
        <stp>##V3_BDPV12</stp>
        <stp xml:space="preserve">BE6285455497_JP_REPO </stp>
        <stp>callable</stp>
        <stp>[regression 04.xlsx]SEM!R189C7</stp>
        <tr r="G189" s="3"/>
      </tp>
      <tp t="s">
        <v>03/01/2079</v>
        <stp/>
        <stp>##V3_BDPV12</stp>
        <stp>XS1888179477 Corp</stp>
        <stp>final_maturity</stp>
        <stp>[regression 04.xlsx]SEM!R186C9</stp>
        <tr r="I186" s="3"/>
      </tp>
      <tp t="e">
        <v>#N/A</v>
        <stp/>
        <stp>##V3_BDPV12</stp>
        <stp xml:space="preserve">XS1216020161_JP_REPO </stp>
        <stp>callable</stp>
        <stp>[regression 04.xlsx]SEM!R215C7</stp>
        <tr r="G215" s="3"/>
      </tp>
      <tp t="s">
        <v>09/12/2025</v>
        <stp/>
        <stp>##V3_BDPV12</stp>
        <stp>QJ993374 Corp</stp>
        <stp>nxt_call_dt</stp>
        <stp>[regression 04.xlsx]curves!R33C10</stp>
        <tr r="J33" s="20"/>
      </tp>
      <tp t="e">
        <v>#N/A</v>
        <stp/>
        <stp>##V3_BDPV12</stp>
        <stp xml:space="preserve">XS2056371334_JP_REPO </stp>
        <stp>callable</stp>
        <stp>[regression 04.xlsx]SEM!R290C7</stp>
        <tr r="G290" s="3"/>
      </tp>
      <tp t="e">
        <v>#N/A</v>
        <stp/>
        <stp>##V3_BDPV12</stp>
        <stp xml:space="preserve">XS1043552261_JP_REPO </stp>
        <stp>callable</stp>
        <stp>[regression 04.xlsx]SEM!R260C7</stp>
        <tr r="G260" s="3"/>
      </tp>
      <tp t="s">
        <v>09/12/3019</v>
        <stp/>
        <stp>##V3_BDPV12</stp>
        <stp>XS2010036874 Corp</stp>
        <stp>final_maturity</stp>
        <stp>[regression 04.xlsx]SEM!R140C9</stp>
        <tr r="I140" s="3"/>
      </tp>
      <tp t="e">
        <v>#N/A</v>
        <stp/>
        <stp>##V3_BDPV12</stp>
        <stp xml:space="preserve">FR0013455813_JP_REPO </stp>
        <stp>callable</stp>
        <stp>[regression 04.xlsx]SEM!R237C7</stp>
        <tr r="G237" s="3"/>
      </tp>
      <tp t="e">
        <v>#N/A</v>
        <stp/>
        <stp>##V3_BDPV12</stp>
        <stp xml:space="preserve">XS1595704872_JP_REPO </stp>
        <stp>callable</stp>
        <stp>[regression 04.xlsx]SEM!R323C7</stp>
        <tr r="G323" s="3"/>
      </tp>
      <tp t="s">
        <v>04/01/2029</v>
        <stp/>
        <stp>##V3_BDPV12</stp>
        <stp>US92857WBQ24 Corp</stp>
        <stp>nxt_call_dt</stp>
        <stp>[regression 04.xlsx]tkrBbg!R2C10</stp>
        <tr r="J2" s="5"/>
      </tp>
      <tp>
        <v>395.20941162109375</v>
        <stp/>
        <stp>##V3_BDPV12</stp>
        <stp>AR936992 Corp</stp>
        <stp>blp_i_sprd_mid</stp>
        <stp>[regression 04.xlsx]all names!R10C12</stp>
        <tr r="L10" s="16"/>
      </tp>
      <tp>
        <v>473.29592895507813</v>
        <stp/>
        <stp>##V3_BDPV12</stp>
        <stp>ZS235422 Corp</stp>
        <stp>blp_i_sprd_mid</stp>
        <stp>[regression 04.xlsx]all names!R53C12</stp>
        <tr r="L53" s="16"/>
      </tp>
      <tp>
        <v>215.10523986816406</v>
        <stp/>
        <stp>##V3_BDPV12</stp>
        <stp>EK634166 Corp</stp>
        <stp>blp_i_sprd_mid</stp>
        <stp>[regression 04.xlsx]all names!R45C12</stp>
        <tr r="L45" s="16"/>
      </tp>
      <tp>
        <v>378.4373779296875</v>
        <stp/>
        <stp>##V3_BDPV12</stp>
        <stp>AR738776 Corp</stp>
        <stp>blp_i_sprd_mid</stp>
        <stp>[regression 04.xlsx]all names!R63C12</stp>
        <tr r="L63" s="16"/>
      </tp>
      <tp>
        <v>43.0673828125</v>
        <stp/>
        <stp>##V3_BDPV12</stp>
        <stp>BJ838285 Corp</stp>
        <stp>blp_i_sprd_mid</stp>
        <stp>[regression 04.xlsx]all names!R11C13</stp>
        <tr r="M11" s="16"/>
      </tp>
      <tp>
        <v>354.03018188476563</v>
        <stp/>
        <stp>##V3_BDPV12</stp>
        <stp>LW253022 Corp</stp>
        <stp>blp_i_sprd_mid</stp>
        <stp>[regression 04.xlsx]all names!R55C12</stp>
        <tr r="L55" s="16"/>
      </tp>
      <tp t="s">
        <v>26/02/2025</v>
        <stp/>
        <stp>##V3_BDPV12</stp>
        <stp>XS1195202822 Corp</stp>
        <stp>nxt_call_dt</stp>
        <stp>[regression 04.xlsx]main!R37C9</stp>
        <tr r="I37" s="1"/>
      </tp>
      <tp>
        <v>448.206298828125</v>
        <stp/>
        <stp>##V3_BDPV12</stp>
        <stp>AZ576858 Corp</stp>
        <stp>blp_i_sprd_mid</stp>
        <stp>[regression 04.xlsx]all names!R14C13</stp>
        <tr r="M14" s="16"/>
      </tp>
      <tp t="e">
        <v>#N/A</v>
        <stp/>
        <stp>##V3_BDPV12</stp>
        <stp xml:space="preserve">XS1413581205_JP_REPO </stp>
        <stp>nxt_call_dt</stp>
        <stp>[regression 04.xlsx]SEM!R298C8</stp>
        <tr r="H298" s="3"/>
      </tp>
      <tp t="e">
        <v>#N/A</v>
        <stp/>
        <stp>##V3_BDPV12</stp>
        <stp xml:space="preserve">XS2078735433_JP_REPO </stp>
        <stp>nxt_call_dt</stp>
        <stp>[regression 04.xlsx]SEM!R275C8</stp>
        <tr r="H275" s="3"/>
      </tp>
      <tp t="s">
        <v>15/01/2031</v>
        <stp/>
        <stp>##V3_BDPV12</stp>
        <stp>FR0013476595 Corp</stp>
        <stp>final_maturity</stp>
        <stp>[regression 04.xlsx]SEM!R77C9</stp>
        <tr r="I77" s="3"/>
      </tp>
      <tp t="e">
        <v>#N/A</v>
        <stp/>
        <stp>##V3_BDPV12</stp>
        <stp xml:space="preserve">XS1222590488_JP_REPO </stp>
        <stp>short_name</stp>
        <stp>[regression 04.xlsx]SEM!R229C5</stp>
        <tr r="E229" s="3"/>
      </tp>
      <tp t="s">
        <v>15/02/2030</v>
        <stp/>
        <stp>##V3_BDPV12</stp>
        <stp>DE0001102499 Govt</stp>
        <stp>final_maturity</stp>
        <stp>[regression 04.xlsx]SEM!R18C9</stp>
        <tr r="I18" s="3"/>
      </tp>
      <tp t="e">
        <v>#N/A</v>
        <stp/>
        <stp>##V3_BDPV12</stp>
        <stp xml:space="preserve">XS1498442521_CS_REPO </stp>
        <stp>short_name</stp>
        <stp>[regression 04.xlsx]SEM!R330C5</stp>
        <tr r="E330" s="3"/>
      </tp>
      <tp t="s">
        <v>13/10/2026</v>
        <stp/>
        <stp>##V3_BDPV12</stp>
        <stp>FR0013213295 Corp</stp>
        <stp>final_maturity</stp>
        <stp>[regression 04.xlsx]SEM!R21C9</stp>
        <tr r="I21" s="3"/>
      </tp>
      <tp t="e">
        <v>#N/A</v>
        <stp/>
        <stp>##V3_BDPV12</stp>
        <stp xml:space="preserve">XS1222591023_JP_REPO </stp>
        <stp>short_name</stp>
        <stp>[regression 04.xlsx]SEM!R208C5</stp>
        <tr r="E208" s="3"/>
      </tp>
      <tp t="e">
        <v>#N/A</v>
        <stp/>
        <stp>##V3_BDPV12</stp>
        <stp xml:space="preserve">XS1196714429_JP_REPO </stp>
        <stp>short_name</stp>
        <stp>[regression 04.xlsx]SEM!R286C5</stp>
        <tr r="E286" s="3"/>
      </tp>
      <tp t="s">
        <v>12/11/2040</v>
        <stp/>
        <stp>##V3_BDPV12</stp>
        <stp>FR0010961581 Corp</stp>
        <stp>final_maturity</stp>
        <stp>[regression 04.xlsx]SEM!R22C9</stp>
        <tr r="I22" s="3"/>
      </tp>
      <tp t="e">
        <v>#N/A</v>
        <stp/>
        <stp>##V3_BDPV12</stp>
        <stp xml:space="preserve">XS1597324950_JP_REPO </stp>
        <stp>short_name</stp>
        <stp>[regression 04.xlsx]SEM!R246C5</stp>
        <tr r="E246" s="3"/>
      </tp>
      <tp t="s">
        <v>23/01/2030</v>
        <stp/>
        <stp>##V3_BDPV12</stp>
        <stp>XS2107315470 Corp</stp>
        <stp>final_maturity</stp>
        <stp>[regression 04.xlsx]SEM!R35C9</stp>
        <tr r="I35" s="3"/>
      </tp>
      <tp t="s">
        <v>30/01/2025</v>
        <stp/>
        <stp>##V3_BDPV12</stp>
        <stp>ZP659512 Corp</stp>
        <stp>nxt_call_dt</stp>
        <stp>[regression 04.xlsx]curves!R38C10</stp>
        <tr r="J38" s="20"/>
      </tp>
      <tp t="e">
        <v>#N/A</v>
        <stp/>
        <stp>##V3_BDPV12</stp>
        <stp xml:space="preserve">XS0969342384_JP_REPO </stp>
        <stp>callable</stp>
        <stp>[regression 04.xlsx]SEM!R198C7</stp>
        <tr r="G198" s="3"/>
      </tp>
      <tp t="s">
        <v>23/04/2075</v>
        <stp/>
        <stp>##V3_BDPV12</stp>
        <stp>XS1222594472 Corp</stp>
        <stp>final_maturity</stp>
        <stp>[regression 04.xlsx]SEM!R100C9</stp>
        <tr r="I100" s="3"/>
      </tp>
      <tp t="s">
        <v>#N/A Field Not Applicable</v>
        <stp/>
        <stp>##V3_BDPV12</stp>
        <stp>XS2122174415 Corp</stp>
        <stp>final_maturity</stp>
        <stp>[regression 04.xlsx]SEM!R370C9</stp>
        <tr r="I370" s="3"/>
      </tp>
      <tp t="s">
        <v>#N/A Field Not Applicable</v>
        <stp/>
        <stp>##V3_BDPV12</stp>
        <stp>XS2046625765 Corp</stp>
        <stp>final_maturity</stp>
        <stp>[regression 04.xlsx]SEM!R427C9</stp>
        <tr r="I427" s="3"/>
      </tp>
      <tp t="s">
        <v>#N/A Field Not Applicable</v>
        <stp/>
        <stp>##V3_BDPV12</stp>
        <stp>XS1043545059 Corp</stp>
        <stp>final_maturity</stp>
        <stp>[regression 04.xlsx]SEM!R417C9</stp>
        <tr r="I417" s="3"/>
      </tp>
      <tp t="e">
        <v>#N/A</v>
        <stp/>
        <stp>##V3_BDPV12</stp>
        <stp xml:space="preserve">PTEDPLOM0017_JP_REPO </stp>
        <stp>callable</stp>
        <stp>[regression 04.xlsx]SEM!R228C7</stp>
        <tr r="G228" s="3"/>
      </tp>
      <tp t="e">
        <v>#N/A</v>
        <stp/>
        <stp>##V3_BDPV12</stp>
        <stp xml:space="preserve">BE6285457519_JP_REPO </stp>
        <stp>callable</stp>
        <stp>[regression 04.xlsx]SEM!R190C7</stp>
        <tr r="G190" s="3"/>
      </tp>
      <tp t="e">
        <v>#N/A</v>
        <stp/>
        <stp>##V3_BDPV12</stp>
        <stp xml:space="preserve">XS2078735433_JP_REPO </stp>
        <stp>callable</stp>
        <stp>[regression 04.xlsx]SEM!R275C7</stp>
        <tr r="G275" s="3"/>
      </tp>
      <tp t="e">
        <v>#N/A</v>
        <stp/>
        <stp>##V3_BDPV12</stp>
        <stp xml:space="preserve">XS1412711217_JP_REPO </stp>
        <stp>callable</stp>
        <stp>[regression 04.xlsx]SEM!R244C7</stp>
        <tr r="G244" s="3"/>
      </tp>
      <tp t="e">
        <v>#N/A</v>
        <stp/>
        <stp>##V3_BDPV12</stp>
        <stp xml:space="preserve">XS1513062411_JP_REPO </stp>
        <stp>callable</stp>
        <stp>[regression 04.xlsx]SEM!R263C7</stp>
        <tr r="G263" s="3"/>
      </tp>
      <tp t="e">
        <v>#N/A</v>
        <stp/>
        <stp>##V3_BDPV12</stp>
        <stp xml:space="preserve">FR0013365285_JP_REPO </stp>
        <stp>callable</stp>
        <stp>[regression 04.xlsx]SEM!R238C7</stp>
        <tr r="G238" s="3"/>
      </tp>
      <tp t="s">
        <v>10/06/2075</v>
        <stp/>
        <stp>##V3_BDPV12</stp>
        <stp>XS1150673892 Corp</stp>
        <stp>final_maturity</stp>
        <stp>[regression 04.xlsx]SEM!R160C9</stp>
        <tr r="I160" s="3"/>
      </tp>
      <tp t="s">
        <v>ELEC DE FRANCE</v>
        <stp/>
        <stp>##V3_BDPV12</stp>
        <stp>USF2893TAM83 Corp</stp>
        <stp>short_name</stp>
        <stp>[regression 04.xlsx]SEM!R112C5</stp>
        <tr r="E112" s="3"/>
      </tp>
      <tp t="s">
        <v>#N/A Field Not Applicable</v>
        <stp/>
        <stp>##V3_BDPV12</stp>
        <stp>USF2R125CD54 Corp</stp>
        <stp>final_maturity</stp>
        <stp>[regression 04.xlsx]SEM!R345C9</stp>
        <tr r="I345" s="3"/>
      </tp>
      <tp t="s">
        <v>Communications</v>
        <stp/>
        <stp>##V3_BDPV12</stp>
        <stp>XS2119468572 Corp</stp>
        <stp>industry_sector</stp>
        <stp>[regression 04.xlsx]tkrBbg!R2C13</stp>
        <tr r="M2" s="5"/>
      </tp>
      <tp t="s">
        <v>Energy</v>
        <stp/>
        <stp>##V3_BDPV12</stp>
        <stp>XS2186001314 Corp</stp>
        <stp>industry_sector</stp>
        <stp>[regression 04.xlsx]tkrBbg!R2C13</stp>
        <tr r="M2" s="5"/>
      </tp>
      <tp t="s">
        <v>PERP/CALL</v>
        <stp/>
        <stp>##V3_BDPV12</stp>
        <stp>XS1642682410 Corp</stp>
        <stp>mty_typ</stp>
        <stp>[regression 04.xlsx]tkrBbg!R2C11</stp>
        <tr r="K2" s="5"/>
      </tp>
      <tp t="s">
        <v>PERP/CALL</v>
        <stp/>
        <stp>##V3_BDPV12</stp>
        <stp>XS1582433428 Corp</stp>
        <stp>mty_typ</stp>
        <stp>[regression 04.xlsx]tkrBbg!R2C11</stp>
        <tr r="K2" s="5"/>
      </tp>
      <tp t="s">
        <v>PERP/CALL</v>
        <stp/>
        <stp>##V3_BDPV12</stp>
        <stp>XS1028599287 Corp</stp>
        <stp>mty_typ</stp>
        <stp>[regression 04.xlsx]tkrBbg!R2C11</stp>
        <tr r="K2" s="5"/>
      </tp>
      <tp t="s">
        <v>Communications</v>
        <stp/>
        <stp>##V3_BDPV12</stp>
        <stp>XS2114413565 Corp</stp>
        <stp>industry_sector</stp>
        <stp>[regression 04.xlsx]tkrBbg!R2C13</stp>
        <tr r="M2" s="5"/>
      </tp>
      <tp t="s">
        <v>Consumer, Non-cyclical</v>
        <stp/>
        <stp>##V3_BDPV12</stp>
        <stp>XS1224953882 Corp</stp>
        <stp>industry_sector</stp>
        <stp>[regression 04.xlsx]tkrBbg!R2C13</stp>
        <tr r="M2" s="5"/>
      </tp>
      <tp t="s">
        <v>Basic Materials</v>
        <stp/>
        <stp>##V3_BDPV12</stp>
        <stp>XS1309437215 Corp</stp>
        <stp>industry_sector</stp>
        <stp>[regression 04.xlsx]tkrBbg!R2C13</stp>
        <tr r="M2" s="5"/>
      </tp>
      <tp t="s">
        <v>Consumer, Non-cyclical</v>
        <stp/>
        <stp>##V3_BDPV12</stp>
        <stp>XS2077670342 Corp</stp>
        <stp>industry_sector</stp>
        <stp>[regression 04.xlsx]tkrBbg!R2C13</stp>
        <tr r="M2" s="5"/>
      </tp>
      <tp t="s">
        <v>Communications</v>
        <stp/>
        <stp>##V3_BDPV12</stp>
        <stp>XS1405777746 Corp</stp>
        <stp>industry_sector</stp>
        <stp>[regression 04.xlsx]tkrBbg!R2C13</stp>
        <tr r="M2" s="5"/>
      </tp>
      <tp t="s">
        <v>Utilities</v>
        <stp/>
        <stp>##V3_BDPV12</stp>
        <stp>XS1572343744 Corp</stp>
        <stp>industry_sector</stp>
        <stp>[regression 04.xlsx]tkrBbg!R2C13</stp>
        <tr r="M2" s="5"/>
      </tp>
      <tp t="s">
        <v>Utilities</v>
        <stp/>
        <stp>##V3_BDPV12</stp>
        <stp>XS2010045511 Corp</stp>
        <stp>industry_sector</stp>
        <stp>[regression 04.xlsx]tkrBbg!R2C13</stp>
        <tr r="M2" s="5"/>
      </tp>
      <tp t="s">
        <v>Consumer, Non-cyclical</v>
        <stp/>
        <stp>##V3_BDPV12</stp>
        <stp>XS1716945586 Corp</stp>
        <stp>industry_sector</stp>
        <stp>[regression 04.xlsx]tkrBbg!R2C13</stp>
        <tr r="M2" s="5"/>
      </tp>
      <tp t="s">
        <v>PERP/CALL</v>
        <stp/>
        <stp>##V3_BDPV12</stp>
        <stp>FR0012278539 Corp</stp>
        <stp>mty_typ</stp>
        <stp>[regression 04.xlsx]tkrBbg!R2C11</stp>
        <tr r="K2" s="5"/>
      </tp>
      <tp t="s">
        <v>PERP/CALL</v>
        <stp/>
        <stp>##V3_BDPV12</stp>
        <stp>FR0013399177 Corp</stp>
        <stp>mty_typ</stp>
        <stp>[regression 04.xlsx]tkrBbg!R2C11</stp>
        <tr r="K2" s="5"/>
      </tp>
      <tp t="s">
        <v>Basic Materials</v>
        <stp/>
        <stp>##V3_BDPV12</stp>
        <stp>FR0013478252 Corp</stp>
        <stp>industry_sector</stp>
        <stp>[regression 04.xlsx]tkrBbg!R2C13</stp>
        <tr r="M2" s="5"/>
      </tp>
      <tp t="s">
        <v>Chemicals</v>
        <stp/>
        <stp>##V3_BDPV12</stp>
        <stp>XS1323897725 Corp</stp>
        <stp>INDUSTRY_GROUP</stp>
        <stp>[regression 04.xlsx]main!R6C8</stp>
        <tr r="H6" s="1"/>
      </tp>
      <tp t="e">
        <v>#N/A</v>
        <stp/>
        <stp>##V3_BDPV12</stp>
        <stp xml:space="preserve">BE6285457519_JP_REPO </stp>
        <stp>nxt_call_dt</stp>
        <stp>[regression 04.xlsx]SEM!R190C8</stp>
        <tr r="H190" s="3"/>
      </tp>
      <tp t="s">
        <v>#N/A N/A</v>
        <stp/>
        <stp>##V3_BDPV12</stp>
        <stp>ZQ258633 Corp</stp>
        <stp>rtg_moody</stp>
        <stp>[regression 04.xlsx]curves!R7C18</stp>
        <tr r="R7" s="20"/>
      </tp>
      <tp t="e">
        <v>#N/A</v>
        <stp/>
        <stp>##V3_BDPV12</stp>
        <stp xml:space="preserve">US912810SK51_JP_REPO </stp>
        <stp>final_maturity</stp>
        <stp>[regression 04.xlsx]SEM!R288C9</stp>
        <tr r="I288" s="3"/>
      </tp>
      <tp t="s">
        <v>#N/A N/A</v>
        <stp/>
        <stp>##V3_BDPV12</stp>
        <stp>ZP659512 Corp</stp>
        <stp>rtg_moody</stp>
        <stp>[regression 04.xlsx]curves!R38C18</stp>
        <tr r="R38" s="20"/>
      </tp>
      <tp t="s">
        <v>Ba2</v>
        <stp/>
        <stp>##V3_BDPV12</stp>
        <stp>EJ606316 Corp</stp>
        <stp>rtg_moody</stp>
        <stp>[regression 04.xlsx]curves!R29C17</stp>
        <tr r="Q29" s="20"/>
      </tp>
      <tp t="s">
        <v>A2</v>
        <stp/>
        <stp>##V3_BDPV12</stp>
        <stp>ZQ099270 Corp</stp>
        <stp>rtg_moody</stp>
        <stp>[regression 04.xlsx]curves!R18C17</stp>
        <tr r="Q18" s="20"/>
      </tp>
      <tp t="s">
        <v>Ba1</v>
        <stp/>
        <stp>##V3_BDPV12</stp>
        <stp>ZS108668 Corp</stp>
        <stp>rtg_moody</stp>
        <stp>[regression 04.xlsx]curves!R17C18</stp>
        <tr r="R17" s="20"/>
      </tp>
      <tp t="s">
        <v>#N/A N/A</v>
        <stp/>
        <stp>##V3_BDPV12</stp>
        <stp>UV391246 Corp</stp>
        <stp>rtg_moody</stp>
        <stp>[regression 04.xlsx]curves!R19C17</stp>
        <tr r="Q19" s="20"/>
      </tp>
      <tp t="s">
        <v>CRED AGRICOLE SA</v>
        <stp/>
        <stp>##V3_BDPV12</stp>
        <stp>USF22797RT78 Corp</stp>
        <stp>short_name</stp>
        <stp>[regression 04.xlsx]SEM!R344C5</stp>
        <tr r="E344" s="3"/>
      </tp>
      <tp t="s">
        <v>24/03/2021</v>
        <stp/>
        <stp>##V3_BDPV12</stp>
        <stp>EK131366 Corp</stp>
        <stp>nxt_call_dt</stp>
        <stp>[regression 04.xlsx]directH (vw)!R14C5</stp>
        <tr r="E14" s="14"/>
      </tp>
      <tp t="s">
        <v>CALLABLE</v>
        <stp/>
        <stp>##V3_BDPV12</stp>
        <stp>PTEDPLOM0017 Corp</stp>
        <stp>mty_typ</stp>
        <stp>[regression 04.xlsx]tkrBbg!R2C11</stp>
        <tr r="K2" s="5"/>
      </tp>
      <tp t="s">
        <v>Consumer, Non-cyclical</v>
        <stp/>
        <stp>##V3_BDPV12</stp>
        <stp>DE000A14J611 Corp</stp>
        <stp>industry_sector</stp>
        <stp>[regression 04.xlsx]tkrBbg!R2C13</stp>
        <tr r="M2" s="5"/>
      </tp>
      <tp t="s">
        <v>Energy</v>
        <stp/>
        <stp>##V3_BDPV12</stp>
        <stp>XS1294342792 Corp</stp>
        <stp>industry_sector</stp>
        <stp>[regression 04.xlsx]tkrBbg!R2C13</stp>
        <tr r="M2" s="5"/>
      </tp>
      <tp t="s">
        <v>PERP/CALL</v>
        <stp/>
        <stp>##V3_BDPV12</stp>
        <stp>XS1752984440 Corp</stp>
        <stp>mty_typ</stp>
        <stp>[regression 04.xlsx]tkrBbg!R2C11</stp>
        <tr r="K2" s="5"/>
      </tp>
      <tp t="s">
        <v>CALLABLE</v>
        <stp/>
        <stp>##V3_BDPV12</stp>
        <stp>XS1888179550 Corp</stp>
        <stp>mty_typ</stp>
        <stp>[regression 04.xlsx]tkrBbg!R2C11</stp>
        <tr r="K2" s="5"/>
      </tp>
      <tp t="s">
        <v>Financial</v>
        <stp/>
        <stp>##V3_BDPV12</stp>
        <stp>XS1191320297 Corp</stp>
        <stp>industry_sector</stp>
        <stp>[regression 04.xlsx]tkrBbg!R2C13</stp>
        <tr r="M2" s="5"/>
      </tp>
      <tp t="s">
        <v>Energy</v>
        <stp/>
        <stp>##V3_BDPV12</stp>
        <stp>XS1207058733 Corp</stp>
        <stp>industry_sector</stp>
        <stp>[regression 04.xlsx]tkrBbg!R2C13</stp>
        <tr r="M2" s="5"/>
      </tp>
      <tp t="s">
        <v>CALLABLE</v>
        <stp/>
        <stp>##V3_BDPV12</stp>
        <stp>XS2035564629 Corp</stp>
        <stp>mty_typ</stp>
        <stp>[regression 04.xlsx]tkrBbg!R2C11</stp>
        <tr r="K2" s="5"/>
      </tp>
      <tp t="s">
        <v>CALLABLE</v>
        <stp/>
        <stp>##V3_BDPV12</stp>
        <stp>XS2110077299 Corp</stp>
        <stp>mty_typ</stp>
        <stp>[regression 04.xlsx]tkrBbg!R2C11</stp>
        <tr r="K2" s="5"/>
      </tp>
      <tp t="s">
        <v>Utilities</v>
        <stp/>
        <stp>##V3_BDPV12</stp>
        <stp>XS1572349865 Corp</stp>
        <stp>industry_sector</stp>
        <stp>[regression 04.xlsx]tkrBbg!R2C13</stp>
        <tr r="M2" s="5"/>
      </tp>
      <tp t="s">
        <v>Communications</v>
        <stp/>
        <stp>##V3_BDPV12</stp>
        <stp>XS1590787799 Corp</stp>
        <stp>industry_sector</stp>
        <stp>[regression 04.xlsx]tkrBbg!R2C13</stp>
        <tr r="M2" s="5"/>
      </tp>
      <tp t="s">
        <v>PERP/CALL</v>
        <stp/>
        <stp>##V3_BDPV12</stp>
        <stp>XS1323897725 Corp</stp>
        <stp>mty_typ</stp>
        <stp>[regression 04.xlsx]tkrBbg!R2C11</stp>
        <tr r="K2" s="5"/>
      </tp>
      <tp t="s">
        <v>PERP/CALL</v>
        <stp/>
        <stp>##V3_BDPV12</stp>
        <stp>XS1323897485 Corp</stp>
        <stp>mty_typ</stp>
        <stp>[regression 04.xlsx]tkrBbg!R2C11</stp>
        <tr r="K2" s="5"/>
      </tp>
      <tp t="s">
        <v>Utilities</v>
        <stp/>
        <stp>##V3_BDPV12</stp>
        <stp>XS1797138960 Corp</stp>
        <stp>industry_sector</stp>
        <stp>[regression 04.xlsx]tkrBbg!R2C13</stp>
        <tr r="M2" s="5"/>
      </tp>
      <tp t="s">
        <v>Utilities</v>
        <stp/>
        <stp>##V3_BDPV12</stp>
        <stp>XS1405770907 Corp</stp>
        <stp>industry_sector</stp>
        <stp>[regression 04.xlsx]tkrBbg!R2C13</stp>
        <tr r="M2" s="5"/>
      </tp>
      <tp t="s">
        <v>PERP/CALL</v>
        <stp/>
        <stp>##V3_BDPV12</stp>
        <stp>XS1795406658 Corp</stp>
        <stp>mty_typ</stp>
        <stp>[regression 04.xlsx]tkrBbg!R2C11</stp>
        <tr r="K2" s="5"/>
      </tp>
      <tp t="s">
        <v>Consumer, Non-cyclical</v>
        <stp/>
        <stp>##V3_BDPV12</stp>
        <stp>XS2077670003 Corp</stp>
        <stp>industry_sector</stp>
        <stp>[regression 04.xlsx]tkrBbg!R2C13</stp>
        <tr r="M2" s="5"/>
      </tp>
      <tp t="s">
        <v>Industrial</v>
        <stp/>
        <stp>##V3_BDPV12</stp>
        <stp>XS1713466495 Corp</stp>
        <stp>industry_sector</stp>
        <stp>[regression 04.xlsx]tkrBbg!R2C13</stp>
        <tr r="M2" s="5"/>
      </tp>
      <tp t="s">
        <v>Consumer, Cyclical</v>
        <stp/>
        <stp>##V3_BDPV12</stp>
        <stp>XS1150673892 Corp</stp>
        <stp>industry_sector</stp>
        <stp>[regression 04.xlsx]tkrBbg!R2C13</stp>
        <tr r="M2" s="5"/>
      </tp>
      <tp t="s">
        <v>Financial</v>
        <stp/>
        <stp>##V3_BDPV12</stp>
        <stp>XS2027946610 Corp</stp>
        <stp>industry_sector</stp>
        <stp>[regression 04.xlsx]tkrBbg!R2C13</stp>
        <tr r="M2" s="5"/>
      </tp>
      <tp t="s">
        <v>Utilities</v>
        <stp/>
        <stp>##V3_BDPV12</stp>
        <stp>FR0013464922 Corp</stp>
        <stp>industry_sector</stp>
        <stp>[regression 04.xlsx]tkrBbg!R2C13</stp>
        <tr r="M2" s="5"/>
      </tp>
      <tp t="s">
        <v>Consumer, Cyclical</v>
        <stp/>
        <stp>##V3_BDPV12</stp>
        <stp>FR0012005924 Corp</stp>
        <stp>industry_sector</stp>
        <stp>[regression 04.xlsx]tkrBbg!R2C13</stp>
        <tr r="M2" s="5"/>
      </tp>
      <tp t="s">
        <v>Utilities</v>
        <stp/>
        <stp>##V3_BDPV12</stp>
        <stp>FR0013367612 Corp</stp>
        <stp>industry_sector</stp>
        <stp>[regression 04.xlsx]tkrBbg!R2C13</stp>
        <tr r="M2" s="5"/>
      </tp>
      <tp t="s">
        <v>Utilities</v>
        <stp/>
        <stp>##V3_BDPV12</stp>
        <stp>FR0013310505 Corp</stp>
        <stp>industry_sector</stp>
        <stp>[regression 04.xlsx]tkrBbg!R2C13</stp>
        <tr r="M2" s="5"/>
      </tp>
      <tp t="s">
        <v>Financial</v>
        <stp/>
        <stp>##V3_BDPV12</stp>
        <stp>FR0013330537 Corp</stp>
        <stp>industry_sector</stp>
        <stp>[regression 04.xlsx]tkrBbg!R2C13</stp>
        <tr r="M2" s="5"/>
      </tp>
      <tp t="s">
        <v>Consumer, Cyclical</v>
        <stp/>
        <stp>##V3_BDPV12</stp>
        <stp>FR0012650281 Corp</stp>
        <stp>industry_sector</stp>
        <stp>[regression 04.xlsx]tkrBbg!R2C13</stp>
        <tr r="M2" s="5"/>
      </tp>
      <tp t="s">
        <v>Utilities</v>
        <stp/>
        <stp>##V3_BDPV12</stp>
        <stp>FR0013252061 Corp</stp>
        <stp>industry_sector</stp>
        <stp>[regression 04.xlsx]tkrBbg!R2C13</stp>
        <tr r="M2" s="5"/>
      </tp>
      <tp t="s">
        <v>Financial</v>
        <stp/>
        <stp>##V3_BDPV12</stp>
        <stp>DE000A161W62 Corp</stp>
        <stp>industry_sector</stp>
        <stp>[regression 04.xlsx]tkrBbg!R2C13</stp>
        <tr r="M2" s="5"/>
      </tp>
      <tp t="s">
        <v>Y</v>
        <stp/>
        <stp>##V3_BDPV12</stp>
        <stp>USF43628C734 Corp</stp>
        <stp>callable</stp>
        <stp>[regression 04.xlsx]SEM!R425C7</stp>
        <tr r="G425" s="3"/>
      </tp>
      <tp t="s">
        <v>Utilities</v>
        <stp/>
        <stp>##V3_BDPV12</stp>
        <stp>FR0012648590 Corp</stp>
        <stp>industry_sector</stp>
        <stp>[regression 04.xlsx]tkrBbg!R2C13</stp>
        <tr r="M2" s="5"/>
      </tp>
      <tp t="s">
        <v>PERP/CALL</v>
        <stp/>
        <stp>##V3_BDPV12</stp>
        <stp>BE0002597756 Corp</stp>
        <stp>mty_typ</stp>
        <stp>[regression 04.xlsx]tkrBbg!R2C11</stp>
        <tr r="K2" s="5"/>
      </tp>
      <tp t="s">
        <v>18/05/2169</v>
        <stp/>
        <stp>##V3_BDPV12</stp>
        <stp>XS1413581205 Corp</stp>
        <stp>calc_maturity</stp>
        <stp>[regression 04.xlsx]main!R41C10</stp>
        <tr r="J41" s="1"/>
      </tp>
      <tp t="s">
        <v>04/04/2169</v>
        <stp/>
        <stp>##V3_BDPV12</stp>
        <stp>XS1974787480 Corp</stp>
        <stp>calc_maturity</stp>
        <stp>[regression 04.xlsx]main!R38C10</stp>
        <tr r="J38" s="1"/>
      </tp>
      <tp t="s">
        <v>04/04/2169</v>
        <stp/>
        <stp>##V3_BDPV12</stp>
        <stp>XS1974787480 Corp</stp>
        <stp>calc_maturity</stp>
        <stp>[regression 04.xlsx]main!R39C10</stp>
        <tr r="J39" s="1"/>
      </tp>
      <tp t="e">
        <v>#N/A</v>
        <stp/>
        <stp>##V3_BDPV12</stp>
        <stp xml:space="preserve">BE6285457519_JP_REPO </stp>
        <stp>short_name</stp>
        <stp>[regression 04.xlsx]SEM!R190C5</stp>
        <tr r="E190" s="3"/>
      </tp>
      <tp t="s">
        <v>Baa3</v>
        <stp/>
        <stp>##V3_BDPV12</stp>
        <stp>ZR441424 Corp</stp>
        <stp>rtg_moody</stp>
        <stp>[regression 04.xlsx]curves!R40C18</stp>
        <tr r="R40" s="20"/>
      </tp>
      <tp t="s">
        <v>Ba2</v>
        <stp/>
        <stp>##V3_BDPV12</stp>
        <stp>UV323151 Corp</stp>
        <stp>rtg_moody</stp>
        <stp>[regression 04.xlsx]curves!R37C18</stp>
        <tr r="R37" s="20"/>
      </tp>
      <tp t="s">
        <v>Baa3</v>
        <stp/>
        <stp>##V3_BDPV12</stp>
        <stp>EK753416 Corp</stp>
        <stp>rtg_moody</stp>
        <stp>[regression 04.xlsx]curves!R26C17</stp>
        <tr r="Q26" s="20"/>
      </tp>
      <tp t="s">
        <v>Ba2</v>
        <stp/>
        <stp>##V3_BDPV12</stp>
        <stp>ZQ376350 Corp</stp>
        <stp>rtg_moody</stp>
        <stp>[regression 04.xlsx]curves!R29C18</stp>
        <tr r="R29" s="20"/>
      </tp>
      <tp t="s">
        <v>Baa3</v>
        <stp/>
        <stp>##V3_BDPV12</stp>
        <stp>AQ026565 Corp</stp>
        <stp>rtg_moody</stp>
        <stp>[regression 04.xlsx]curves!R27C17</stp>
        <tr r="Q27" s="20"/>
      </tp>
      <tp t="s">
        <v>Baa3</v>
        <stp/>
        <stp>##V3_BDPV12</stp>
        <stp>AU669900 Corp</stp>
        <stp>rtg_moody</stp>
        <stp>[regression 04.xlsx]curves!R20C17</stp>
        <tr r="Q20" s="20"/>
      </tp>
      <tp t="e">
        <v>#N/A</v>
        <stp/>
        <stp>##V3_BDPV12</stp>
        <stp xml:space="preserve">DE000A169NC2_JP_REPO </stp>
        <stp>short_name</stp>
        <stp>[regression 04.xlsx]SEM!R220C5</stp>
        <tr r="E220" s="3"/>
      </tp>
      <tp t="s">
        <v>Baa1</v>
        <stp/>
        <stp>##V3_BDPV12</stp>
        <stp>QJ191077 Corp</stp>
        <stp>rtg_moody</stp>
        <stp>[regression 04.xlsx]curves!R14C17</stp>
        <tr r="Q14" s="20"/>
      </tp>
      <tp t="s">
        <v>MACQUARIE BK LON</v>
        <stp/>
        <stp>##V3_BDPV12</stp>
        <stp>USQ568A9SP31 Corp</stp>
        <stp>short_name</stp>
        <stp>[regression 04.xlsx]SEM!R420C5</stp>
        <tr r="E420" s="3"/>
      </tp>
      <tp t="s">
        <v>04/09/2023</v>
        <stp/>
        <stp>##V3_BDPV12</stp>
        <stp>EJ811600 Corp</stp>
        <stp>nxt_call_dt</stp>
        <stp>[regression 04.xlsx]directH (vw)!R11C5</stp>
        <tr r="E11" s="14"/>
      </tp>
      <tp t="s">
        <v>SOCIETE GENERALE</v>
        <stp/>
        <stp>##V3_BDPV12</stp>
        <stp>USF8586CRW49 Corp</stp>
        <stp>short_name</stp>
        <stp>[regression 04.xlsx]SEM!R382C5</stp>
        <tr r="E382" s="3"/>
      </tp>
      <tp t="s">
        <v>Y</v>
        <stp/>
        <stp>##V3_BDPV12</stp>
        <stp>USH3698DCV40 Corp</stp>
        <stp>callable</stp>
        <stp>[regression 04.xlsx]SEM!R356C7</stp>
        <tr r="G356" s="3"/>
      </tp>
      <tp t="s">
        <v>Y</v>
        <stp/>
        <stp>##V3_BDPV12</stp>
        <stp>USF8586CRW49 Corp</stp>
        <stp>callable</stp>
        <stp>[regression 04.xlsx]SEM!R426C7</stp>
        <tr r="G426" s="3"/>
      </tp>
      <tp t="s">
        <v>#N/A Field Not Applicable</v>
        <stp/>
        <stp>##V3_BDPV12</stp>
        <stp>FR0013330529 Corp</stp>
        <stp>final_maturity</stp>
        <stp>[regression 04.xlsx]SEM!R157C9</stp>
        <tr r="I157" s="3"/>
      </tp>
      <tp t="s">
        <v>#N/A Field Not Applicable</v>
        <stp/>
        <stp>##V3_BDPV12</stp>
        <stp>FR0013292828 Corp</stp>
        <stp>final_maturity</stp>
        <stp>[regression 04.xlsx]SEM!R105C9</stp>
        <tr r="I105" s="3"/>
      </tp>
      <tp t="s">
        <v>PERP/CALL</v>
        <stp/>
        <stp>##V3_BDPV12</stp>
        <stp>XS1028597315 Corp</stp>
        <stp>mty_typ</stp>
        <stp>[regression 04.xlsx]tkrBbg!R2C11</stp>
        <tr r="K2" s="5"/>
      </tp>
      <tp t="s">
        <v>Utilities</v>
        <stp/>
        <stp>##V3_BDPV12</stp>
        <stp>XS1713463716 Corp</stp>
        <stp>industry_sector</stp>
        <stp>[regression 04.xlsx]tkrBbg!R2C13</stp>
        <tr r="M2" s="5"/>
      </tp>
      <tp t="s">
        <v>Consumer, Non-cyclical</v>
        <stp/>
        <stp>##V3_BDPV12</stp>
        <stp>XS2011260531 Corp</stp>
        <stp>industry_sector</stp>
        <stp>[regression 04.xlsx]tkrBbg!R2C13</stp>
        <tr r="M2" s="5"/>
      </tp>
      <tp t="s">
        <v>Utilities</v>
        <stp/>
        <stp>##V3_BDPV12</stp>
        <stp>XS0954675129 Corp</stp>
        <stp>industry_sector</stp>
        <stp>[regression 04.xlsx]tkrBbg!R2C13</stp>
        <tr r="M2" s="5"/>
      </tp>
      <tp t="s">
        <v>PERP/CALL</v>
        <stp/>
        <stp>##V3_BDPV12</stp>
        <stp>XS2185997884 Corp</stp>
        <stp>mty_typ</stp>
        <stp>[regression 04.xlsx]tkrBbg!R2C11</stp>
        <tr r="K2" s="5"/>
      </tp>
      <tp t="s">
        <v>Utilities</v>
        <stp/>
        <stp>##V3_BDPV12</stp>
        <stp>XS2010036874 Corp</stp>
        <stp>industry_sector</stp>
        <stp>[regression 04.xlsx]tkrBbg!R2C13</stp>
        <tr r="M2" s="5"/>
      </tp>
      <tp t="s">
        <v>Energy</v>
        <stp/>
        <stp>##V3_BDPV12</stp>
        <stp>XS1501167164 Corp</stp>
        <stp>industry_sector</stp>
        <stp>[regression 04.xlsx]tkrBbg!R2C13</stp>
        <tr r="M2" s="5"/>
      </tp>
      <tp t="s">
        <v>Financial</v>
        <stp/>
        <stp>##V3_BDPV12</stp>
        <stp>XS1934875219 Corp</stp>
        <stp>industry_sector</stp>
        <stp>[regression 04.xlsx]tkrBbg!R2C13</stp>
        <tr r="M2" s="5"/>
      </tp>
      <tp t="s">
        <v>Utilities</v>
        <stp/>
        <stp>##V3_BDPV12</stp>
        <stp>FR0013431244 Corp</stp>
        <stp>industry_sector</stp>
        <stp>[regression 04.xlsx]tkrBbg!R2C13</stp>
        <tr r="M2" s="5"/>
      </tp>
      <tp t="s">
        <v>Utilities</v>
        <stp/>
        <stp>##V3_BDPV12</stp>
        <stp>FR0011942283 Corp</stp>
        <stp>industry_sector</stp>
        <stp>[regression 04.xlsx]tkrBbg!R2C13</stp>
        <tr r="M2" s="5"/>
      </tp>
      <tp t="s">
        <v>19/06/2169</v>
        <stp/>
        <stp>##V3_BDPV12</stp>
        <stp>XS1713462403 Corp</stp>
        <stp>calc_maturity</stp>
        <stp>[regression 04.xlsx]main!R34C10</stp>
        <tr r="J34" s="1"/>
      </tp>
      <tp t="s">
        <v>19/06/2169</v>
        <stp/>
        <stp>##V3_BDPV12</stp>
        <stp>XS1713462403 Corp</stp>
        <stp>calc_maturity</stp>
        <stp>[regression 04.xlsx]main!R33C10</stp>
        <tr r="J33" s="1"/>
      </tp>
      <tp t="s">
        <v>06/12/2076</v>
        <stp/>
        <stp>##V3_BDPV12</stp>
        <stp>XS1405763019 Corp</stp>
        <stp>calc_maturity</stp>
        <stp>[regression 04.xlsx]main!R16C10</stp>
        <tr r="J16" s="1"/>
      </tp>
      <tp t="s">
        <v>06/12/2076</v>
        <stp/>
        <stp>##V3_BDPV12</stp>
        <stp>XS1405763019 Corp</stp>
        <stp>calc_maturity</stp>
        <stp>[regression 04.xlsx]main!R15C10</stp>
        <tr r="J15" s="1"/>
      </tp>
      <tp t="s">
        <v>06/12/2076</v>
        <stp/>
        <stp>##V3_BDPV12</stp>
        <stp>XS1405763019 Corp</stp>
        <stp>calc_maturity</stp>
        <stp>[regression 04.xlsx]main!R18C10</stp>
        <tr r="J18" s="1"/>
      </tp>
      <tp t="s">
        <v>Pharmaceuticals</v>
        <stp/>
        <stp>##V3_BDPV12</stp>
        <stp>XS2011260705 Corp</stp>
        <stp>INDUSTRY_GROUP</stp>
        <stp>[regression 04.xlsx]main!R8C8</stp>
        <tr r="H8" s="1"/>
      </tp>
      <tp t="e">
        <v>#N/A</v>
        <stp/>
        <stp>##V3_BDPV12</stp>
        <stp xml:space="preserve">CH0336602930_JP_REPO </stp>
        <stp>nxt_call_dt</stp>
        <stp>[regression 04.xlsx]SEM!R300C8</stp>
        <tr r="H300" s="3"/>
      </tp>
      <tp t="s">
        <v>Baa3</v>
        <stp/>
        <stp>##V3_BDPV12</stp>
        <stp>ZP482524 Corp</stp>
        <stp>rtg_moody</stp>
        <stp>[regression 04.xlsx]curves!R8C18</stp>
        <tr r="R8" s="20"/>
      </tp>
      <tp t="e">
        <v>#N/A</v>
        <stp/>
        <stp>##V3_BDPV12</stp>
        <stp xml:space="preserve">FR0013330529_CS_REPO </stp>
        <stp>short_name</stp>
        <stp>[regression 04.xlsx]SEM!R339C5</stp>
        <tr r="E339" s="3"/>
      </tp>
      <tp t="s">
        <v>Baa3</v>
        <stp/>
        <stp>##V3_BDPV12</stp>
        <stp>ZQ512606 Corp</stp>
        <stp>rtg_moody</stp>
        <stp>[regression 04.xlsx]curves!R12C18</stp>
        <tr r="R12" s="20"/>
      </tp>
      <tp t="s">
        <v>Baa3</v>
        <stp/>
        <stp>##V3_BDPV12</stp>
        <stp>AX076550 Corp</stp>
        <stp>rtg_moody</stp>
        <stp>[regression 04.xlsx]curves!R27C18</stp>
        <tr r="R27" s="20"/>
      </tp>
      <tp t="s">
        <v>A2</v>
        <stp/>
        <stp>##V3_BDPV12</stp>
        <stp>ZQ100348 Corp</stp>
        <stp>rtg_moody</stp>
        <stp>[regression 04.xlsx]curves!R18C18</stp>
        <tr r="R18" s="20"/>
      </tp>
      <tp t="s">
        <v>Baa3</v>
        <stp/>
        <stp>##V3_BDPV12</stp>
        <stp>AP691131 Corp</stp>
        <stp>rtg_moody</stp>
        <stp>[regression 04.xlsx]curves!R15C18</stp>
        <tr r="R15" s="20"/>
      </tp>
      <tp t="s">
        <v>Baa3</v>
        <stp/>
        <stp>##V3_BDPV12</stp>
        <stp>AP691131 Corp</stp>
        <stp>rtg_moody</stp>
        <stp>[regression 04.xlsx]curves!R15C17</stp>
        <tr r="Q15" s="20"/>
      </tp>
      <tp t="s">
        <v>Baa3</v>
        <stp/>
        <stp>##V3_BDPV12</stp>
        <stp>EJ723329 Corp</stp>
        <stp>rtg_moody</stp>
        <stp>[regression 04.xlsx]curves!R35C17</stp>
        <tr r="Q35" s="20"/>
      </tp>
      <tp t="s">
        <v>#N/A N/A</v>
        <stp/>
        <stp>##V3_BDPV12</stp>
        <stp>ZR457518 Corp</stp>
        <stp>rtg_moody</stp>
        <stp>[regression 04.xlsx]curves!R25C17</stp>
        <tr r="Q25" s="20"/>
      </tp>
      <tp t="s">
        <v>Baa2</v>
        <stp/>
        <stp>##V3_BDPV12</stp>
        <stp>EK785024 Corp</stp>
        <stp>rtg_moody</stp>
        <stp>[regression 04.xlsx]curves!R49C18</stp>
        <tr r="R49" s="20"/>
      </tp>
      <tp t="s">
        <v>20/03/2022</v>
        <stp/>
        <stp>##V3_BDPV12</stp>
        <stp>EK811633 Corp</stp>
        <stp>nxt_call_dt</stp>
        <stp>[regression 04.xlsx]directH (vw)!R13C5</stp>
        <tr r="E13" s="14"/>
      </tp>
      <tp t="s">
        <v>Y</v>
        <stp/>
        <stp>##V3_BDPV12</stp>
        <stp>DE000A2GSFF1 Corp</stp>
        <stp>callable</stp>
        <stp>[regression 04.xlsx]SEM!R125C7</stp>
        <tr r="G125" s="3"/>
      </tp>
      <tp t="s">
        <v>#N/A Field Not Applicable</v>
        <stp/>
        <stp>##V3_BDPV12</stp>
        <stp>CH0331455318 Corp</stp>
        <stp>final_maturity</stp>
        <stp>[regression 04.xlsx]SEM!R386C9</stp>
        <tr r="I386" s="3"/>
      </tp>
      <tp t="s">
        <v>Y</v>
        <stp/>
        <stp>##V3_BDPV12</stp>
        <stp>USF1R15XK367 Corp</stp>
        <stp>callable</stp>
        <stp>[regression 04.xlsx]SEM!R354C7</stp>
        <tr r="G354" s="3"/>
      </tp>
      <tp t="s">
        <v>#N/A Field Not Applicable</v>
        <stp/>
        <stp>##V3_BDPV12</stp>
        <stp>FR0013310505 Corp</stp>
        <stp>final_maturity</stp>
        <stp>[regression 04.xlsx]SEM!R124C9</stp>
        <tr r="I124" s="3"/>
      </tp>
      <tp t="s">
        <v>#N/A Field Not Applicable</v>
        <stp/>
        <stp>##V3_BDPV12</stp>
        <stp>FR0013330529 Corp</stp>
        <stp>final_maturity</stp>
        <stp>[regression 04.xlsx]SEM!R184C9</stp>
        <tr r="I184" s="3"/>
      </tp>
      <tp t="s">
        <v>#N/A Field Not Applicable</v>
        <stp/>
        <stp>##V3_BDPV12</stp>
        <stp>USF1R15XL274 Corp</stp>
        <stp>final_maturity</stp>
        <stp>[regression 04.xlsx]SEM!R398C9</stp>
        <tr r="I398" s="3"/>
      </tp>
      <tp t="s">
        <v>#N/A Field Not Applicable</v>
        <stp/>
        <stp>##V3_BDPV12</stp>
        <stp>FR0011700293 Corp</stp>
        <stp>final_maturity</stp>
        <stp>[regression 04.xlsx]SEM!R174C9</stp>
        <tr r="I174" s="3"/>
      </tp>
      <tp t="s">
        <v>Consumer, Cyclical</v>
        <stp/>
        <stp>##V3_BDPV12</stp>
        <stp>XS1629658755 Corp</stp>
        <stp>industry_sector</stp>
        <stp>[regression 04.xlsx]tkrBbg!R2C13</stp>
        <tr r="M2" s="5"/>
      </tp>
      <tp t="s">
        <v>Financial</v>
        <stp/>
        <stp>##V3_BDPV12</stp>
        <stp>XS1797663967 Corp</stp>
        <stp>industry_sector</stp>
        <stp>[regression 04.xlsx]tkrBbg!R2C13</stp>
        <tr r="M2" s="5"/>
      </tp>
      <tp t="s">
        <v>Utilities</v>
        <stp/>
        <stp>##V3_BDPV12</stp>
        <stp>XS1216019585 Corp</stp>
        <stp>industry_sector</stp>
        <stp>[regression 04.xlsx]tkrBbg!R2C13</stp>
        <tr r="M2" s="5"/>
      </tp>
      <tp t="s">
        <v>Industrial</v>
        <stp/>
        <stp>##V3_BDPV12</stp>
        <stp>XS2010039035 Corp</stp>
        <stp>industry_sector</stp>
        <stp>[regression 04.xlsx]tkrBbg!R2C13</stp>
        <tr r="M2" s="5"/>
      </tp>
      <tp t="s">
        <v>Communications</v>
        <stp/>
        <stp>##V3_BDPV12</stp>
        <stp>XS1888180996 Corp</stp>
        <stp>industry_sector</stp>
        <stp>[regression 04.xlsx]tkrBbg!R2C13</stp>
        <tr r="M2" s="5"/>
      </tp>
      <tp t="s">
        <v>CALLABLE</v>
        <stp/>
        <stp>##V3_BDPV12</stp>
        <stp>XS1152343668 Corp</stp>
        <stp>mty_typ</stp>
        <stp>[regression 04.xlsx]tkrBbg!R2C11</stp>
        <tr r="K2" s="5"/>
      </tp>
      <tp t="s">
        <v>CALLABLE</v>
        <stp/>
        <stp>##V3_BDPV12</stp>
        <stp>XS1014987355 Corp</stp>
        <stp>mty_typ</stp>
        <stp>[regression 04.xlsx]tkrBbg!R2C11</stp>
        <tr r="K2" s="5"/>
      </tp>
      <tp t="s">
        <v>CALLABLE</v>
        <stp/>
        <stp>##V3_BDPV12</stp>
        <stp>XS0943370543 Corp</stp>
        <stp>mty_typ</stp>
        <stp>[regression 04.xlsx]tkrBbg!R2C11</stp>
        <tr r="K2" s="5"/>
      </tp>
      <tp t="s">
        <v>Financial</v>
        <stp/>
        <stp>##V3_BDPV12</stp>
        <stp>XS1117300837 Corp</stp>
        <stp>industry_sector</stp>
        <stp>[regression 04.xlsx]tkrBbg!R2C13</stp>
        <tr r="M2" s="5"/>
      </tp>
      <tp t="s">
        <v>Financial</v>
        <stp/>
        <stp>##V3_BDPV12</stp>
        <stp>XS1811181566 Corp</stp>
        <stp>industry_sector</stp>
        <stp>[regression 04.xlsx]tkrBbg!R2C13</stp>
        <tr r="M2" s="5"/>
      </tp>
      <tp t="s">
        <v>Financial</v>
        <stp/>
        <stp>##V3_BDPV12</stp>
        <stp>XS2010037765 Corp</stp>
        <stp>industry_sector</stp>
        <stp>[regression 04.xlsx]tkrBbg!R2C13</stp>
        <tr r="M2" s="5"/>
      </tp>
      <tp t="s">
        <v>PERP/CALL</v>
        <stp/>
        <stp>##V3_BDPV12</stp>
        <stp>XS1591694481 Corp</stp>
        <stp>mty_typ</stp>
        <stp>[regression 04.xlsx]tkrBbg!R2C11</stp>
        <tr r="K2" s="5"/>
      </tp>
      <tp t="s">
        <v>PERP/CALL</v>
        <stp/>
        <stp>##V3_BDPV12</stp>
        <stp>XS1982704824 Corp</stp>
        <stp>mty_typ</stp>
        <stp>[regression 04.xlsx]tkrBbg!R2C11</stp>
        <tr r="K2" s="5"/>
      </tp>
      <tp t="s">
        <v>Energy</v>
        <stp/>
        <stp>##V3_BDPV12</stp>
        <stp>XS2033327854 Corp</stp>
        <stp>industry_sector</stp>
        <stp>[regression 04.xlsx]tkrBbg!R2C13</stp>
        <tr r="M2" s="5"/>
      </tp>
      <tp t="s">
        <v>Y</v>
        <stp/>
        <stp>##V3_BDPV12</stp>
        <stp>USF84914CU62 Corp</stp>
        <stp>callable</stp>
        <stp>[regression 04.xlsx]SEM!R381C7</stp>
        <tr r="G381" s="3"/>
      </tp>
      <tp t="s">
        <v>Communications</v>
        <stp/>
        <stp>##V3_BDPV12</stp>
        <stp>FR0013413887 Corp</stp>
        <stp>industry_sector</stp>
        <stp>[regression 04.xlsx]tkrBbg!R2C13</stp>
        <tr r="M2" s="5"/>
      </tp>
      <tp t="e">
        <v>#N/A</v>
        <stp/>
        <stp>##V3_BDPV12</stp>
        <stp xml:space="preserve">TRS1EUR_LIN </stp>
        <stp>nxt_call_dt</stp>
        <stp>[regression 04.xlsx]SEM!R156C8</stp>
        <tr r="H156" s="3"/>
      </tp>
      <tp t="s">
        <v>Pharmaceuticals</v>
        <stp/>
        <stp>##V3_BDPV12</stp>
        <stp>XS2011260705 Corp</stp>
        <stp>INDUSTRY_GROUP</stp>
        <stp>[regression 04.xlsx]main!R9C8</stp>
        <tr r="H9" s="1"/>
      </tp>
      <tp t="s">
        <v>Pharmaceuticals</v>
        <stp/>
        <stp>##V3_BDPV12</stp>
        <stp>XS1152343668 Corp</stp>
        <stp>INDUSTRY_GROUP</stp>
        <stp>[regression 04.xlsx]main!R7C8</stp>
        <tr r="H7" s="1"/>
      </tp>
      <tp t="s">
        <v>Chemicals</v>
        <stp/>
        <stp>##V3_BDPV12</stp>
        <stp>XS1323897725 Corp</stp>
        <stp>INDUSTRY_GROUP</stp>
        <stp>[regression 04.xlsx]main!R5C8</stp>
        <tr r="H5" s="1"/>
      </tp>
      <tp t="s">
        <v>EURO-BUND FUTURE  Jun20</v>
        <stp/>
        <stp>##V3_BDPV12</stp>
        <stp>RXM0 Comdty</stp>
        <stp>short_name</stp>
        <stp>[regression 04.xlsx]SEM!R51C5</stp>
        <tr r="E51" s="3"/>
      </tp>
      <tp t="e">
        <v>#N/A</v>
        <stp/>
        <stp>##V3_BDPV12</stp>
        <stp xml:space="preserve">BE6320936287_JP_REPO </stp>
        <stp>nxt_call_dt</stp>
        <stp>[regression 04.xlsx]SEM!R191C8</stp>
        <tr r="H191" s="3"/>
      </tp>
      <tp t="e">
        <v>#N/A</v>
        <stp/>
        <stp>##V3_BDPV12</stp>
        <stp xml:space="preserve">FR0013428513_JP_REPO </stp>
        <stp>short_name</stp>
        <stp>[regression 04.xlsx]SEM!R240C5</stp>
        <tr r="E240" s="3"/>
      </tp>
      <tp t="e">
        <v>#N/A</v>
        <stp/>
        <stp>##V3_BDPV12</stp>
        <stp xml:space="preserve">USF1R15XK771_JP_REPO </stp>
        <stp>short_name</stp>
        <stp>[regression 04.xlsx]SEM!R213C5</stp>
        <tr r="E213" s="3"/>
      </tp>
      <tp t="s">
        <v>#N/A N/A</v>
        <stp/>
        <stp>##V3_BDPV12</stp>
        <stp>ZP989429 Corp</stp>
        <stp>rtg_moody</stp>
        <stp>[regression 04.xlsx]curves!R9C18</stp>
        <tr r="R9" s="20"/>
      </tp>
      <tp t="s">
        <v>Ba1</v>
        <stp/>
        <stp>##V3_BDPV12</stp>
        <stp>AS322477 Corp</stp>
        <stp>rtg_moody</stp>
        <stp>[regression 04.xlsx]curves!R17C17</stp>
        <tr r="Q17" s="20"/>
      </tp>
      <tp t="s">
        <v>Ba1</v>
        <stp/>
        <stp>##V3_BDPV12</stp>
        <stp>AS640422 Corp</stp>
        <stp>rtg_moody</stp>
        <stp>[regression 04.xlsx]curves!R23C17</stp>
        <tr r="Q23" s="20"/>
      </tp>
      <tp t="s">
        <v>Baa2</v>
        <stp/>
        <stp>##V3_BDPV12</stp>
        <stp>QJ787834 Corp</stp>
        <stp>rtg_moody</stp>
        <stp>[regression 04.xlsx]curves!R49C17</stp>
        <tr r="Q49" s="20"/>
      </tp>
      <tp t="s">
        <v>#N/A Invalid Security</v>
        <stp/>
        <stp>##V3_BDPV12</stp>
        <stp xml:space="preserve">EURUSD CASH </stp>
        <stp>short_name</stp>
        <stp>[regression 04.xlsx]SEM!R406C5</stp>
        <tr r="E406" s="3"/>
      </tp>
      <tp t="s">
        <v>#N/A Invalid Security</v>
        <stp/>
        <stp>##V3_BDPV12</stp>
        <stp>IE00B3F81R35 Corp</stp>
        <stp>mty_typ</stp>
        <stp>[regression 04.xlsx]tkrBbg!R2C11</stp>
        <tr r="K2" s="5"/>
      </tp>
      <tp t="s">
        <v>14/12/2022</v>
        <stp/>
        <stp>##V3_BDPV12</stp>
        <stp>AN880322 Corp</stp>
        <stp>nxt_call_dt</stp>
        <stp>[regression 04.xlsx]directH (vw)!R12C5</stp>
        <tr r="E12" s="14"/>
      </tp>
      <tp t="s">
        <v>CALLABLE</v>
        <stp/>
        <stp>##V3_BDPV12</stp>
        <stp>PTEDPKOM0034 Corp</stp>
        <stp>mty_typ</stp>
        <stp>[regression 04.xlsx]tkrBbg!R2C11</stp>
        <tr r="K2" s="5"/>
      </tp>
      <tp t="s">
        <v>#N/A Field Not Applicable</v>
        <stp/>
        <stp>##V3_BDPV12</stp>
        <stp>FR0011401728 Corp</stp>
        <stp>final_maturity</stp>
        <stp>[regression 04.xlsx]SEM!R114C9</stp>
        <tr r="I114" s="3"/>
      </tp>
      <tp t="s">
        <v>#N/A Field Not Applicable</v>
        <stp/>
        <stp>##V3_BDPV12</stp>
        <stp>FR0013330537 Corp</stp>
        <stp>final_maturity</stp>
        <stp>[regression 04.xlsx]SEM!R185C9</stp>
        <tr r="I185" s="3"/>
      </tp>
      <tp t="s">
        <v>01/07/2024</v>
        <stp/>
        <stp>##V3_BDPV12</stp>
        <stp>EK352403 Corp</stp>
        <stp>nxt_call_dt</stp>
        <stp>[regression 04.xlsx]directH (2)!R7C5</stp>
        <tr r="E7" s="13"/>
      </tp>
      <tp t="s">
        <v>Utilities</v>
        <stp/>
        <stp>##V3_BDPV12</stp>
        <stp>XS1498442521 Corp</stp>
        <stp>industry_sector</stp>
        <stp>[regression 04.xlsx]tkrBbg!R2C13</stp>
        <tr r="M2" s="5"/>
      </tp>
      <tp t="s">
        <v>PERP/CALL</v>
        <stp/>
        <stp>##V3_BDPV12</stp>
        <stp>XS1224710399 Corp</stp>
        <stp>mty_typ</stp>
        <stp>[regression 04.xlsx]tkrBbg!R2C11</stp>
        <tr r="K2" s="5"/>
      </tp>
      <tp t="s">
        <v>CALLABLE</v>
        <stp/>
        <stp>##V3_BDPV12</stp>
        <stp>XS0903532090 Corp</stp>
        <stp>mty_typ</stp>
        <stp>[regression 04.xlsx]tkrBbg!R2C11</stp>
        <tr r="K2" s="5"/>
      </tp>
      <tp t="s">
        <v>Basic Materials</v>
        <stp/>
        <stp>##V3_BDPV12</stp>
        <stp>XS0992293901 Corp</stp>
        <stp>industry_sector</stp>
        <stp>[regression 04.xlsx]tkrBbg!R2C13</stp>
        <tr r="M2" s="5"/>
      </tp>
      <tp t="s">
        <v>Energy</v>
        <stp/>
        <stp>##V3_BDPV12</stp>
        <stp>XS1294343337 Corp</stp>
        <stp>industry_sector</stp>
        <stp>[regression 04.xlsx]tkrBbg!R2C13</stp>
        <tr r="M2" s="5"/>
      </tp>
      <tp t="s">
        <v>CALLABLE</v>
        <stp/>
        <stp>##V3_BDPV12</stp>
        <stp>XS1150695192 Corp</stp>
        <stp>mty_typ</stp>
        <stp>[regression 04.xlsx]tkrBbg!R2C11</stp>
        <tr r="K2" s="5"/>
      </tp>
      <tp t="s">
        <v>CALLABLE</v>
        <stp/>
        <stp>##V3_BDPV12</stp>
        <stp>XS0969341147 Corp</stp>
        <stp>mty_typ</stp>
        <stp>[regression 04.xlsx]tkrBbg!R2C11</stp>
        <tr r="K2" s="5"/>
      </tp>
      <tp t="s">
        <v>CALLABLE</v>
        <stp/>
        <stp>##V3_BDPV12</stp>
        <stp>XS1014997073 Corp</stp>
        <stp>mty_typ</stp>
        <stp>[regression 04.xlsx]tkrBbg!R2C11</stp>
        <tr r="K2" s="5"/>
      </tp>
      <tp t="s">
        <v>PERP/CALL</v>
        <stp/>
        <stp>##V3_BDPV12</stp>
        <stp>XS1501166869 Corp</stp>
        <stp>mty_typ</stp>
        <stp>[regression 04.xlsx]tkrBbg!R2C11</stp>
        <tr r="K2" s="5"/>
      </tp>
      <tp t="s">
        <v>PERP/CALL</v>
        <stp/>
        <stp>##V3_BDPV12</stp>
        <stp>XS2056730679 Corp</stp>
        <stp>mty_typ</stp>
        <stp>[regression 04.xlsx]tkrBbg!R2C11</stp>
        <tr r="K2" s="5"/>
      </tp>
      <tp t="s">
        <v>PERP/CALL</v>
        <stp/>
        <stp>##V3_BDPV12</stp>
        <stp>XS0968913342 Corp</stp>
        <stp>mty_typ</stp>
        <stp>[regression 04.xlsx]tkrBbg!R2C11</stp>
        <tr r="K2" s="5"/>
      </tp>
      <tp t="s">
        <v>Financial</v>
        <stp/>
        <stp>##V3_BDPV12</stp>
        <stp>XS1491364953 Corp</stp>
        <stp>industry_sector</stp>
        <stp>[regression 04.xlsx]tkrBbg!R2C13</stp>
        <tr r="M2" s="5"/>
      </tp>
      <tp t="s">
        <v>PERP/CALL</v>
        <stp/>
        <stp>##V3_BDPV12</stp>
        <stp>XS2017788592 Corp</stp>
        <stp>mty_typ</stp>
        <stp>[regression 04.xlsx]tkrBbg!R2C11</stp>
        <tr r="K2" s="5"/>
      </tp>
      <tp t="s">
        <v>CALLABLE</v>
        <stp/>
        <stp>##V3_BDPV12</stp>
        <stp>XS1219498141 Corp</stp>
        <stp>mty_typ</stp>
        <stp>[regression 04.xlsx]tkrBbg!R2C11</stp>
        <tr r="K2" s="5"/>
      </tp>
      <tp t="s">
        <v>Utilities</v>
        <stp/>
        <stp>##V3_BDPV12</stp>
        <stp>XS1216020161 Corp</stp>
        <stp>industry_sector</stp>
        <stp>[regression 04.xlsx]tkrBbg!R2C13</stp>
        <tr r="M2" s="5"/>
      </tp>
      <tp t="s">
        <v>Consumer, Cyclical</v>
        <stp/>
        <stp>##V3_BDPV12</stp>
        <stp>XS1271836600 Corp</stp>
        <stp>industry_sector</stp>
        <stp>[regression 04.xlsx]tkrBbg!R2C13</stp>
        <tr r="M2" s="5"/>
      </tp>
      <tp t="s">
        <v>Consumer, Cyclical</v>
        <stp/>
        <stp>##V3_BDPV12</stp>
        <stp>XS1799938995 Corp</stp>
        <stp>industry_sector</stp>
        <stp>[regression 04.xlsx]tkrBbg!R2C13</stp>
        <tr r="M2" s="5"/>
      </tp>
      <tp t="s">
        <v>Energy</v>
        <stp/>
        <stp>##V3_BDPV12</stp>
        <stp>XS1974787480 Corp</stp>
        <stp>industry_sector</stp>
        <stp>[regression 04.xlsx]tkrBbg!R2C13</stp>
        <tr r="M2" s="5"/>
      </tp>
      <tp t="s">
        <v>Consumer, Cyclical</v>
        <stp/>
        <stp>##V3_BDPV12</stp>
        <stp>XS1629774230 Corp</stp>
        <stp>industry_sector</stp>
        <stp>[regression 04.xlsx]tkrBbg!R2C13</stp>
        <tr r="M2" s="5"/>
      </tp>
      <tp t="s">
        <v>Utilities</v>
        <stp/>
        <stp>##V3_BDPV12</stp>
        <stp>XS1141810991 Corp</stp>
        <stp>industry_sector</stp>
        <stp>[regression 04.xlsx]tkrBbg!R2C13</stp>
        <tr r="M2" s="5"/>
      </tp>
      <tp t="s">
        <v>Energy</v>
        <stp/>
        <stp>##V3_BDPV12</stp>
        <stp>XS1207054666 Corp</stp>
        <stp>industry_sector</stp>
        <stp>[regression 04.xlsx]tkrBbg!R2C13</stp>
        <tr r="M2" s="5"/>
      </tp>
      <tp t="s">
        <v>Utilities</v>
        <stp/>
        <stp>##V3_BDPV12</stp>
        <stp>FR0013445335 Corp</stp>
        <stp>industry_sector</stp>
        <stp>[regression 04.xlsx]tkrBbg!R2C13</stp>
        <tr r="M2" s="5"/>
      </tp>
      <tp t="s">
        <v>Utilities</v>
        <stp/>
        <stp>##V3_BDPV12</stp>
        <stp>FR0011697028 Corp</stp>
        <stp>industry_sector</stp>
        <stp>[regression 04.xlsx]tkrBbg!R2C13</stp>
        <tr r="M2" s="5"/>
      </tp>
      <tp t="s">
        <v>Utilities</v>
        <stp/>
        <stp>##V3_BDPV12</stp>
        <stp>FR0011401751 Corp</stp>
        <stp>industry_sector</stp>
        <stp>[regression 04.xlsx]tkrBbg!R2C13</stp>
        <tr r="M2" s="5"/>
      </tp>
      <tp t="s">
        <v>Consumer, Non-cyclical</v>
        <stp/>
        <stp>##V3_BDPV12</stp>
        <stp>FR0013292828 Corp</stp>
        <stp>industry_sector</stp>
        <stp>[regression 04.xlsx]tkrBbg!R2C13</stp>
        <tr r="M2" s="5"/>
        <tr r="M2" s="5"/>
      </tp>
      <tp t="s">
        <v>Y</v>
        <stp/>
        <stp>##V3_BDPV12</stp>
        <stp>USF2R125CF03 Corp</stp>
        <stp>callable</stp>
        <stp>[regression 04.xlsx]SEM!R343C7</stp>
        <tr r="G343" s="3"/>
      </tp>
      <tp t="s">
        <v>03/06/2169</v>
        <stp/>
        <stp>##V3_BDPV12</stp>
        <stp>XS1323897725 Corp</stp>
        <stp>calc_maturity</stp>
        <stp>[regression 04.xlsx]main!R17C10</stp>
        <tr r="J17" s="1"/>
      </tp>
      <tp t="s">
        <v>PERP/CALL</v>
        <stp/>
        <stp>##V3_BDPV12</stp>
        <stp>FR0013330529 Corp</stp>
        <stp>mty_typ</stp>
        <stp>[regression 04.xlsx]tkrBbg!R2C11</stp>
        <tr r="K2" s="5"/>
      </tp>
      <tp t="e">
        <v>#N/A</v>
        <stp/>
        <stp>##V3_BDPV12</stp>
        <stp xml:space="preserve">PTEDPLOM0017_JP_REPO </stp>
        <stp>final_maturity</stp>
        <stp>[regression 04.xlsx]SEM!R228C9</stp>
        <tr r="I228" s="3"/>
      </tp>
      <tp t="e">
        <v>#N/A</v>
        <stp/>
        <stp>##V3_BDPV12</stp>
        <stp xml:space="preserve">USF1R15XK367_JP_REPO </stp>
        <stp>short_name</stp>
        <stp>[regression 04.xlsx]SEM!R214C5</stp>
        <tr r="E214" s="3"/>
      </tp>
      <tp t="s">
        <v>Baa3</v>
        <stp/>
        <stp>##V3_BDPV12</stp>
        <stp>ZR363807 Corp</stp>
        <stp>rtg_moody</stp>
        <stp>[regression 04.xlsx]curves!R31C18</stp>
        <tr r="R31" s="20"/>
      </tp>
      <tp t="s">
        <v>Baa3</v>
        <stp/>
        <stp>##V3_BDPV12</stp>
        <stp>ZR363806 Corp</stp>
        <stp>rtg_moody</stp>
        <stp>[regression 04.xlsx]curves!R31C17</stp>
        <tr r="Q31" s="20"/>
      </tp>
      <tp t="s">
        <v>Baa3</v>
        <stp/>
        <stp>##V3_BDPV12</stp>
        <stp>ZR570567 Corp</stp>
        <stp>rtg_moody</stp>
        <stp>[regression 04.xlsx]curves!R34C18</stp>
        <tr r="R34" s="20"/>
      </tp>
      <tp t="s">
        <v>Baa2</v>
        <stp/>
        <stp>##V3_BDPV12</stp>
        <stp>AS146424 Corp</stp>
        <stp>rtg_moody</stp>
        <stp>[regression 04.xlsx]curves!R48C17</stp>
        <tr r="Q48" s="20"/>
      </tp>
      <tp t="s">
        <v>B2u</v>
        <stp/>
        <stp>##V3_BDPV12</stp>
        <stp>AO262515 Corp</stp>
        <stp>rtg_moody</stp>
        <stp>[regression 04.xlsx]curves!R41C18</stp>
        <tr r="R41" s="20"/>
      </tp>
      <tp t="s">
        <v>Baa1</v>
        <stp/>
        <stp>##V3_BDPV12</stp>
        <stp>QJ201812 Corp</stp>
        <stp>rtg_moody</stp>
        <stp>[regression 04.xlsx]curves!R14C18</stp>
        <tr r="R14" s="20"/>
      </tp>
      <tp t="s">
        <v>Ba1</v>
        <stp/>
        <stp>##V3_BDPV12</stp>
        <stp>AL211915 Corp</stp>
        <stp>rtg_moody</stp>
        <stp>[regression 04.xlsx]curves!R39C18</stp>
        <tr r="R39" s="20"/>
      </tp>
      <tp t="s">
        <v>Baa3</v>
        <stp/>
        <stp>##V3_BDPV12</stp>
        <stp>EK352403 Corp</stp>
        <stp>rtg_moody</stp>
        <stp>[regression 04.xlsx]curves!R12C17</stp>
        <tr r="Q12" s="20"/>
      </tp>
      <tp t="s">
        <v>Baa2</v>
        <stp/>
        <stp>##V3_BDPV12</stp>
        <stp>AQ711148 Corp</stp>
        <stp>rtg_moody</stp>
        <stp>[regression 04.xlsx]curves!R24C17</stp>
        <tr r="Q24" s="20"/>
      </tp>
      <tp t="s">
        <v>Baa3</v>
        <stp/>
        <stp>##V3_BDPV12</stp>
        <stp>ZQ782646 Corp</stp>
        <stp>rtg_moody</stp>
        <stp>[regression 04.xlsx]curves!R20C18</stp>
        <tr r="R20" s="20"/>
      </tp>
      <tp t="s">
        <v>13/11/2025</v>
        <stp/>
        <stp>##V3_BDPV12</stp>
        <stp>AP809058 Corp</stp>
        <stp>nxt_call_dt</stp>
        <stp>[regression 04.xlsx]curves!R25C10</stp>
        <tr r="J25" s="20"/>
      </tp>
      <tp t="s">
        <v>EDP SA</v>
        <stp/>
        <stp>##V3_BDPV12</stp>
        <stp>PTEDPLOM0017 Corp</stp>
        <stp>short_name</stp>
        <stp>[regression 04.xlsx]SEM!R115C5</stp>
        <tr r="E115" s="3"/>
      </tp>
      <tp t="s">
        <v>Basic Materials</v>
        <stp/>
        <stp>##V3_BDPV12</stp>
        <stp>USQ12441AB91 Corp</stp>
        <stp>industry_sector</stp>
        <stp>[regression 04.xlsx]tkrBbg!R2C13</stp>
        <tr r="M2" s="5"/>
      </tp>
      <tp t="s">
        <v>#N/A Field Not Applicable</v>
        <stp/>
        <stp>##V3_BDPV12</stp>
        <stp>ES0813211010 Corp</stp>
        <stp>final_maturity</stp>
        <stp>[regression 04.xlsx]SEM!R350C9</stp>
        <tr r="I350" s="3"/>
      </tp>
      <tp t="s">
        <v>#N/A Field Not Applicable</v>
        <stp/>
        <stp>##V3_BDPV12</stp>
        <stp>USF1R15XK367 Corp</stp>
        <stp>final_maturity</stp>
        <stp>[regression 04.xlsx]SEM!R399C9</stp>
        <tr r="I399" s="3"/>
      </tp>
      <tp t="s">
        <v>02/10/2022</v>
        <stp/>
        <stp>##V3_BDPV12</stp>
        <stp>EK834863 Corp</stp>
        <stp>nxt_call_dt</stp>
        <stp>[regression 04.xlsx]directH (2)!R6C5</stp>
        <tr r="E6" s="13"/>
      </tp>
      <tp t="s">
        <v>CALLABLE</v>
        <stp/>
        <stp>##V3_BDPV12</stp>
        <stp>XS1405763019 Corp</stp>
        <stp>mty_typ</stp>
        <stp>[regression 04.xlsx]tkrBbg!R2C11</stp>
        <tr r="K2" s="5"/>
      </tp>
      <tp t="s">
        <v>PERP/CALL</v>
        <stp/>
        <stp>##V3_BDPV12</stp>
        <stp>XS2010032618 Corp</stp>
        <stp>mty_typ</stp>
        <stp>[regression 04.xlsx]tkrBbg!R2C11</stp>
        <tr r="K2" s="5"/>
      </tp>
      <tp t="s">
        <v>PERP/CALL</v>
        <stp/>
        <stp>##V3_BDPV12</stp>
        <stp>XS1115490523 Corp</stp>
        <stp>mty_typ</stp>
        <stp>[regression 04.xlsx]tkrBbg!R2C11</stp>
        <tr r="K2" s="5"/>
      </tp>
      <tp t="s">
        <v>CALLABLE</v>
        <stp/>
        <stp>##V3_BDPV12</stp>
        <stp>XS0954674825 Corp</stp>
        <stp>mty_typ</stp>
        <stp>[regression 04.xlsx]tkrBbg!R2C11</stp>
        <tr r="K2" s="5"/>
      </tp>
      <tp t="s">
        <v>Communications</v>
        <stp/>
        <stp>##V3_BDPV12</stp>
        <stp>XS1490960942 Corp</stp>
        <stp>industry_sector</stp>
        <stp>[regression 04.xlsx]tkrBbg!R2C13</stp>
        <tr r="M2" s="5"/>
      </tp>
      <tp t="s">
        <v>Communications</v>
        <stp/>
        <stp>##V3_BDPV12</stp>
        <stp>XS1888180640 Corp</stp>
        <stp>industry_sector</stp>
        <stp>[regression 04.xlsx]tkrBbg!R2C13</stp>
        <tr r="M2" s="5"/>
      </tp>
      <tp t="s">
        <v>Energy</v>
        <stp/>
        <stp>##V3_BDPV12</stp>
        <stp>XS1195201931 Corp</stp>
        <stp>industry_sector</stp>
        <stp>[regression 04.xlsx]tkrBbg!R2C13</stp>
        <tr r="M2" s="5"/>
      </tp>
      <tp t="s">
        <v>PERP/CALL</v>
        <stp/>
        <stp>##V3_BDPV12</stp>
        <stp>XS1139494493 Corp</stp>
        <stp>mty_typ</stp>
        <stp>[regression 04.xlsx]tkrBbg!R2C11</stp>
        <tr r="K2" s="5"/>
      </tp>
      <tp t="s">
        <v>PERP/CALL</v>
        <stp/>
        <stp>##V3_BDPV12</stp>
        <stp>XS1405765659 Corp</stp>
        <stp>mty_typ</stp>
        <stp>[regression 04.xlsx]tkrBbg!R2C11</stp>
        <tr r="K2" s="5"/>
      </tp>
      <tp t="s">
        <v>Consumer, Non-cyclical</v>
        <stp/>
        <stp>##V3_BDPV12</stp>
        <stp>XS1152338072 Corp</stp>
        <stp>industry_sector</stp>
        <stp>[regression 04.xlsx]tkrBbg!R2C13</stp>
        <tr r="M2" s="5"/>
      </tp>
      <tp t="s">
        <v>Consumer, Cyclical</v>
        <stp/>
        <stp>##V3_BDPV12</stp>
        <stp>XS1048428442 Corp</stp>
        <stp>industry_sector</stp>
        <stp>[regression 04.xlsx]tkrBbg!R2C13</stp>
        <tr r="M2" s="5"/>
      </tp>
      <tp t="s">
        <v>Consumer, Cyclical</v>
        <stp/>
        <stp>##V3_BDPV12</stp>
        <stp>XS1048428012 Corp</stp>
        <stp>industry_sector</stp>
        <stp>[regression 04.xlsx]tkrBbg!R2C13</stp>
        <tr r="M2" s="5"/>
      </tp>
      <tp t="s">
        <v>Financial</v>
        <stp/>
        <stp>##V3_BDPV12</stp>
        <stp>XS2055106210 Corp</stp>
        <stp>industry_sector</stp>
        <stp>[regression 04.xlsx]tkrBbg!R2C13</stp>
        <tr r="M2" s="5"/>
      </tp>
      <tp t="s">
        <v>Utilities</v>
        <stp/>
        <stp>##V3_BDPV12</stp>
        <stp>XS1757377400 Corp</stp>
        <stp>industry_sector</stp>
        <stp>[regression 04.xlsx]tkrBbg!R2C13</stp>
        <tr r="M2" s="5"/>
      </tp>
      <tp t="s">
        <v>Consumer, Cyclical</v>
        <stp/>
        <stp>##V3_BDPV12</stp>
        <stp>XS1206541366 Corp</stp>
        <stp>industry_sector</stp>
        <stp>[regression 04.xlsx]tkrBbg!R2C13</stp>
        <tr r="M2" s="5"/>
      </tp>
      <tp t="s">
        <v>PERP/CALL</v>
        <stp/>
        <stp>##V3_BDPV12</stp>
        <stp>XS2010039548 Corp</stp>
        <stp>mty_typ</stp>
        <stp>[regression 04.xlsx]tkrBbg!R2C11</stp>
        <tr r="K2" s="5"/>
      </tp>
      <tp t="s">
        <v>Consumer, Cyclical</v>
        <stp/>
        <stp>##V3_BDPV12</stp>
        <stp>XS1206540806 Corp</stp>
        <stp>industry_sector</stp>
        <stp>[regression 04.xlsx]tkrBbg!R2C13</stp>
        <tr r="M2" s="5"/>
      </tp>
      <tp t="s">
        <v>Financial</v>
        <stp/>
        <stp>##V3_BDPV12</stp>
        <stp>XS1634523754 Corp</stp>
        <stp>industry_sector</stp>
        <stp>[regression 04.xlsx]tkrBbg!R2C13</stp>
        <tr r="M2" s="5"/>
      </tp>
      <tp t="s">
        <v>Communications</v>
        <stp/>
        <stp>##V3_BDPV12</stp>
        <stp>XS1731823255 Corp</stp>
        <stp>industry_sector</stp>
        <stp>[regression 04.xlsx]tkrBbg!R2C13</stp>
        <tr r="M2" s="5"/>
      </tp>
      <tp t="s">
        <v>Consumer, Non-cyclical</v>
        <stp/>
        <stp>##V3_BDPV12</stp>
        <stp>XS1268050397 Corp</stp>
        <stp>industry_sector</stp>
        <stp>[regression 04.xlsx]tkrBbg!R2C13</stp>
        <tr r="M2" s="5"/>
      </tp>
      <tp t="s">
        <v>Basic Materials</v>
        <stp/>
        <stp>##V3_BDPV12</stp>
        <stp>XS1309436910 Corp</stp>
        <stp>industry_sector</stp>
        <stp>[regression 04.xlsx]tkrBbg!R2C13</stp>
        <tr r="M2" s="5"/>
      </tp>
      <tp t="s">
        <v>Technology</v>
        <stp/>
        <stp>##V3_BDPV12</stp>
        <stp>XS2056730323 Corp</stp>
        <stp>industry_sector</stp>
        <stp>[regression 04.xlsx]tkrBbg!R2C13</stp>
        <tr r="M2" s="5"/>
      </tp>
      <tp t="s">
        <v>Utilities</v>
        <stp/>
        <stp>##V3_BDPV12</stp>
        <stp>XS1044811591 Corp</stp>
        <stp>industry_sector</stp>
        <stp>[regression 04.xlsx]tkrBbg!R2C13</stp>
        <tr r="M2" s="5"/>
        <tr r="M2" s="5"/>
      </tp>
      <tp t="s">
        <v>Y</v>
        <stp/>
        <stp>##V3_BDPV12</stp>
        <stp>USF43628B413 Corp</stp>
        <stp>callable</stp>
        <stp>[regression 04.xlsx]SEM!R383C7</stp>
        <tr r="G383" s="3"/>
      </tp>
      <tp t="s">
        <v>Utilities</v>
        <stp/>
        <stp>##V3_BDPV12</stp>
        <stp>FR0013398229 Corp</stp>
        <stp>industry_sector</stp>
        <stp>[regression 04.xlsx]tkrBbg!R2C13</stp>
        <tr r="M2" s="5"/>
      </tp>
      <tp t="s">
        <v>PERP/CALL</v>
        <stp/>
        <stp>##V3_BDPV12</stp>
        <stp>BE6309987400 Corp</stp>
        <stp>mty_typ</stp>
        <stp>[regression 04.xlsx]tkrBbg!R2C11</stp>
        <tr r="K2" s="5"/>
      </tp>
      <tp t="e">
        <v>#N/A</v>
        <stp/>
        <stp>##V3_BDPV12</stp>
        <stp xml:space="preserve">CT413383_250620_TRS1 </stp>
        <stp>final_maturity</stp>
        <stp>[regression 04.xlsx]SEM!R85C9</stp>
        <tr r="I85" s="3"/>
      </tp>
      <tp t="e">
        <v>#N/A</v>
        <stp/>
        <stp>##V3_BDPV12</stp>
        <stp xml:space="preserve">FR0013447877_JP_REPO </stp>
        <stp>short_name</stp>
        <stp>[regression 04.xlsx]SEM!R269C5</stp>
        <tr r="E269" s="3"/>
      </tp>
      <tp t="s">
        <v>Baa2</v>
        <stp/>
        <stp>##V3_BDPV12</stp>
        <stp>QZ716550 Corp</stp>
        <stp>rtg_moody</stp>
        <stp>[regression 04.xlsx]curves!R22C17</stp>
        <tr r="Q22" s="20"/>
      </tp>
      <tp t="s">
        <v>#N/A N/A</v>
        <stp/>
        <stp>##V3_BDPV12</stp>
        <stp>AM679347 Corp</stp>
        <stp>rtg_moody</stp>
        <stp>[regression 04.xlsx]curves!R47C17</stp>
        <tr r="Q47" s="20"/>
      </tp>
      <tp t="e">
        <v>#N/A</v>
        <stp/>
        <stp>##V3_BDPV12</stp>
        <stp xml:space="preserve">CH0537261858_JP_REPO </stp>
        <stp>short_name</stp>
        <stp>[regression 04.xlsx]SEM!R218C5</stp>
        <tr r="E218" s="3"/>
      </tp>
      <tp t="s">
        <v>Ba1</v>
        <stp/>
        <stp>##V3_BDPV12</stp>
        <stp>AS640440 Corp</stp>
        <stp>rtg_moody</stp>
        <stp>[regression 04.xlsx]curves!R23C18</stp>
        <tr r="R23" s="20"/>
      </tp>
      <tp t="s">
        <v>Baa3</v>
        <stp/>
        <stp>##V3_BDPV12</stp>
        <stp>AZ207706 Corp</stp>
        <stp>rtg_moody</stp>
        <stp>[regression 04.xlsx]curves!R30C18</stp>
        <tr r="R30" s="20"/>
      </tp>
      <tp t="s">
        <v>A2</v>
        <stp/>
        <stp>##V3_BDPV12</stp>
        <stp>QZ730458 Corp</stp>
        <stp>rtg_moody</stp>
        <stp>[regression 04.xlsx]curves!R46C18</stp>
        <tr r="R46" s="20"/>
      </tp>
      <tp t="s">
        <v>Ba2</v>
        <stp/>
        <stp>##V3_BDPV12</stp>
        <stp>ZP454068 Corp</stp>
        <stp>rtg_moody</stp>
        <stp>[regression 04.xlsx]curves!R21C18</stp>
        <tr r="R21" s="20"/>
      </tp>
      <tp t="s">
        <v>SOCIETE GENERALE</v>
        <stp/>
        <stp>##V3_BDPV12</stp>
        <stp>USF8586CRW49 Corp</stp>
        <stp>short_name</stp>
        <stp>[regression 04.xlsx]SEM!R426C5</stp>
        <tr r="E426" s="3"/>
      </tp>
      <tp t="s">
        <v>Y</v>
        <stp/>
        <stp>##V3_BDPV12</stp>
        <stp>USF8586CRW49 Corp</stp>
        <stp>callable</stp>
        <stp>[regression 04.xlsx]SEM!R382C7</stp>
        <tr r="G382" s="3"/>
      </tp>
      <tp t="s">
        <v>Y</v>
        <stp/>
        <stp>##V3_BDPV12</stp>
        <stp>USF1R15XK771 Corp</stp>
        <stp>callable</stp>
        <stp>[regression 04.xlsx]SEM!R352C7</stp>
        <tr r="G352" s="3"/>
      </tp>
      <tp t="s">
        <v>#N/A Field Not Applicable</v>
        <stp/>
        <stp>##V3_BDPV12</stp>
        <stp>FR0011700293 Corp</stp>
        <stp>final_maturity</stp>
        <stp>[regression 04.xlsx]SEM!R113C9</stp>
        <tr r="I113" s="3"/>
      </tp>
      <tp t="s">
        <v>Y</v>
        <stp/>
        <stp>##V3_BDPV12</stp>
        <stp>USF2893TAF33 Corp</stp>
        <stp>callable</stp>
        <stp>[regression 04.xlsx]SEM!R110C7</stp>
        <tr r="G110" s="3"/>
      </tp>
      <tp t="s">
        <v>PERP/CALL</v>
        <stp/>
        <stp>##V3_BDPV12</stp>
        <stp>XS1974894138 Corp</stp>
        <stp>mty_typ</stp>
        <stp>[regression 04.xlsx]tkrBbg!R2C11</stp>
        <tr r="K2" s="5"/>
      </tp>
      <tp t="s">
        <v>CALLABLE</v>
        <stp/>
        <stp>##V3_BDPV12</stp>
        <stp>XS1222591023 Corp</stp>
        <stp>mty_typ</stp>
        <stp>[regression 04.xlsx]tkrBbg!R2C11</stp>
        <tr r="K2" s="5"/>
      </tp>
      <tp t="s">
        <v>Energy</v>
        <stp/>
        <stp>##V3_BDPV12</stp>
        <stp>XS1195202822 Corp</stp>
        <stp>industry_sector</stp>
        <stp>[regression 04.xlsx]tkrBbg!R2C13</stp>
        <tr r="M2" s="5"/>
      </tp>
      <tp t="s">
        <v>Financial</v>
        <stp/>
        <stp>##V3_BDPV12</stp>
        <stp>XS1788973573 Corp</stp>
        <stp>industry_sector</stp>
        <stp>[regression 04.xlsx]tkrBbg!R2C13</stp>
        <tr r="M2" s="5"/>
      </tp>
      <tp t="s">
        <v>PERP/CALL</v>
        <stp/>
        <stp>##V3_BDPV12</stp>
        <stp>XS1642686676 Corp</stp>
        <stp>mty_typ</stp>
        <stp>[regression 04.xlsx]tkrBbg!R2C11</stp>
        <tr r="K2" s="5"/>
      </tp>
      <tp t="s">
        <v>CALLABLE</v>
        <stp/>
        <stp>##V3_BDPV12</stp>
        <stp>XS1713463559 Corp</stp>
        <stp>mty_typ</stp>
        <stp>[regression 04.xlsx]tkrBbg!R2C11</stp>
        <tr r="K2" s="5"/>
      </tp>
      <tp t="s">
        <v>CALLABLE</v>
        <stp/>
        <stp>##V3_BDPV12</stp>
        <stp>XS1888179477 Corp</stp>
        <stp>mty_typ</stp>
        <stp>[regression 04.xlsx]tkrBbg!R2C11</stp>
        <tr r="K2" s="5"/>
      </tp>
      <tp t="s">
        <v>Utilities</v>
        <stp/>
        <stp>##V3_BDPV12</stp>
        <stp>XS2000719992 Corp</stp>
        <stp>industry_sector</stp>
        <stp>[regression 04.xlsx]tkrBbg!R2C13</stp>
        <tr r="M2" s="5"/>
      </tp>
      <tp t="s">
        <v>#N/A Field Not Applicable</v>
        <stp/>
        <stp>##V3_BDPV12</stp>
        <stp>USF2R125CF03 Corp</stp>
        <stp>final_maturity</stp>
        <stp>[regression 04.xlsx]SEM!R343C9</stp>
        <tr r="I343" s="3"/>
      </tp>
      <tp t="s">
        <v>CALLABLE</v>
        <stp/>
        <stp>##V3_BDPV12</stp>
        <stp>XS1720192696 Corp</stp>
        <stp>mty_typ</stp>
        <stp>[regression 04.xlsx]tkrBbg!R2C11</stp>
        <tr r="K2" s="5"/>
      </tp>
      <tp t="s">
        <v>Utilities</v>
        <stp/>
        <stp>##V3_BDPV12</stp>
        <stp>XS1205618470 Corp</stp>
        <stp>industry_sector</stp>
        <stp>[regression 04.xlsx]tkrBbg!R2C13</stp>
        <tr r="M2" s="5"/>
      </tp>
      <tp t="s">
        <v>PERP/CALL</v>
        <stp/>
        <stp>##V3_BDPV12</stp>
        <stp>XS2069101868 Corp</stp>
        <stp>mty_typ</stp>
        <stp>[regression 04.xlsx]tkrBbg!R2C11</stp>
        <tr r="K2" s="5"/>
      </tp>
      <tp t="s">
        <v>Utilities</v>
        <stp/>
        <stp>##V3_BDPV12</stp>
        <stp>XS1254119750 Corp</stp>
        <stp>industry_sector</stp>
        <stp>[regression 04.xlsx]tkrBbg!R2C13</stp>
        <tr r="M2" s="5"/>
      </tp>
      <tp t="s">
        <v>PERP/CALL</v>
        <stp/>
        <stp>##V3_BDPV12</stp>
        <stp>XS1933828433 Corp</stp>
        <stp>mty_typ</stp>
        <stp>[regression 04.xlsx]tkrBbg!R2C11</stp>
        <tr r="K2" s="5"/>
      </tp>
      <tp t="s">
        <v>PERP/CALL</v>
        <stp/>
        <stp>##V3_BDPV12</stp>
        <stp>XS1196713298 Corp</stp>
        <stp>mty_typ</stp>
        <stp>[regression 04.xlsx]tkrBbg!R2C11</stp>
        <tr r="K2" s="5"/>
      </tp>
      <tp t="s">
        <v>PERP/CALL</v>
        <stp/>
        <stp>##V3_BDPV12</stp>
        <stp>XS1115498260 Corp</stp>
        <stp>mty_typ</stp>
        <stp>[regression 04.xlsx]tkrBbg!R2C11</stp>
        <tr r="K2" s="5"/>
      </tp>
      <tp t="s">
        <v>Consumer, Non-cyclical</v>
        <stp/>
        <stp>##V3_BDPV12</stp>
        <stp>XS2011260705 Corp</stp>
        <stp>industry_sector</stp>
        <stp>[regression 04.xlsx]tkrBbg!R2C13</stp>
        <tr r="M2" s="5"/>
      </tp>
      <tp t="s">
        <v>Utilities</v>
        <stp/>
        <stp>##V3_BDPV12</stp>
        <stp>XS1322373017 Corp</stp>
        <stp>industry_sector</stp>
        <stp>[regression 04.xlsx]tkrBbg!R2C13</stp>
        <tr r="M2" s="5"/>
      </tp>
      <tp t="s">
        <v>Consumer, Cyclical</v>
        <stp/>
        <stp>##V3_BDPV12</stp>
        <stp>XS1799939027 Corp</stp>
        <stp>industry_sector</stp>
        <stp>[regression 04.xlsx]tkrBbg!R2C13</stp>
        <tr r="M2" s="5"/>
      </tp>
      <tp t="s">
        <v>Utilities</v>
        <stp/>
        <stp>##V3_BDPV12</stp>
        <stp>XS2035564975 Corp</stp>
        <stp>industry_sector</stp>
        <stp>[regression 04.xlsx]tkrBbg!R2C13</stp>
        <tr r="M2" s="5"/>
      </tp>
      <tp t="s">
        <v>Basic Materials</v>
        <stp/>
        <stp>##V3_BDPV12</stp>
        <stp>XS1309436753 Corp</stp>
        <stp>industry_sector</stp>
        <stp>[regression 04.xlsx]tkrBbg!R2C13</stp>
        <tr r="M2" s="5"/>
      </tp>
      <tp t="s">
        <v>Industrial</v>
        <stp/>
        <stp>##V3_BDPV12</stp>
        <stp>XS1716927766 Corp</stp>
        <stp>industry_sector</stp>
        <stp>[regression 04.xlsx]tkrBbg!R2C13</stp>
        <tr r="M2" s="5"/>
      </tp>
      <tp t="s">
        <v>Utilities</v>
        <stp/>
        <stp>##V3_BDPV12</stp>
        <stp>XS2010044977 Corp</stp>
        <stp>industry_sector</stp>
        <stp>[regression 04.xlsx]tkrBbg!R2C13</stp>
        <tr r="M2" s="5"/>
      </tp>
      <tp t="s">
        <v>Communications</v>
        <stp/>
        <stp>##V3_BDPV12</stp>
        <stp>XS2056371334 Corp</stp>
        <stp>industry_sector</stp>
        <stp>[regression 04.xlsx]tkrBbg!R2C13</stp>
        <tr r="M2" s="5"/>
      </tp>
      <tp t="s">
        <v>Y</v>
        <stp/>
        <stp>##V3_BDPV12</stp>
        <stp>USF84914CU62 Corp</stp>
        <stp>callable</stp>
        <stp>[regression 04.xlsx]SEM!R424C7</stp>
        <tr r="G424" s="3"/>
      </tp>
      <tp t="s">
        <v>Communications</v>
        <stp/>
        <stp>##V3_BDPV12</stp>
        <stp>FR0013447877 Corp</stp>
        <stp>industry_sector</stp>
        <stp>[regression 04.xlsx]tkrBbg!R2C13</stp>
        <tr r="M2" s="5"/>
      </tp>
      <tp t="s">
        <v>Utilities</v>
        <stp/>
        <stp>##V3_BDPV12</stp>
        <stp>FR0011700293 Corp</stp>
        <stp>industry_sector</stp>
        <stp>[regression 04.xlsx]tkrBbg!R2C13</stp>
        <tr r="M2" s="5"/>
      </tp>
      <tp t="s">
        <v>Utilities</v>
        <stp/>
        <stp>##V3_BDPV12</stp>
        <stp>FR0011531730 Corp</stp>
        <stp>industry_sector</stp>
        <stp>[regression 04.xlsx]tkrBbg!R2C13</stp>
        <tr r="M2" s="5"/>
      </tp>
      <tp t="s">
        <v>12/11/2079</v>
        <stp/>
        <stp>##V3_BDPV12</stp>
        <stp>XS2077670003 Corp</stp>
        <stp>calc_maturity</stp>
        <stp>[regression 04.xlsx]main!R21C10</stp>
        <tr r="J21" s="1"/>
      </tp>
      <tp t="s">
        <v>12/11/2079</v>
        <stp/>
        <stp>##V3_BDPV12</stp>
        <stp>XS2077670342 Corp</stp>
        <stp>calc_maturity</stp>
        <stp>[regression 04.xlsx]main!R20C10</stp>
        <tr r="J20" s="1"/>
      </tp>
      <tp t="s">
        <v>PERP/CALL</v>
        <stp/>
        <stp>##V3_BDPV12</stp>
        <stp>FR0011401728 Corp</stp>
        <stp>mty_typ</stp>
        <stp>[regression 04.xlsx]tkrBbg!R2C11</stp>
        <tr r="K2" s="5"/>
      </tp>
      <tp t="s">
        <v>05/05/2169</v>
        <stp/>
        <stp>##V3_BDPV12</stp>
        <stp>XS1501167164 Corp</stp>
        <stp>calc_maturity</stp>
        <stp>[regression 04.xlsx]main!R40C10</stp>
        <tr r="J40" s="1"/>
      </tp>
      <tp t="s">
        <v>EURO-BUND FUTURE  Jun20</v>
        <stp/>
        <stp>##V3_BDPV12</stp>
        <stp>RXM0 Comdty</stp>
        <stp>short_name</stp>
        <stp>[regression 04.xlsx]SEM!R74C5</stp>
        <tr r="E74" s="3"/>
      </tp>
      <tp t="s">
        <v>Chemicals</v>
        <stp/>
        <stp>##V3_BDPV12</stp>
        <stp>BE6309987400 Corp</stp>
        <stp>INDUSTRY_GROUP</stp>
        <stp>[regression 04.xlsx]main!R4C8</stp>
        <tr r="H4" s="1"/>
      </tp>
      <tp t="e">
        <v>#N/A</v>
        <stp/>
        <stp>##V3_BDPV12</stp>
        <stp xml:space="preserve">FR0013365285_JP_REPO </stp>
        <stp>short_name</stp>
        <stp>[regression 04.xlsx]SEM!R238C5</stp>
        <tr r="E238" s="3"/>
      </tp>
      <tp t="s">
        <v>Baa3</v>
        <stp/>
        <stp>##V3_BDPV12</stp>
        <stp>AM938782 Corp</stp>
        <stp>rtg_moody</stp>
        <stp>[regression 04.xlsx]curves!R45C17</stp>
        <tr r="Q45" s="20"/>
      </tp>
      <tp t="s">
        <v>Ba2</v>
        <stp/>
        <stp>##V3_BDPV12</stp>
        <stp>ZR655675 Corp</stp>
        <stp>rtg_moody</stp>
        <stp>[regression 04.xlsx]curves!R44C18</stp>
        <tr r="R44" s="20"/>
      </tp>
      <tp t="s">
        <v>Ba1</v>
        <stp/>
        <stp>##V3_BDPV12</stp>
        <stp>EK824997 Corp</stp>
        <stp>rtg_moody</stp>
        <stp>[regression 04.xlsx]curves!R16C18</stp>
        <tr r="R16" s="20"/>
      </tp>
      <tp t="s">
        <v>#N/A N/A</v>
        <stp/>
        <stp>##V3_BDPV12</stp>
        <stp>ZR796862 Corp</stp>
        <stp>rtg_moody</stp>
        <stp>[regression 04.xlsx]curves!R28C18</stp>
        <tr r="R28" s="20"/>
      </tp>
      <tp t="s">
        <v>A2</v>
        <stp/>
        <stp>##V3_BDPV12</stp>
        <stp>LW068019 Corp</stp>
        <stp>rtg_moody</stp>
        <stp>[regression 04.xlsx]curves!R46C17</stp>
        <tr r="Q46" s="20"/>
      </tp>
      <tp t="s">
        <v>Y</v>
        <stp/>
        <stp>##V3_BDPV12</stp>
        <stp>USH3698DCV40 Corp</stp>
        <stp>callable</stp>
        <stp>[regression 04.xlsx]SEM!R401C7</stp>
        <tr r="G401" s="3"/>
      </tp>
      <tp t="s">
        <v>IE00B3F81R35</v>
        <stp/>
        <stp>##V3_BDPV12</stp>
        <stp>IEAC LN Equity</stp>
        <stp>ID_ISIN</stp>
        <stp>[regression 04.xlsx]tkrBbg!R2C6</stp>
        <tr r="F2" s="5"/>
      </tp>
      <tp t="s">
        <v>Y</v>
        <stp/>
        <stp>##V3_BDPV12</stp>
        <stp>USH3698DBZ62 Corp</stp>
        <stp>callable</stp>
        <stp>[regression 04.xlsx]SEM!R403C7</stp>
        <tr r="G403" s="3"/>
      </tp>
      <tp t="s">
        <v>#N/A Field Not Applicable</v>
        <stp/>
        <stp>##V3_BDPV12</stp>
        <stp>CH0400441280 Corp</stp>
        <stp>final_maturity</stp>
        <stp>[regression 04.xlsx]SEM!R385C9</stp>
        <tr r="I385" s="3"/>
      </tp>
      <tp t="s">
        <v>#N/A Field Not Applicable</v>
        <stp/>
        <stp>##V3_BDPV12</stp>
        <stp>FR0011401751 Corp</stp>
        <stp>final_maturity</stp>
        <stp>[regression 04.xlsx]SEM!R111C9</stp>
        <tr r="I111" s="3"/>
      </tp>
      <tp t="s">
        <v>Y</v>
        <stp/>
        <stp>##V3_BDPV12</stp>
        <stp>USF1R15XL274 Corp</stp>
        <stp>callable</stp>
        <stp>[regression 04.xlsx]SEM!R351C7</stp>
        <tr r="G351" s="3"/>
      </tp>
      <tp t="s">
        <v>Y</v>
        <stp/>
        <stp>##V3_BDPV12</stp>
        <stp>USH4209UAT37 Corp</stp>
        <stp>callable</stp>
        <stp>[regression 04.xlsx]SEM!R387C7</stp>
        <tr r="G387" s="3"/>
      </tp>
      <tp t="s">
        <v>Y</v>
        <stp/>
        <stp>##V3_BDPV12</stp>
        <stp>USF2893TAF33 Corp</stp>
        <stp>callable</stp>
        <stp>[regression 04.xlsx]SEM!R173C7</stp>
        <tr r="G173" s="3"/>
      </tp>
      <tp t="s">
        <v>#N/A Field Not Applicable</v>
        <stp/>
        <stp>##V3_BDPV12</stp>
        <stp>FR0013447877 Corp</stp>
        <stp>final_maturity</stp>
        <stp>[regression 04.xlsx]SEM!R137C9</stp>
        <tr r="I137" s="3"/>
      </tp>
      <tp t="s">
        <v>PERP/CALL</v>
        <stp/>
        <stp>##V3_BDPV12</stp>
        <stp>XS1115502988 Corp</stp>
        <stp>mty_typ</stp>
        <stp>[regression 04.xlsx]tkrBbg!R2C11</stp>
        <tr r="K2" s="5"/>
      </tp>
      <tp t="s">
        <v>PERP/CALL</v>
        <stp/>
        <stp>##V3_BDPV12</stp>
        <stp>XS1508392625 Corp</stp>
        <stp>mty_typ</stp>
        <stp>[regression 04.xlsx]tkrBbg!R2C11</stp>
        <tr r="K2" s="5"/>
      </tp>
      <tp t="s">
        <v>PERP/CALL</v>
        <stp/>
        <stp>##V3_BDPV12</stp>
        <stp>XS1413581205 Corp</stp>
        <stp>mty_typ</stp>
        <stp>[regression 04.xlsx]tkrBbg!R2C11</stp>
        <tr r="K2" s="5"/>
      </tp>
      <tp t="s">
        <v>Communications</v>
        <stp/>
        <stp>##V3_BDPV12</stp>
        <stp>XS1795406575 Corp</stp>
        <stp>industry_sector</stp>
        <stp>[regression 04.xlsx]tkrBbg!R2C13</stp>
        <tr r="M2" s="5"/>
      </tp>
      <tp t="s">
        <v>CALLABLE</v>
        <stp/>
        <stp>##V3_BDPV12</stp>
        <stp>XS1222594472 Corp</stp>
        <stp>mty_typ</stp>
        <stp>[regression 04.xlsx]tkrBbg!R2C11</stp>
        <tr r="K2" s="5"/>
      </tp>
      <tp t="s">
        <v>PERP/CALL</v>
        <stp/>
        <stp>##V3_BDPV12</stp>
        <stp>XS1819537132 Corp</stp>
        <stp>mty_typ</stp>
        <stp>[regression 04.xlsx]tkrBbg!R2C11</stp>
        <tr r="K2" s="5"/>
      </tp>
      <tp t="s">
        <v>CALLABLE</v>
        <stp/>
        <stp>##V3_BDPV12</stp>
        <stp>XS0969342384 Corp</stp>
        <stp>mty_typ</stp>
        <stp>[regression 04.xlsx]tkrBbg!R2C11</stp>
        <tr r="K2" s="5"/>
      </tp>
      <tp t="s">
        <v>Energy</v>
        <stp/>
        <stp>##V3_BDPV12</stp>
        <stp>XS1713462403 Corp</stp>
        <stp>industry_sector</stp>
        <stp>[regression 04.xlsx]tkrBbg!R2C13</stp>
        <tr r="M2" s="5"/>
      </tp>
      <tp t="s">
        <v>PERP/CALL</v>
        <stp/>
        <stp>##V3_BDPV12</stp>
        <stp>XS2109819859 Corp</stp>
        <stp>mty_typ</stp>
        <stp>[regression 04.xlsx]tkrBbg!R2C11</stp>
        <tr r="K2" s="5"/>
      </tp>
      <tp t="s">
        <v>Communications</v>
        <stp/>
        <stp>##V3_BDPV12</stp>
        <stp>XS2082429890 Corp</stp>
        <stp>industry_sector</stp>
        <stp>[regression 04.xlsx]tkrBbg!R2C13</stp>
        <tr r="M2" s="5"/>
      </tp>
      <tp t="s">
        <v>CALLABLE</v>
        <stp/>
        <stp>##V3_BDPV12</stp>
        <stp>XS1219499032 Corp</stp>
        <stp>mty_typ</stp>
        <stp>[regression 04.xlsx]tkrBbg!R2C11</stp>
        <tr r="K2" s="5"/>
      </tp>
      <tp t="s">
        <v>Financial</v>
        <stp/>
        <stp>##V3_BDPV12</stp>
        <stp>XS1677911825 Corp</stp>
        <stp>industry_sector</stp>
        <stp>[regression 04.xlsx]tkrBbg!R2C13</stp>
        <tr r="M2" s="5"/>
      </tp>
      <tp t="s">
        <v>Utilities</v>
        <stp/>
        <stp>##V3_BDPV12</stp>
        <stp>XS1721244371 Corp</stp>
        <stp>industry_sector</stp>
        <stp>[regression 04.xlsx]tkrBbg!R2C13</stp>
        <tr r="M2" s="5"/>
      </tp>
      <tp t="s">
        <v>Consumer, Non-cyclical</v>
        <stp/>
        <stp>##V3_BDPV12</stp>
        <stp>XS0222524372 Corp</stp>
        <stp>industry_sector</stp>
        <stp>[regression 04.xlsx]tkrBbg!R2C13</stp>
        <tr r="M2" s="5"/>
      </tp>
      <tp t="s">
        <v>PERP/CALL</v>
        <stp/>
        <stp>##V3_BDPV12</stp>
        <stp>XS1196714429 Corp</stp>
        <stp>mty_typ</stp>
        <stp>[regression 04.xlsx]tkrBbg!R2C11</stp>
        <tr r="K2" s="5"/>
      </tp>
      <tp t="s">
        <v>PERP/CALL</v>
        <stp/>
        <stp>##V3_BDPV12</stp>
        <stp>XS1890845875 Corp</stp>
        <stp>mty_typ</stp>
        <stp>[regression 04.xlsx]tkrBbg!R2C11</stp>
        <tr r="K2" s="5"/>
      </tp>
      <tp t="s">
        <v>Communications</v>
        <stp/>
        <stp>##V3_BDPV12</stp>
        <stp>XS1050461034 Corp</stp>
        <stp>industry_sector</stp>
        <stp>[regression 04.xlsx]tkrBbg!R2C13</stp>
        <tr r="M2" s="5"/>
      </tp>
      <tp t="s">
        <v>Consumer, Non-cyclical</v>
        <stp/>
        <stp>##V3_BDPV12</stp>
        <stp>XS2051471105 Corp</stp>
        <stp>industry_sector</stp>
        <stp>[regression 04.xlsx]tkrBbg!R2C13</stp>
        <tr r="M2" s="5"/>
      </tp>
      <tp t="s">
        <v>Basic Materials</v>
        <stp/>
        <stp>##V3_BDPV12</stp>
        <stp>FR0013425170 Corp</stp>
        <stp>industry_sector</stp>
        <stp>[regression 04.xlsx]tkrBbg!R2C13</stp>
        <tr r="M2" s="5"/>
      </tp>
      <tp t="s">
        <v>Consumer, Cyclical</v>
        <stp/>
        <stp>##V3_BDPV12</stp>
        <stp>FR0013457157 Corp</stp>
        <stp>industry_sector</stp>
        <stp>[regression 04.xlsx]tkrBbg!R2C13</stp>
        <tr r="M2" s="5"/>
      </tp>
      <tp t="s">
        <v>06/10/2168</v>
        <stp/>
        <stp>##V3_BDPV12</stp>
        <stp>XS1501166869 Corp</stp>
        <stp>calc_maturity</stp>
        <stp>[regression 04.xlsx]main!R42C10</stp>
        <tr r="J42" s="1"/>
      </tp>
      <tp t="s">
        <v>06/10/2168</v>
        <stp/>
        <stp>##V3_BDPV12</stp>
        <stp>XS1501166869 Corp</stp>
        <stp>calc_maturity</stp>
        <stp>[regression 04.xlsx]main!R36C10</stp>
        <tr r="J36" s="1"/>
      </tp>
      <tp t="s">
        <v>06/10/2168</v>
        <stp/>
        <stp>##V3_BDPV12</stp>
        <stp>XS1501166869 Corp</stp>
        <stp>calc_maturity</stp>
        <stp>[regression 04.xlsx]main!R35C10</stp>
        <tr r="J35" s="1"/>
      </tp>
      <tp t="s">
        <v>PERP/CALL</v>
        <stp/>
        <stp>##V3_BDPV12</stp>
        <stp>FR0011606169 Corp</stp>
        <stp>mty_typ</stp>
        <stp>[regression 04.xlsx]tkrBbg!R2C11</stp>
        <tr r="K2" s="5"/>
      </tp>
      <tp t="s">
        <v>PERP/CALL</v>
        <stp/>
        <stp>##V3_BDPV12</stp>
        <stp>FR0011697010 Corp</stp>
        <stp>mty_typ</stp>
        <stp>[regression 04.xlsx]tkrBbg!R2C11</stp>
        <tr r="K2" s="5"/>
      </tp>
      <tp t="s">
        <v>Y</v>
        <stp/>
        <stp>##V3_BDPV12</stp>
        <stp>USF2R125CD54 Corp</stp>
        <stp>callable</stp>
        <stp>[regression 04.xlsx]SEM!R345C7</stp>
        <tr r="G345" s="3"/>
      </tp>
      <tp t="s">
        <v>PERP/CALL</v>
        <stp/>
        <stp>##V3_BDPV12</stp>
        <stp>FR0011993500 Corp</stp>
        <stp>mty_typ</stp>
        <stp>[regression 04.xlsx]tkrBbg!R2C11</stp>
        <tr r="K2" s="5"/>
      </tp>
      <tp t="s">
        <v>22/10/2079</v>
        <stp/>
        <stp>##V3_BDPV12</stp>
        <stp>XS1309436910 Corp</stp>
        <stp>calc_maturity</stp>
        <stp>[regression 04.xlsx]main!R45C10</stp>
        <tr r="J45" s="1"/>
      </tp>
      <tp t="e">
        <v>#N/A</v>
        <stp/>
        <stp>##V3_BDPV12</stp>
        <stp xml:space="preserve">FR0013455821_JP_REPO </stp>
        <stp>short_name</stp>
        <stp>[regression 04.xlsx]SEM!R239C5</stp>
        <tr r="E239" s="3"/>
      </tp>
      <tp t="s">
        <v>#N/A N/A</v>
        <stp/>
        <stp>##V3_BDPV12</stp>
        <stp>ZS235422 Corp</stp>
        <stp>rtg_moody</stp>
        <stp>[regression 04.xlsx]curves!R38C17</stp>
        <tr r="Q38" s="20"/>
      </tp>
      <tp t="s">
        <v>Ba2</v>
        <stp/>
        <stp>##V3_BDPV12</stp>
        <stp>AR738776 Corp</stp>
        <stp>rtg_moody</stp>
        <stp>[regression 04.xlsx]curves!R44C17</stp>
        <tr r="Q44" s="20"/>
      </tp>
      <tp t="s">
        <v>Baa3</v>
        <stp/>
        <stp>##V3_BDPV12</stp>
        <stp>EK634166 Corp</stp>
        <stp>rtg_moody</stp>
        <stp>[regression 04.xlsx]curves!R30C17</stp>
        <tr r="Q30" s="20"/>
      </tp>
      <tp t="s">
        <v>#N/A N/A</v>
        <stp/>
        <stp>##V3_BDPV12</stp>
        <stp>AZ920495 Corp</stp>
        <stp>rtg_moody</stp>
        <stp>[regression 04.xlsx]curves!R47C18</stp>
        <tr r="R47" s="20"/>
      </tp>
      <tp t="s">
        <v>Ba1</v>
        <stp/>
        <stp>##V3_BDPV12</stp>
        <stp>LW253022 Corp</stp>
        <stp>rtg_moody</stp>
        <stp>[regression 04.xlsx]curves!R39C17</stp>
        <tr r="Q39" s="20"/>
      </tp>
      <tp t="s">
        <v>#N/A Invalid Security</v>
        <stp/>
        <stp>##V3_BDPV12</stp>
        <stp xml:space="preserve">EURUSD CASH </stp>
        <stp>short_name</stp>
        <stp>[regression 04.xlsx]SEM!R362C5</stp>
        <tr r="E362" s="3"/>
      </tp>
      <tp t="s">
        <v>#N/A N/A</v>
        <stp/>
        <stp>##V3_BDPV12</stp>
        <stp>AZ576858 Corp</stp>
        <stp>rtg_moody</stp>
        <stp>[regression 04.xlsx]curves!R11C18</stp>
        <tr r="R11" s="20"/>
      </tp>
      <tp t="s">
        <v>Y</v>
        <stp/>
        <stp>##V3_BDPV12</stp>
        <stp>USH3698DBW32 Corp</stp>
        <stp>callable</stp>
        <stp>[regression 04.xlsx]SEM!R357C7</stp>
        <tr r="G357" s="3"/>
      </tp>
      <tp t="s">
        <v>ACFP 4 1/8 PERP</v>
        <stp/>
        <stp>##V3_BDPV12</stp>
        <stp>EK337178 Corp</stp>
        <stp>security_name</stp>
        <stp>[regression 04.xlsx]curves!R7C7</stp>
        <tr r="G7" s="20"/>
      </tp>
      <tp t="s">
        <v>Consumer, Non-cyclical</v>
        <stp/>
        <stp>##V3_BDPV12</stp>
        <stp>DE000A11QR73 Corp</stp>
        <stp>industry_sector</stp>
        <stp>[regression 04.xlsx]tkrBbg!R2C13</stp>
        <tr r="M2" s="5"/>
      </tp>
      <tp t="s">
        <v>EDP SA</v>
        <stp/>
        <stp>##V3_BDPV12</stp>
        <stp>PTEDPKOM0034 Corp</stp>
        <stp>short_name</stp>
        <stp>[regression 04.xlsx]SEM!R116C5</stp>
        <tr r="E116" s="3"/>
      </tp>
      <tp t="s">
        <v>CALLABLE</v>
        <stp/>
        <stp>##V3_BDPV12</stp>
        <stp>USQ12441AA19 Corp</stp>
        <stp>mty_typ</stp>
        <stp>[regression 04.xlsx]tkrBbg!R2C11</stp>
        <tr r="K2" s="5"/>
      </tp>
      <tp t="s">
        <v>PERP/CALL</v>
        <stp/>
        <stp>##V3_BDPV12</stp>
        <stp>XS1117300837 Corp</stp>
        <stp>mty_typ</stp>
        <stp>[regression 04.xlsx]tkrBbg!R2C11</stp>
        <tr r="K2" s="5"/>
      </tp>
      <tp t="s">
        <v>PERP/CALL</v>
        <stp/>
        <stp>##V3_BDPV12</stp>
        <stp>XS1811181566 Corp</stp>
        <stp>mty_typ</stp>
        <stp>[regression 04.xlsx]tkrBbg!R2C11</stp>
        <tr r="K2" s="5"/>
      </tp>
      <tp t="s">
        <v>PERP/CALL</v>
        <stp/>
        <stp>##V3_BDPV12</stp>
        <stp>XS2010037765 Corp</stp>
        <stp>mty_typ</stp>
        <stp>[regression 04.xlsx]tkrBbg!R2C11</stp>
        <tr r="K2" s="5"/>
      </tp>
      <tp t="s">
        <v>Utilities</v>
        <stp/>
        <stp>##V3_BDPV12</stp>
        <stp>XS1591694481 Corp</stp>
        <stp>industry_sector</stp>
        <stp>[regression 04.xlsx]tkrBbg!R2C13</stp>
        <tr r="M2" s="5"/>
      </tp>
      <tp t="s">
        <v>PERP/CALL</v>
        <stp/>
        <stp>##V3_BDPV12</stp>
        <stp>XS2033327854 Corp</stp>
        <stp>mty_typ</stp>
        <stp>[regression 04.xlsx]tkrBbg!R2C11</stp>
        <tr r="K2" s="5"/>
      </tp>
      <tp t="s">
        <v>Financial</v>
        <stp/>
        <stp>##V3_BDPV12</stp>
        <stp>XS1982704824 Corp</stp>
        <stp>industry_sector</stp>
        <stp>[regression 04.xlsx]tkrBbg!R2C13</stp>
        <tr r="M2" s="5"/>
      </tp>
      <tp t="s">
        <v>PERP/CALL</v>
        <stp/>
        <stp>##V3_BDPV12</stp>
        <stp>XS1629658755 Corp</stp>
        <stp>mty_typ</stp>
        <stp>[regression 04.xlsx]tkrBbg!R2C11</stp>
        <tr r="K2" s="5"/>
      </tp>
      <tp t="s">
        <v>CALLABLE</v>
        <stp/>
        <stp>##V3_BDPV12</stp>
        <stp>XS1797663967 Corp</stp>
        <stp>mty_typ</stp>
        <stp>[regression 04.xlsx]tkrBbg!R2C11</stp>
        <tr r="K2" s="5"/>
      </tp>
      <tp t="s">
        <v>PERP/CALL</v>
        <stp/>
        <stp>##V3_BDPV12</stp>
        <stp>XS2010039035 Corp</stp>
        <stp>mty_typ</stp>
        <stp>[regression 04.xlsx]tkrBbg!R2C11</stp>
        <tr r="K2" s="5"/>
      </tp>
      <tp t="s">
        <v>CALLABLE</v>
        <stp/>
        <stp>##V3_BDPV12</stp>
        <stp>XS1888180996 Corp</stp>
        <stp>mty_typ</stp>
        <stp>[regression 04.xlsx]tkrBbg!R2C11</stp>
        <tr r="K2" s="5"/>
      </tp>
      <tp t="s">
        <v>CALLABLE</v>
        <stp/>
        <stp>##V3_BDPV12</stp>
        <stp>XS1216019585 Corp</stp>
        <stp>mty_typ</stp>
        <stp>[regression 04.xlsx]tkrBbg!R2C11</stp>
        <tr r="K2" s="5"/>
      </tp>
      <tp t="s">
        <v>Utilities</v>
        <stp/>
        <stp>##V3_BDPV12</stp>
        <stp>XS1014987355 Corp</stp>
        <stp>industry_sector</stp>
        <stp>[regression 04.xlsx]tkrBbg!R2C13</stp>
        <tr r="M2" s="5"/>
      </tp>
      <tp t="s">
        <v>Consumer, Non-cyclical</v>
        <stp/>
        <stp>##V3_BDPV12</stp>
        <stp>XS1152343668 Corp</stp>
        <stp>industry_sector</stp>
        <stp>[regression 04.xlsx]tkrBbg!R2C13</stp>
        <tr r="M2" s="5"/>
      </tp>
      <tp t="s">
        <v>Utilities</v>
        <stp/>
        <stp>##V3_BDPV12</stp>
        <stp>XS0943370543 Corp</stp>
        <stp>industry_sector</stp>
        <stp>[regression 04.xlsx]tkrBbg!R2C13</stp>
        <tr r="M2" s="5"/>
      </tp>
      <tp t="s">
        <v>07/08/2022</v>
        <stp/>
        <stp>##V3_BDPV12</stp>
        <stp>DE000A2GSFF1 Corp</stp>
        <stp>nxt_call_dt</stp>
        <stp>[regression 04.xlsx]tkrBbg!R2C10</stp>
        <tr r="J2" s="5"/>
      </tp>
      <tp t="s">
        <v>PERP/CALL</v>
        <stp/>
        <stp>##V3_BDPV12</stp>
        <stp>FR0013413887 Corp</stp>
        <stp>mty_typ</stp>
        <stp>[regression 04.xlsx]tkrBbg!R2C11</stp>
        <tr r="K2" s="5"/>
      </tp>
      <tp t="e">
        <v>#N/A</v>
        <stp/>
        <stp>##V3_BDPV12</stp>
        <stp xml:space="preserve">BE6285455497_JP_REPO </stp>
        <stp>nxt_call_dt</stp>
        <stp>[regression 04.xlsx]SEM!R189C8</stp>
        <tr r="H189" s="3"/>
      </tp>
      <tp t="e">
        <v>#N/A</v>
        <stp/>
        <stp>##V3_BDPV12</stp>
        <stp xml:space="preserve">FR0013330529_JP_REPO </stp>
        <stp>short_name</stp>
        <stp>[regression 04.xlsx]SEM!R303C5</stp>
        <tr r="E303" s="3"/>
      </tp>
      <tp t="s">
        <v>Ba1</v>
        <stp/>
        <stp>##V3_BDPV12</stp>
        <stp>AU692498 Corp</stp>
        <stp>rtg_moody</stp>
        <stp>[regression 04.xlsx]curves!R50C18</stp>
        <tr r="R50" s="20"/>
      </tp>
      <tp t="s">
        <v>Baa3</v>
        <stp/>
        <stp>##V3_BDPV12</stp>
        <stp>ZP870673 Corp</stp>
        <stp>rtg_moody</stp>
        <stp>[regression 04.xlsx]curves!R45C18</stp>
        <tr r="R45" s="20"/>
      </tp>
      <tp t="s">
        <v>Ba2</v>
        <stp/>
        <stp>##V3_BDPV12</stp>
        <stp>AW875570 Corp</stp>
        <stp>rtg_moody</stp>
        <stp>[regression 04.xlsx]curves!R21C17</stp>
        <tr r="Q21" s="20"/>
      </tp>
      <tp t="s">
        <v>Ba1</v>
        <stp/>
        <stp>##V3_BDPV12</stp>
        <stp>EK864970 Corp</stp>
        <stp>rtg_moody</stp>
        <stp>[regression 04.xlsx]curves!R13C18</stp>
        <tr r="R13" s="20"/>
      </tp>
      <tp t="s">
        <v>Baa3</v>
        <stp/>
        <stp>##V3_BDPV12</stp>
        <stp>ZQ804479 Corp</stp>
        <stp>rtg_moody</stp>
        <stp>[regression 04.xlsx]curves!R35C18</stp>
        <tr r="R35" s="20"/>
      </tp>
      <tp t="s">
        <v>Ba1</v>
        <stp/>
        <stp>##V3_BDPV12</stp>
        <stp>EK803079 Corp</stp>
        <stp>rtg_moody</stp>
        <stp>[regression 04.xlsx]curves!R36C17</stp>
        <tr r="Q36" s="20"/>
      </tp>
      <tp t="s">
        <v>Baa2</v>
        <stp/>
        <stp>##V3_BDPV12</stp>
        <stp>EK811579 Corp</stp>
        <stp>rtg_moody</stp>
        <stp>[regression 04.xlsx]curves!R51C18</stp>
        <tr r="R51" s="20"/>
      </tp>
      <tp t="s">
        <v>#N/A N/A</v>
        <stp/>
        <stp>##V3_BDPV12</stp>
        <stp>ZR796682 Corp</stp>
        <stp>rtg_moody</stp>
        <stp>[regression 04.xlsx]curves!R28C17</stp>
        <tr r="Q28" s="20"/>
      </tp>
      <tp t="s">
        <v>Ba1</v>
        <stp/>
        <stp>##V3_BDPV12</stp>
        <stp>EK848378 Corp</stp>
        <stp>rtg_moody</stp>
        <stp>[regression 04.xlsx]curves!R13C17</stp>
        <tr r="Q13" s="20"/>
      </tp>
      <tp t="s">
        <v>Utilities</v>
        <stp/>
        <stp>##V3_BDPV12</stp>
        <stp>PTEDPKOM0034 Corp</stp>
        <stp>industry_sector</stp>
        <stp>[regression 04.xlsx]tkrBbg!R2C13</stp>
        <tr r="M2" s="5"/>
      </tp>
      <tp t="s">
        <v>04/12/2023</v>
        <stp/>
        <stp>##V3_BDPV12</stp>
        <stp>AV915324 Corp</stp>
        <stp>nxt_call_dt</stp>
        <stp>[regression 04.xlsx]curves!R42C10</stp>
        <tr r="J42" s="20"/>
      </tp>
      <tp t="s">
        <v>#N/A Invalid Security</v>
        <stp/>
        <stp>##V3_BDPV12</stp>
        <stp>IE00B3F81R35 Corp</stp>
        <stp>industry_sector</stp>
        <stp>[regression 04.xlsx]tkrBbg!R2C13</stp>
        <tr r="M2" s="5"/>
      </tp>
      <tp t="s">
        <v>#N/A Field Not Applicable</v>
        <stp/>
        <stp>##V3_BDPV12</stp>
        <stp>FR0011697010 Corp</stp>
        <stp>final_maturity</stp>
        <stp>[regression 04.xlsx]SEM!R109C9</stp>
        <tr r="I109" s="3"/>
      </tp>
      <tp t="s">
        <v>Y</v>
        <stp/>
        <stp>##V3_BDPV12</stp>
        <stp>USH4209UAT37 Corp</stp>
        <stp>callable</stp>
        <stp>[regression 04.xlsx]SEM!R429C7</stp>
        <tr r="G429" s="3"/>
      </tp>
      <tp t="s">
        <v>20/03/2030</v>
        <stp/>
        <stp>##V3_BDPV12</stp>
        <stp>EK811579 Corp</stp>
        <stp>nxt_call_dt</stp>
        <stp>[regression 04.xlsx]curves!R51C10</stp>
        <tr r="J51" s="20"/>
      </tp>
      <tp t="s">
        <v>CALLABLE</v>
        <stp/>
        <stp>##V3_BDPV12</stp>
        <stp>XS1713463716 Corp</stp>
        <stp>mty_typ</stp>
        <stp>[regression 04.xlsx]tkrBbg!R2C11</stp>
        <tr r="K2" s="5"/>
      </tp>
      <tp t="s">
        <v>CALLABLE</v>
        <stp/>
        <stp>##V3_BDPV12</stp>
        <stp>XS2011260531 Corp</stp>
        <stp>mty_typ</stp>
        <stp>[regression 04.xlsx]tkrBbg!R2C11</stp>
        <tr r="K2" s="5"/>
      </tp>
      <tp t="s">
        <v>CALLABLE</v>
        <stp/>
        <stp>##V3_BDPV12</stp>
        <stp>XS0954675129 Corp</stp>
        <stp>mty_typ</stp>
        <stp>[regression 04.xlsx]tkrBbg!R2C11</stp>
        <tr r="K2" s="5"/>
      </tp>
      <tp t="s">
        <v>PERP/CALL</v>
        <stp/>
        <stp>##V3_BDPV12</stp>
        <stp>XS1501167164 Corp</stp>
        <stp>mty_typ</stp>
        <stp>[regression 04.xlsx]tkrBbg!R2C11</stp>
        <tr r="K2" s="5"/>
      </tp>
      <tp t="s">
        <v>CALLABLE</v>
        <stp/>
        <stp>##V3_BDPV12</stp>
        <stp>XS2010036874 Corp</stp>
        <stp>mty_typ</stp>
        <stp>[regression 04.xlsx]tkrBbg!R2C11</stp>
        <tr r="K2" s="5"/>
      </tp>
      <tp t="s">
        <v>Energy</v>
        <stp/>
        <stp>##V3_BDPV12</stp>
        <stp>XS2185997884 Corp</stp>
        <stp>industry_sector</stp>
        <stp>[regression 04.xlsx]tkrBbg!R2C13</stp>
        <tr r="M2" s="5"/>
      </tp>
      <tp t="s">
        <v>PERP/CALL</v>
        <stp/>
        <stp>##V3_BDPV12</stp>
        <stp>XS1934875219 Corp</stp>
        <stp>mty_typ</stp>
        <stp>[regression 04.xlsx]tkrBbg!R2C11</stp>
        <tr r="K2" s="5"/>
      </tp>
      <tp t="s">
        <v>Communications</v>
        <stp/>
        <stp>##V3_BDPV12</stp>
        <stp>XS1028597315 Corp</stp>
        <stp>industry_sector</stp>
        <stp>[regression 04.xlsx]tkrBbg!R2C13</stp>
        <tr r="M2" s="5"/>
      </tp>
      <tp t="s">
        <v>#N/A Invalid Security</v>
        <stp/>
        <stp>##V3_BDPV12</stp>
        <stp xml:space="preserve">EURUSD CASH </stp>
        <stp>nxt_call_dt</stp>
        <stp>[regression 04.xlsx]SEM!R406C8</stp>
        <tr r="H406" s="3"/>
      </tp>
      <tp t="s">
        <v>18/10/2168</v>
        <stp/>
        <stp>##V3_BDPV12</stp>
        <stp>XS2010039548 Corp</stp>
        <stp>calc_maturity</stp>
        <stp>[regression 04.xlsx]main!R19C10</stp>
        <tr r="J19" s="1"/>
      </tp>
      <tp t="s">
        <v>PERP/CALL</v>
        <stp/>
        <stp>##V3_BDPV12</stp>
        <stp>FR0013431244 Corp</stp>
        <stp>mty_typ</stp>
        <stp>[regression 04.xlsx]tkrBbg!R2C11</stp>
        <tr r="K2" s="5"/>
      </tp>
      <tp t="s">
        <v>PERP/CALL</v>
        <stp/>
        <stp>##V3_BDPV12</stp>
        <stp>FR0011942283 Corp</stp>
        <stp>mty_typ</stp>
        <stp>[regression 04.xlsx]tkrBbg!R2C11</stp>
        <tr r="K2" s="5"/>
      </tp>
      <tp t="s">
        <v>25/03/2075</v>
        <stp/>
        <stp>##V3_BDPV12</stp>
        <stp>XS1207058733 Corp</stp>
        <stp>calc_maturity</stp>
        <stp>[regression 04.xlsx]main!R28C10</stp>
        <tr r="J28" s="1"/>
      </tp>
      <tp t="s">
        <v>25/03/2075</v>
        <stp/>
        <stp>##V3_BDPV12</stp>
        <stp>XS1207058733 Corp</stp>
        <stp>calc_maturity</stp>
        <stp>[regression 04.xlsx]main!R25C10</stp>
        <tr r="J25" s="1"/>
      </tp>
      <tp t="s">
        <v>25/03/2075</v>
        <stp/>
        <stp>##V3_BDPV12</stp>
        <stp>XS1207058733 Corp</stp>
        <stp>calc_maturity</stp>
        <stp>[regression 04.xlsx]main!R27C10</stp>
        <tr r="J27" s="1"/>
      </tp>
      <tp t="s">
        <v>25/03/2075</v>
        <stp/>
        <stp>##V3_BDPV12</stp>
        <stp>XS1207058733 Corp</stp>
        <stp>calc_maturity</stp>
        <stp>[regression 04.xlsx]main!R26C10</stp>
        <tr r="J26" s="1"/>
      </tp>
      <tp t="s">
        <v>25/03/2075</v>
        <stp/>
        <stp>##V3_BDPV12</stp>
        <stp>XS1207058733 Corp</stp>
        <stp>calc_maturity</stp>
        <stp>[regression 04.xlsx]main!R31C10</stp>
        <tr r="J31" s="1"/>
      </tp>
      <tp t="e">
        <v>#N/A</v>
        <stp/>
        <stp>##V3_BDPV12</stp>
        <stp xml:space="preserve">FR0011697010_JP_REPO </stp>
        <stp>short_name</stp>
        <stp>[regression 04.xlsx]SEM!R225C5</stp>
        <tr r="E225" s="3"/>
      </tp>
      <tp t="e">
        <v>#N/A</v>
        <stp/>
        <stp>##V3_BDPV12</stp>
        <stp xml:space="preserve">FR0013455813_JP_REPO </stp>
        <stp>short_name</stp>
        <stp>[regression 04.xlsx]SEM!R237C5</stp>
        <tr r="E237" s="3"/>
      </tp>
      <tp t="e">
        <v>#N/A</v>
        <stp/>
        <stp>##V3_BDPV12</stp>
        <stp xml:space="preserve">FR0013292828_JP_REPO </stp>
        <stp>short_name</stp>
        <stp>[regression 04.xlsx]SEM!R210C5</stp>
        <tr r="E210" s="3"/>
      </tp>
      <tp t="e">
        <v>#N/A</v>
        <stp/>
        <stp>##V3_BDPV12</stp>
        <stp xml:space="preserve">FR0013457157_CA_REPO </stp>
        <stp>short_name</stp>
        <stp>[regression 04.xlsx]SEM!R195C5</stp>
        <tr r="E195" s="3"/>
      </tp>
      <tp t="s">
        <v>Ba1u</v>
        <stp/>
        <stp>##V3_BDPV12</stp>
        <stp>EK872764 Corp</stp>
        <stp>rtg_moody</stp>
        <stp>[regression 04.xlsx]curves!R32C18</stp>
        <tr r="R32" s="20"/>
      </tp>
      <tp t="s">
        <v>#N/A N/A</v>
        <stp/>
        <stp>##V3_BDPV12</stp>
        <stp>EK605885 Corp</stp>
        <stp>rtg_moody</stp>
        <stp>[regression 04.xlsx]curves!R43C18</stp>
        <tr r="R43" s="20"/>
      </tp>
      <tp t="s">
        <v>#N/A N/A</v>
        <stp/>
        <stp>##V3_BDPV12</stp>
        <stp>EK605885 Corp</stp>
        <stp>rtg_moody</stp>
        <stp>[regression 04.xlsx]curves!R43C17</stp>
        <tr r="Q43" s="20"/>
      </tp>
      <tp t="s">
        <v>Ba1</v>
        <stp/>
        <stp>##V3_BDPV12</stp>
        <stp>AU654481 Corp</stp>
        <stp>rtg_moody</stp>
        <stp>[regression 04.xlsx]curves!R50C17</stp>
        <tr r="Q50" s="20"/>
      </tp>
      <tp t="s">
        <v>Baa2</v>
        <stp/>
        <stp>##V3_BDPV12</stp>
        <stp>QJ993374 Corp</stp>
        <stp>rtg_moody</stp>
        <stp>[regression 04.xlsx]curves!R33C18</stp>
        <tr r="R33" s="20"/>
      </tp>
      <tp t="s">
        <v>Ba2</v>
        <stp/>
        <stp>##V3_BDPV12</stp>
        <stp>EK858869 Corp</stp>
        <stp>rtg_moody</stp>
        <stp>[regression 04.xlsx]curves!R37C17</stp>
        <tr r="Q37" s="20"/>
      </tp>
      <tp t="s">
        <v>#N/A Field Not Applicable</v>
        <stp/>
        <stp>##V3_BDPV12</stp>
        <stp>USF1R15XK367 Corp</stp>
        <stp>final_maturity</stp>
        <stp>[regression 04.xlsx]SEM!R354C9</stp>
        <tr r="I354" s="3"/>
      </tp>
      <tp t="e">
        <v>#N/A</v>
        <stp/>
        <stp>##V3_BDPV12</stp>
        <stp xml:space="preserve">FR0013457157_CA_REPO </stp>
        <stp>callable</stp>
        <stp>[regression 04.xlsx]SEM!R195C7</stp>
        <tr r="G195" s="3"/>
      </tp>
      <tp t="e">
        <v>#N/A</v>
        <stp/>
        <stp>##V3_BDPV12</stp>
        <stp xml:space="preserve">FR0013330537_CA_REPO </stp>
        <stp>callable</stp>
        <stp>[regression 04.xlsx]SEM!R304C7</stp>
        <tr r="G304" s="3"/>
      </tp>
      <tp t="e">
        <v>#N/A</v>
        <stp/>
        <stp>##V3_BDPV12</stp>
        <stp xml:space="preserve">XS2010037765_CA_REPO </stp>
        <stp>callable</stp>
        <stp>[regression 04.xlsx]SEM!R250C7</stp>
        <tr r="G250" s="3"/>
      </tp>
      <tp t="s">
        <v>PERP/CALL</v>
        <stp/>
        <stp>##V3_BDPV12</stp>
        <stp>XS1797138960 Corp</stp>
        <stp>mty_typ</stp>
        <stp>[regression 04.xlsx]tkrBbg!R2C11</stp>
        <tr r="K2" s="5"/>
      </tp>
      <tp t="s">
        <v>CALLABLE</v>
        <stp/>
        <stp>##V3_BDPV12</stp>
        <stp>XS1405770907 Corp</stp>
        <stp>mty_typ</stp>
        <stp>[regression 04.xlsx]tkrBbg!R2C11</stp>
        <tr r="K2" s="5"/>
      </tp>
      <tp t="s">
        <v>PERP/CALL</v>
        <stp/>
        <stp>##V3_BDPV12</stp>
        <stp>XS1713466495 Corp</stp>
        <stp>mty_typ</stp>
        <stp>[regression 04.xlsx]tkrBbg!R2C11</stp>
        <tr r="K2" s="5"/>
      </tp>
      <tp t="s">
        <v>CALLABLE</v>
        <stp/>
        <stp>##V3_BDPV12</stp>
        <stp>XS2077670003 Corp</stp>
        <stp>mty_typ</stp>
        <stp>[regression 04.xlsx]tkrBbg!R2C11</stp>
        <tr r="K2" s="5"/>
      </tp>
      <tp t="s">
        <v>Communications</v>
        <stp/>
        <stp>##V3_BDPV12</stp>
        <stp>XS1795406658 Corp</stp>
        <stp>industry_sector</stp>
        <stp>[regression 04.xlsx]tkrBbg!R2C13</stp>
        <tr r="M2" s="5"/>
      </tp>
      <tp t="s">
        <v>CALLABLE</v>
        <stp/>
        <stp>##V3_BDPV12</stp>
        <stp>XS1150673892 Corp</stp>
        <stp>mty_typ</stp>
        <stp>[regression 04.xlsx]tkrBbg!R2C11</stp>
        <tr r="K2" s="5"/>
      </tp>
      <tp t="s">
        <v>PERP/CALL</v>
        <stp/>
        <stp>##V3_BDPV12</stp>
        <stp>XS2027946610 Corp</stp>
        <stp>mty_typ</stp>
        <stp>[regression 04.xlsx]tkrBbg!R2C11</stp>
        <tr r="K2" s="5"/>
      </tp>
      <tp t="s">
        <v>PERP/CALL</v>
        <stp/>
        <stp>##V3_BDPV12</stp>
        <stp>XS1294342792 Corp</stp>
        <stp>mty_typ</stp>
        <stp>[regression 04.xlsx]tkrBbg!R2C11</stp>
        <tr r="K2" s="5"/>
      </tp>
      <tp t="s">
        <v>PERP/CALL</v>
        <stp/>
        <stp>##V3_BDPV12</stp>
        <stp>XS1191320297 Corp</stp>
        <stp>mty_typ</stp>
        <stp>[regression 04.xlsx]tkrBbg!R2C11</stp>
        <tr r="K2" s="5"/>
      </tp>
      <tp t="s">
        <v>Communications</v>
        <stp/>
        <stp>##V3_BDPV12</stp>
        <stp>XS1888179550 Corp</stp>
        <stp>industry_sector</stp>
        <stp>[regression 04.xlsx]tkrBbg!R2C13</stp>
        <tr r="M2" s="5"/>
      </tp>
      <tp t="s">
        <v>Financial</v>
        <stp/>
        <stp>##V3_BDPV12</stp>
        <stp>XS1752984440 Corp</stp>
        <stp>industry_sector</stp>
        <stp>[regression 04.xlsx]tkrBbg!R2C13</stp>
        <tr r="M2" s="5"/>
      </tp>
      <tp t="s">
        <v>CALLABLE</v>
        <stp/>
        <stp>##V3_BDPV12</stp>
        <stp>XS1207058733 Corp</stp>
        <stp>mty_typ</stp>
        <stp>[regression 04.xlsx]tkrBbg!R2C11</stp>
        <tr r="K2" s="5"/>
      </tp>
      <tp t="s">
        <v>Utilities</v>
        <stp/>
        <stp>##V3_BDPV12</stp>
        <stp>XS2035564629 Corp</stp>
        <stp>industry_sector</stp>
        <stp>[regression 04.xlsx]tkrBbg!R2C13</stp>
        <tr r="M2" s="5"/>
      </tp>
      <tp t="s">
        <v>CALLABLE</v>
        <stp/>
        <stp>##V3_BDPV12</stp>
        <stp>XS1590787799 Corp</stp>
        <stp>mty_typ</stp>
        <stp>[regression 04.xlsx]tkrBbg!R2C11</stp>
        <tr r="K2" s="5"/>
      </tp>
      <tp t="s">
        <v>CALLABLE</v>
        <stp/>
        <stp>##V3_BDPV12</stp>
        <stp>XS1572349865 Corp</stp>
        <stp>mty_typ</stp>
        <stp>[regression 04.xlsx]tkrBbg!R2C11</stp>
        <tr r="K2" s="5"/>
      </tp>
      <tp t="s">
        <v>Financial</v>
        <stp/>
        <stp>##V3_BDPV12</stp>
        <stp>XS2110077299 Corp</stp>
        <stp>industry_sector</stp>
        <stp>[regression 04.xlsx]tkrBbg!R2C13</stp>
        <tr r="M2" s="5"/>
      </tp>
      <tp t="s">
        <v>Basic Materials</v>
        <stp/>
        <stp>##V3_BDPV12</stp>
        <stp>XS1323897485 Corp</stp>
        <stp>industry_sector</stp>
        <stp>[regression 04.xlsx]tkrBbg!R2C13</stp>
        <tr r="M2" s="5"/>
      </tp>
      <tp t="s">
        <v>Basic Materials</v>
        <stp/>
        <stp>##V3_BDPV12</stp>
        <stp>XS1323897725 Corp</stp>
        <stp>industry_sector</stp>
        <stp>[regression 04.xlsx]tkrBbg!R2C13</stp>
        <tr r="M2" s="5"/>
      </tp>
      <tp>
        <v>4.25</v>
        <stp/>
        <stp>##V3_BDPV12</stp>
        <stp>BE6309987400 Corp</stp>
        <stp>coupon</stp>
        <stp>[regression 04.xlsx]main!R4C6</stp>
        <tr r="F4" s="1"/>
      </tp>
      <tp t="s">
        <v>26/02/2169</v>
        <stp/>
        <stp>##V3_BDPV12</stp>
        <stp>XS1195202822 Corp</stp>
        <stp>calc_maturity</stp>
        <stp>[regression 04.xlsx]main!R37C10</stp>
        <tr r="J37" s="1"/>
      </tp>
      <tp t="s">
        <v>26/02/2169</v>
        <stp/>
        <stp>##V3_BDPV12</stp>
        <stp>XS1195202822 Corp</stp>
        <stp>calc_maturity</stp>
        <stp>[regression 04.xlsx]main!R44C10</stp>
        <tr r="J44" s="1"/>
      </tp>
      <tp t="s">
        <v>26/02/2169</v>
        <stp/>
        <stp>##V3_BDPV12</stp>
        <stp>XS1195202822 Corp</stp>
        <stp>calc_maturity</stp>
        <stp>[regression 04.xlsx]main!R43C10</stp>
        <tr r="J43" s="1"/>
      </tp>
      <tp t="s">
        <v>PERP/CALL</v>
        <stp/>
        <stp>##V3_BDPV12</stp>
        <stp>FR0012648590 Corp</stp>
        <stp>mty_typ</stp>
        <stp>[regression 04.xlsx]tkrBbg!R2C11</stp>
        <tr r="K2" s="5"/>
      </tp>
      <tp t="s">
        <v>Utilities</v>
        <stp/>
        <stp>##V3_BDPV12</stp>
        <stp>BE0002597756 Corp</stp>
        <stp>industry_sector</stp>
        <stp>[regression 04.xlsx]tkrBbg!R2C13</stp>
        <tr r="M2" s="5"/>
      </tp>
      <tp t="s">
        <v>PERP/CALL</v>
        <stp/>
        <stp>##V3_BDPV12</stp>
        <stp>FR0013464922 Corp</stp>
        <stp>mty_typ</stp>
        <stp>[regression 04.xlsx]tkrBbg!R2C11</stp>
        <tr r="K2" s="5"/>
      </tp>
      <tp t="s">
        <v>PERP/CALL</v>
        <stp/>
        <stp>##V3_BDPV12</stp>
        <stp>FR0012005924 Corp</stp>
        <stp>mty_typ</stp>
        <stp>[regression 04.xlsx]tkrBbg!R2C11</stp>
        <tr r="K2" s="5"/>
      </tp>
      <tp t="s">
        <v>PERP/CALL</v>
        <stp/>
        <stp>##V3_BDPV12</stp>
        <stp>FR0013367612 Corp</stp>
        <stp>mty_typ</stp>
        <stp>[regression 04.xlsx]tkrBbg!R2C11</stp>
        <tr r="K2" s="5"/>
      </tp>
      <tp t="s">
        <v>PERP/CALL</v>
        <stp/>
        <stp>##V3_BDPV12</stp>
        <stp>FR0013310505 Corp</stp>
        <stp>mty_typ</stp>
        <stp>[regression 04.xlsx]tkrBbg!R2C11</stp>
        <tr r="K2" s="5"/>
      </tp>
      <tp t="s">
        <v>PERP/CALL</v>
        <stp/>
        <stp>##V3_BDPV12</stp>
        <stp>FR0013330537 Corp</stp>
        <stp>mty_typ</stp>
        <stp>[regression 04.xlsx]tkrBbg!R2C11</stp>
        <tr r="K2" s="5"/>
      </tp>
      <tp t="s">
        <v>PERP/CALL</v>
        <stp/>
        <stp>##V3_BDPV12</stp>
        <stp>FR0012650281 Corp</stp>
        <stp>mty_typ</stp>
        <stp>[regression 04.xlsx]tkrBbg!R2C11</stp>
        <tr r="K2" s="5"/>
      </tp>
      <tp t="s">
        <v>09/12/2168</v>
        <stp/>
        <stp>##V3_BDPV12</stp>
        <stp>XS1294342792 Corp</stp>
        <stp>calc_maturity</stp>
        <stp>[regression 04.xlsx]main!R30C10</stp>
        <tr r="J30" s="1"/>
      </tp>
      <tp t="s">
        <v>CALLABLE</v>
        <stp/>
        <stp>##V3_BDPV12</stp>
        <stp>DE000A161W62 Corp</stp>
        <stp>mty_typ</stp>
        <stp>[regression 04.xlsx]tkrBbg!R2C11</stp>
        <tr r="K2" s="5"/>
      </tp>
      <tp t="s">
        <v>PERP/CALL</v>
        <stp/>
        <stp>##V3_BDPV12</stp>
        <stp>FR0013252061 Corp</stp>
        <stp>mty_typ</stp>
        <stp>[regression 04.xlsx]tkrBbg!R2C11</stp>
        <tr r="K2" s="5"/>
      </tp>
      <tp t="e">
        <v>#N/A</v>
        <stp/>
        <stp>##V3_BDPV12</stp>
        <stp xml:space="preserve">USF2R125CF03_JP_REPO </stp>
        <stp>short_name</stp>
        <stp>[regression 04.xlsx]SEM!R192C5</stp>
        <tr r="E192" s="3"/>
      </tp>
      <tp t="e">
        <v>#N/A</v>
        <stp/>
        <stp>##V3_BDPV12</stp>
        <stp xml:space="preserve">CH0537261858_JP_REPO </stp>
        <stp>nxt_call_dt</stp>
        <stp>[regression 04.xlsx]SEM!R218C8</stp>
        <tr r="H218" s="3"/>
      </tp>
      <tp t="e">
        <v>#N/A</v>
        <stp/>
        <stp>##V3_BDPV12</stp>
        <stp xml:space="preserve">FR0012648590_JP_REPO </stp>
        <stp>short_name</stp>
        <stp>[regression 04.xlsx]SEM!R279C5</stp>
        <tr r="E279" s="3"/>
      </tp>
      <tp t="e">
        <v>#N/A</v>
        <stp/>
        <stp>##V3_BDPV12</stp>
        <stp xml:space="preserve">BE6285455497_JP_REPO </stp>
        <stp>short_name</stp>
        <stp>[regression 04.xlsx]SEM!R189C5</stp>
        <tr r="E189" s="3"/>
      </tp>
      <tp t="s">
        <v>Baa3</v>
        <stp/>
        <stp>##V3_BDPV12</stp>
        <stp>EK508481 Corp</stp>
        <stp>rtg_moody</stp>
        <stp>[regression 04.xlsx]curves!R34C17</stp>
        <tr r="Q34" s="20"/>
      </tp>
      <tp t="s">
        <v>Baa2</v>
        <stp/>
        <stp>##V3_BDPV12</stp>
        <stp>AZ851450 Corp</stp>
        <stp>rtg_moody</stp>
        <stp>[regression 04.xlsx]curves!R22C18</stp>
        <tr r="R22" s="20"/>
      </tp>
      <tp t="s">
        <v>#N/A N/A</v>
        <stp/>
        <stp>##V3_BDPV12</stp>
        <stp>AP809058 Corp</stp>
        <stp>rtg_moody</stp>
        <stp>[regression 04.xlsx]curves!R25C18</stp>
        <tr r="R25" s="20"/>
      </tp>
      <tp t="e">
        <v>#N/A</v>
        <stp/>
        <stp>##V3_BDPV12</stp>
        <stp xml:space="preserve">USF22797RT78_JP_REPO </stp>
        <stp>final_maturity</stp>
        <stp>[regression 04.xlsx]SEM!R193C9</stp>
        <tr r="I193" s="3"/>
      </tp>
      <tp t="s">
        <v>25/03/2029</v>
        <stp/>
        <stp>##V3_BDPV12</stp>
        <stp>AZ207706 Corp</stp>
        <stp>nxt_call_dt</stp>
        <stp>[regression 04.xlsx]curves!R30C10</stp>
        <tr r="J30" s="20"/>
      </tp>
      <tp t="s">
        <v>#N/A Field Not Applicable</v>
        <stp/>
        <stp>##V3_BDPV12</stp>
        <stp>FR0012648590 Corp</stp>
        <stp>final_maturity</stp>
        <stp>[regression 04.xlsx]SEM!R144C9</stp>
        <tr r="I144" s="3"/>
      </tp>
      <tp t="s">
        <v>AKEFP 4 3/4 PERP</v>
        <stp/>
        <stp>##V3_BDPV12</stp>
        <stp>EK545606 Corp</stp>
        <stp>security_name</stp>
        <stp>[regression 04.xlsx]curves!R8C7</stp>
        <tr r="G8" s="20"/>
      </tp>
      <tp t="s">
        <v>16/03/2027</v>
        <stp/>
        <stp>##V3_BDPV12</stp>
        <stp>BJ924355 Corp</stp>
        <stp>nxt_call_dt</stp>
        <stp>[regression 04.xlsx]curves!R19C10</stp>
        <tr r="J19" s="20"/>
      </tp>
      <tp t="s">
        <v>11/03/2026</v>
        <stp/>
        <stp>##V3_BDPV12</stp>
        <stp>BJ814648 Corp</stp>
        <stp>nxt_call_dt</stp>
        <stp>[regression 04.xlsx]curves!R36C10</stp>
        <tr r="J36" s="20"/>
      </tp>
      <tp t="s">
        <v>Communications</v>
        <stp/>
        <stp>##V3_BDPV12</stp>
        <stp>XS1028599287 Corp</stp>
        <stp>industry_sector</stp>
        <stp>[regression 04.xlsx]tkrBbg!R2C13</stp>
        <tr r="M2" s="5"/>
      </tp>
      <tp t="s">
        <v>Energy</v>
        <stp/>
        <stp>##V3_BDPV12</stp>
        <stp>XS1582433428 Corp</stp>
        <stp>industry_sector</stp>
        <stp>[regression 04.xlsx]tkrBbg!R2C13</stp>
        <tr r="M2" s="5"/>
      </tp>
      <tp t="s">
        <v>PERP/CALL</v>
        <stp/>
        <stp>##V3_BDPV12</stp>
        <stp>XS2114413565 Corp</stp>
        <stp>mty_typ</stp>
        <stp>[regression 04.xlsx]tkrBbg!R2C11</stp>
        <tr r="K2" s="5"/>
      </tp>
      <tp t="s">
        <v>PERP/CALL</v>
        <stp/>
        <stp>##V3_BDPV12</stp>
        <stp>XS1224953882 Corp</stp>
        <stp>mty_typ</stp>
        <stp>[regression 04.xlsx]tkrBbg!R2C11</stp>
        <tr r="K2" s="5"/>
      </tp>
      <tp t="s">
        <v>CALLABLE</v>
        <stp/>
        <stp>##V3_BDPV12</stp>
        <stp>XS2077670342 Corp</stp>
        <stp>mty_typ</stp>
        <stp>[regression 04.xlsx]tkrBbg!R2C11</stp>
        <tr r="K2" s="5"/>
      </tp>
      <tp t="s">
        <v>PERP/CALL</v>
        <stp/>
        <stp>##V3_BDPV12</stp>
        <stp>XS1405777746 Corp</stp>
        <stp>mty_typ</stp>
        <stp>[regression 04.xlsx]tkrBbg!R2C11</stp>
        <tr r="K2" s="5"/>
      </tp>
      <tp t="s">
        <v>CALLABLE</v>
        <stp/>
        <stp>##V3_BDPV12</stp>
        <stp>XS1309437215 Corp</stp>
        <stp>mty_typ</stp>
        <stp>[regression 04.xlsx]tkrBbg!R2C11</stp>
        <tr r="K2" s="5"/>
      </tp>
      <tp t="s">
        <v>CALLABLE</v>
        <stp/>
        <stp>##V3_BDPV12</stp>
        <stp>XS1572343744 Corp</stp>
        <stp>mty_typ</stp>
        <stp>[regression 04.xlsx]tkrBbg!R2C11</stp>
        <tr r="K2" s="5"/>
      </tp>
      <tp t="s">
        <v>CALLABLE</v>
        <stp/>
        <stp>##V3_BDPV12</stp>
        <stp>XS2010045511 Corp</stp>
        <stp>mty_typ</stp>
        <stp>[regression 04.xlsx]tkrBbg!R2C11</stp>
        <tr r="K2" s="5"/>
      </tp>
      <tp t="s">
        <v>PERP/CALL</v>
        <stp/>
        <stp>##V3_BDPV12</stp>
        <stp>XS1716945586 Corp</stp>
        <stp>mty_typ</stp>
        <stp>[regression 04.xlsx]tkrBbg!R2C11</stp>
        <tr r="K2" s="5"/>
      </tp>
      <tp t="s">
        <v>PERP/CALL</v>
        <stp/>
        <stp>##V3_BDPV12</stp>
        <stp>XS2186001314 Corp</stp>
        <stp>mty_typ</stp>
        <stp>[regression 04.xlsx]tkrBbg!R2C11</stp>
        <tr r="K2" s="5"/>
      </tp>
      <tp t="s">
        <v>CALLABLE</v>
        <stp/>
        <stp>##V3_BDPV12</stp>
        <stp>XS2119468572 Corp</stp>
        <stp>mty_typ</stp>
        <stp>[regression 04.xlsx]tkrBbg!R2C11</stp>
        <tr r="K2" s="5"/>
      </tp>
      <tp t="s">
        <v>Communications</v>
        <stp/>
        <stp>##V3_BDPV12</stp>
        <stp>XS1642682410 Corp</stp>
        <stp>industry_sector</stp>
        <stp>[regression 04.xlsx]tkrBbg!R2C13</stp>
        <tr r="M2" s="5"/>
      </tp>
      <tp t="s">
        <v>PERP/CALL</v>
        <stp/>
        <stp>##V3_BDPV12</stp>
        <stp>FR0013478252 Corp</stp>
        <stp>mty_typ</stp>
        <stp>[regression 04.xlsx]tkrBbg!R2C11</stp>
        <tr r="K2" s="5"/>
      </tp>
      <tp t="s">
        <v>09/12/2168</v>
        <stp/>
        <stp>##V3_BDPV12</stp>
        <stp>XS1294343337 Corp</stp>
        <stp>calc_maturity</stp>
        <stp>[regression 04.xlsx]main!R32C10</stp>
        <tr r="J32" s="1"/>
      </tp>
      <tp t="s">
        <v>09/12/2168</v>
        <stp/>
        <stp>##V3_BDPV12</stp>
        <stp>XS1294343337 Corp</stp>
        <stp>calc_maturity</stp>
        <stp>[regression 04.xlsx]main!R29C10</stp>
        <tr r="J29" s="1"/>
      </tp>
      <tp t="s">
        <v>Basic Materials</v>
        <stp/>
        <stp>##V3_BDPV12</stp>
        <stp>FR0012278539 Corp</stp>
        <stp>industry_sector</stp>
        <stp>[regression 04.xlsx]tkrBbg!R2C13</stp>
        <tr r="M2" s="5"/>
      </tp>
      <tp t="s">
        <v>Consumer, Cyclical</v>
        <stp/>
        <stp>##V3_BDPV12</stp>
        <stp>FR0013399177 Corp</stp>
        <stp>industry_sector</stp>
        <stp>[regression 04.xlsx]tkrBbg!R2C13</stp>
        <tr r="M2" s="5"/>
      </tp>
      <tp t="e">
        <v>#N/A</v>
        <stp/>
        <stp>##V3_BDPV12</stp>
        <stp xml:space="preserve">TRS1EUR_LIN </stp>
        <stp>final_maturity</stp>
        <stp>[regression 04.xlsx]SEM!R156C9</stp>
        <tr r="I156" s="3"/>
      </tp>
      <tp t="s">
        <v>EURO-BUND FUTURE  Jun20</v>
        <stp/>
        <stp>##V3_BDPV12</stp>
        <stp>RXM0 Comdty</stp>
        <stp>short_name</stp>
        <stp>[regression 04.xlsx]SEM!R89C5</stp>
        <tr r="E89" s="3"/>
      </tp>
      <tp t="e">
        <v>#N/A</v>
        <stp/>
        <stp>##V3_BDPV12</stp>
        <stp xml:space="preserve">FR0013381704_JP_REPO </stp>
        <stp>short_name</stp>
        <stp>[regression 04.xlsx]SEM!R211C5</stp>
        <tr r="E211" s="3"/>
      </tp>
      <tp t="e">
        <v>#N/A</v>
        <stp/>
        <stp>##V3_BDPV12</stp>
        <stp xml:space="preserve">FR0010891317_JP_REPO </stp>
        <stp>short_name</stp>
        <stp>[regression 04.xlsx]SEM!R321C5</stp>
        <tr r="E321" s="3"/>
      </tp>
      <tp t="e">
        <v>#N/A</v>
        <stp/>
        <stp>##V3_BDPV12</stp>
        <stp xml:space="preserve">FR0013213295_JP_REPO </stp>
        <stp>short_name</stp>
        <stp>[regression 04.xlsx]SEM!R223C5</stp>
        <tr r="E223" s="3"/>
      </tp>
      <tp t="s">
        <v>Baa2</v>
        <stp/>
        <stp>##V3_BDPV12</stp>
        <stp>EJ814840 Corp</stp>
        <stp>rtg_moody</stp>
        <stp>[regression 04.xlsx]curves!R10C17</stp>
        <tr r="Q10" s="20"/>
      </tp>
      <tp t="s">
        <v>Ba1</v>
        <stp/>
        <stp>##V3_BDPV12</stp>
        <stp>QJ937853 Corp</stp>
        <stp>rtg_moody</stp>
        <stp>[regression 04.xlsx]curves!R42C17</stp>
        <tr r="Q42" s="20"/>
      </tp>
      <tp t="e">
        <v>#N/A</v>
        <stp/>
        <stp>##V3_BDPV12</stp>
        <stp xml:space="preserve">BE6320936287_JP_REPO </stp>
        <stp>short_name</stp>
        <stp>[regression 04.xlsx]SEM!R191C5</stp>
        <tr r="E191" s="3"/>
      </tp>
      <tp t="s">
        <v>#N/A N/A</v>
        <stp/>
        <stp>##V3_BDPV12</stp>
        <stp>BJ924355 Corp</stp>
        <stp>rtg_moody</stp>
        <stp>[regression 04.xlsx]curves!R19C18</stp>
        <tr r="R19" s="20"/>
      </tp>
      <tp t="s">
        <v>Ba1</v>
        <stp/>
        <stp>##V3_BDPV12</stp>
        <stp>BJ814648 Corp</stp>
        <stp>rtg_moody</stp>
        <stp>[regression 04.xlsx]curves!R36C18</stp>
        <tr r="R36" s="20"/>
      </tp>
      <tp t="s">
        <v>Ba1u</v>
        <stp/>
        <stp>##V3_BDPV12</stp>
        <stp>EK588292 Corp</stp>
        <stp>rtg_moody</stp>
        <stp>[regression 04.xlsx]curves!R32C17</stp>
        <tr r="Q32" s="20"/>
      </tp>
      <tp t="s">
        <v>12/01/2025</v>
        <stp/>
        <stp>##V3_BDPV12</stp>
        <stp>AZ576858 Corp</stp>
        <stp>nxt_call_dt</stp>
        <stp>[regression 04.xlsx]curves!R11C10</stp>
        <tr r="J11" s="20"/>
      </tp>
      <tp t="s">
        <v>Utilities</v>
        <stp/>
        <stp>##V3_BDPV12</stp>
        <stp>PTEDPLOM0017 Corp</stp>
        <stp>industry_sector</stp>
        <stp>[regression 04.xlsx]tkrBbg!R2C13</stp>
        <tr r="M2" s="5"/>
      </tp>
      <tp t="s">
        <v>25/01/2026</v>
        <stp/>
        <stp>##V3_BDPV12</stp>
        <stp>AS146490 Corp</stp>
        <stp>nxt_call_dt</stp>
        <stp>[regression 04.xlsx]curves!R48C10</stp>
        <tr r="J48" s="20"/>
      </tp>
      <tp t="s">
        <v>24/07/2023</v>
        <stp/>
        <stp>##V3_BDPV12</stp>
        <stp>AS256491 Corp</stp>
        <stp>nxt_call_dt</stp>
        <stp>[regression 04.xlsx]curves!R26C10</stp>
        <tr r="J26" s="20"/>
      </tp>
      <tp t="s">
        <v>CALLABLE</v>
        <stp/>
        <stp>##V3_BDPV12</stp>
        <stp>DE000A14J611 Corp</stp>
        <stp>mty_typ</stp>
        <stp>[regression 04.xlsx]tkrBbg!R2C11</stp>
        <tr r="K2" s="5"/>
      </tp>
      <tp t="s">
        <v>#N/A Field Not Applicable</v>
        <stp/>
        <stp>##V3_BDPV12</stp>
        <stp>CH0400441280 Corp</stp>
        <stp>final_maturity</stp>
        <stp>[regression 04.xlsx]SEM!R428C9</stp>
        <tr r="I428" s="3"/>
      </tp>
      <tp t="s">
        <v>12/11/2024</v>
        <stp/>
        <stp>##V3_BDPV12</stp>
        <stp>AX076550 Corp</stp>
        <stp>nxt_call_dt</stp>
        <stp>[regression 04.xlsx]curves!R27C10</stp>
        <tr r="J27" s="20"/>
      </tp>
      <tp t="s">
        <v>#N/A Field Not Applicable</v>
        <stp/>
        <stp>##V3_BDPV12</stp>
        <stp>USF1R15XL274 Corp</stp>
        <stp>final_maturity</stp>
        <stp>[regression 04.xlsx]SEM!R351C9</stp>
        <tr r="I351" s="3"/>
      </tp>
      <tp t="s">
        <v>24/04/2024</v>
        <stp/>
        <stp>##V3_BDPV12</stp>
        <stp>EK872764 Corp</stp>
        <stp>nxt_call_dt</stp>
        <stp>[regression 04.xlsx]curves!R32C10</stp>
        <tr r="J32" s="20"/>
      </tp>
      <tp t="s">
        <v>PERP/CALL</v>
        <stp/>
        <stp>##V3_BDPV12</stp>
        <stp>XS1713462403 Corp</stp>
        <stp>mty_typ</stp>
        <stp>[regression 04.xlsx]tkrBbg!R2C11</stp>
        <tr r="K2" s="5"/>
      </tp>
      <tp t="s">
        <v>CALLABLE</v>
        <stp/>
        <stp>##V3_BDPV12</stp>
        <stp>XS2082429890 Corp</stp>
        <stp>mty_typ</stp>
        <stp>[regression 04.xlsx]tkrBbg!R2C11</stp>
        <tr r="K2" s="5"/>
      </tp>
      <tp t="s">
        <v>Communications</v>
        <stp/>
        <stp>##V3_BDPV12</stp>
        <stp>XS2109819859 Corp</stp>
        <stp>industry_sector</stp>
        <stp>[regression 04.xlsx]tkrBbg!R2C13</stp>
        <tr r="M2" s="5"/>
      </tp>
      <tp t="s">
        <v>Utilities</v>
        <stp/>
        <stp>##V3_BDPV12</stp>
        <stp>XS1219499032 Corp</stp>
        <stp>industry_sector</stp>
        <stp>[regression 04.xlsx]tkrBbg!R2C13</stp>
        <tr r="M2" s="5"/>
      </tp>
      <tp t="s">
        <v>PERP/CALL</v>
        <stp/>
        <stp>##V3_BDPV12</stp>
        <stp>XS0222524372 Corp</stp>
        <stp>mty_typ</stp>
        <stp>[regression 04.xlsx]tkrBbg!R2C11</stp>
        <tr r="K2" s="5"/>
      </tp>
      <tp t="s">
        <v>PERP/CALL</v>
        <stp/>
        <stp>##V3_BDPV12</stp>
        <stp>XS1721244371 Corp</stp>
        <stp>mty_typ</stp>
        <stp>[regression 04.xlsx]tkrBbg!R2C11</stp>
        <tr r="K2" s="5"/>
      </tp>
      <tp t="s">
        <v>CALLABLE</v>
        <stp/>
        <stp>##V3_BDPV12</stp>
        <stp>XS1677911825 Corp</stp>
        <stp>mty_typ</stp>
        <stp>[regression 04.xlsx]tkrBbg!R2C11</stp>
        <tr r="K2" s="5"/>
      </tp>
      <tp t="s">
        <v>Utilities</v>
        <stp/>
        <stp>##V3_BDPV12</stp>
        <stp>XS1196714429 Corp</stp>
        <stp>industry_sector</stp>
        <stp>[regression 04.xlsx]tkrBbg!R2C13</stp>
        <tr r="M2" s="5"/>
      </tp>
      <tp t="s">
        <v>PERP/CALL</v>
        <stp/>
        <stp>##V3_BDPV12</stp>
        <stp>XS1050461034 Corp</stp>
        <stp>mty_typ</stp>
        <stp>[regression 04.xlsx]tkrBbg!R2C11</stp>
        <tr r="K2" s="5"/>
      </tp>
      <tp t="s">
        <v>PERP/CALL</v>
        <stp/>
        <stp>##V3_BDPV12</stp>
        <stp>XS2051471105 Corp</stp>
        <stp>mty_typ</stp>
        <stp>[regression 04.xlsx]tkrBbg!R2C11</stp>
        <tr r="K2" s="5"/>
      </tp>
      <tp t="s">
        <v>Utilities</v>
        <stp/>
        <stp>##V3_BDPV12</stp>
        <stp>XS1890845875 Corp</stp>
        <stp>industry_sector</stp>
        <stp>[regression 04.xlsx]tkrBbg!R2C13</stp>
        <tr r="M2" s="5"/>
      </tp>
      <tp t="s">
        <v>Communications</v>
        <stp/>
        <stp>##V3_BDPV12</stp>
        <stp>XS1115502988 Corp</stp>
        <stp>industry_sector</stp>
        <stp>[regression 04.xlsx]tkrBbg!R2C13</stp>
        <tr r="M2" s="5"/>
      </tp>
      <tp t="s">
        <v>Financial</v>
        <stp/>
        <stp>##V3_BDPV12</stp>
        <stp>XS1508392625 Corp</stp>
        <stp>industry_sector</stp>
        <stp>[regression 04.xlsx]tkrBbg!R2C13</stp>
        <tr r="M2" s="5"/>
      </tp>
      <tp t="s">
        <v>Energy</v>
        <stp/>
        <stp>##V3_BDPV12</stp>
        <stp>XS1413581205 Corp</stp>
        <stp>industry_sector</stp>
        <stp>[regression 04.xlsx]tkrBbg!R2C13</stp>
        <tr r="M2" s="5"/>
      </tp>
      <tp t="s">
        <v>PERP/CALL</v>
        <stp/>
        <stp>##V3_BDPV12</stp>
        <stp>XS1795406575 Corp</stp>
        <stp>mty_typ</stp>
        <stp>[regression 04.xlsx]tkrBbg!R2C11</stp>
        <tr r="K2" s="5"/>
      </tp>
      <tp t="s">
        <v>Financial</v>
        <stp/>
        <stp>##V3_BDPV12</stp>
        <stp>XS1819537132 Corp</stp>
        <stp>industry_sector</stp>
        <stp>[regression 04.xlsx]tkrBbg!R2C13</stp>
        <tr r="M2" s="5"/>
      </tp>
      <tp t="s">
        <v>Communications</v>
        <stp/>
        <stp>##V3_BDPV12</stp>
        <stp>XS1222594472 Corp</stp>
        <stp>industry_sector</stp>
        <stp>[regression 04.xlsx]tkrBbg!R2C13</stp>
        <tr r="M2" s="5"/>
      </tp>
      <tp t="s">
        <v>Communications</v>
        <stp/>
        <stp>##V3_BDPV12</stp>
        <stp>XS0969342384 Corp</stp>
        <stp>industry_sector</stp>
        <stp>[regression 04.xlsx]tkrBbg!R2C13</stp>
        <tr r="M2" s="5"/>
      </tp>
      <tp t="s">
        <v>Consumer, Non-cyclical</v>
        <stp/>
        <stp>##V3_BDPV12</stp>
        <stp>FR0011606169 Corp</stp>
        <stp>industry_sector</stp>
        <stp>[regression 04.xlsx]tkrBbg!R2C13</stp>
        <tr r="M2" s="5"/>
      </tp>
      <tp t="s">
        <v>Utilities</v>
        <stp/>
        <stp>##V3_BDPV12</stp>
        <stp>FR0011697010 Corp</stp>
        <stp>industry_sector</stp>
        <stp>[regression 04.xlsx]tkrBbg!R2C13</stp>
        <tr r="M2" s="5"/>
      </tp>
      <tp t="s">
        <v>Utilities</v>
        <stp/>
        <stp>##V3_BDPV12</stp>
        <stp>FR0011993500 Corp</stp>
        <stp>industry_sector</stp>
        <stp>[regression 04.xlsx]tkrBbg!R2C13</stp>
        <tr r="M2" s="5"/>
      </tp>
      <tp>
        <v>5.8689999999999998</v>
        <stp/>
        <stp>##V3_BDPV12</stp>
        <stp>XS1323897725 Corp</stp>
        <stp>coupon</stp>
        <stp>[regression 04.xlsx]main!R6C6</stp>
        <tr r="F6" s="1"/>
      </tp>
      <tp t="s">
        <v>PERP/CALL</v>
        <stp/>
        <stp>##V3_BDPV12</stp>
        <stp>FR0013425170 Corp</stp>
        <stp>mty_typ</stp>
        <stp>[regression 04.xlsx]tkrBbg!R2C11</stp>
        <tr r="K2" s="5"/>
      </tp>
      <tp t="s">
        <v>PERP/CALL</v>
        <stp/>
        <stp>##V3_BDPV12</stp>
        <stp>FR0013457157 Corp</stp>
        <stp>mty_typ</stp>
        <stp>[regression 04.xlsx]tkrBbg!R2C11</stp>
        <tr r="K2" s="5"/>
      </tp>
      <tp t="s">
        <v>28/03/2023</v>
        <stp/>
        <stp>##V3_BDPV12</stp>
        <stp>USN4297BBC74 Corp</stp>
        <stp>nxt_call_dt</stp>
        <stp>[regression 04.xlsx]tkrBbg!R2C10</stp>
        <tr r="J2" s="5"/>
      </tp>
      <tp t="e">
        <v>#N/A</v>
        <stp/>
        <stp>##V3_BDPV12</stp>
        <stp xml:space="preserve">USF2R125CD54_JP_REPO </stp>
        <stp>short_name</stp>
        <stp>[regression 04.xlsx]SEM!R194C5</stp>
        <tr r="E194" s="3"/>
      </tp>
      <tp t="e">
        <v>#N/A</v>
        <stp/>
        <stp>##V3_BDPV12</stp>
        <stp xml:space="preserve">PTEDPKOM0034_JP_REPO </stp>
        <stp>final_maturity</stp>
        <stp>[regression 04.xlsx]SEM!R230C9</stp>
        <tr r="I230" s="3"/>
      </tp>
      <tp t="s">
        <v>#N/A N/A</v>
        <stp/>
        <stp>##V3_BDPV12</stp>
        <stp>AR936992 Corp</stp>
        <stp>rtg_moody</stp>
        <stp>[regression 04.xlsx]curves!R9C17</stp>
        <tr r="Q9" s="20"/>
      </tp>
      <tp t="s">
        <v>Baa2</v>
        <stp/>
        <stp>##V3_BDPV12</stp>
        <stp>EJ814830 Corp</stp>
        <stp>rtg_moody</stp>
        <stp>[regression 04.xlsx]curves!R10C18</stp>
        <tr r="R10" s="20"/>
      </tp>
      <tp t="s">
        <v>Ba1</v>
        <stp/>
        <stp>##V3_BDPV12</stp>
        <stp>EK825033 Corp</stp>
        <stp>rtg_moody</stp>
        <stp>[regression 04.xlsx]curves!R16C17</stp>
        <tr r="Q16" s="20"/>
      </tp>
      <tp t="s">
        <v>#N/A N/A</v>
        <stp/>
        <stp>##V3_BDPV12</stp>
        <stp>AN964724 Corp</stp>
        <stp>rtg_moody</stp>
        <stp>[regression 04.xlsx]curves!R11C17</stp>
        <tr r="Q11" s="20"/>
      </tp>
      <tp t="s">
        <v>Ba1</v>
        <stp/>
        <stp>##V3_BDPV12</stp>
        <stp>AV915324 Corp</stp>
        <stp>rtg_moody</stp>
        <stp>[regression 04.xlsx]curves!R42C18</stp>
        <tr r="R42" s="20"/>
      </tp>
      <tp t="s">
        <v>Baa3</v>
        <stp/>
        <stp>##V3_BDPV12</stp>
        <stp>AS256491 Corp</stp>
        <stp>rtg_moody</stp>
        <stp>[regression 04.xlsx]curves!R26C18</stp>
        <tr r="R26" s="20"/>
      </tp>
      <tp t="s">
        <v>Baa2</v>
        <stp/>
        <stp>##V3_BDPV12</stp>
        <stp>AZ371883 Corp</stp>
        <stp>rtg_moody</stp>
        <stp>[regression 04.xlsx]curves!R24C18</stp>
        <tr r="R24" s="20"/>
      </tp>
      <tp t="s">
        <v>B2u</v>
        <stp/>
        <stp>##V3_BDPV12</stp>
        <stp>AO262498 Corp</stp>
        <stp>rtg_moody</stp>
        <stp>[regression 04.xlsx]curves!R41C17</stp>
        <tr r="Q41" s="20"/>
      </tp>
      <tp t="s">
        <v>08/04/2025</v>
        <stp/>
        <stp>##V3_BDPV12</stp>
        <stp>AZ371883 Corp</stp>
        <stp>nxt_call_dt</stp>
        <stp>[regression 04.xlsx]curves!R24C10</stp>
        <tr r="J24" s="20"/>
      </tp>
      <tp t="s">
        <v>AKFAST 3 7/8 10/05/78</v>
        <stp/>
        <stp>##V3_BDPV12</stp>
        <stp>AR936992 Corp</stp>
        <stp>security_name</stp>
        <stp>[regression 04.xlsx]curves!R9C7</stp>
        <tr r="G9" s="20"/>
      </tp>
      <tp t="s">
        <v>27/03/2023</v>
        <stp/>
        <stp>##V3_BDPV12</stp>
        <stp>AP691131 Corp</stp>
        <stp>nxt_call_dt</stp>
        <stp>[regression 04.xlsx]curves!R15C10</stp>
        <tr r="J15" s="20"/>
      </tp>
      <tp t="s">
        <v>Y</v>
        <stp/>
        <stp>##V3_BDPV12</stp>
        <stp>USH3698DBZ62 Corp</stp>
        <stp>callable</stp>
        <stp>[regression 04.xlsx]SEM!R389C7</stp>
        <tr r="G389" s="3"/>
      </tp>
      <tp t="s">
        <v>05/05/2027</v>
        <stp/>
        <stp>##V3_BDPV12</stp>
        <stp>AZ851450 Corp</stp>
        <stp>nxt_call_dt</stp>
        <stp>[regression 04.xlsx]curves!R22C10</stp>
        <tr r="J22" s="20"/>
      </tp>
      <tp t="s">
        <v>01/12/2021</v>
        <stp/>
        <stp>##V3_BDPV12</stp>
        <stp>EK605885 Corp</stp>
        <stp>nxt_call_dt</stp>
        <stp>[regression 04.xlsx]curves!R43C10</stp>
        <tr r="J43" s="20"/>
      </tp>
      <tp t="s">
        <v>Basic Materials</v>
        <stp/>
        <stp>##V3_BDPV12</stp>
        <stp>USQ12441AA19 Corp</stp>
        <stp>industry_sector</stp>
        <stp>[regression 04.xlsx]tkrBbg!R2C13</stp>
        <tr r="M2" s="5"/>
      </tp>
      <tp t="s">
        <v>29/01/2024</v>
        <stp/>
        <stp>##V3_BDPV12</stp>
        <stp>AL211915 Corp</stp>
        <stp>nxt_call_dt</stp>
        <stp>[regression 04.xlsx]curves!R39C10</stp>
        <tr r="J39" s="20"/>
      </tp>
      <tp t="s">
        <v>19/03/2027</v>
        <stp/>
        <stp>##V3_BDPV12</stp>
        <stp>EK785024 Corp</stp>
        <stp>nxt_call_dt</stp>
        <stp>[regression 04.xlsx]curves!R49C10</stp>
        <tr r="J49" s="20"/>
      </tp>
      <tp t="s">
        <v>Y</v>
        <stp/>
        <stp>##V3_BDPV12</stp>
        <stp>USF2893TAM83 Corp</stp>
        <stp>callable</stp>
        <stp>[regression 04.xlsx]SEM!R112C7</stp>
        <tr r="G112" s="3"/>
      </tp>
      <tp t="s">
        <v>CALLABLE</v>
        <stp/>
        <stp>##V3_BDPV12</stp>
        <stp>DE000A11QR73 Corp</stp>
        <stp>mty_typ</stp>
        <stp>[regression 04.xlsx]tkrBbg!R2C11</stp>
        <tr r="K2" s="5"/>
      </tp>
      <tp t="s">
        <v>Communications</v>
        <stp/>
        <stp>##V3_BDPV12</stp>
        <stp>XS1933828433 Corp</stp>
        <stp>industry_sector</stp>
        <stp>[regression 04.xlsx]tkrBbg!R2C13</stp>
        <tr r="M2" s="5"/>
      </tp>
      <tp t="s">
        <v>Utilities</v>
        <stp/>
        <stp>##V3_BDPV12</stp>
        <stp>XS1196713298 Corp</stp>
        <stp>industry_sector</stp>
        <stp>[regression 04.xlsx]tkrBbg!R2C13</stp>
        <tr r="M2" s="5"/>
      </tp>
      <tp t="s">
        <v>CALLABLE</v>
        <stp/>
        <stp>##V3_BDPV12</stp>
        <stp>XS2011260705 Corp</stp>
        <stp>mty_typ</stp>
        <stp>[regression 04.xlsx]tkrBbg!R2C11</stp>
        <tr r="K2" s="5"/>
      </tp>
      <tp t="s">
        <v>CALLABLE</v>
        <stp/>
        <stp>##V3_BDPV12</stp>
        <stp>XS1322373017 Corp</stp>
        <stp>mty_typ</stp>
        <stp>[regression 04.xlsx]tkrBbg!R2C11</stp>
        <tr r="K2" s="5"/>
      </tp>
      <tp t="s">
        <v>Communications</v>
        <stp/>
        <stp>##V3_BDPV12</stp>
        <stp>XS1115498260 Corp</stp>
        <stp>industry_sector</stp>
        <stp>[regression 04.xlsx]tkrBbg!R2C13</stp>
        <tr r="M2" s="5"/>
      </tp>
      <tp t="s">
        <v>PERP/CALL</v>
        <stp/>
        <stp>##V3_BDPV12</stp>
        <stp>XS1799939027 Corp</stp>
        <stp>mty_typ</stp>
        <stp>[regression 04.xlsx]tkrBbg!R2C11</stp>
        <tr r="K2" s="5"/>
      </tp>
      <tp t="s">
        <v>CALLABLE</v>
        <stp/>
        <stp>##V3_BDPV12</stp>
        <stp>XS2035564975 Corp</stp>
        <stp>mty_typ</stp>
        <stp>[regression 04.xlsx]tkrBbg!R2C11</stp>
        <tr r="K2" s="5"/>
      </tp>
      <tp t="s">
        <v>PERP/CALL</v>
        <stp/>
        <stp>##V3_BDPV12</stp>
        <stp>XS1716927766 Corp</stp>
        <stp>mty_typ</stp>
        <stp>[regression 04.xlsx]tkrBbg!R2C11</stp>
        <tr r="K2" s="5"/>
      </tp>
      <tp t="s">
        <v>CALLABLE</v>
        <stp/>
        <stp>##V3_BDPV12</stp>
        <stp>XS1309436753 Corp</stp>
        <stp>mty_typ</stp>
        <stp>[regression 04.xlsx]tkrBbg!R2C11</stp>
        <tr r="K2" s="5"/>
      </tp>
      <tp t="s">
        <v>CALLABLE</v>
        <stp/>
        <stp>##V3_BDPV12</stp>
        <stp>XS2010044977 Corp</stp>
        <stp>mty_typ</stp>
        <stp>[regression 04.xlsx]tkrBbg!R2C11</stp>
        <tr r="K2" s="5"/>
      </tp>
      <tp t="s">
        <v>PERP/CALL</v>
        <stp/>
        <stp>##V3_BDPV12</stp>
        <stp>XS2056371334 Corp</stp>
        <stp>mty_typ</stp>
        <stp>[regression 04.xlsx]tkrBbg!R2C11</stp>
        <tr r="K2" s="5"/>
      </tp>
      <tp t="s">
        <v>CALLABLE</v>
        <stp/>
        <stp>##V3_BDPV12</stp>
        <stp>XS1788973573 Corp</stp>
        <stp>mty_typ</stp>
        <stp>[regression 04.xlsx]tkrBbg!R2C11</stp>
        <tr r="K2" s="5"/>
      </tp>
      <tp t="s">
        <v>PERP/CALL</v>
        <stp/>
        <stp>##V3_BDPV12</stp>
        <stp>XS1195202822 Corp</stp>
        <stp>mty_typ</stp>
        <stp>[regression 04.xlsx]tkrBbg!R2C11</stp>
        <tr r="K2" s="5"/>
      </tp>
      <tp t="s">
        <v>Financial</v>
        <stp/>
        <stp>##V3_BDPV12</stp>
        <stp>XS1974894138 Corp</stp>
        <stp>industry_sector</stp>
        <stp>[regression 04.xlsx]tkrBbg!R2C13</stp>
        <tr r="M2" s="5"/>
      </tp>
      <tp t="s">
        <v>Communications</v>
        <stp/>
        <stp>##V3_BDPV12</stp>
        <stp>XS1222591023 Corp</stp>
        <stp>industry_sector</stp>
        <stp>[regression 04.xlsx]tkrBbg!R2C13</stp>
        <tr r="M2" s="5"/>
      </tp>
      <tp t="s">
        <v>Utilities</v>
        <stp/>
        <stp>##V3_BDPV12</stp>
        <stp>XS1713463559 Corp</stp>
        <stp>industry_sector</stp>
        <stp>[regression 04.xlsx]tkrBbg!R2C13</stp>
        <tr r="M2" s="5"/>
      </tp>
      <tp t="s">
        <v>Communications</v>
        <stp/>
        <stp>##V3_BDPV12</stp>
        <stp>XS1642686676 Corp</stp>
        <stp>industry_sector</stp>
        <stp>[regression 04.xlsx]tkrBbg!R2C13</stp>
        <tr r="M2" s="5"/>
      </tp>
      <tp t="s">
        <v>CALLABLE</v>
        <stp/>
        <stp>##V3_BDPV12</stp>
        <stp>XS2000719992 Corp</stp>
        <stp>mty_typ</stp>
        <stp>[regression 04.xlsx]tkrBbg!R2C11</stp>
        <tr r="K2" s="5"/>
      </tp>
      <tp t="s">
        <v>Communications</v>
        <stp/>
        <stp>##V3_BDPV12</stp>
        <stp>XS1888179477 Corp</stp>
        <stp>industry_sector</stp>
        <stp>[regression 04.xlsx]tkrBbg!R2C13</stp>
        <tr r="M2" s="5"/>
      </tp>
      <tp t="s">
        <v>CALLABLE</v>
        <stp/>
        <stp>##V3_BDPV12</stp>
        <stp>XS1205618470 Corp</stp>
        <stp>mty_typ</stp>
        <stp>[regression 04.xlsx]tkrBbg!R2C11</stp>
        <tr r="K2" s="5"/>
      </tp>
      <tp t="s">
        <v>Utilities</v>
        <stp/>
        <stp>##V3_BDPV12</stp>
        <stp>XS1720192696 Corp</stp>
        <stp>industry_sector</stp>
        <stp>[regression 04.xlsx]tkrBbg!R2C13</stp>
        <tr r="M2" s="5"/>
      </tp>
      <tp t="s">
        <v>Communications</v>
        <stp/>
        <stp>##V3_BDPV12</stp>
        <stp>XS2069101868 Corp</stp>
        <stp>industry_sector</stp>
        <stp>[regression 04.xlsx]tkrBbg!R2C13</stp>
        <tr r="M2" s="5"/>
      </tp>
      <tp t="s">
        <v>CALLABLE</v>
        <stp/>
        <stp>##V3_BDPV12</stp>
        <stp>XS1254119750 Corp</stp>
        <stp>mty_typ</stp>
        <stp>[regression 04.xlsx]tkrBbg!R2C11</stp>
        <tr r="K2" s="5"/>
      </tp>
      <tp t="s">
        <v>#N/A Invalid Security</v>
        <stp/>
        <stp>##V3_BDPV12</stp>
        <stp xml:space="preserve">EURUSD CASH </stp>
        <stp>nxt_call_dt</stp>
        <stp>[regression 04.xlsx]SEM!R362C8</stp>
        <tr r="H362" s="3"/>
      </tp>
      <tp t="s">
        <v>Utilities</v>
        <stp/>
        <stp>##V3_BDPV12</stp>
        <stp>FR0011401728 Corp</stp>
        <stp>industry_sector</stp>
        <stp>[regression 04.xlsx]tkrBbg!R2C13</stp>
        <tr r="M2" s="5"/>
      </tp>
      <tp t="s">
        <v>PERP/CALL</v>
        <stp/>
        <stp>##V3_BDPV12</stp>
        <stp>FR0013447877 Corp</stp>
        <stp>mty_typ</stp>
        <stp>[regression 04.xlsx]tkrBbg!R2C11</stp>
        <tr r="K2" s="5"/>
      </tp>
      <tp t="s">
        <v>PERP/CALL</v>
        <stp/>
        <stp>##V3_BDPV12</stp>
        <stp>FR0011700293 Corp</stp>
        <stp>mty_typ</stp>
        <stp>[regression 04.xlsx]tkrBbg!R2C11</stp>
        <tr r="K2" s="5"/>
      </tp>
      <tp t="s">
        <v>PERP/CALL</v>
        <stp/>
        <stp>##V3_BDPV12</stp>
        <stp>FR0011531730 Corp</stp>
        <stp>mty_typ</stp>
        <stp>[regression 04.xlsx]tkrBbg!R2C11</stp>
        <tr r="K2" s="5"/>
      </tp>
      <tp t="e">
        <v>#N/A</v>
        <stp/>
        <stp>##V3_BDPV12</stp>
        <stp xml:space="preserve">FR0011401751_JP_REPO </stp>
        <stp>short_name</stp>
        <stp>[regression 04.xlsx]SEM!R227C5</stp>
        <tr r="E227" s="3"/>
      </tp>
      <tp t="e">
        <v>#N/A</v>
        <stp/>
        <stp>##V3_BDPV12</stp>
        <stp xml:space="preserve">FR0013476595_JP_REPO </stp>
        <stp>short_name</stp>
        <stp>[regression 04.xlsx]SEM!R320C5</stp>
        <tr r="E320" s="3"/>
      </tp>
      <tp t="e">
        <v>#N/A</v>
        <stp/>
        <stp>##V3_BDPV12</stp>
        <stp xml:space="preserve">FR0013284270_JP_REPO </stp>
        <stp>short_name</stp>
        <stp>[regression 04.xlsx]SEM!R242C5</stp>
        <tr r="E242" s="3"/>
      </tp>
      <tp t="e">
        <v>#N/A</v>
        <stp/>
        <stp>##V3_BDPV12</stp>
        <stp xml:space="preserve">PTEDPNOM0015_CS_REPO </stp>
        <stp>final_maturity</stp>
        <stp>[regression 04.xlsx]SEM!R341C9</stp>
        <tr r="I341" s="3"/>
      </tp>
      <tp t="s">
        <v>Baa2</v>
        <stp/>
        <stp>##V3_BDPV12</stp>
        <stp>AN880322 Corp</stp>
        <stp>rtg_moody</stp>
        <stp>[regression 04.xlsx]curves!R51C17</stp>
        <tr r="Q51" s="20"/>
      </tp>
      <tp t="s">
        <v>12/02/2025</v>
        <stp/>
        <stp>##V3_BDPV12</stp>
        <stp>ZQ512606 Corp</stp>
        <stp>nxt_call_dt</stp>
        <stp>[regression 04.xlsx]directH (2)!R8C5</stp>
        <tr r="E8" s="13"/>
      </tp>
      <tp t="s">
        <v>24/08/2026</v>
        <stp/>
        <stp>##V3_BDPV12</stp>
        <stp>AS640440 Corp</stp>
        <stp>nxt_call_dt</stp>
        <stp>[regression 04.xlsx]curves!R23C10</stp>
        <tr r="J23" s="20"/>
      </tp>
      <tp t="s">
        <v>Y</v>
        <stp/>
        <stp>##V3_BDPV12</stp>
        <stp>USH3698DBZ62 Corp</stp>
        <stp>callable</stp>
        <stp>[regression 04.xlsx]SEM!R358C7</stp>
        <tr r="G358" s="3"/>
      </tp>
      <tp t="s">
        <v>31/07/2024</v>
        <stp/>
        <stp>##V3_BDPV12</stp>
        <stp>AZ920495 Corp</stp>
        <stp>nxt_call_dt</stp>
        <stp>[regression 04.xlsx]curves!R47C10</stp>
        <tr r="J47" s="20"/>
      </tp>
      <tp t="s">
        <v>10/04/2025</v>
        <stp/>
        <stp>##V3_BDPV12</stp>
        <stp>EK824997 Corp</stp>
        <stp>nxt_call_dt</stp>
        <stp>[regression 04.xlsx]curves!R16C10</stp>
        <tr r="J16" s="20"/>
      </tp>
      <tp t="s">
        <v>23/04/2027</v>
        <stp/>
        <stp>##V3_BDPV12</stp>
        <stp>EK864970 Corp</stp>
        <stp>nxt_call_dt</stp>
        <stp>[regression 04.xlsx]curves!R13C10</stp>
        <tr r="J13" s="20"/>
      </tp>
      <tp t="s">
        <v>06/09/2023</v>
        <stp/>
        <stp>##V3_BDPV12</stp>
        <stp>EJ814830 Corp</stp>
        <stp>nxt_call_dt</stp>
        <stp>[regression 04.xlsx]curves!R10C10</stp>
        <tr r="J10" s="20"/>
      </tp>
      <tp t="s">
        <v>#N/A Field Not Applicable</v>
        <stp/>
        <stp>##V3_BDPV12</stp>
        <stp>FR0013413887 Corp</stp>
        <stp>final_maturity</stp>
        <stp>[regression 04.xlsx]SEM!R138C9</stp>
        <tr r="I138" s="3"/>
      </tp>
      <tp t="s">
        <v>PERP/CALL</v>
        <stp/>
        <stp>##V3_BDPV12</stp>
        <stp>XS2055106210 Corp</stp>
        <stp>mty_typ</stp>
        <stp>[regression 04.xlsx]tkrBbg!R2C11</stp>
        <tr r="K2" s="5"/>
      </tp>
      <tp t="s">
        <v>PERP/CALL</v>
        <stp/>
        <stp>##V3_BDPV12</stp>
        <stp>XS1757377400 Corp</stp>
        <stp>mty_typ</stp>
        <stp>[regression 04.xlsx]tkrBbg!R2C11</stp>
        <tr r="K2" s="5"/>
      </tp>
      <tp t="s">
        <v>PERP/CALL</v>
        <stp/>
        <stp>##V3_BDPV12</stp>
        <stp>XS1206541366 Corp</stp>
        <stp>mty_typ</stp>
        <stp>[regression 04.xlsx]tkrBbg!R2C11</stp>
        <tr r="K2" s="5"/>
      </tp>
      <tp t="s">
        <v>PERP/CALL</v>
        <stp/>
        <stp>##V3_BDPV12</stp>
        <stp>XS1731823255 Corp</stp>
        <stp>mty_typ</stp>
        <stp>[regression 04.xlsx]tkrBbg!R2C11</stp>
        <tr r="K2" s="5"/>
      </tp>
      <tp t="s">
        <v>PERP/CALL</v>
        <stp/>
        <stp>##V3_BDPV12</stp>
        <stp>XS1634523754 Corp</stp>
        <stp>mty_typ</stp>
        <stp>[regression 04.xlsx]tkrBbg!R2C11</stp>
        <tr r="K2" s="5"/>
      </tp>
      <tp t="s">
        <v>PERP/CALL</v>
        <stp/>
        <stp>##V3_BDPV12</stp>
        <stp>XS1206540806 Corp</stp>
        <stp>mty_typ</stp>
        <stp>[regression 04.xlsx]tkrBbg!R2C11</stp>
        <tr r="K2" s="5"/>
      </tp>
      <tp t="s">
        <v>Industrial</v>
        <stp/>
        <stp>##V3_BDPV12</stp>
        <stp>XS2010039548 Corp</stp>
        <stp>industry_sector</stp>
        <stp>[regression 04.xlsx]tkrBbg!R2C13</stp>
        <tr r="M2" s="5"/>
      </tp>
      <tp t="s">
        <v>CALLABLE</v>
        <stp/>
        <stp>##V3_BDPV12</stp>
        <stp>XS1309436910 Corp</stp>
        <stp>mty_typ</stp>
        <stp>[regression 04.xlsx]tkrBbg!R2C11</stp>
        <tr r="K2" s="5"/>
      </tp>
      <tp t="s">
        <v>PERP/CALL</v>
        <stp/>
        <stp>##V3_BDPV12</stp>
        <stp>XS1268050397 Corp</stp>
        <stp>mty_typ</stp>
        <stp>[regression 04.xlsx]tkrBbg!R2C11</stp>
        <tr r="K2" s="5"/>
      </tp>
      <tp t="s">
        <v>PERP/CALL</v>
        <stp/>
        <stp>##V3_BDPV12</stp>
        <stp>XS2056730323 Corp</stp>
        <stp>mty_typ</stp>
        <stp>[regression 04.xlsx]tkrBbg!R2C11</stp>
        <tr r="K2" s="5"/>
      </tp>
      <tp t="s">
        <v>CALLABLE</v>
        <stp/>
        <stp>##V3_BDPV12</stp>
        <stp>XS1044811591 Corp</stp>
        <stp>mty_typ</stp>
        <stp>[regression 04.xlsx]tkrBbg!R2C11</stp>
        <tr r="K2" s="5"/>
        <tr r="K2" s="5"/>
      </tp>
      <tp t="s">
        <v>Financial</v>
        <stp/>
        <stp>##V3_BDPV12</stp>
        <stp>XS2010032618 Corp</stp>
        <stp>industry_sector</stp>
        <stp>[regression 04.xlsx]tkrBbg!R2C13</stp>
        <tr r="M2" s="5"/>
      </tp>
      <tp t="s">
        <v>Basic Materials</v>
        <stp/>
        <stp>##V3_BDPV12</stp>
        <stp>XS1405763019 Corp</stp>
        <stp>industry_sector</stp>
        <stp>[regression 04.xlsx]tkrBbg!R2C13</stp>
        <tr r="M2" s="5"/>
      </tp>
      <tp t="s">
        <v>PERP/CALL</v>
        <stp/>
        <stp>##V3_BDPV12</stp>
        <stp>XS1490960942 Corp</stp>
        <stp>mty_typ</stp>
        <stp>[regression 04.xlsx]tkrBbg!R2C11</stp>
        <tr r="K2" s="5"/>
      </tp>
      <tp t="s">
        <v>Utilities</v>
        <stp/>
        <stp>##V3_BDPV12</stp>
        <stp>XS0954674825 Corp</stp>
        <stp>industry_sector</stp>
        <stp>[regression 04.xlsx]tkrBbg!R2C13</stp>
        <tr r="M2" s="5"/>
      </tp>
      <tp t="s">
        <v>Communications</v>
        <stp/>
        <stp>##V3_BDPV12</stp>
        <stp>XS1115490523 Corp</stp>
        <stp>industry_sector</stp>
        <stp>[regression 04.xlsx]tkrBbg!R2C13</stp>
        <tr r="M2" s="5"/>
      </tp>
      <tp t="s">
        <v>PERP/CALL</v>
        <stp/>
        <stp>##V3_BDPV12</stp>
        <stp>XS1195201931 Corp</stp>
        <stp>mty_typ</stp>
        <stp>[regression 04.xlsx]tkrBbg!R2C11</stp>
        <tr r="K2" s="5"/>
      </tp>
      <tp t="s">
        <v>CALLABLE</v>
        <stp/>
        <stp>##V3_BDPV12</stp>
        <stp>XS1888180640 Corp</stp>
        <stp>mty_typ</stp>
        <stp>[regression 04.xlsx]tkrBbg!R2C11</stp>
        <tr r="K2" s="5"/>
      </tp>
      <tp t="s">
        <v>Utilities</v>
        <stp/>
        <stp>##V3_BDPV12</stp>
        <stp>XS1139494493 Corp</stp>
        <stp>industry_sector</stp>
        <stp>[regression 04.xlsx]tkrBbg!R2C13</stp>
        <tr r="M2" s="5"/>
      </tp>
      <tp t="s">
        <v>CALLABLE</v>
        <stp/>
        <stp>##V3_BDPV12</stp>
        <stp>XS1152338072 Corp</stp>
        <stp>mty_typ</stp>
        <stp>[regression 04.xlsx]tkrBbg!R2C11</stp>
        <tr r="K2" s="5"/>
      </tp>
      <tp t="s">
        <v>Communications</v>
        <stp/>
        <stp>##V3_BDPV12</stp>
        <stp>XS1405765659 Corp</stp>
        <stp>industry_sector</stp>
        <stp>[regression 04.xlsx]tkrBbg!R2C13</stp>
        <tr r="M2" s="5"/>
      </tp>
      <tp t="s">
        <v>PERP/CALL</v>
        <stp/>
        <stp>##V3_BDPV12</stp>
        <stp>XS1048428442 Corp</stp>
        <stp>mty_typ</stp>
        <stp>[regression 04.xlsx]tkrBbg!R2C11</stp>
        <tr r="K2" s="5"/>
      </tp>
      <tp t="s">
        <v>PERP/CALL</v>
        <stp/>
        <stp>##V3_BDPV12</stp>
        <stp>XS1048428012 Corp</stp>
        <stp>mty_typ</stp>
        <stp>[regression 04.xlsx]tkrBbg!R2C11</stp>
        <tr r="K2" s="5"/>
      </tp>
      <tp>
        <v>2.875</v>
        <stp/>
        <stp>##V3_BDPV12</stp>
        <stp>XS2011260705 Corp</stp>
        <stp>coupon</stp>
        <stp>[regression 04.xlsx]main!R8C6</stp>
        <tr r="F8" s="1"/>
      </tp>
      <tp t="s">
        <v>PERP/CALL</v>
        <stp/>
        <stp>##V3_BDPV12</stp>
        <stp>FR0013398229 Corp</stp>
        <stp>mty_typ</stp>
        <stp>[regression 04.xlsx]tkrBbg!R2C11</stp>
        <tr r="K2" s="5"/>
      </tp>
      <tp t="s">
        <v>Basic Materials</v>
        <stp/>
        <stp>##V3_BDPV12</stp>
        <stp>BE6309987400 Corp</stp>
        <stp>industry_sector</stp>
        <stp>[regression 04.xlsx]tkrBbg!R2C13</stp>
        <tr r="M2" s="5"/>
      </tp>
      <tp t="e">
        <v>#N/A</v>
        <stp/>
        <stp>##V3_BDPV12</stp>
        <stp xml:space="preserve">CH0400441280_JP_REPO </stp>
        <stp>nxt_call_dt</stp>
        <stp>[regression 04.xlsx]SEM!R301C8</stp>
        <tr r="H301" s="3"/>
      </tp>
      <tp t="e">
        <v>#N/A</v>
        <stp/>
        <stp>##V3_BDPV12</stp>
        <stp xml:space="preserve">CT413383_250620_TRS1 </stp>
        <stp>callable</stp>
        <stp>[regression 04.xlsx]SEM!R85C7</stp>
        <tr r="G85" s="3"/>
      </tp>
      <tp t="e">
        <v>#N/A</v>
        <stp/>
        <stp>##V3_BDPV12</stp>
        <stp xml:space="preserve">FR0013330537_JP_REPO </stp>
        <stp>short_name</stp>
        <stp>[regression 04.xlsx]SEM!R305C5</stp>
        <tr r="E305" s="3"/>
      </tp>
      <tp t="e">
        <v>#N/A</v>
        <stp/>
        <stp>##V3_BDPV12</stp>
        <stp xml:space="preserve">FR0010961581_JP_REPO </stp>
        <stp>short_name</stp>
        <stp>[regression 04.xlsx]SEM!R224C5</stp>
        <tr r="E224" s="3"/>
      </tp>
      <tp t="e">
        <v>#N/A</v>
        <stp/>
        <stp>##V3_BDPV12</stp>
        <stp xml:space="preserve">FR0013344686_JP_REPO </stp>
        <stp>short_name</stp>
        <stp>[regression 04.xlsx]SEM!R241C5</stp>
        <tr r="E241" s="3"/>
      </tp>
      <tp t="e">
        <v>#N/A</v>
        <stp/>
        <stp>##V3_BDPV12</stp>
        <stp xml:space="preserve">ES0813211010_JP_REPO </stp>
        <stp>short_name</stp>
        <stp>[regression 04.xlsx]SEM!R207C5</stp>
        <tr r="E207" s="3"/>
      </tp>
      <tp t="e">
        <v>#N/A</v>
        <stp/>
        <stp>##V3_BDPV12</stp>
        <stp xml:space="preserve">CH0336602930_JP_REPO </stp>
        <stp>short_name</stp>
        <stp>[regression 04.xlsx]SEM!R300C5</stp>
        <tr r="E300" s="3"/>
      </tp>
      <tp t="s">
        <v>Baa3</v>
        <stp/>
        <stp>##V3_BDPV12</stp>
        <stp>EK821917 Corp</stp>
        <stp>rtg_moody</stp>
        <stp>[regression 04.xlsx]curves!R40C17</stp>
        <tr r="Q40" s="20"/>
      </tp>
      <tp t="s">
        <v>Baa2</v>
        <stp/>
        <stp>##V3_BDPV12</stp>
        <stp>UV853118 Corp</stp>
        <stp>rtg_moody</stp>
        <stp>[regression 04.xlsx]curves!R33C17</stp>
        <tr r="Q33" s="20"/>
      </tp>
      <tp t="s">
        <v>#N/A Field Not Applicable</v>
        <stp/>
        <stp>##V3_BDPV12</stp>
        <stp>FR0013330537 Corp</stp>
        <stp>final_maturity</stp>
        <stp>[regression 04.xlsx]SEM!R158C9</stp>
        <tr r="I158" s="3"/>
      </tp>
      <tp t="s">
        <v>CALLABLE</v>
        <stp/>
        <stp>##V3_BDPV12</stp>
        <stp>XS1271836600 Corp</stp>
        <stp>mty_typ</stp>
        <stp>[regression 04.xlsx]tkrBbg!R2C11</stp>
        <tr r="K2" s="5"/>
      </tp>
      <tp t="s">
        <v>CALLABLE</v>
        <stp/>
        <stp>##V3_BDPV12</stp>
        <stp>XS1216020161 Corp</stp>
        <stp>mty_typ</stp>
        <stp>[regression 04.xlsx]tkrBbg!R2C11</stp>
        <tr r="K2" s="5"/>
      </tp>
      <tp t="s">
        <v>PERP/CALL</v>
        <stp/>
        <stp>##V3_BDPV12</stp>
        <stp>XS1799938995 Corp</stp>
        <stp>mty_typ</stp>
        <stp>[regression 04.xlsx]tkrBbg!R2C11</stp>
        <tr r="K2" s="5"/>
      </tp>
      <tp t="s">
        <v>Utilities</v>
        <stp/>
        <stp>##V3_BDPV12</stp>
        <stp>XS1219498141 Corp</stp>
        <stp>industry_sector</stp>
        <stp>[regression 04.xlsx]tkrBbg!R2C13</stp>
        <tr r="M2" s="5"/>
      </tp>
      <tp t="s">
        <v>Financial</v>
        <stp/>
        <stp>##V3_BDPV12</stp>
        <stp>XS2017788592 Corp</stp>
        <stp>industry_sector</stp>
        <stp>[regression 04.xlsx]tkrBbg!R2C13</stp>
        <tr r="M2" s="5"/>
      </tp>
      <tp t="s">
        <v>PERP/CALL</v>
        <stp/>
        <stp>##V3_BDPV12</stp>
        <stp>XS1974787480 Corp</stp>
        <stp>mty_typ</stp>
        <stp>[regression 04.xlsx]tkrBbg!R2C11</stp>
        <tr r="K2" s="5"/>
      </tp>
      <tp t="s">
        <v>PERP/CALL</v>
        <stp/>
        <stp>##V3_BDPV12</stp>
        <stp>XS1629774230 Corp</stp>
        <stp>mty_typ</stp>
        <stp>[regression 04.xlsx]tkrBbg!R2C11</stp>
        <tr r="K2" s="5"/>
      </tp>
      <tp t="s">
        <v>PERP/CALL</v>
        <stp/>
        <stp>##V3_BDPV12</stp>
        <stp>XS1207054666 Corp</stp>
        <stp>mty_typ</stp>
        <stp>[regression 04.xlsx]tkrBbg!R2C11</stp>
        <tr r="K2" s="5"/>
      </tp>
      <tp t="s">
        <v>PERP/CALL</v>
        <stp/>
        <stp>##V3_BDPV12</stp>
        <stp>XS1141810991 Corp</stp>
        <stp>mty_typ</stp>
        <stp>[regression 04.xlsx]tkrBbg!R2C11</stp>
        <tr r="K2" s="5"/>
      </tp>
      <tp t="s">
        <v>CALLABLE</v>
        <stp/>
        <stp>##V3_BDPV12</stp>
        <stp>XS1498442521 Corp</stp>
        <stp>mty_typ</stp>
        <stp>[regression 04.xlsx]tkrBbg!R2C11</stp>
        <tr r="K2" s="5"/>
      </tp>
      <tp t="s">
        <v>PERP/CALL</v>
        <stp/>
        <stp>##V3_BDPV12</stp>
        <stp>XS1294343337 Corp</stp>
        <stp>mty_typ</stp>
        <stp>[regression 04.xlsx]tkrBbg!R2C11</stp>
        <tr r="K2" s="5"/>
      </tp>
      <tp t="s">
        <v>PERP/CALL</v>
        <stp/>
        <stp>##V3_BDPV12</stp>
        <stp>XS0992293901 Corp</stp>
        <stp>mty_typ</stp>
        <stp>[regression 04.xlsx]tkrBbg!R2C11</stp>
        <tr r="K2" s="5"/>
      </tp>
      <tp t="s">
        <v>Utilities</v>
        <stp/>
        <stp>##V3_BDPV12</stp>
        <stp>XS1224710399 Corp</stp>
        <stp>industry_sector</stp>
        <stp>[regression 04.xlsx]tkrBbg!R2C13</stp>
        <tr r="M2" s="5"/>
      </tp>
      <tp t="s">
        <v>Utilities</v>
        <stp/>
        <stp>##V3_BDPV12</stp>
        <stp>XS0903532090 Corp</stp>
        <stp>industry_sector</stp>
        <stp>[regression 04.xlsx]tkrBbg!R2C13</stp>
        <tr r="M2" s="5"/>
      </tp>
      <tp t="s">
        <v>Consumer, Cyclical</v>
        <stp/>
        <stp>##V3_BDPV12</stp>
        <stp>XS1150695192 Corp</stp>
        <stp>industry_sector</stp>
        <stp>[regression 04.xlsx]tkrBbg!R2C13</stp>
        <tr r="M2" s="5"/>
      </tp>
      <tp t="s">
        <v>Communications</v>
        <stp/>
        <stp>##V3_BDPV12</stp>
        <stp>XS0969341147 Corp</stp>
        <stp>industry_sector</stp>
        <stp>[regression 04.xlsx]tkrBbg!R2C13</stp>
        <tr r="M2" s="5"/>
      </tp>
      <tp t="s">
        <v>Energy</v>
        <stp/>
        <stp>##V3_BDPV12</stp>
        <stp>XS1501166869 Corp</stp>
        <stp>industry_sector</stp>
        <stp>[regression 04.xlsx]tkrBbg!R2C13</stp>
        <tr r="M2" s="5"/>
      </tp>
      <tp t="s">
        <v>Utilities</v>
        <stp/>
        <stp>##V3_BDPV12</stp>
        <stp>XS1014997073 Corp</stp>
        <stp>industry_sector</stp>
        <stp>[regression 04.xlsx]tkrBbg!R2C13</stp>
        <tr r="M2" s="5"/>
      </tp>
      <tp t="s">
        <v>PERP/CALL</v>
        <stp/>
        <stp>##V3_BDPV12</stp>
        <stp>XS1491364953 Corp</stp>
        <stp>mty_typ</stp>
        <stp>[regression 04.xlsx]tkrBbg!R2C11</stp>
        <tr r="K2" s="5"/>
      </tp>
      <tp t="s">
        <v>Consumer, Cyclical</v>
        <stp/>
        <stp>##V3_BDPV12</stp>
        <stp>XS0968913342 Corp</stp>
        <stp>industry_sector</stp>
        <stp>[regression 04.xlsx]tkrBbg!R2C13</stp>
        <tr r="M2" s="5"/>
      </tp>
      <tp t="s">
        <v>Technology</v>
        <stp/>
        <stp>##V3_BDPV12</stp>
        <stp>XS2056730679 Corp</stp>
        <stp>industry_sector</stp>
        <stp>[regression 04.xlsx]tkrBbg!R2C13</stp>
        <tr r="M2" s="5"/>
      </tp>
      <tp t="s">
        <v>Y</v>
        <stp/>
        <stp>##V3_BDPV12</stp>
        <stp>USF22797RT78 Corp</stp>
        <stp>callable</stp>
        <stp>[regression 04.xlsx]SEM!R344C7</stp>
        <tr r="G344" s="3"/>
      </tp>
      <tp>
        <v>2.875</v>
        <stp/>
        <stp>##V3_BDPV12</stp>
        <stp>XS2011260705 Corp</stp>
        <stp>coupon</stp>
        <stp>[regression 04.xlsx]main!R9C6</stp>
        <tr r="F9" s="1"/>
      </tp>
      <tp t="s">
        <v>Financial</v>
        <stp/>
        <stp>##V3_BDPV12</stp>
        <stp>FR0013330529 Corp</stp>
        <stp>industry_sector</stp>
        <stp>[regression 04.xlsx]tkrBbg!R2C13</stp>
        <tr r="M2" s="5"/>
      </tp>
      <tp>
        <v>3.375</v>
        <stp/>
        <stp>##V3_BDPV12</stp>
        <stp>XS1152343668 Corp</stp>
        <stp>coupon</stp>
        <stp>[regression 04.xlsx]main!R7C6</stp>
        <tr r="F7" s="1"/>
      </tp>
      <tp>
        <v>5.8689999999999998</v>
        <stp/>
        <stp>##V3_BDPV12</stp>
        <stp>XS1323897725 Corp</stp>
        <stp>coupon</stp>
        <stp>[regression 04.xlsx]main!R5C6</stp>
        <tr r="F5" s="1"/>
      </tp>
      <tp t="s">
        <v>PERP/CALL</v>
        <stp/>
        <stp>##V3_BDPV12</stp>
        <stp>FR0013445335 Corp</stp>
        <stp>mty_typ</stp>
        <stp>[regression 04.xlsx]tkrBbg!R2C11</stp>
        <tr r="K2" s="5"/>
      </tp>
      <tp t="s">
        <v>PERP/CALL</v>
        <stp/>
        <stp>##V3_BDPV12</stp>
        <stp>FR0011697028 Corp</stp>
        <stp>mty_typ</stp>
        <stp>[regression 04.xlsx]tkrBbg!R2C11</stp>
        <tr r="K2" s="5"/>
      </tp>
      <tp t="s">
        <v>PERP/CALL</v>
        <stp/>
        <stp>##V3_BDPV12</stp>
        <stp>FR0011401751 Corp</stp>
        <stp>mty_typ</stp>
        <stp>[regression 04.xlsx]tkrBbg!R2C11</stp>
        <tr r="K2" s="5"/>
      </tp>
      <tp t="s">
        <v>PERP/CALL</v>
        <stp/>
        <stp>##V3_BDPV12</stp>
        <stp>FR0013292828 Corp</stp>
        <stp>mty_typ</stp>
        <stp>[regression 04.xlsx]tkrBbg!R2C11</stp>
        <tr r="K2" s="5"/>
        <tr r="K2" s="5"/>
      </tp>
      <tp t="e">
        <v>#N/A</v>
        <stp/>
        <stp>##V3_BDPV12</stp>
        <stp xml:space="preserve">DE000A2YNZY4_JP_REPO </stp>
        <stp>final_maturity</stp>
        <stp>[regression 04.xlsx]SEM!R219C9</stp>
        <tr r="I219" s="3"/>
      </tp>
      <tp t="s">
        <v>EURO-SCHATZ FUT   Jun20</v>
        <stp/>
        <stp>##V3_BDPV12</stp>
        <stp>DUM0 Comdty</stp>
        <stp>short_name</stp>
        <stp>[regression 04.xlsx]SEM!R20C5</stp>
        <tr r="E20" s="3"/>
      </tp>
      <tp t="e">
        <v>#N/A</v>
        <stp/>
        <stp>##V3_BDPV12</stp>
        <stp xml:space="preserve">FR0013330537_CA_REPO </stp>
        <stp>short_name</stp>
        <stp>[regression 04.xlsx]SEM!R304C5</stp>
        <tr r="E304" s="3"/>
      </tp>
      <tp t="e">
        <v>#N/A</v>
        <stp/>
        <stp>##V3_BDPV12</stp>
        <stp xml:space="preserve">DE000A169NC2_JP_REPO </stp>
        <stp>nxt_call_dt</stp>
        <stp>[regression 04.xlsx]SEM!R220C8</stp>
        <tr r="H220" s="3"/>
      </tp>
      <tp t="s">
        <v>Baa2</v>
        <stp/>
        <stp>##V3_BDPV12</stp>
        <stp>AS146490 Corp</stp>
        <stp>rtg_moody</stp>
        <stp>[regression 04.xlsx]curves!R48C18</stp>
        <tr r="R48" s="20"/>
      </tp>
      <tp t="e">
        <v>#N/A</v>
        <stp/>
        <stp>##V3_BDPV12</stp>
        <stp xml:space="preserve">USF8586CRW49_JP_REPO </stp>
        <stp>final_maturity</stp>
        <stp>[regression 04.xlsx]SEM!R281C9</stp>
        <tr r="I281" s="3"/>
      </tp>
      <tp t="e">
        <v>#N/A</v>
        <stp/>
        <stp>##V3_BDPV12</stp>
        <stp xml:space="preserve">CH0400441280_JP_REPO </stp>
        <stp>short_name</stp>
        <stp>[regression 04.xlsx]SEM!R301C5</stp>
        <tr r="E301" s="3"/>
      </tp>
      <tp t="s">
        <v>03/07/2028</v>
        <stp/>
        <stp>##V3_BDPV12</stp>
        <stp>AU692498 Corp</stp>
        <stp>nxt_call_dt</stp>
        <stp>[regression 04.xlsx]curves!R50C10</stp>
        <tr r="J50" s="20"/>
      </tp>
      <tp t="s">
        <v>12/08/2027</v>
        <stp/>
        <stp>##V3_BDPV12</stp>
        <stp>ZQ513315 Corp</stp>
        <stp>nxt_call_dt</stp>
        <stp>[regression 04.xlsx]directH (2)!R9C5</stp>
        <tr r="E9" s="13"/>
      </tp>
      <tp t="s">
        <v>Y</v>
        <stp/>
        <stp>##V3_BDPV12</stp>
        <stp>USF1R15XK367 Corp</stp>
        <stp>callable</stp>
        <stp>[regression 04.xlsx]SEM!R399C7</stp>
        <tr r="G399" s="3"/>
      </tp>
      <tp t="s">
        <v>Y</v>
        <stp/>
        <stp>##V3_BDPV12</stp>
        <stp>USF1R15XL274 Corp</stp>
        <stp>callable</stp>
        <stp>[regression 04.xlsx]SEM!R398C7</stp>
        <tr r="G398" s="3"/>
      </tp>
      <tp t="s">
        <v>#N/A Field Not Applicable</v>
        <stp/>
        <stp>##V3_BDPV12</stp>
        <stp>USF1R15XK771 Corp</stp>
        <stp>final_maturity</stp>
        <stp>[regression 04.xlsx]SEM!R352C9</stp>
        <tr r="I352" s="3"/>
      </tp>
      <tp t="s">
        <v>19/07/2027</v>
        <stp/>
        <stp>##V3_BDPV12</stp>
        <stp>AO262515 Corp</stp>
        <stp>nxt_call_dt</stp>
        <stp>[regression 04.xlsx]curves!R41C10</stp>
        <tr r="J41" s="20"/>
      </tp>
      <tp t="s">
        <v>CALLABLE</v>
        <stp/>
        <stp>##V3_BDPV12</stp>
        <stp>USQ12441AB91 Corp</stp>
        <stp>mty_typ</stp>
        <stp>[regression 04.xlsx]tkrBbg!R2C11</stp>
        <tr r="K2" s="5"/>
      </tp>
      <tp t="s">
        <v>01/07/2024</v>
        <stp/>
        <stp>##V3_BDPV12</stp>
        <stp>EK352403 Corp</stp>
        <stp>nxt_call_dt</stp>
        <stp>[regression 04.xlsx]directH (bayngr)!R26C5</stp>
        <tr r="E26" s="17"/>
      </tp>
      <tp t="s">
        <v>20/04/2025</v>
        <stp/>
        <stp>##V3_BDPV12</stp>
        <stp>PTEDPLOM0017 Corp</stp>
        <stp>nxt_call_dt</stp>
        <stp>[regression 04.xlsx]tkrBbg!R2C10</stp>
        <tr r="J2" s="5"/>
      </tp>
      <tp t="s">
        <v>Y</v>
        <stp/>
        <stp>##V3_BDPV12</stp>
        <stp>CH0331455318 Corp</stp>
        <stp>callable</stp>
        <stp>[regression 04.xlsx]SEM!R386C7</stp>
        <tr r="G386" s="3"/>
      </tp>
    </main>
    <main first="bloomberg.rtd">
      <tp t="s">
        <v>XS1713466495</v>
        <stp/>
        <stp>##V3_BDPV12</stp>
        <stp>AX960245 Corp</stp>
        <stp>ID_ISIN</stp>
        <stp>[regression 04.xlsx]tkrBbg!R2C6</stp>
        <tr r="F2" s="5"/>
      </tp>
    </main>
    <main first="bloomberg.rtd">
      <tp t="s">
        <v>XS1933828433</v>
        <stp/>
        <stp>##V3_BDPV12</stp>
        <stp>AX520482 Corp</stp>
        <stp>ID_ISIN</stp>
        <stp>[regression 04.xlsx]tkrBbg!R2C6</stp>
        <tr r="F2" s="5"/>
      </tp>
    </main>
    <main first="bofaddin.rtdserver">
      <tp t="s">
        <v>#N/A N/A</v>
        <stp/>
        <stp>BDH|6936495340162085880</stp>
        <tr r="Z23" s="20"/>
      </tp>
    </main>
    <main first="bloomberg.rtd">
      <tp t="s">
        <v>XS1115490523</v>
        <stp/>
        <stp>##V3_BDPV12</stp>
        <stp>EK508481 Corp</stp>
        <stp>ID_ISIN</stp>
        <stp>[regression 04.xlsx]tkrBbg!R2C6</stp>
        <tr r="F2" s="5"/>
      </tp>
    </main>
    <main first="bloomberg.rtd">
      <tp t="s">
        <v>Y</v>
        <stp/>
        <stp>##V3_BDPV12</stp>
        <stp>XS1219498141 Corp</stp>
        <stp>callable</stp>
        <stp>[regression 04.xlsx]SEM!R142C7</stp>
        <tr r="G142" s="3"/>
      </tp>
      <tp t="s">
        <v>Y</v>
        <stp/>
        <stp>##V3_BDPV12</stp>
        <stp>XS1501166869 Corp</stp>
        <stp>callable</stp>
        <stp>[regression 04.xlsx]SEM!R155C7</stp>
        <tr r="G155" s="3"/>
      </tp>
    </main>
    <main first="bloomberg.rtd">
      <tp t="s">
        <v>Y</v>
        <stp/>
        <stp>##V3_BDPV12</stp>
        <stp>XS1115498260 Corp</stp>
        <stp>callable</stp>
        <stp>[regression 04.xlsx]SEM!R180C7</stp>
        <tr r="G180" s="3"/>
      </tp>
      <tp t="s">
        <v>XS1219498141</v>
        <stp/>
        <stp>##V3_BDPV12</stp>
        <stp>EK858851 Corp</stp>
        <stp>ID_ISIN</stp>
        <stp>[regression 04.xlsx]tkrBbg!R2C6</stp>
        <tr r="F2" s="5"/>
      </tp>
      <tp t="s">
        <v>#N/A Field Not Applicable</v>
        <stp/>
        <stp>##V3_BDPV12</stp>
        <stp>USF22797RT78 Corp</stp>
        <stp>final_maturity</stp>
        <stp>[regression 04.xlsx]SEM!R344C9</stp>
        <tr r="I344" s="3"/>
      </tp>
    </main>
    <main first="bloomberg.rtd">
      <tp t="s">
        <v>Y</v>
        <stp/>
        <stp>##V3_BDPV12</stp>
        <stp>ES0813211010 Corp</stp>
        <stp>callable</stp>
        <stp>[regression 04.xlsx]SEM!R350C7</stp>
        <tr r="G350" s="3"/>
      </tp>
      <tp t="s">
        <v>XS2035564629</v>
        <stp/>
        <stp>##V3_BDPV12</stp>
        <stp>AZ851450 Corp</stp>
        <stp>ID_ISIN</stp>
        <stp>[regression 04.xlsx]tkrBbg!R2C6</stp>
        <tr r="F2" s="5"/>
      </tp>
      <tp t="s">
        <v>Y</v>
        <stp/>
        <stp>##V3_BDPV12</stp>
        <stp>XS1196714429 Corp</stp>
        <stp>callable</stp>
        <stp>[regression 04.xlsx]SEM!R147C7</stp>
        <tr r="G147" s="3"/>
      </tp>
      <tp t="s">
        <v>FR0012650281</v>
        <stp/>
        <stp>##V3_BDPV12</stp>
        <stp>EK808355 Corp</stp>
        <stp>ID_ISIN</stp>
        <stp>[regression 04.xlsx]tkrBbg!R2C6</stp>
        <tr r="F2" s="5"/>
      </tp>
      <tp t="s">
        <v>Y</v>
        <stp/>
        <stp>##V3_BDPV12</stp>
        <stp>XS1222594472 Corp</stp>
        <stp>callable</stp>
        <stp>[regression 04.xlsx]SEM!R100C7</stp>
        <tr r="G100" s="3"/>
      </tp>
      <tp t="s">
        <v>Y</v>
        <stp/>
        <stp>##V3_BDPV12</stp>
        <stp>US404280AT69 Corp</stp>
        <stp>callable</stp>
        <stp>[regression 04.xlsx]SEM!R409C7</stp>
        <tr r="G409" s="3"/>
      </tp>
    </main>
    <main first="bofaddin.rtdserver">
      <tp t="s">
        <v>#N/A N/A</v>
        <stp/>
        <stp>BDH|5207935272362606580</stp>
        <tr r="Y38" s="20"/>
      </tp>
    </main>
    <main first="bloomberg.rtd">
      <tp t="s">
        <v>Y</v>
        <stp/>
        <stp>##V3_BDPV12</stp>
        <stp>XS2010037765 Corp</stp>
        <stp>callable</stp>
        <stp>[regression 04.xlsx]SEM!R177C7</stp>
        <tr r="G177" s="3"/>
      </tp>
    </main>
    <main first="bofaddin.rtdserver">
      <tp t="s">
        <v>#N/A N/A</v>
        <stp/>
        <stp>BDH|8829323855342831050</stp>
        <tr r="Y47" s="20"/>
      </tp>
    </main>
    <main first="bloomberg.rtd">
      <tp t="s">
        <v>Y</v>
        <stp/>
        <stp>##V3_BDPV12</stp>
        <stp>XS1597324950 Corp</stp>
        <stp>callable</stp>
        <stp>[regression 04.xlsx]SEM!R404C7</stp>
        <tr r="G404" s="3"/>
      </tp>
    </main>
    <main first="bloomberg.rtd">
      <tp t="s">
        <v>XS1508392625</v>
        <stp/>
        <stp>##V3_BDPV12</stp>
        <stp>QZ912649 Corp</stp>
        <stp>ID_ISIN</stp>
        <stp>[regression 04.xlsx]tkrBbg!R2C6</stp>
        <tr r="F2" s="5"/>
      </tp>
      <tp t="s">
        <v>XS1716945586</v>
        <stp/>
        <stp>##V3_BDPV12</stp>
        <stp>AP809058 Corp</stp>
        <stp>ID_ISIN</stp>
        <stp>[regression 04.xlsx]tkrBbg!R2C6</stp>
        <tr r="F2" s="5"/>
      </tp>
    </main>
    <main first="bloomberg.rtd">
      <tp t="s">
        <v>Y</v>
        <stp/>
        <stp>##V3_BDPV12</stp>
        <stp>XS1346815787 Corp</stp>
        <stp>callable</stp>
        <stp>[regression 04.xlsx]SEM!R392C7</stp>
        <tr r="G392" s="3"/>
      </tp>
    </main>
    <main first="bofaddin.rtdserver">
      <tp t="s">
        <v>#N/A N/A</v>
        <stp/>
        <stp>BDH|9262289873797819702</stp>
        <tr r="AE50" s="20"/>
      </tp>
    </main>
    <main first="bloomberg.rtd">
      <tp t="s">
        <v>Y</v>
        <stp/>
        <stp>##V3_BDPV12</stp>
        <stp>XS1795406575 Corp</stp>
        <stp>callable</stp>
        <stp>[regression 04.xlsx]SEM!R151C7</stp>
        <tr r="G151" s="3"/>
      </tp>
    </main>
    <main first="bloomberg.rtd">
      <tp t="s">
        <v>Y</v>
        <stp/>
        <stp>##V3_BDPV12</stp>
        <stp>XS2011260705 Corp</stp>
        <stp>callable</stp>
        <stp>[regression 04.xlsx]SEM!R133C7</stp>
        <tr r="G133" s="3"/>
      </tp>
    </main>
    <main first="bofaddin.rtdserver">
      <tp t="s">
        <v>#N/A N/A</v>
        <stp/>
        <stp>BDH|7399912479920869546</stp>
        <tr r="AE30" s="20"/>
      </tp>
    </main>
    <main first="bloomberg.rtd">
      <tp t="s">
        <v>Y</v>
        <stp/>
        <stp>##V3_BDPV12</stp>
        <stp>XS1048428012 Corp</stp>
        <stp>callable</stp>
        <stp>[regression 04.xlsx]SEM!R167C7</stp>
        <tr r="G167" s="3"/>
      </tp>
    </main>
    <main first="bofaddin.rtdserver">
      <tp t="s">
        <v>#N/A N/A</v>
        <stp/>
        <stp>BDH|4095413895285790079</stp>
        <tr r="AD27" s="20"/>
      </tp>
    </main>
    <main first="bloomberg.rtd">
      <tp t="s">
        <v>Y</v>
        <stp/>
        <stp>##V3_BDPV12</stp>
        <stp>XS0992293901 Corp</stp>
        <stp>callable</stp>
        <stp>[regression 04.xlsx]SEM!R181C7</stp>
        <tr r="G181" s="3"/>
      </tp>
    </main>
    <main first="bofaddin.rtdserver">
      <tp t="s">
        <v>#N/A N/A</v>
        <stp/>
        <stp>BDH|4754858531283020068</stp>
        <tr r="AE14" s="20"/>
      </tp>
    </main>
    <main first="bloomberg.rtd">
      <tp t="s">
        <v>TENNET HLD BV</v>
        <stp/>
        <stp>##V3_BDPV12</stp>
        <stp>XS1505568136 Corp</stp>
        <stp>short_name</stp>
        <stp>[regression 04.xlsx]SEM!R57C5</stp>
        <tr r="E57" s="3"/>
      </tp>
      <tp t="s">
        <v>BNP PARIBAS</v>
        <stp/>
        <stp>##V3_BDPV12</stp>
        <stp>XS1120649584 Corp</stp>
        <stp>short_name</stp>
        <stp>[regression 04.xlsx]SEM!R83C5</stp>
        <tr r="E83" s="3"/>
      </tp>
      <tp t="s">
        <v>UBS AG LONDON</v>
        <stp/>
        <stp>##V3_BDPV12</stp>
        <stp>XS2149270477 Corp</stp>
        <stp>short_name</stp>
        <stp>[regression 04.xlsx]SEM!R93C5</stp>
        <tr r="E93" s="3"/>
      </tp>
      <tp t="e">
        <v>#N/A</v>
        <stp/>
        <stp>##V3_BDPV12</stp>
        <stp xml:space="preserve">US404280BP39_JP_REPO </stp>
        <stp>nxt_call_dt</stp>
        <stp>[regression 04.xlsx]SEM!R254C8</stp>
        <tr r="H254" s="3"/>
      </tp>
      <tp t="s">
        <v>UBS GROUP FUNDIN</v>
        <stp/>
        <stp>##V3_BDPV12</stp>
        <stp>CH0336602930 Corp</stp>
        <stp>short_name</stp>
        <stp>[regression 04.xlsx]SEM!R91C5</stp>
        <tr r="E91" s="3"/>
      </tp>
      <tp t="e">
        <v>#N/A</v>
        <stp/>
        <stp>##V3_BDPV12</stp>
        <stp xml:space="preserve">US912810SK51_JP_REPO </stp>
        <stp>short_name</stp>
        <stp>[regression 04.xlsx]SEM!R288C5</stp>
        <tr r="E288" s="3"/>
      </tp>
      <tp t="s">
        <v>USD</v>
        <stp/>
        <stp>##V3_BDPV12</stp>
        <stp>AO262498 Corp</stp>
        <stp>crncy</stp>
        <stp>[regression 04.xlsx]curves!R41C20</stp>
        <tr r="T41" s="20"/>
      </tp>
      <tp t="s">
        <v>USD</v>
        <stp/>
        <stp>##V3_BDPV12</stp>
        <stp>AN964724 Corp</stp>
        <stp>crncy</stp>
        <stp>[regression 04.xlsx]curves!R11C20</stp>
        <tr r="T11" s="20"/>
      </tp>
      <tp t="s">
        <v>EUR</v>
        <stp/>
        <stp>##V3_BDPV12</stp>
        <stp>EJ814830 Corp</stp>
        <stp>crncy</stp>
        <stp>[regression 04.xlsx]curves!R10C21</stp>
        <tr r="U10" s="20"/>
      </tp>
      <tp t="s">
        <v>EUR</v>
        <stp/>
        <stp>##V3_BDPV12</stp>
        <stp>EK825033 Corp</stp>
        <stp>crncy</stp>
        <stp>[regression 04.xlsx]curves!R16C20</stp>
        <tr r="T16" s="20"/>
      </tp>
      <tp t="s">
        <v>AKEFP 4 3/4 PERP</v>
        <stp/>
        <stp>##V3_BDPV12</stp>
        <stp>EK545606 Corp</stp>
        <stp>security_name</stp>
        <stp>[regression 04.xlsx]all names!R9C6</stp>
        <tr r="F9" s="16"/>
      </tp>
      <tp t="s">
        <v>EUR</v>
        <stp/>
        <stp>##V3_BDPV12</stp>
        <stp>AV915324 Corp</stp>
        <stp>crncy</stp>
        <stp>[regression 04.xlsx]curves!R42C21</stp>
        <tr r="U42" s="20"/>
      </tp>
      <tp t="s">
        <v>EUR</v>
        <stp/>
        <stp>##V3_BDPV12</stp>
        <stp>AZ371883 Corp</stp>
        <stp>crncy</stp>
        <stp>[regression 04.xlsx]curves!R24C21</stp>
        <tr r="U24" s="20"/>
      </tp>
      <tp t="s">
        <v>EUR</v>
        <stp/>
        <stp>##V3_BDPV12</stp>
        <stp>AS256491 Corp</stp>
        <stp>crncy</stp>
        <stp>[regression 04.xlsx]curves!R26C21</stp>
        <tr r="U26" s="20"/>
      </tp>
      <tp t="s">
        <v>ALLRNV 1 5/8 PERP</v>
        <stp/>
        <stp>##V3_BDPV12</stp>
        <stp>AR008123 Corp</stp>
        <stp>security_name</stp>
        <stp>[regression 04.xlsx]all names!R11C6</stp>
        <tr r="F11" s="16"/>
      </tp>
      <tp t="s">
        <v>19/07/2023</v>
        <stp/>
        <stp>##V3_BDPV12</stp>
        <stp>XS1642682410 Corp</stp>
        <stp>nxt_call_dt</stp>
        <stp>[regression 04.xlsx]tkrBbg!R2C10</stp>
        <tr r="J2" s="5"/>
      </tp>
      <tp t="s">
        <v>22/12/2021</v>
        <stp/>
        <stp>##V3_BDPV12</stp>
        <stp>XS1582433428 Corp</stp>
        <stp>nxt_call_dt</stp>
        <stp>[regression 04.xlsx]tkrBbg!R2C10</stp>
        <tr r="J2" s="5"/>
      </tp>
      <tp t="s">
        <v>07/02/2024</v>
        <stp/>
        <stp>##V3_BDPV12</stp>
        <stp>XS1028599287 Corp</stp>
        <stp>nxt_call_dt</stp>
        <stp>[regression 04.xlsx]tkrBbg!R2C10</stp>
        <tr r="J2" s="5"/>
      </tp>
      <tp t="s">
        <v>30/01/2024</v>
        <stp/>
        <stp>##V3_BDPV12</stp>
        <stp>FR0013399177 Corp</stp>
        <stp>nxt_call_dt</stp>
        <stp>[regression 04.xlsx]tkrBbg!R2C10</stp>
        <tr r="J2" s="5"/>
      </tp>
      <tp t="s">
        <v>29/10/2020</v>
        <stp/>
        <stp>##V3_BDPV12</stp>
        <stp>FR0012278539 Corp</stp>
        <stp>nxt_call_dt</stp>
        <stp>[regression 04.xlsx]tkrBbg!R2C10</stp>
        <tr r="J2" s="5"/>
      </tp>
      <tp t="s">
        <v>CRED AGRICOLE SA</v>
        <stp/>
        <stp>##V3_BDPV12</stp>
        <stp>USF2R125CD54 Corp</stp>
        <stp>short_name</stp>
        <stp>[regression 04.xlsx]SEM!R345C5</stp>
        <tr r="E345" s="3"/>
      </tp>
      <tp t="s">
        <v>DANONE</v>
        <stp/>
        <stp>##V3_BDPV12</stp>
        <stp>FR0013292828 Corp</stp>
        <stp>short_name</stp>
        <stp>[regression 04.xlsx]SEM!R105C5</stp>
        <tr r="E105" s="3"/>
      </tp>
      <tp>
        <v>237.01420785925623</v>
        <stp/>
        <stp>##V3_BDPV12</stp>
        <stp>XS1501166869 Corp</stp>
        <stp>z_sprd_mid</stp>
        <stp>[regression 04.xlsx]main!R35C11</stp>
        <tr r="K35" s="1"/>
      </tp>
      <tp>
        <v>237.01420785925623</v>
        <stp/>
        <stp>##V3_BDPV12</stp>
        <stp>XS1501166869 Corp</stp>
        <stp>z_sprd_mid</stp>
        <stp>[regression 04.xlsx]main!R36C11</stp>
        <tr r="K36" s="1"/>
      </tp>
      <tp>
        <v>237.01420785925623</v>
        <stp/>
        <stp>##V3_BDPV12</stp>
        <stp>XS1501166869 Corp</stp>
        <stp>z_sprd_mid</stp>
        <stp>[regression 04.xlsx]main!R42C11</stp>
        <tr r="K42" s="1"/>
      </tp>
      <tp t="s">
        <v>UNIBAIL-RODAMCO</v>
        <stp/>
        <stp>##V3_BDPV12</stp>
        <stp>FR0013330529 Corp</stp>
        <stp>short_name</stp>
        <stp>[regression 04.xlsx]SEM!R157C5</stp>
        <tr r="E157" s="3"/>
      </tp>
    </main>
    <main first="bloomberg.rtd">
      <tp t="s">
        <v>XS1224953882</v>
        <stp/>
        <stp>##V3_BDPV12</stp>
        <stp>EK856946 Corp</stp>
        <stp>ID_ISIN</stp>
        <stp>[regression 04.xlsx]tkrBbg!R2C6</stp>
        <tr r="F2" s="5"/>
      </tp>
      <tp t="s">
        <v>Y</v>
        <stp/>
        <stp>##V3_BDPV12</stp>
        <stp>XS2035564629 Corp</stp>
        <stp>callable</stp>
        <stp>[regression 04.xlsx]SEM!R117C7</stp>
        <tr r="G117" s="3"/>
      </tp>
    </main>
    <main first="bloomberg.rtd">
      <tp t="s">
        <v>XS1323897485</v>
        <stp/>
        <stp>##V3_BDPV12</stp>
        <stp>QJ937853 Corp</stp>
        <stp>ID_ISIN</stp>
        <stp>[regression 04.xlsx]tkrBbg!R2C6</stp>
        <tr r="F2" s="5"/>
      </tp>
    </main>
    <main first="bofaddin.rtdserver">
      <tp t="e">
        <v>#N/A</v>
        <stp/>
        <stp>BDH|7615450773488195190</stp>
        <tr r="F6" s="13"/>
      </tp>
    </main>
    <main first="bloomberg.rtd">
      <tp t="s">
        <v>XS0969342384</v>
        <stp/>
        <stp>##V3_BDPV12</stp>
        <stp>EJ814840 Corp</stp>
        <stp>ID_ISIN</stp>
        <stp>[regression 04.xlsx]tkrBbg!R2C6</stp>
        <tr r="F2" s="5"/>
      </tp>
    </main>
    <main first="bofaddin.rtdserver">
      <tp t="s">
        <v>#N/A N/A</v>
        <stp/>
        <stp>BDH|9783880335517166846</stp>
        <tr r="Y10" s="20"/>
      </tp>
    </main>
    <main first="bloomberg.rtd">
      <tp t="s">
        <v>Y</v>
        <stp/>
        <stp>##V3_BDPV12</stp>
        <stp>FR0011401728 Corp</stp>
        <stp>callable</stp>
        <stp>[regression 04.xlsx]SEM!R114C7</stp>
        <tr r="G114" s="3"/>
      </tp>
      <tp t="s">
        <v>XS0992293901</v>
        <stp/>
        <stp>##V3_BDPV12</stp>
        <stp>EJ917655 Corp</stp>
        <stp>ID_ISIN</stp>
        <stp>[regression 04.xlsx]tkrBbg!R2C6</stp>
        <tr r="F2" s="5"/>
      </tp>
    </main>
    <main first="bloomberg.rtd">
      <tp t="s">
        <v>XS1491364953</v>
        <stp/>
        <stp>##V3_BDPV12</stp>
        <stp>QZ509895 Corp</stp>
        <stp>ID_ISIN</stp>
        <stp>[regression 04.xlsx]tkrBbg!R2C6</stp>
        <tr r="F2" s="5"/>
      </tp>
      <tp t="s">
        <v>DE000A1ZN206</v>
        <stp/>
        <stp>##V3_BDPV12</stp>
        <stp>EK523297 Corp</stp>
        <stp>ID_ISIN</stp>
        <stp>[regression 04.xlsx]tkrBbg!R2C6</stp>
        <tr r="F2" s="5"/>
      </tp>
      <tp t="s">
        <v>XS1207058733</v>
        <stp/>
        <stp>##V3_BDPV12</stp>
        <stp>EK814844 Corp</stp>
        <stp>ID_ISIN</stp>
        <stp>[regression 04.xlsx]tkrBbg!R2C6</stp>
        <tr r="F2" s="5"/>
      </tp>
    </main>
    <main first="bloomberg.rtd">
      <tp t="s">
        <v>XS1139494493</v>
        <stp/>
        <stp>##V3_BDPV12</stp>
        <stp>EK588292 Corp</stp>
        <stp>ID_ISIN</stp>
        <stp>[regression 04.xlsx]tkrBbg!R2C6</stp>
        <tr r="F2" s="5"/>
      </tp>
      <tp t="s">
        <v>Y</v>
        <stp/>
        <stp>##V3_BDPV12</stp>
        <stp>XS2010037765 Corp</stp>
        <stp>callable</stp>
        <stp>[regression 04.xlsx]SEM!R126C7</stp>
        <tr r="G126" s="3"/>
      </tp>
      <tp t="s">
        <v>Y</v>
        <stp/>
        <stp>##V3_BDPV12</stp>
        <stp>US456837AR44 Corp</stp>
        <stp>callable</stp>
        <stp>[regression 04.xlsx]SEM!R371C7</stp>
        <tr r="G371" s="3"/>
      </tp>
    </main>
    <main first="bloomberg.rtd">
      <tp t="s">
        <v>Y</v>
        <stp/>
        <stp>##V3_BDPV12</stp>
        <stp>XS2011260531 Corp</stp>
        <stp>callable</stp>
        <stp>[regression 04.xlsx]SEM!R131C7</stp>
        <tr r="G131" s="3"/>
      </tp>
    </main>
    <main first="bloomberg.rtd">
      <tp t="s">
        <v>XS2186001314</v>
        <stp/>
        <stp>##V3_BDPV12</stp>
        <stp>BJ815149 Corp</stp>
        <stp>ID_ISIN</stp>
        <stp>[regression 04.xlsx]tkrBbg!R2C6</stp>
        <tr r="F2" s="5"/>
      </tp>
      <tp t="s">
        <v>#N/A Field Not Applicable</v>
        <stp/>
        <stp>##V3_BDPV12</stp>
        <stp>USF8586CRW49 Corp</stp>
        <stp>final_maturity</stp>
        <stp>[regression 04.xlsx]SEM!R382C9</stp>
        <tr r="I382" s="3"/>
      </tp>
    </main>
    <main first="bloomberg.rtd">
      <tp t="s">
        <v>XS2185997884</v>
        <stp/>
        <stp>##V3_BDPV12</stp>
        <stp>BJ814648 Corp</stp>
        <stp>ID_ISIN</stp>
        <stp>[regression 04.xlsx]tkrBbg!R2C6</stp>
        <tr r="F2" s="5"/>
      </tp>
      <tp t="s">
        <v>Y</v>
        <stp/>
        <stp>##V3_BDPV12</stp>
        <stp>XS2114413565 Corp</stp>
        <stp>callable</stp>
        <stp>[regression 04.xlsx]SEM!R182C7</stp>
        <tr r="G182" s="3"/>
      </tp>
    </main>
    <main first="bofaddin.rtdserver">
      <tp t="s">
        <v>#N/A N/A</v>
        <stp/>
        <stp>BDH|1717743094165785768</stp>
        <tr r="AE11" s="20"/>
      </tp>
      <tp t="s">
        <v>#N/A N/A</v>
        <stp/>
        <stp>BDH|3892296217125275821</stp>
        <tr r="AE17" s="20"/>
      </tp>
    </main>
    <main first="bloomberg.rtd">
      <tp t="s">
        <v>#N/A Field Not Applicable</v>
        <stp/>
        <stp>##V3_BDPV12</stp>
        <stp>USQ568A9SP31 Corp</stp>
        <stp>final_maturity</stp>
        <stp>[regression 04.xlsx]SEM!R420C9</stp>
        <tr r="I420" s="3"/>
      </tp>
      <tp t="s">
        <v>Y</v>
        <stp/>
        <stp>##V3_BDPV12</stp>
        <stp>XS2122174415 Corp</stp>
        <stp>callable</stp>
        <stp>[regression 04.xlsx]SEM!R370C7</stp>
        <tr r="G370" s="3"/>
      </tp>
    </main>
    <main first="bofaddin.rtdserver">
      <tp t="s">
        <v>#N/A N/A</v>
        <stp/>
        <stp>BDH|9267531891238477032</stp>
        <tr r="Z47" s="20"/>
      </tp>
      <tp t="s">
        <v>#N/A N/A</v>
        <stp/>
        <stp>BDH|5624518166528552332</stp>
        <tr r="Y11" s="20"/>
      </tp>
      <tp t="s">
        <v>#N/A N/A</v>
        <stp/>
        <stp>BDH|3212409221540045846</stp>
        <tr r="AE40" s="20"/>
      </tp>
    </main>
    <main first="bloomberg.rtd">
      <tp t="s">
        <v>Y</v>
        <stp/>
        <stp>##V3_BDPV12</stp>
        <stp>XS1195201931 Corp</stp>
        <stp>callable</stp>
        <stp>[regression 04.xlsx]SEM!R152C7</stp>
        <tr r="G152" s="3"/>
      </tp>
      <tp t="s">
        <v>Y</v>
        <stp/>
        <stp>##V3_BDPV12</stp>
        <stp>US404280BN80 Corp</stp>
        <stp>callable</stp>
        <stp>[regression 04.xlsx]SEM!R366C7</stp>
        <tr r="G366" s="3"/>
      </tp>
    </main>
    <main first="bofaddin.rtdserver">
      <tp t="s">
        <v>#N/A N/A</v>
        <stp/>
        <stp>BDH|1612803722321491744</stp>
        <tr r="AE32" s="20"/>
      </tp>
    </main>
    <main first="bloomberg.rtd">
      <tp t="s">
        <v>Y</v>
        <stp/>
        <stp>##V3_BDPV12</stp>
        <stp>XS1498442521 Corp</stp>
        <stp>callable</stp>
        <stp>[regression 04.xlsx]SEM!R175C7</stp>
        <tr r="G175" s="3"/>
      </tp>
      <tp t="s">
        <v>Y</v>
        <stp/>
        <stp>##V3_BDPV12</stp>
        <stp>XS1497755360 Corp</stp>
        <stp>callable</stp>
        <stp>[regression 04.xlsx]SEM!R372C7</stp>
        <tr r="G372" s="3"/>
      </tp>
    </main>
    <main first="bloomberg.rtd">
      <tp t="e">
        <v>#N/A</v>
        <stp/>
        <stp>##V3_BDPV12</stp>
        <stp xml:space="preserve">DE000A169NC2_JP_REPO </stp>
        <stp>final_maturity</stp>
        <stp>[regression 04.xlsx]SEM!R220C9</stp>
        <tr r="I220" s="3"/>
      </tp>
      <tp t="s">
        <v>TOTAL CAP INTL</v>
        <stp/>
        <stp>##V3_BDPV12</stp>
        <stp>XS1693818525 Corp</stp>
        <stp>short_name</stp>
        <stp>[regression 04.xlsx]SEM!R61C5</stp>
        <tr r="E61" s="3"/>
      </tp>
      <tp t="s">
        <v>IBM CORP</v>
        <stp/>
        <stp>##V3_BDPV12</stp>
        <stp>XS2115092012 Corp</stp>
        <stp>short_name</stp>
        <stp>[regression 04.xlsx]SEM!R39C5</stp>
        <tr r="E39" s="3"/>
      </tp>
      <tp t="s">
        <v>MEDTRONIC GLOBAL</v>
        <stp/>
        <stp>##V3_BDPV12</stp>
        <stp>XS2020670936 Corp</stp>
        <stp>short_name</stp>
        <stp>[regression 04.xlsx]SEM!R42C5</stp>
        <tr r="E42" s="3"/>
      </tp>
      <tp t="s">
        <v>SVENSKA HNDLSBKN</v>
        <stp/>
        <stp>##V3_BDPV12</stp>
        <stp>XS2156510021 Corp</stp>
        <stp>short_name</stp>
        <stp>[regression 04.xlsx]SEM!R52C5</stp>
        <tr r="E52" s="3"/>
      </tp>
      <tp t="e">
        <v>#N/A</v>
        <stp/>
        <stp>##V3_BDPV12</stp>
        <stp xml:space="preserve">BE6285457519_JP_REPO </stp>
        <stp>final_maturity</stp>
        <stp>[regression 04.xlsx]SEM!R190C9</stp>
        <tr r="I190" s="3"/>
      </tp>
      <tp t="s">
        <v>VIER GAS TRANSPO</v>
        <stp/>
        <stp>##V3_BDPV12</stp>
        <stp>XS0942082115 Corp</stp>
        <stp>short_name</stp>
        <stp>[regression 04.xlsx]SEM!R67C5</stp>
        <tr r="E67" s="3"/>
      </tp>
      <tp t="e">
        <v>#N/A</v>
        <stp/>
        <stp>##V3_BDPV12</stp>
        <stp xml:space="preserve">US92857WBQ24_JP_REPO </stp>
        <stp>nxt_call_dt</stp>
        <stp>[regression 04.xlsx]SEM!R313C8</stp>
        <tr r="H313" s="3"/>
      </tp>
      <tp t="s">
        <v>EUR</v>
        <stp/>
        <stp>##V3_BDPV12</stp>
        <stp>AN880322 Corp</stp>
        <stp>crncy</stp>
        <stp>[regression 04.xlsx]curves!R51C20</stp>
        <tr r="T51" s="20"/>
      </tp>
      <tp t="s">
        <v>BNFP 1 3/4 PERP</v>
        <stp/>
        <stp>##V3_BDPV12</stp>
        <stp>AP691131 Corp</stp>
        <stp>security_name</stp>
        <stp>[regression 04.xlsx]all names!R19C6</stp>
        <tr r="F19" s="16"/>
      </tp>
      <tp t="s">
        <v>BNFP 1 3/4 PERP</v>
        <stp/>
        <stp>##V3_BDPV12</stp>
        <stp>AP691131 Corp</stp>
        <stp>security_name</stp>
        <stp>[regression 04.xlsx]all names!R19C7</stp>
        <tr r="G19" s="16"/>
      </tp>
      <tp t="s">
        <v>TRAFIG 7 1/2 PERP</v>
        <stp/>
        <stp>##V3_BDPV12</stp>
        <stp>AZ920495 Corp</stp>
        <stp>security_name</stp>
        <stp>[regression 04.xlsx]all names!R68C7</stp>
        <tr r="G68" s="16"/>
      </tp>
    </main>
    <main first="bloomberg.rtd">
      <tp t="s">
        <v>17/02/2026</v>
        <stp/>
        <stp>##V3_BDPV12</stp>
        <stp>XS2110077299 Corp</stp>
        <stp>nxt_call_dt</stp>
        <stp>[regression 04.xlsx]tkrBbg!R2C10</stp>
        <tr r="J2" s="5"/>
      </tp>
      <tp t="s">
        <v>05/05/2027</v>
        <stp/>
        <stp>##V3_BDPV12</stp>
        <stp>XS2035564629 Corp</stp>
        <stp>nxt_call_dt</stp>
        <stp>[regression 04.xlsx]tkrBbg!R2C10</stp>
        <tr r="J2" s="5"/>
      </tp>
      <tp t="s">
        <v>03/06/2024</v>
        <stp/>
        <stp>##V3_BDPV12</stp>
        <stp>XS1323897725 Corp</stp>
        <stp>nxt_call_dt</stp>
        <stp>[regression 04.xlsx]tkrBbg!R2C10</stp>
        <tr r="J2" s="5"/>
      </tp>
      <tp t="s">
        <v>02/06/2021</v>
        <stp/>
        <stp>##V3_BDPV12</stp>
        <stp>XS1323897485 Corp</stp>
        <stp>nxt_call_dt</stp>
        <stp>[regression 04.xlsx]tkrBbg!R2C10</stp>
        <tr r="J2" s="5"/>
      </tp>
      <tp t="s">
        <v>17/01/2024</v>
        <stp/>
        <stp>##V3_BDPV12</stp>
        <stp>XS1752984440 Corp</stp>
        <stp>nxt_call_dt</stp>
        <stp>[regression 04.xlsx]tkrBbg!R2C10</stp>
        <tr r="J2" s="5"/>
      </tp>
      <tp t="s">
        <v>03/07/2028</v>
        <stp/>
        <stp>##V3_BDPV12</stp>
        <stp>XS1888179550 Corp</stp>
        <stp>nxt_call_dt</stp>
        <stp>[regression 04.xlsx]tkrBbg!R2C10</stp>
        <tr r="J2" s="5"/>
      </tp>
      <tp t="s">
        <v>22/06/2026</v>
        <stp/>
        <stp>##V3_BDPV12</stp>
        <stp>XS1795406658 Corp</stp>
        <stp>nxt_call_dt</stp>
        <stp>[regression 04.xlsx]tkrBbg!R2C10</stp>
        <tr r="J2" s="5"/>
      </tp>
      <tp t="s">
        <v>05/09/2023</v>
        <stp/>
        <stp>##V3_BDPV12</stp>
        <stp>BE0002597756 Corp</stp>
        <stp>nxt_call_dt</stp>
        <stp>[regression 04.xlsx]tkrBbg!R2C10</stp>
        <tr r="J2" s="5"/>
      </tp>
      <tp t="s">
        <v>BNP PARIBAS</v>
        <stp/>
        <stp>##V3_BDPV12</stp>
        <stp>USF1R15XL274 Corp</stp>
        <stp>short_name</stp>
        <stp>[regression 04.xlsx]SEM!R398C5</stp>
        <tr r="E398" s="3"/>
      </tp>
      <tp t="s">
        <v>ELEC DE FRANCE</v>
        <stp/>
        <stp>##V3_BDPV12</stp>
        <stp>FR0011700293 Corp</stp>
        <stp>short_name</stp>
        <stp>[regression 04.xlsx]SEM!R174C5</stp>
        <tr r="E174" s="3"/>
      </tp>
      <tp t="s">
        <v>ENGIE</v>
        <stp/>
        <stp>##V3_BDPV12</stp>
        <stp>FR0013310505 Corp</stp>
        <stp>short_name</stp>
        <stp>[regression 04.xlsx]SEM!R124C5</stp>
        <tr r="E124" s="3"/>
      </tp>
      <tp t="s">
        <v>UNIBAIL-RODAMCO</v>
        <stp/>
        <stp>##V3_BDPV12</stp>
        <stp>FR0013330529 Corp</stp>
        <stp>short_name</stp>
        <stp>[regression 04.xlsx]SEM!R184C5</stp>
        <tr r="E184" s="3"/>
      </tp>
    </main>
    <main first="bloomberg.rtd">
      <tp t="s">
        <v>XS1501167164</v>
        <stp/>
        <stp>##V3_BDPV12</stp>
        <stp>QZ730280 Corp</stp>
        <stp>ID_ISIN</stp>
        <stp>[regression 04.xlsx]tkrBbg!R2C6</stp>
        <tr r="F2" s="5"/>
      </tp>
      <tp t="s">
        <v>XS1150695192</v>
        <stp/>
        <stp>##V3_BDPV12</stp>
        <stp>EK628291 Corp</stp>
        <stp>ID_ISIN</stp>
        <stp>[regression 04.xlsx]tkrBbg!R2C6</stp>
        <tr r="F2" s="5"/>
      </tp>
      <tp t="s">
        <v>UBS GROUP</v>
        <stp/>
        <stp>##V3_BDPV12</stp>
        <stp>CH0331455318 Corp</stp>
        <stp>short_name</stp>
        <stp>[regression 04.xlsx]SEM!R386C5</stp>
        <tr r="E386" s="3"/>
      </tp>
      <tp t="s">
        <v>Y</v>
        <stp/>
        <stp>##V3_BDPV12</stp>
        <stp>US539439AU36 Corp</stp>
        <stp>callable</stp>
        <stp>[regression 04.xlsx]SEM!R374C7</stp>
        <tr r="G374" s="3"/>
      </tp>
    </main>
    <main first="bofaddin.rtdserver">
      <tp t="s">
        <v>#N/A N/A</v>
        <stp/>
        <stp>BDH|2485527928528421322</stp>
        <tr r="AE36" s="20"/>
      </tp>
    </main>
    <main first="bloomberg.rtd">
      <tp t="s">
        <v>XS0222524372</v>
        <stp/>
        <stp>##V3_BDPV12</stp>
        <stp>ED984069 Corp</stp>
        <stp>ID_ISIN</stp>
        <stp>[regression 04.xlsx]tkrBbg!R2C6</stp>
        <tr r="F2" s="5"/>
      </tp>
      <tp t="s">
        <v>XS1888179550</v>
        <stp/>
        <stp>##V3_BDPV12</stp>
        <stp>AU692498 Corp</stp>
        <stp>ID_ISIN</stp>
        <stp>[regression 04.xlsx]tkrBbg!R2C6</stp>
        <tr r="F2" s="5"/>
      </tp>
    </main>
    <main first="bloomberg.rtd">
      <tp t="s">
        <v>XS1222594472</v>
        <stp/>
        <stp>##V3_BDPV12</stp>
        <stp>EK864970 Corp</stp>
        <stp>ID_ISIN</stp>
        <stp>[regression 04.xlsx]tkrBbg!R2C6</stp>
        <tr r="F2" s="5"/>
      </tp>
    </main>
    <main first="bloomberg.rtd">
      <tp t="s">
        <v>PTEDPKOM0034</v>
        <stp/>
        <stp>##V3_BDPV12</stp>
        <stp>AW875570 Corp</stp>
        <stp>ID_ISIN</stp>
        <stp>[regression 04.xlsx]tkrBbg!R2C6</stp>
        <tr r="F2" s="5"/>
      </tp>
    </main>
    <main first="bofaddin.rtdserver">
      <tp t="e">
        <v>#N/A</v>
        <stp/>
        <stp>BDH|2231975720054992338</stp>
        <tr r="F25" s="18"/>
      </tp>
    </main>
    <main first="bloomberg.rtd">
      <tp t="s">
        <v>XS2082429890</v>
        <stp/>
        <stp>##V3_BDPV12</stp>
        <stp>ZP870673 Corp</stp>
        <stp>ID_ISIN</stp>
        <stp>[regression 04.xlsx]tkrBbg!R2C6</stp>
        <tr r="F2" s="5"/>
      </tp>
      <tp t="s">
        <v>Y</v>
        <stp/>
        <stp>##V3_BDPV12</stp>
        <stp>XS1713463559 Corp</stp>
        <stp>callable</stp>
        <stp>[regression 04.xlsx]SEM!R121C7</stp>
        <tr r="G121" s="3"/>
      </tp>
      <tp t="s">
        <v>Y</v>
        <stp/>
        <stp>##V3_BDPV12</stp>
        <stp>XS1888179477 Corp</stp>
        <stp>callable</stp>
        <stp>[regression 04.xlsx]SEM!R186C7</stp>
        <tr r="G186" s="3"/>
      </tp>
    </main>
    <main first="bloomberg.rtd">
      <tp t="s">
        <v>XS1323897725</v>
        <stp/>
        <stp>##V3_BDPV12</stp>
        <stp>QJ937566 Corp</stp>
        <stp>ID_ISIN</stp>
        <stp>[regression 04.xlsx]tkrBbg!R2C6</stp>
        <tr r="F2" s="5"/>
      </tp>
      <tp t="s">
        <v>US92857WBQ24</v>
        <stp/>
        <stp>##V3_BDPV12</stp>
        <stp>AX916964 Corp</stp>
        <stp>ID_ISIN</stp>
        <stp>[regression 04.xlsx]tkrBbg!R2C6</stp>
        <tr r="F2" s="5"/>
      </tp>
      <tp t="s">
        <v>Y</v>
        <stp/>
        <stp>##V3_BDPV12</stp>
        <stp>XS1956051145 Corp</stp>
        <stp>callable</stp>
        <stp>[regression 04.xlsx]SEM!R414C7</stp>
        <tr r="G414" s="3"/>
      </tp>
    </main>
    <main first="bloomberg.rtd">
      <tp t="s">
        <v>XS2056730323</v>
        <stp/>
        <stp>##V3_BDPV12</stp>
        <stp>ZR796682 Corp</stp>
        <stp>ID_ISIN</stp>
        <stp>[regression 04.xlsx]tkrBbg!R2C6</stp>
        <tr r="F2" s="5"/>
      </tp>
    </main>
    <main first="bloomberg.rtd">
      <tp t="s">
        <v>XS1206541366</v>
        <stp/>
        <stp>##V3_BDPV12</stp>
        <stp>EK811579 Corp</stp>
        <stp>ID_ISIN</stp>
        <stp>[regression 04.xlsx]tkrBbg!R2C6</stp>
        <tr r="F2" s="5"/>
      </tp>
    </main>
    <main first="bofaddin.rtdserver">
      <tp t="s">
        <v>#N/A N/A</v>
        <stp/>
        <stp>BDH|9117390517856691391</stp>
        <tr r="Y32" s="20"/>
      </tp>
      <tp t="e">
        <v>#N/A</v>
        <stp/>
        <stp>BDH|3002532266189166741</stp>
        <tr r="F7" s="9"/>
      </tp>
    </main>
    <main first="bloomberg.rtd">
      <tp t="s">
        <v>XS2010036874</v>
        <stp/>
        <stp>##V3_BDPV12</stp>
        <stp>ZQ804479 Corp</stp>
        <stp>ID_ISIN</stp>
        <stp>[regression 04.xlsx]tkrBbg!R2C6</stp>
        <tr r="F2" s="5"/>
      </tp>
      <tp t="s">
        <v>XS1207054666</v>
        <stp/>
        <stp>##V3_BDPV12</stp>
        <stp>EK803079 Corp</stp>
        <stp>ID_ISIN</stp>
        <stp>[regression 04.xlsx]tkrBbg!R2C6</stp>
        <tr r="F2" s="5"/>
      </tp>
    </main>
    <main first="bloomberg.rtd">
      <tp t="s">
        <v>Y</v>
        <stp/>
        <stp>##V3_BDPV12</stp>
        <stp>XS1952091202 Corp</stp>
        <stp>callable</stp>
        <stp>[regression 04.xlsx]SEM!R380C7</stp>
        <tr r="G380" s="3"/>
      </tp>
    </main>
    <main first="bloomberg.rtd">
      <tp t="s">
        <v>Y</v>
        <stp/>
        <stp>##V3_BDPV12</stp>
        <stp>US456837AE31 Corp</stp>
        <stp>callable</stp>
        <stp>[regression 04.xlsx]SEM!R415C7</stp>
        <tr r="G415" s="3"/>
      </tp>
    </main>
    <main first="bloomberg.rtd">
      <tp t="s">
        <v>XS1222591023</v>
        <stp/>
        <stp>##V3_BDPV12</stp>
        <stp>EK848378 Corp</stp>
        <stp>ID_ISIN</stp>
        <stp>[regression 04.xlsx]tkrBbg!R2C6</stp>
        <tr r="F2" s="5"/>
      </tp>
      <tp t="s">
        <v>Y</v>
        <stp/>
        <stp>##V3_BDPV12</stp>
        <stp>XS2024502960 Corp</stp>
        <stp>callable</stp>
        <stp>[regression 04.xlsx]SEM!R400C7</stp>
        <tr r="G400" s="3"/>
      </tp>
    </main>
    <main first="bloomberg.rtd">
      <tp t="s">
        <v>Y</v>
        <stp/>
        <stp>##V3_BDPV12</stp>
        <stp>XS1216020161 Corp</stp>
        <stp>callable</stp>
        <stp>[regression 04.xlsx]SEM!R106C7</stp>
        <tr r="G106" s="3"/>
      </tp>
    </main>
    <main first="bofaddin.rtdserver">
      <tp t="s">
        <v>#N/A N/A</v>
        <stp/>
        <stp>BDH|9689787618617090639</stp>
        <tr r="Z12" s="20"/>
      </tp>
    </main>
    <main first="bloomberg.rtd">
      <tp t="s">
        <v>CNH IND FIN</v>
        <stp/>
        <stp>##V3_BDPV12</stp>
        <stp>XS1823623878 Corp</stp>
        <stp>short_name</stp>
        <stp>[regression 04.xlsx]SEM!R12C5</stp>
        <tr r="E12" s="3"/>
      </tp>
      <tp t="s">
        <v>REPSOL INTL FIN</v>
        <stp/>
        <stp>##V3_BDPV12</stp>
        <stp>XS0975256685 Corp</stp>
        <stp>short_name</stp>
        <stp>[regression 04.xlsx]SEM!R49C5</stp>
        <tr r="E49" s="3"/>
      </tp>
      <tp t="s">
        <v>CNH IND FIN</v>
        <stp/>
        <stp>##V3_BDPV12</stp>
        <stp>XS1969600748 Corp</stp>
        <stp>short_name</stp>
        <stp>[regression 04.xlsx]SEM!R11C5</stp>
        <tr r="E11" s="3"/>
      </tp>
      <tp t="s">
        <v>ENGIE</v>
        <stp/>
        <stp>##V3_BDPV12</stp>
        <stp>FR0013344686 Corp</stp>
        <stp>short_name</stp>
        <stp>[regression 04.xlsx]SEM!R32C5</stp>
        <tr r="E32" s="3"/>
      </tp>
      <tp t="s">
        <v>EUR</v>
        <stp/>
        <stp>##V3_BDPV12</stp>
        <stp>UV853118 Corp</stp>
        <stp>crncy</stp>
        <stp>[regression 04.xlsx]curves!R33C20</stp>
        <tr r="T33" s="20"/>
      </tp>
      <tp t="s">
        <v>RTE RESEAU DE TR</v>
        <stp/>
        <stp>##V3_BDPV12</stp>
        <stp>FR0013290749 Corp</stp>
        <stp>short_name</stp>
        <stp>[regression 04.xlsx]SEM!R50C5</stp>
        <tr r="E50" s="3"/>
      </tp>
      <tp t="e">
        <v>#N/A</v>
        <stp/>
        <stp>##V3_BDPV12</stp>
        <stp xml:space="preserve">FR0013330529_CS_REPO </stp>
        <stp>final_maturity</stp>
        <stp>[regression 04.xlsx]SEM!R339C9</stp>
        <tr r="I339" s="3"/>
      </tp>
      <tp t="s">
        <v>EUR</v>
        <stp/>
        <stp>##V3_BDPV12</stp>
        <stp>EK821917 Corp</stp>
        <stp>crncy</stp>
        <stp>[regression 04.xlsx]curves!R40C20</stp>
        <tr r="T40" s="20"/>
      </tp>
      <tp t="s">
        <v>ENGIE</v>
        <stp/>
        <stp>##V3_BDPV12</stp>
        <stp>FR0013428513 Corp</stp>
        <stp>short_name</stp>
        <stp>[regression 04.xlsx]SEM!R31C5</stp>
        <tr r="E31" s="3"/>
      </tp>
      <tp t="s">
        <v>#N/A Field Not Applicable</v>
        <stp/>
        <stp>##V3_BDPV12</stp>
        <stp>OEM0 Comdty</stp>
        <stp>final_maturity</stp>
        <stp>[regression 04.xlsx]SEM!R45C9</stp>
        <tr r="I45" s="3"/>
      </tp>
      <tp t="s">
        <v>SESGFP 4 5/8 PERP</v>
        <stp/>
        <stp>##V3_BDPV12</stp>
        <stp>LW253022 Corp</stp>
        <stp>security_name</stp>
        <stp>[regression 04.xlsx]all names!R55C6</stp>
        <tr r="F55" s="16"/>
      </tp>
      <tp t="s">
        <v>TELEFO 3 PERP</v>
        <stp/>
        <stp>##V3_BDPV12</stp>
        <stp>AR738776 Corp</stp>
        <stp>security_name</stp>
        <stp>[regression 04.xlsx]all names!R63C6</stp>
        <tr r="F63" s="16"/>
      </tp>
      <tp t="s">
        <v>NTGYSM 4 1/8 PERP</v>
        <stp/>
        <stp>##V3_BDPV12</stp>
        <stp>EK588292 Corp</stp>
        <stp>security_name</stp>
        <stp>[regression 04.xlsx]all names!R47C6</stp>
        <tr r="F47" s="16"/>
      </tp>
      <tp t="s">
        <v>BERTEL 3 04/23/75</v>
        <stp/>
        <stp>##V3_BDPV12</stp>
        <stp>EK848378 Corp</stp>
        <stp>security_name</stp>
        <stp>[regression 04.xlsx]all names!R17C6</stp>
        <tr r="F17" s="16"/>
      </tp>
    </main>
    <main first="bloomberg.rtd">
      <tp t="s">
        <v>07/02/2022</v>
        <stp/>
        <stp>##V3_BDPV12</stp>
        <stp>XS1028597315 Corp</stp>
        <stp>nxt_call_dt</stp>
        <stp>[regression 04.xlsx]tkrBbg!R2C10</stp>
        <tr r="J2" s="5"/>
      </tp>
    </main>
    <main first="bloomberg.rtd">
      <tp t="s">
        <v>11/03/2026</v>
        <stp/>
        <stp>##V3_BDPV12</stp>
        <stp>XS2185997884 Corp</stp>
        <stp>nxt_call_dt</stp>
        <stp>[regression 04.xlsx]tkrBbg!R2C10</stp>
        <tr r="J2" s="5"/>
      </tp>
      <tp t="s">
        <v>#N/A Invalid Security</v>
        <stp/>
        <stp>##V3_BDPV12</stp>
        <stp>IE00B3F81R35 Corp</stp>
        <stp>nxt_call_dt</stp>
        <stp>[regression 04.xlsx]tkrBbg!R2C10</stp>
        <tr r="J2" s="5"/>
      </tp>
      <tp t="s">
        <v>UNIBAIL-RODAMCO</v>
        <stp/>
        <stp>##V3_BDPV12</stp>
        <stp>FR0013330537 Corp</stp>
        <stp>short_name</stp>
        <stp>[regression 04.xlsx]SEM!R185C5</stp>
        <tr r="E185" s="3"/>
      </tp>
      <tp t="s">
        <v>ELEC DE FRANCE</v>
        <stp/>
        <stp>##V3_BDPV12</stp>
        <stp>FR0011401728 Corp</stp>
        <stp>short_name</stp>
        <stp>[regression 04.xlsx]SEM!R114C5</stp>
        <tr r="E114" s="3"/>
      </tp>
      <tp t="s">
        <v>30/01/2024</v>
        <stp/>
        <stp>##V3_BDPV12</stp>
        <stp>PTEDPKOM0034 Corp</stp>
        <stp>nxt_call_dt</stp>
        <stp>[regression 04.xlsx]tkrBbg!R2C10</stp>
        <tr r="J2" s="5"/>
      </tp>
    </main>
    <main first="bofaddin.rtdserver">
      <tp t="s">
        <v>#N/A N/A</v>
        <stp/>
        <stp>BDH|7158112613178987004</stp>
        <tr r="AD36" s="20"/>
      </tp>
    </main>
    <main first="bloomberg.rtd">
      <tp t="s">
        <v>XS1224710399</v>
        <stp/>
        <stp>##V3_BDPV12</stp>
        <stp>EK872764 Corp</stp>
        <stp>ID_ISIN</stp>
        <stp>[regression 04.xlsx]tkrBbg!R2C6</stp>
        <tr r="F2" s="5"/>
      </tp>
      <tp t="s">
        <v>Y</v>
        <stp/>
        <stp>##V3_BDPV12</stp>
        <stp>XS1795406658 Corp</stp>
        <stp>callable</stp>
        <stp>[regression 04.xlsx]SEM!R150C7</stp>
        <tr r="G150" s="3"/>
      </tp>
    </main>
    <main first="bloomberg.rtd">
      <tp t="s">
        <v>DE000A14J611</v>
        <stp/>
        <stp>##V3_BDPV12</stp>
        <stp>EK834863 Corp</stp>
        <stp>ID_ISIN</stp>
        <stp>[regression 04.xlsx]tkrBbg!R2C6</stp>
        <tr r="F2" s="5"/>
      </tp>
      <tp t="s">
        <v>Y</v>
        <stp/>
        <stp>##V3_BDPV12</stp>
        <stp>XS1961057780 Corp</stp>
        <stp>callable</stp>
        <stp>[regression 04.xlsx]SEM!R359C7</stp>
        <tr r="G359" s="3"/>
      </tp>
    </main>
    <main first="bloomberg.rtd">
      <tp t="s">
        <v>XS1196713298</v>
        <stp/>
        <stp>##V3_BDPV12</stp>
        <stp>EK770296 Corp</stp>
        <stp>ID_ISIN</stp>
        <stp>[regression 04.xlsx]tkrBbg!R2C6</stp>
        <tr r="F2" s="5"/>
      </tp>
    </main>
    <main first="bofaddin.rtdserver">
      <tp t="s">
        <v>#N/A N/A</v>
        <stp/>
        <stp>BDH|6912287333908337081</stp>
        <tr r="Z8" s="20"/>
      </tp>
    </main>
    <main first="bloomberg.rtd">
      <tp t="s">
        <v>XS1888179477</v>
        <stp/>
        <stp>##V3_BDPV12</stp>
        <stp>AU654481 Corp</stp>
        <stp>ID_ISIN</stp>
        <stp>[regression 04.xlsx]tkrBbg!R2C6</stp>
        <tr r="F2" s="5"/>
      </tp>
      <tp t="s">
        <v>US29265WAA62</v>
        <stp/>
        <stp>##V3_BDPV12</stp>
        <stp>EJ843360 Corp</stp>
        <stp>ID_ISIN</stp>
        <stp>[regression 04.xlsx]tkrBbg!R2C6</stp>
        <tr r="F2" s="5"/>
      </tp>
      <tp t="s">
        <v>XS1716927766</v>
        <stp/>
        <stp>##V3_BDPV12</stp>
        <stp>AP909674 Corp</stp>
        <stp>ID_ISIN</stp>
        <stp>[regression 04.xlsx]tkrBbg!R2C6</stp>
        <tr r="F2" s="5"/>
      </tp>
      <tp t="s">
        <v>XS1795406658</v>
        <stp/>
        <stp>##V3_BDPV12</stp>
        <stp>AR738797 Corp</stp>
        <stp>ID_ISIN</stp>
        <stp>[regression 04.xlsx]tkrBbg!R2C6</stp>
        <tr r="F2" s="5"/>
      </tp>
    </main>
    <main first="bloomberg.rtd">
      <tp t="s">
        <v>XS1141810991</v>
        <stp/>
        <stp>##V3_BDPV12</stp>
        <stp>EK605885 Corp</stp>
        <stp>ID_ISIN</stp>
        <stp>[regression 04.xlsx]tkrBbg!R2C6</stp>
        <tr r="F2" s="5"/>
      </tp>
      <tp t="s">
        <v>Y</v>
        <stp/>
        <stp>##V3_BDPV12</stp>
        <stp>XS1413581205 Corp</stp>
        <stp>callable</stp>
        <stp>[regression 04.xlsx]SEM!R154C7</stp>
        <tr r="G154" s="3"/>
      </tp>
    </main>
    <main first="bloomberg.rtd">
      <tp t="s">
        <v>Y</v>
        <stp/>
        <stp>##V3_BDPV12</stp>
        <stp>US456837AR44 Corp</stp>
        <stp>callable</stp>
        <stp>[regression 04.xlsx]SEM!R413C7</stp>
        <tr r="G413" s="3"/>
      </tp>
    </main>
    <main first="bofaddin.rtdserver">
      <tp t="s">
        <v>#N/A N/A</v>
        <stp/>
        <stp>BDH|8660370902421109509</stp>
        <tr r="AE37" s="20"/>
      </tp>
    </main>
    <main first="bloomberg.rtd">
      <tp t="s">
        <v>Y</v>
        <stp/>
        <stp>##V3_BDPV12</stp>
        <stp>XS1481041587 Corp</stp>
        <stp>callable</stp>
        <stp>[regression 04.xlsx]SEM!R349C7</stp>
        <tr r="G349" s="3"/>
      </tp>
    </main>
    <main first="bofaddin.rtdserver">
      <tp t="s">
        <v>#N/A N/A</v>
        <stp/>
        <stp>BDH|8484460559605863354</stp>
        <tr r="Z22" s="20"/>
      </tp>
    </main>
    <main first="bloomberg.rtd">
      <tp t="s">
        <v>Y</v>
        <stp/>
        <stp>##V3_BDPV12</stp>
        <stp>XS2122174415 Corp</stp>
        <stp>callable</stp>
        <stp>[regression 04.xlsx]SEM!R412C7</stp>
        <tr r="G412" s="3"/>
      </tp>
    </main>
    <main first="bloomberg.rtd">
      <tp t="s">
        <v>Y</v>
        <stp/>
        <stp>##V3_BDPV12</stp>
        <stp>XS1888180640 Corp</stp>
        <stp>callable</stp>
        <stp>[regression 04.xlsx]SEM!R164C7</stp>
        <tr r="G164" s="3"/>
      </tp>
      <tp t="s">
        <v>XS1219499032</v>
        <stp/>
        <stp>##V3_BDPV12</stp>
        <stp>EK858869 Corp</stp>
        <stp>ID_ISIN</stp>
        <stp>[regression 04.xlsx]tkrBbg!R2C6</stp>
        <tr r="F2" s="5"/>
      </tp>
    </main>
    <main first="bloomberg.rtd">
      <tp t="s">
        <v>Y</v>
        <stp/>
        <stp>##V3_BDPV12</stp>
        <stp>FR0011401751 Corp</stp>
        <stp>callable</stp>
        <stp>[regression 04.xlsx]SEM!R111C7</stp>
        <tr r="G111" s="3"/>
      </tp>
      <tp t="s">
        <v>XS1294343337</v>
        <stp/>
        <stp>##V3_BDPV12</stp>
        <stp>QJ993374 Corp</stp>
        <stp>ID_ISIN</stp>
        <stp>[regression 04.xlsx]tkrBbg!R2C6</stp>
        <tr r="F2" s="5"/>
      </tp>
      <tp t="s">
        <v>Y</v>
        <stp/>
        <stp>##V3_BDPV12</stp>
        <stp>XS1271836600 Corp</stp>
        <stp>callable</stp>
        <stp>[regression 04.xlsx]SEM!R129C7</stp>
        <tr r="G129" s="3"/>
      </tp>
    </main>
    <main first="bofaddin.rtdserver">
      <tp t="s">
        <v>#N/A N/A</v>
        <stp/>
        <stp>BDH|2480597923143995923</stp>
        <tr r="Z32" s="20"/>
      </tp>
    </main>
    <main first="bloomberg.rtd">
      <tp t="s">
        <v>#N/A Invalid Security</v>
        <stp/>
        <stp>##V3_BDPV12</stp>
        <stp xml:space="preserve">EURUSD CASH </stp>
        <stp>final_maturity</stp>
        <stp>[regression 04.xlsx]SEM!R406C9</stp>
        <tr r="I406" s="3"/>
      </tp>
      <tp t="s">
        <v>ING GROEP NV</v>
        <stp/>
        <stp>##V3_BDPV12</stp>
        <stp>XS1689540935 Corp</stp>
        <stp>short_name</stp>
        <stp>[regression 04.xlsx]SEM!R86C5</stp>
        <tr r="E86" s="3"/>
      </tp>
      <tp t="s">
        <v>BERTELSMANN SE</v>
        <stp/>
        <stp>##V3_BDPV12</stp>
        <stp>XS1222591023 Corp</stp>
        <stp>short_name</stp>
        <stp>[regression 04.xlsx]SEM!R99C5</stp>
        <tr r="E99" s="3"/>
      </tp>
      <tp t="s">
        <v>SVENSKA HNDLSBKN</v>
        <stp/>
        <stp>##V3_BDPV12</stp>
        <stp>XS2156510021 Corp</stp>
        <stp>short_name</stp>
        <stp>[regression 04.xlsx]SEM!R90C5</stp>
        <tr r="E90" s="3"/>
      </tp>
      <tp t="s">
        <v>TOTAL CAP INTL</v>
        <stp/>
        <stp>##V3_BDPV12</stp>
        <stp>XS1139315581 Corp</stp>
        <stp>short_name</stp>
        <stp>[regression 04.xlsx]SEM!R60C5</stp>
        <tr r="E60" s="3"/>
      </tp>
      <tp t="s">
        <v>AB INBEV SA/NV</v>
        <stp/>
        <stp>##V3_BDPV12</stp>
        <stp>BE6320935271 Corp</stp>
        <stp>short_name</stp>
        <stp>[regression 04.xlsx]SEM!R70C5</stp>
        <tr r="E70" s="3"/>
      </tp>
      <tp t="s">
        <v>08/08/2034</v>
        <stp/>
        <stp>##V3_BDPV12</stp>
        <stp>DE000A2YNZY4 Corp</stp>
        <stp>final_maturity</stp>
        <stp>[regression 04.xlsx]SEM!R14C9</stp>
        <tr r="I14" s="3"/>
      </tp>
      <tp t="s">
        <v>DAIMLER AG</v>
        <stp/>
        <stp>##V3_BDPV12</stp>
        <stp>DE000A169NC2 Corp</stp>
        <stp>short_name</stp>
        <stp>[regression 04.xlsx]SEM!R15C5</stp>
        <tr r="E15" s="3"/>
      </tp>
      <tp t="e">
        <v>#N/A</v>
        <stp/>
        <stp>##V3_BDPV12</stp>
        <stp xml:space="preserve">FR0013428513_JP_REPO </stp>
        <stp>final_maturity</stp>
        <stp>[regression 04.xlsx]SEM!R240C9</stp>
        <tr r="I240" s="3"/>
      </tp>
      <tp t="s">
        <v>EUR</v>
        <stp/>
        <stp>##V3_BDPV12</stp>
        <stp>AS146490 Corp</stp>
        <stp>crncy</stp>
        <stp>[regression 04.xlsx]curves!R48C21</stp>
        <tr r="U48" s="20"/>
      </tp>
      <tp t="e">
        <v>#N/A</v>
        <stp/>
        <stp>##V3_BDPV12</stp>
        <stp xml:space="preserve">USF1R15XK771_JP_REPO </stp>
        <stp>final_maturity</stp>
        <stp>[regression 04.xlsx]SEM!R213C9</stp>
        <tr r="I213" s="3"/>
      </tp>
      <tp t="s">
        <v>US TREASURY N/B</v>
        <stp/>
        <stp>##V3_BDPV12</stp>
        <stp>US912810SK51 Govt</stp>
        <stp>short_name</stp>
        <stp>[regression 04.xlsx]SEM!R55C5</stp>
        <tr r="E55" s="3"/>
      </tp>
      <tp t="s">
        <v>ERFFP 3 1/4 PERP</v>
        <stp/>
        <stp>##V3_BDPV12</stp>
        <stp>AP809058 Corp</stp>
        <stp>security_name</stp>
        <stp>[regression 04.xlsx]all names!R33C7</stp>
        <tr r="G33" s="16"/>
      </tp>
      <tp t="s">
        <v>ALLRNV 0 3/8 06/10/30</v>
        <stp/>
        <stp>##V3_BDPV12</stp>
        <stp>BJ838285 Corp</stp>
        <stp>security_name</stp>
        <stp>[regression 04.xlsx]all names!R11C7</stp>
        <tr r="G11" s="16"/>
      </tp>
      <tp t="s">
        <v>12/12/2024</v>
        <stp/>
        <stp>##V3_BDPV12</stp>
        <stp>XS1152343668 Corp</stp>
        <stp>nxt_call_dt</stp>
        <stp>[regression 04.xlsx]tkrBbg!R2C10</stp>
        <tr r="J2" s="5"/>
      </tp>
      <tp t="s">
        <v>15/09/2021</v>
        <stp/>
        <stp>##V3_BDPV12</stp>
        <stp>XS1014987355 Corp</stp>
        <stp>nxt_call_dt</stp>
        <stp>[regression 04.xlsx]tkrBbg!R2C10</stp>
        <tr r="J2" s="5"/>
      </tp>
      <tp t="s">
        <v>26/06/2023</v>
        <stp/>
        <stp>##V3_BDPV12</stp>
        <stp>XS0943370543 Corp</stp>
        <stp>nxt_call_dt</stp>
        <stp>[regression 04.xlsx]tkrBbg!R2C10</stp>
        <tr r="J2" s="5"/>
      </tp>
    </main>
    <main first="bloomberg.rtd">
      <tp t="s">
        <v>16/07/2025</v>
        <stp/>
        <stp>##V3_BDPV12</stp>
        <stp>XS1982704824 Corp</stp>
        <stp>nxt_call_dt</stp>
        <stp>[regression 04.xlsx]tkrBbg!R2C10</stp>
        <tr r="J2" s="5"/>
      </tp>
      <tp t="s">
        <v>01/03/2024</v>
        <stp/>
        <stp>##V3_BDPV12</stp>
        <stp>XS1591694481 Corp</stp>
        <stp>nxt_call_dt</stp>
        <stp>[regression 04.xlsx]tkrBbg!R2C10</stp>
        <tr r="J2" s="5"/>
      </tp>
      <tp t="s">
        <v>Basic Materials</v>
        <stp/>
        <stp>##V3_BDPV12</stp>
        <stp>DE000A2GSFF1 Corp</stp>
        <stp>industry_sector</stp>
        <stp>[regression 04.xlsx]tkrBbg!R2C13</stp>
        <tr r="M2" s="5"/>
      </tp>
      <tp t="s">
        <v>BANCO BILBAO VIZ</v>
        <stp/>
        <stp>##V3_BDPV12</stp>
        <stp>ES0813211010 Corp</stp>
        <stp>short_name</stp>
        <stp>[regression 04.xlsx]SEM!R350C5</stp>
        <tr r="E350" s="3"/>
      </tp>
      <tp t="s">
        <v>BNP PARIBAS</v>
        <stp/>
        <stp>##V3_BDPV12</stp>
        <stp>USF1R15XK367 Corp</stp>
        <stp>short_name</stp>
        <stp>[regression 04.xlsx]SEM!R399C5</stp>
        <tr r="E399" s="3"/>
      </tp>
      <tp t="s">
        <v>20/07/2080</v>
        <stp/>
        <stp>##V3_BDPV12</stp>
        <stp>PTEDPLOM0017 Corp</stp>
        <stp>final_maturity</stp>
        <stp>[regression 04.xlsx]SEM!R115C9</stp>
        <tr r="I115" s="3"/>
      </tp>
    </main>
    <main first="bofaddin.rtdserver">
      <tp t="s">
        <v>#N/A N/A</v>
        <stp/>
        <stp>BDH|2036798251388094027</stp>
        <tr r="Z44" s="20"/>
      </tp>
    </main>
    <main first="bofaddin.rtdserver">
      <tp t="e">
        <v>#N/A</v>
        <stp/>
        <stp>BDH|9052779327596919220</stp>
        <tr r="F9" s="13"/>
      </tp>
    </main>
    <main first="bloomberg.rtd">
      <tp t="s">
        <v>FR0011606169</v>
        <stp/>
        <stp>##V3_BDPV12</stp>
        <stp>EJ891119 Corp</stp>
        <stp>ID_ISIN</stp>
        <stp>[regression 04.xlsx]tkrBbg!R2C6</stp>
        <tr r="F2" s="5"/>
      </tp>
    </main>
    <main first="bloomberg.rtd">
      <tp t="s">
        <v>Chemicals</v>
        <stp/>
        <stp>##V3_BDPV12</stp>
        <stp>FR0013478252 Corp</stp>
        <stp>INDUSTRY_GROUP</stp>
        <stp>[regression 04.xlsx]main!R10C8</stp>
        <tr r="H10" s="1"/>
      </tp>
    </main>
    <main first="bloomberg.rtd">
      <tp t="s">
        <v>XS1014997073</v>
        <stp/>
        <stp>##V3_BDPV12</stp>
        <stp>EK013990 Corp</stp>
        <stp>ID_ISIN</stp>
        <stp>[regression 04.xlsx]tkrBbg!R2C6</stp>
        <tr r="F2" s="5"/>
      </tp>
      <tp t="s">
        <v>XS1677911825</v>
        <stp/>
        <stp>##V3_BDPV12</stp>
        <stp>AO971106 Corp</stp>
        <stp>ID_ISIN</stp>
        <stp>[regression 04.xlsx]tkrBbg!R2C6</stp>
        <tr r="F2" s="5"/>
      </tp>
    </main>
    <main first="bloomberg.rtd">
      <tp t="s">
        <v>DE000A2GSFF1</v>
        <stp/>
        <stp>##V3_BDPV12</stp>
        <stp>AO148682 Corp</stp>
        <stp>ID_ISIN</stp>
        <stp>[regression 04.xlsx]tkrBbg!R2C6</stp>
        <tr r="F2" s="5"/>
      </tp>
    </main>
    <main first="bloomberg.rtd">
      <tp t="s">
        <v>Y</v>
        <stp/>
        <stp>##V3_BDPV12</stp>
        <stp>XS1405763019 Corp</stp>
        <stp>callable</stp>
        <stp>[regression 04.xlsx]SEM!R130C7</stp>
        <tr r="G130" s="3"/>
      </tp>
      <tp t="s">
        <v>Y</v>
        <stp/>
        <stp>##V3_BDPV12</stp>
        <stp>XS0954674825 Corp</stp>
        <stp>callable</stp>
        <stp>[regression 04.xlsx]SEM!R123C7</stp>
        <tr r="G123" s="3"/>
      </tp>
    </main>
    <main first="bofaddin.rtdserver">
      <tp t="e">
        <v>#N/A</v>
        <stp/>
        <stp>BDH|3199725673659925265</stp>
        <tr r="F7" s="11"/>
      </tp>
      <tp t="s">
        <v>#N/A N/A</v>
        <stp/>
        <stp>BDH|8571333301233915018</stp>
        <tr r="AE27" s="20"/>
      </tp>
    </main>
    <main first="bloomberg.rtd">
      <tp t="s">
        <v>Y</v>
        <stp/>
        <stp>##V3_BDPV12</stp>
        <stp>XS1222591023 Corp</stp>
        <stp>callable</stp>
        <stp>[regression 04.xlsx]SEM!R171C7</stp>
        <tr r="G171" s="3"/>
      </tp>
    </main>
    <main first="bofaddin.rtdserver">
      <tp t="s">
        <v>#N/A N/A</v>
        <stp/>
        <stp>BDH|8198954409598359129</stp>
        <tr r="Z48" s="20"/>
      </tp>
    </main>
    <main first="bloomberg.rtd">
      <tp t="s">
        <v>FR0012648590</v>
        <stp/>
        <stp>##V3_BDPV12</stp>
        <stp>EK821917 Corp</stp>
        <stp>ID_ISIN</stp>
        <stp>[regression 04.xlsx]tkrBbg!R2C6</stp>
        <tr r="F2" s="5"/>
      </tp>
      <tp t="s">
        <v>Y</v>
        <stp/>
        <stp>##V3_BDPV12</stp>
        <stp>XS1413581205 Corp</stp>
        <stp>callable</stp>
        <stp>[regression 04.xlsx]SEM!R183C7</stp>
        <tr r="G183" s="3"/>
      </tp>
    </main>
    <main first="bloomberg.rtd">
      <tp t="s">
        <v>Y</v>
        <stp/>
        <stp>##V3_BDPV12</stp>
        <stp>US404280BC26 Corp</stp>
        <stp>callable</stp>
        <stp>[regression 04.xlsx]SEM!R369C7</stp>
        <tr r="G369" s="3"/>
      </tp>
    </main>
    <main first="bloomberg.rtd">
      <tp t="s">
        <v>Y</v>
        <stp/>
        <stp>##V3_BDPV12</stp>
        <stp>XS1597324950 Corp</stp>
        <stp>callable</stp>
        <stp>[regression 04.xlsx]SEM!R360C7</stp>
        <tr r="G360" s="3"/>
      </tp>
    </main>
    <main first="bofaddin.rtdserver">
      <tp t="s">
        <v>#N/A N/A</v>
        <stp/>
        <stp>BDH|8974536858594923481</stp>
        <tr r="Y13" s="20"/>
      </tp>
    </main>
    <main first="bloomberg.rtd">
      <tp t="s">
        <v>Y</v>
        <stp/>
        <stp>##V3_BDPV12</stp>
        <stp>FR0013310505 Corp</stp>
        <stp>callable</stp>
        <stp>[regression 04.xlsx]SEM!R124C7</stp>
        <tr r="G124" s="3"/>
      </tp>
    </main>
    <main first="bloomberg.rtd">
      <tp t="s">
        <v>XS1309436910</v>
        <stp/>
        <stp>##V3_BDPV12</stp>
        <stp>QJ190880 Corp</stp>
        <stp>ID_ISIN</stp>
        <stp>[regression 04.xlsx]tkrBbg!R2C6</stp>
        <tr r="F2" s="5"/>
      </tp>
    </main>
    <main first="bofaddin.rtdserver">
      <tp t="s">
        <v>#N/A N/A</v>
        <stp/>
        <stp>BDH|8056103929146843508</stp>
        <tr r="Y19" s="20"/>
      </tp>
    </main>
    <main first="bloomberg.rtd">
      <tp t="s">
        <v>Y</v>
        <stp/>
        <stp>##V3_BDPV12</stp>
        <stp>XS1998799792 Corp</stp>
        <stp>callable</stp>
        <stp>[regression 04.xlsx]SEM!R348C7</stp>
        <tr r="G348" s="3"/>
      </tp>
    </main>
    <main first="bloomberg.rtd">
      <tp t="s">
        <v>Y</v>
        <stp/>
        <stp>##V3_BDPV12</stp>
        <stp>US456837AE31 Corp</stp>
        <stp>callable</stp>
        <stp>[regression 04.xlsx]SEM!R373C7</stp>
        <tr r="G373" s="3"/>
      </tp>
    </main>
    <main first="bloomberg.rtd">
      <tp t="s">
        <v>Y</v>
        <stp/>
        <stp>##V3_BDPV12</stp>
        <stp>XS1152338072 Corp</stp>
        <stp>callable</stp>
        <stp>[regression 04.xlsx]SEM!R132C7</stp>
        <tr r="G132" s="3"/>
      </tp>
    </main>
    <main first="bofaddin.rtdserver">
      <tp t="e">
        <v>#N/A</v>
        <stp/>
        <stp>BDH|5591162527698372630</stp>
        <tr r="B9" s="2"/>
        <tr r="C31" s="9"/>
      </tp>
      <tp t="s">
        <v>#N/A N/A</v>
        <stp/>
        <stp>BDH|5228052282824242133</stp>
        <tr r="Z28" s="20"/>
      </tp>
    </main>
    <main first="bloomberg.rtd">
      <tp t="s">
        <v>XS1294342792</v>
        <stp/>
        <stp>##V3_BDPV12</stp>
        <stp>UV853118 Corp</stp>
        <stp>ID_ISIN</stp>
        <stp>[regression 04.xlsx]tkrBbg!R2C6</stp>
        <tr r="F2" s="5"/>
      </tp>
      <tp t="s">
        <v>Y</v>
        <stp/>
        <stp>##V3_BDPV12</stp>
        <stp>XS0992293901 Corp</stp>
        <stp>callable</stp>
        <stp>[regression 04.xlsx]SEM!R145C7</stp>
        <tr r="G145" s="3"/>
      </tp>
      <tp t="s">
        <v>Y</v>
        <stp/>
        <stp>##V3_BDPV12</stp>
        <stp>XS1294343337 Corp</stp>
        <stp>callable</stp>
        <stp>[regression 04.xlsx]SEM!R136C7</stp>
        <tr r="G136" s="3"/>
      </tp>
      <tp t="s">
        <v>Y</v>
        <stp/>
        <stp>##V3_BDPV12</stp>
        <stp>XS1247508903 Corp</stp>
        <stp>callable</stp>
        <stp>[regression 04.xlsx]SEM!R353C7</stp>
        <tr r="G353" s="3"/>
      </tp>
    </main>
    <main first="bofaddin.rtdserver">
      <tp t="s">
        <v>#N/A N/A</v>
        <stp/>
        <stp>BDH|1280615570329301154</stp>
        <tr r="Z15" s="20"/>
        <tr r="Y15" s="20"/>
      </tp>
    </main>
    <main first="bloomberg.rtd">
      <tp t="s">
        <v>BANCO BILBAO VIZ</v>
        <stp/>
        <stp>##V3_BDPV12</stp>
        <stp>XS2101349723 Corp</stp>
        <stp>short_name</stp>
        <stp>[regression 04.xlsx]SEM!R80C5</stp>
        <tr r="E80" s="3"/>
      </tp>
      <tp t="s">
        <v>TELEFONICA EMIS</v>
        <stp/>
        <stp>##V3_BDPV12</stp>
        <stp>XS2020583618 Corp</stp>
        <stp>short_name</stp>
        <stp>[regression 04.xlsx]SEM!R56C5</stp>
        <tr r="E56" s="3"/>
      </tp>
      <tp t="s">
        <v>MERCK &amp; CO INC</v>
        <stp/>
        <stp>##V3_BDPV12</stp>
        <stp>XS1513062411 Corp</stp>
        <stp>short_name</stp>
        <stp>[regression 04.xlsx]SEM!R44C5</stp>
        <tr r="E44" s="3"/>
      </tp>
      <tp t="s">
        <v>STEDIN HOLDING</v>
        <stp/>
        <stp>##V3_BDPV12</stp>
        <stp>XS1705553250 Corp</stp>
        <stp>short_name</stp>
        <stp>[regression 04.xlsx]SEM!R54C5</stp>
        <tr r="E54" s="3"/>
      </tp>
      <tp t="s">
        <v>EDP FINANCE BV</v>
        <stp/>
        <stp>##V3_BDPV12</stp>
        <stp>XS1222590488 Corp</stp>
        <stp>short_name</stp>
        <stp>[regression 04.xlsx]SEM!R25C5</stp>
        <tr r="E25" s="3"/>
      </tp>
      <tp t="s">
        <v>BNP PARIBAS</v>
        <stp/>
        <stp>##V3_BDPV12</stp>
        <stp>XS1419646317 Corp</stp>
        <stp>short_name</stp>
        <stp>[regression 04.xlsx]SEM!R81C5</stp>
        <tr r="E81" s="3"/>
      </tp>
      <tp t="s">
        <v>EUR</v>
        <stp/>
        <stp>##V3_BDPV12</stp>
        <stp>ZR796682 Corp</stp>
        <stp>crncy</stp>
        <stp>[regression 04.xlsx]curves!R28C20</stp>
        <tr r="T28" s="20"/>
      </tp>
      <tp t="s">
        <v>ACCOR</v>
        <stp/>
        <stp>##V3_BDPV12</stp>
        <stp>FR0013457157 Corp</stp>
        <stp>short_name</stp>
        <stp>[regression 04.xlsx]SEM!R94C5</stp>
        <tr r="E94" s="3"/>
      </tp>
      <tp t="s">
        <v>EUR</v>
        <stp/>
        <stp>##V3_BDPV12</stp>
        <stp>ZQ804479 Corp</stp>
        <stp>crncy</stp>
        <stp>[regression 04.xlsx]curves!R35C21</stp>
        <tr r="U35" s="20"/>
      </tp>
      <tp t="s">
        <v>EUR</v>
        <stp/>
        <stp>##V3_BDPV12</stp>
        <stp>EK803079 Corp</stp>
        <stp>crncy</stp>
        <stp>[regression 04.xlsx]curves!R36C20</stp>
        <tr r="T36" s="20"/>
      </tp>
      <tp t="s">
        <v>ELEC DE FRANCE</v>
        <stp/>
        <stp>##V3_BDPV12</stp>
        <stp>FR0013464963 Corp</stp>
        <stp>short_name</stp>
        <stp>[regression 04.xlsx]SEM!R23C5</stp>
        <tr r="E23" s="3"/>
      </tp>
      <tp t="s">
        <v>EUR</v>
        <stp/>
        <stp>##V3_BDPV12</stp>
        <stp>EK811579 Corp</stp>
        <stp>crncy</stp>
        <stp>[regression 04.xlsx]curves!R51C21</stp>
        <tr r="U51" s="20"/>
      </tp>
      <tp t="s">
        <v>EUR</v>
        <stp/>
        <stp>##V3_BDPV12</stp>
        <stp>EK848378 Corp</stp>
        <stp>crncy</stp>
        <stp>[regression 04.xlsx]curves!R13C20</stp>
        <tr r="T13" s="20"/>
      </tp>
      <tp t="s">
        <v>EUR</v>
        <stp/>
        <stp>##V3_BDPV12</stp>
        <stp>AU692498 Corp</stp>
        <stp>crncy</stp>
        <stp>[regression 04.xlsx]curves!R50C21</stp>
        <tr r="U50" s="20"/>
      </tp>
      <tp t="e">
        <v>#N/A</v>
        <stp/>
        <stp>##V3_BDPV12</stp>
        <stp xml:space="preserve">USF1R15XK367_JP_REPO </stp>
        <stp>final_maturity</stp>
        <stp>[regression 04.xlsx]SEM!R214C9</stp>
        <tr r="I214" s="3"/>
      </tp>
      <tp t="s">
        <v>EUR</v>
        <stp/>
        <stp>##V3_BDPV12</stp>
        <stp>AW875570 Corp</stp>
        <stp>crncy</stp>
        <stp>[regression 04.xlsx]curves!R21C20</stp>
        <tr r="T21" s="20"/>
      </tp>
      <tp t="e">
        <v>#N/A</v>
        <stp/>
        <stp>##V3_BDPV12</stp>
        <stp xml:space="preserve">PTEDPLOM0017_JP_REPO </stp>
        <stp>short_name</stp>
        <stp>[regression 04.xlsx]SEM!R228C5</stp>
        <tr r="E228" s="3"/>
      </tp>
      <tp t="s">
        <v>EUR</v>
        <stp/>
        <stp>##V3_BDPV12</stp>
        <stp>EK864970 Corp</stp>
        <stp>crncy</stp>
        <stp>[regression 04.xlsx]curves!R13C21</stp>
        <tr r="U13" s="20"/>
      </tp>
      <tp t="s">
        <v>EUR</v>
        <stp/>
        <stp>##V3_BDPV12</stp>
        <stp>ZP870673 Corp</stp>
        <stp>crncy</stp>
        <stp>[regression 04.xlsx]curves!R45C21</stp>
        <tr r="U45" s="20"/>
      </tp>
      <tp t="s">
        <v>EDPPL 4.496 04/30/79</v>
        <stp/>
        <stp>##V3_BDPV12</stp>
        <stp>AW875570 Corp</stp>
        <stp>security_name</stp>
        <stp>[regression 04.xlsx]all names!R28C6</stp>
        <tr r="F28" s="16"/>
      </tp>
      <tp t="s">
        <v>#N/A Field Not Applicable</v>
        <stp/>
        <stp>##V3_BDPV12</stp>
        <stp>OEM0 Comdty</stp>
        <stp>final_maturity</stp>
        <stp>[regression 04.xlsx]SEM!R73C9</stp>
        <tr r="I73" s="3"/>
      </tp>
      <tp t="s">
        <v>SOLBBB 4 1/4 PERP</v>
        <stp/>
        <stp>##V3_BDPV12</stp>
        <stp>AV915324 Corp</stp>
        <stp>security_name</stp>
        <stp>[regression 04.xlsx]all names!R58C7</stp>
        <tr r="G58" s="16"/>
      </tp>
      <tp t="s">
        <v>04/12/2023</v>
        <stp/>
        <stp>##V3_BDPV12</stp>
        <stp>BE6309987400 Corp</stp>
        <stp>nxt_call_dt</stp>
        <stp>[regression 04.xlsx]main!R4C9</stp>
        <tr r="I4" s="1"/>
      </tp>
      <tp t="s">
        <v>TENN 2.995 PERP</v>
        <stp/>
        <stp>##V3_BDPV12</stp>
        <stp>AM888722 Corp</stp>
        <stp>security_name</stp>
        <stp>[regression 04.xlsx]all names!R65C7</stp>
        <tr r="G65" s="16"/>
      </tp>
      <tp t="s">
        <v>TENN 2.995 PERP</v>
        <stp/>
        <stp>##V3_BDPV12</stp>
        <stp>AM888722 Corp</stp>
        <stp>security_name</stp>
        <stp>[regression 04.xlsx]all names!R65C6</stp>
        <tr r="F65" s="16"/>
      </tp>
      <tp t="s">
        <v>VLVY 4.85 03/10/78</v>
        <stp/>
        <stp>##V3_BDPV12</stp>
        <stp>EK628291 Corp</stp>
        <stp>security_name</stp>
        <stp>[regression 04.xlsx]all names!R71C6</stp>
        <tr r="F71" s="16"/>
      </tp>
      <tp t="s">
        <v>VLVY 4.85 03/10/78</v>
        <stp/>
        <stp>##V3_BDPV12</stp>
        <stp>EK628291 Corp</stp>
        <stp>security_name</stp>
        <stp>[regression 04.xlsx]all names!R71C7</stp>
        <tr r="G71" s="16"/>
      </tp>
      <tp t="s">
        <v>#N/A Field Not Applicable</v>
        <stp/>
        <stp>##V3_BDPV12</stp>
        <stp>XS1014997073 Corp</stp>
        <stp>nxt_call_dt</stp>
        <stp>[regression 04.xlsx]tkrBbg!R2C10</stp>
        <tr r="J2" s="5"/>
      </tp>
      <tp t="s">
        <v>06/10/2026</v>
        <stp/>
        <stp>##V3_BDPV12</stp>
        <stp>XS1501166869 Corp</stp>
        <stp>nxt_call_dt</stp>
        <stp>[regression 04.xlsx]tkrBbg!R2C10</stp>
        <tr r="J2" s="5"/>
      </tp>
      <tp t="s">
        <v>06/09/2023</v>
        <stp/>
        <stp>##V3_BDPV12</stp>
        <stp>XS0969341147 Corp</stp>
        <stp>nxt_call_dt</stp>
        <stp>[regression 04.xlsx]tkrBbg!R2C10</stp>
        <tr r="J2" s="5"/>
      </tp>
      <tp t="s">
        <v>01/01/2028</v>
        <stp/>
        <stp>##V3_BDPV12</stp>
        <stp>XS2056730679 Corp</stp>
        <stp>nxt_call_dt</stp>
        <stp>[regression 04.xlsx]tkrBbg!R2C10</stp>
        <tr r="J2" s="5"/>
      </tp>
      <tp t="s">
        <v>04/09/2023</v>
        <stp/>
        <stp>##V3_BDPV12</stp>
        <stp>XS0968913342 Corp</stp>
        <stp>nxt_call_dt</stp>
        <stp>[regression 04.xlsx]tkrBbg!R2C10</stp>
        <tr r="J2" s="5"/>
      </tp>
      <tp t="s">
        <v>24/04/2024</v>
        <stp/>
        <stp>##V3_BDPV12</stp>
        <stp>XS1224710399 Corp</stp>
        <stp>nxt_call_dt</stp>
        <stp>[regression 04.xlsx]tkrBbg!R2C10</stp>
        <tr r="J2" s="5"/>
      </tp>
      <tp t="s">
        <v>18/06/2025</v>
        <stp/>
        <stp>##V3_BDPV12</stp>
        <stp>XS0903532090 Corp</stp>
        <stp>nxt_call_dt</stp>
        <stp>[regression 04.xlsx]tkrBbg!R2C10</stp>
        <tr r="J2" s="5"/>
      </tp>
      <tp t="s">
        <v>10/03/2023</v>
        <stp/>
        <stp>##V3_BDPV12</stp>
        <stp>XS1150695192 Corp</stp>
        <stp>nxt_call_dt</stp>
        <stp>[regression 04.xlsx]tkrBbg!R2C10</stp>
        <tr r="J2" s="5"/>
      </tp>
      <tp t="s">
        <v>Y</v>
        <stp/>
        <stp>##V3_BDPV12</stp>
        <stp>US05946KAG67 Corp</stp>
        <stp>callable</stp>
        <stp>[regression 04.xlsx]SEM!R397C7</stp>
        <tr r="G397" s="3"/>
      </tp>
      <tp t="s">
        <v>25/06/2024</v>
        <stp/>
        <stp>##V3_BDPV12</stp>
        <stp>XS2017788592 Corp</stp>
        <stp>nxt_call_dt</stp>
        <stp>[regression 04.xlsx]tkrBbg!R2C10</stp>
        <tr r="J2" s="5"/>
      </tp>
      <tp t="s">
        <v>21/10/2020</v>
        <stp/>
        <stp>##V3_BDPV12</stp>
        <stp>XS1219498141 Corp</stp>
        <stp>nxt_call_dt</stp>
        <stp>[regression 04.xlsx]tkrBbg!R2C10</stp>
        <tr r="J2" s="5"/>
      </tp>
      <tp t="s">
        <v>25/07/2023</v>
        <stp/>
        <stp>##V3_BDPV12</stp>
        <stp>FR0013330529 Corp</stp>
        <stp>nxt_call_dt</stp>
        <stp>[regression 04.xlsx]tkrBbg!R2C10</stp>
        <tr r="J2" s="5"/>
      </tp>
      <tp t="s">
        <v>Y</v>
        <stp/>
        <stp>##V3_BDPV12</stp>
        <stp>US53944YAJ29 Corp</stp>
        <stp>callable</stp>
        <stp>[regression 04.xlsx]SEM!R394C7</stp>
        <tr r="G394" s="3"/>
      </tp>
      <tp>
        <v>231.25532183698925</v>
        <stp/>
        <stp>##V3_BDPV12</stp>
        <stp>XS1195202822 Corp</stp>
        <stp>z_sprd_mid</stp>
        <stp>[regression 04.xlsx]main!R37C11</stp>
        <tr r="K37" s="1"/>
      </tp>
      <tp>
        <v>231.25532183698925</v>
        <stp/>
        <stp>##V3_BDPV12</stp>
        <stp>XS1195202822 Corp</stp>
        <stp>z_sprd_mid</stp>
        <stp>[regression 04.xlsx]main!R43C11</stp>
        <tr r="K43" s="1"/>
      </tp>
      <tp>
        <v>231.25532183698925</v>
        <stp/>
        <stp>##V3_BDPV12</stp>
        <stp>XS1195202822 Corp</stp>
        <stp>z_sprd_mid</stp>
        <stp>[regression 04.xlsx]main!R44C11</stp>
        <tr r="K44" s="1"/>
      </tp>
      <tp t="s">
        <v>ELEC DE FRANCE</v>
        <stp/>
        <stp>##V3_BDPV12</stp>
        <stp>FR0011700293 Corp</stp>
        <stp>short_name</stp>
        <stp>[regression 04.xlsx]SEM!R113C5</stp>
        <tr r="E113" s="3"/>
      </tp>
    </main>
    <main first="bofaddin.rtdserver">
      <tp t="s">
        <v>#N/A Requesting Data...3992385027</v>
        <stp/>
        <stp>BTCWGETALL|14100741713589960971</stp>
        <tr r="B2" s="5"/>
      </tp>
    </main>
    <main first="bloomberg.rtd">
      <tp t="s">
        <v>Y</v>
        <stp/>
        <stp>##V3_BDPV12</stp>
        <stp>XS1888179550 Corp</stp>
        <stp>callable</stp>
        <stp>[regression 04.xlsx]SEM!R163C7</stp>
        <tr r="G163" s="3"/>
      </tp>
    </main>
    <main first="bofaddin.rtdserver">
      <tp t="s">
        <v>#N/A N/A</v>
        <stp/>
        <stp>BDH|8659874175609739780</stp>
        <tr r="AD33" s="20"/>
      </tp>
      <tp t="s">
        <v>#N/A N/A</v>
        <stp/>
        <stp>BDH|6482996136834678168</stp>
        <tr r="AD37" s="20"/>
      </tp>
    </main>
    <main first="bloomberg.rtd">
      <tp t="s">
        <v>XS0968913342</v>
        <stp/>
        <stp>##V3_BDPV12</stp>
        <stp>EJ811600 Corp</stp>
        <stp>ID_ISIN</stp>
        <stp>[regression 04.xlsx]tkrBbg!R2C6</stp>
        <tr r="F2" s="5"/>
      </tp>
      <tp t="s">
        <v>Y</v>
        <stp/>
        <stp>##V3_BDPV12</stp>
        <stp>XS1043545059 Corp</stp>
        <stp>callable</stp>
        <stp>[regression 04.xlsx]SEM!R417C7</stp>
        <tr r="G417" s="3"/>
      </tp>
    </main>
    <main first="bloomberg.rtd">
      <tp t="s">
        <v>Y</v>
        <stp/>
        <stp>##V3_BDPV12</stp>
        <stp>FR0013330529 Corp</stp>
        <stp>callable</stp>
        <stp>[regression 04.xlsx]SEM!R157C7</stp>
        <tr r="G157" s="3"/>
      </tp>
      <tp t="s">
        <v>XS1050461034</v>
        <stp/>
        <stp>##V3_BDPV12</stp>
        <stp>EK143492 Corp</stp>
        <stp>ID_ISIN</stp>
        <stp>[regression 04.xlsx]tkrBbg!R2C6</stp>
        <tr r="F2" s="5"/>
      </tp>
    </main>
    <main first="bofaddin.rtdserver">
      <tp t="s">
        <v>#N/A N/A</v>
        <stp/>
        <stp>BDH|2846105094652375117</stp>
        <tr r="AD21" s="20"/>
      </tp>
    </main>
    <main first="bloomberg.rtd">
      <tp t="s">
        <v>FR0013330537</v>
        <stp/>
        <stp>##V3_BDPV12</stp>
        <stp>AS146490 Corp</stp>
        <stp>ID_ISIN</stp>
        <stp>[regression 04.xlsx]tkrBbg!R2C6</stp>
        <tr r="F2" s="5"/>
      </tp>
      <tp t="s">
        <v>Y</v>
        <stp/>
        <stp>##V3_BDPV12</stp>
        <stp>XS1713463559 Corp</stp>
        <stp>callable</stp>
        <stp>[regression 04.xlsx]SEM!R176C7</stp>
        <tr r="G176" s="3"/>
      </tp>
      <tp t="s">
        <v>Y</v>
        <stp/>
        <stp>##V3_BDPV12</stp>
        <stp>XS1888179477 Corp</stp>
        <stp>callable</stp>
        <stp>[regression 04.xlsx]SEM!R161C7</stp>
        <tr r="G161" s="3"/>
      </tp>
    </main>
    <main first="bloomberg.rtd">
      <tp t="s">
        <v>Y</v>
        <stp/>
        <stp>##V3_BDPV12</stp>
        <stp>XS1890845875 Corp</stp>
        <stp>callable</stp>
        <stp>[regression 04.xlsx]SEM!R128C7</stp>
        <tr r="G128" s="3"/>
      </tp>
    </main>
    <main first="bloomberg.rtd">
      <tp t="s">
        <v>Y</v>
        <stp/>
        <stp>##V3_BDPV12</stp>
        <stp>XS1400626690 Corp</stp>
        <stp>callable</stp>
        <stp>[regression 04.xlsx]SEM!R378C7</stp>
        <tr r="G378" s="3"/>
      </tp>
    </main>
    <main first="bloomberg.rtd">
      <tp t="s">
        <v>Y</v>
        <stp/>
        <stp>##V3_BDPV12</stp>
        <stp>XS1884698256 Corp</stp>
        <stp>callable</stp>
        <stp>[regression 04.xlsx]SEM!R364C7</stp>
        <tr r="G364" s="3"/>
      </tp>
      <tp t="s">
        <v>Y</v>
        <stp/>
        <stp>##V3_BDPV12</stp>
        <stp>XS2046625765 Corp</stp>
        <stp>callable</stp>
        <stp>[regression 04.xlsx]SEM!R384C7</stp>
        <tr r="G384" s="3"/>
      </tp>
    </main>
    <main first="bloomberg.rtd">
      <tp t="s">
        <v>#N/A Field Not Applicable</v>
        <stp/>
        <stp>##V3_BDPV12</stp>
        <stp>USF8586CRW49 Corp</stp>
        <stp>final_maturity</stp>
        <stp>[regression 04.xlsx]SEM!R426C9</stp>
        <tr r="I426" s="3"/>
      </tp>
    </main>
    <main first="bloomberg.rtd">
      <tp t="s">
        <v>XS1309436753</v>
        <stp/>
        <stp>##V3_BDPV12</stp>
        <stp>QJ190690 Corp</stp>
        <stp>ID_ISIN</stp>
        <stp>[regression 04.xlsx]tkrBbg!R2C6</stp>
        <tr r="F2" s="5"/>
      </tp>
      <tp t="s">
        <v>Y</v>
        <stp/>
        <stp>##V3_BDPV12</stp>
        <stp>XS1309437215 Corp</stp>
        <stp>callable</stp>
        <stp>[regression 04.xlsx]SEM!R102C7</stp>
        <tr r="G102" s="3"/>
      </tp>
    </main>
    <main first="bloomberg.rtd">
      <tp t="s">
        <v>Y</v>
        <stp/>
        <stp>##V3_BDPV12</stp>
        <stp>XS1254119750 Corp</stp>
        <stp>callable</stp>
        <stp>[regression 04.xlsx]SEM!R143C7</stp>
        <tr r="G143" s="3"/>
      </tp>
    </main>
    <main first="bofaddin.rtdserver">
      <tp t="s">
        <v>#N/A N/A</v>
        <stp/>
        <stp>BDH|1505892496989883050</stp>
        <tr r="Y36" s="20"/>
      </tp>
    </main>
    <main first="bofaddin.rtdserver">
      <tp t="s">
        <v>#N/A N/A</v>
        <stp/>
        <stp>BDH|1528765491362758428</stp>
        <tr r="Z24" s="20"/>
      </tp>
    </main>
    <main first="bloomberg.rtd">
      <tp t="s">
        <v>Y</v>
        <stp/>
        <stp>##V3_BDPV12</stp>
        <stp>US780099CK11 Corp</stp>
        <stp>callable</stp>
        <stp>[regression 04.xlsx]SEM!R379C7</stp>
        <tr r="G379" s="3"/>
      </tp>
    </main>
    <main first="bofaddin.rtdserver">
      <tp t="e">
        <v>#N/A</v>
        <stp/>
        <stp>BDH|8123926508199827179</stp>
        <tr r="F9" s="9"/>
      </tp>
    </main>
    <main first="bofaddin.rtdserver">
      <tp t="s">
        <v>#N/A N/A</v>
        <stp/>
        <stp>BDH|5179307326505047825</stp>
        <tr r="AE43" s="20"/>
        <tr r="AD43" s="20"/>
      </tp>
    </main>
    <main first="bloomberg.rtd">
      <tp t="s">
        <v>INNOGY FINANCE</v>
        <stp/>
        <stp>##V3_BDPV12</stp>
        <stp>XS1595704872 Corp</stp>
        <stp>short_name</stp>
        <stp>[regression 04.xlsx]SEM!R40C5</stp>
        <tr r="E40" s="3"/>
      </tp>
      <tp t="s">
        <v>DEUTSCH BAHN FIN</v>
        <stp/>
        <stp>##V3_BDPV12</stp>
        <stp>XS2156768546 Corp</stp>
        <stp>short_name</stp>
        <stp>[regression 04.xlsx]SEM!R16C5</stp>
        <tr r="E16" s="3"/>
      </tp>
      <tp t="s">
        <v>TOTAL CAP INTL</v>
        <stp/>
        <stp>##V3_BDPV12</stp>
        <stp>XS1693818525 Corp</stp>
        <stp>short_name</stp>
        <stp>[regression 04.xlsx]SEM!R75C5</stp>
        <tr r="E75" s="3"/>
      </tp>
      <tp t="s">
        <v>DEUTSCH BAHN FIN</v>
        <stp/>
        <stp>##V3_BDPV12</stp>
        <stp>XS1772374770 Corp</stp>
        <stp>short_name</stp>
        <stp>[regression 04.xlsx]SEM!R17C5</stp>
        <tr r="E17" s="3"/>
      </tp>
      <tp t="s">
        <v>SHELL INTL FIN</v>
        <stp/>
        <stp>##V3_BDPV12</stp>
        <stp>XS2078735433 Corp</stp>
        <stp>short_name</stp>
        <stp>[regression 04.xlsx]SEM!R47C5</stp>
        <tr r="E47" s="3"/>
      </tp>
      <tp t="s">
        <v>JPMORGAN CHASE</v>
        <stp/>
        <stp>##V3_BDPV12</stp>
        <stp>XS2123320033 Corp</stp>
        <stp>short_name</stp>
        <stp>[regression 04.xlsx]SEM!R87C5</stp>
        <tr r="E87" s="3"/>
      </tp>
      <tp t="s">
        <v>VIER GAS TRANSPO</v>
        <stp/>
        <stp>##V3_BDPV12</stp>
        <stp>XS0942081570 Corp</stp>
        <stp>short_name</stp>
        <stp>[regression 04.xlsx]SEM!R66C5</stp>
        <tr r="E66" s="3"/>
      </tp>
      <tp t="e">
        <v>#N/A</v>
        <stp/>
        <stp>##V3_BDPV12</stp>
        <stp xml:space="preserve">CH0537261858_JP_REPO </stp>
        <stp>final_maturity</stp>
        <stp>[regression 04.xlsx]SEM!R218C9</stp>
        <tr r="I218" s="3"/>
      </tp>
      <tp t="s">
        <v>UBS AG LONDON</v>
        <stp/>
        <stp>##V3_BDPV12</stp>
        <stp>XS2149270477 Corp</stp>
        <stp>short_name</stp>
        <stp>[regression 04.xlsx]SEM!R76C5</stp>
        <tr r="E76" s="3"/>
      </tp>
      <tp t="s">
        <v>ENGIE</v>
        <stp/>
        <stp>##V3_BDPV12</stp>
        <stp>FR0013504693 Corp</stp>
        <stp>short_name</stp>
        <stp>[regression 04.xlsx]SEM!R34C5</stp>
        <tr r="E34" s="3"/>
      </tp>
      <tp t="e">
        <v>#N/A</v>
        <stp/>
        <stp>##V3_BDPV12</stp>
        <stp xml:space="preserve">FR0013447877_JP_REPO </stp>
        <stp>final_maturity</stp>
        <stp>[regression 04.xlsx]SEM!R269C9</stp>
        <tr r="I269" s="3"/>
      </tp>
      <tp t="s">
        <v>ARKEMA</v>
        <stp/>
        <stp>##V3_BDPV12</stp>
        <stp>FR0013425170 Corp</stp>
        <stp>short_name</stp>
        <stp>[regression 04.xlsx]SEM!R95C5</stp>
        <tr r="E95" s="3"/>
      </tp>
      <tp t="s">
        <v>EUR</v>
        <stp/>
        <stp>##V3_BDPV12</stp>
        <stp>QJ993374 Corp</stp>
        <stp>crncy</stp>
        <stp>[regression 04.xlsx]curves!R33C21</stp>
        <tr r="U33" s="20"/>
      </tp>
      <tp t="e">
        <v>#N/A</v>
        <stp/>
        <stp>##V3_BDPV12</stp>
        <stp xml:space="preserve">US404280AT69_JP_REPO </stp>
        <stp>nxt_call_dt</stp>
        <stp>[regression 04.xlsx]SEM!R255C8</stp>
        <tr r="H255" s="3"/>
      </tp>
      <tp t="s">
        <v>EUR</v>
        <stp/>
        <stp>##V3_BDPV12</stp>
        <stp>EK858869 Corp</stp>
        <stp>crncy</stp>
        <stp>[regression 04.xlsx]curves!R37C20</stp>
        <tr r="T37" s="20"/>
      </tp>
      <tp t="s">
        <v>EUR</v>
        <stp/>
        <stp>##V3_BDPV12</stp>
        <stp>EK872764 Corp</stp>
        <stp>crncy</stp>
        <stp>[regression 04.xlsx]curves!R32C21</stp>
        <tr r="U32" s="20"/>
      </tp>
      <tp t="s">
        <v>EUR</v>
        <stp/>
        <stp>##V3_BDPV12</stp>
        <stp>EK605885 Corp</stp>
        <stp>crncy</stp>
        <stp>[regression 04.xlsx]curves!R43C20</stp>
        <tr r="T43" s="20"/>
      </tp>
      <tp t="s">
        <v>EUR</v>
        <stp/>
        <stp>##V3_BDPV12</stp>
        <stp>EK605885 Corp</stp>
        <stp>crncy</stp>
        <stp>[regression 04.xlsx]curves!R43C21</stp>
        <tr r="U43" s="20"/>
      </tp>
      <tp t="s">
        <v>EUR</v>
        <stp/>
        <stp>##V3_BDPV12</stp>
        <stp>AU654481 Corp</stp>
        <stp>crncy</stp>
        <stp>[regression 04.xlsx]curves!R50C20</stp>
        <tr r="T50" s="20"/>
      </tp>
      <tp t="s">
        <v>#N/A Field Not Applicable</v>
        <stp/>
        <stp>##V3_BDPV12</stp>
        <stp>OEM0 Comdty</stp>
        <stp>final_maturity</stp>
        <stp>[regression 04.xlsx]SEM!R92C9</stp>
        <tr r="I92" s="3"/>
      </tp>
      <tp t="s">
        <v>#N/A Field Not Applicable</v>
        <stp/>
        <stp>##V3_BDPV12</stp>
        <stp>UBM0 Comdty</stp>
        <stp>final_maturity</stp>
        <stp>[regression 04.xlsx]SEM!R65C9</stp>
        <tr r="I65" s="3"/>
      </tp>
      <tp t="s">
        <v>FERSM 2.124 PERP</v>
        <stp/>
        <stp>##V3_BDPV12</stp>
        <stp>AP909674 Corp</stp>
        <stp>security_name</stp>
        <stp>[regression 04.xlsx]all names!R35C7</stp>
        <tr r="G35" s="16"/>
      </tp>
      <tp t="s">
        <v>FERSM 2.124 PERP</v>
        <stp/>
        <stp>##V3_BDPV12</stp>
        <stp>AP909674 Corp</stp>
        <stp>security_name</stp>
        <stp>[regression 04.xlsx]all names!R35C6</stp>
        <tr r="F35" s="16"/>
      </tp>
      <tp t="s">
        <v>TELIAS 3 04/04/78</v>
        <stp/>
        <stp>##V3_BDPV12</stp>
        <stp>AM938782 Corp</stp>
        <stp>security_name</stp>
        <stp>[regression 04.xlsx]all names!R64C6</stp>
        <tr r="F64" s="16"/>
      </tp>
      <tp t="s">
        <v>EVKGR 2 1/8 07/07/77</v>
        <stp/>
        <stp>##V3_BDPV12</stp>
        <stp>AO148682 Corp</stp>
        <stp>security_name</stp>
        <stp>[regression 04.xlsx]all names!R34C6</stp>
        <tr r="F34" s="16"/>
      </tp>
      <tp t="s">
        <v>EVKGR 2 1/8 07/07/77</v>
        <stp/>
        <stp>##V3_BDPV12</stp>
        <stp>AO148682 Corp</stp>
        <stp>security_name</stp>
        <stp>[regression 04.xlsx]all names!R34C7</stp>
        <tr r="G34" s="16"/>
      </tp>
      <tp t="s">
        <v>18/11/2022</v>
        <stp/>
        <stp>##V3_BDPV12</stp>
        <stp>XS1139494493 Corp</stp>
        <stp>nxt_call_dt</stp>
        <stp>[regression 04.xlsx]tkrBbg!R2C10</stp>
        <tr r="J2" s="5"/>
      </tp>
      <tp t="s">
        <v>29/01/2024</v>
        <stp/>
        <stp>##V3_BDPV12</stp>
        <stp>XS1405765659 Corp</stp>
        <stp>nxt_call_dt</stp>
        <stp>[regression 04.xlsx]tkrBbg!R2C10</stp>
        <tr r="J2" s="5"/>
      </tp>
      <tp t="s">
        <v>06/06/2023</v>
        <stp/>
        <stp>##V3_BDPV12</stp>
        <stp>XS1405763019 Corp</stp>
        <stp>nxt_call_dt</stp>
        <stp>[regression 04.xlsx]tkrBbg!R2C10</stp>
        <tr r="J2" s="5"/>
      </tp>
      <tp t="s">
        <v>30/01/2025</v>
        <stp/>
        <stp>##V3_BDPV12</stp>
        <stp>XS2010032618 Corp</stp>
        <stp>nxt_call_dt</stp>
        <stp>[regression 04.xlsx]tkrBbg!R2C10</stp>
        <tr r="J2" s="5"/>
      </tp>
      <tp t="s">
        <v>01/10/2021</v>
        <stp/>
        <stp>##V3_BDPV12</stp>
        <stp>XS1115490523 Corp</stp>
        <stp>nxt_call_dt</stp>
        <stp>[regression 04.xlsx]tkrBbg!R2C10</stp>
        <tr r="J2" s="5"/>
      </tp>
      <tp t="s">
        <v>10/09/2020</v>
        <stp/>
        <stp>##V3_BDPV12</stp>
        <stp>XS0954674825 Corp</stp>
        <stp>nxt_call_dt</stp>
        <stp>[regression 04.xlsx]tkrBbg!R2C10</stp>
        <tr r="J2" s="5"/>
      </tp>
      <tp t="s">
        <v>18/07/2029</v>
        <stp/>
        <stp>##V3_BDPV12</stp>
        <stp>XS2010039548 Corp</stp>
        <stp>nxt_call_dt</stp>
        <stp>[regression 04.xlsx]tkrBbg!R2C10</stp>
        <tr r="J2" s="5"/>
      </tp>
      <tp t="s">
        <v>Baa3</v>
        <stp/>
        <stp>##V3_BDPV12</stp>
        <stp>EK545606 Corp</stp>
        <stp>rtg_moody</stp>
        <stp>[regression 04.xlsx]all names!R9C16</stp>
        <tr r="P9" s="16"/>
      </tp>
      <tp t="s">
        <v>04/12/2023</v>
        <stp/>
        <stp>##V3_BDPV12</stp>
        <stp>BE6309987400 Corp</stp>
        <stp>nxt_call_dt</stp>
        <stp>[regression 04.xlsx]tkrBbg!R2C10</stp>
        <tr r="J2" s="5"/>
      </tp>
      <tp t="s">
        <v>#N/A Invalid Security</v>
        <stp/>
        <stp>##V3_BDPV12</stp>
        <stp>IE00BD3WYB25 Corp</stp>
        <stp>callable</stp>
        <stp>[regression 04.xlsx]SEM!R187C7</stp>
        <tr r="G187" s="3"/>
      </tp>
      <tp t="s">
        <v>ORANGE</v>
        <stp/>
        <stp>##V3_BDPV12</stp>
        <stp>FR0013447877 Corp</stp>
        <stp>short_name</stp>
        <stp>[regression 04.xlsx]SEM!R137C5</stp>
        <tr r="E137" s="3"/>
      </tp>
      <tp t="s">
        <v>ELEC DE FRANCE</v>
        <stp/>
        <stp>##V3_BDPV12</stp>
        <stp>FR0011401751 Corp</stp>
        <stp>short_name</stp>
        <stp>[regression 04.xlsx]SEM!R111C5</stp>
        <tr r="E111" s="3"/>
      </tp>
      <tp t="s">
        <v>XS1206540806</v>
        <stp/>
        <stp>##V3_BDPV12</stp>
        <stp>EK811633 Corp</stp>
        <stp>ID_ISIN</stp>
        <stp>[regression 04.xlsx]tkrBbg!R2C6</stp>
        <tr r="F2" s="5"/>
      </tp>
      <tp t="s">
        <v>XS1634523754</v>
        <stp/>
        <stp>##V3_BDPV12</stp>
        <stp>AN964724 Corp</stp>
        <stp>ID_ISIN</stp>
        <stp>[regression 04.xlsx]tkrBbg!R2C6</stp>
        <tr r="F2" s="5"/>
      </tp>
    </main>
    <main first="bloomberg.rtd">
      <tp t="s">
        <v>UBS GROUP</v>
        <stp/>
        <stp>##V3_BDPV12</stp>
        <stp>CH0400441280 Corp</stp>
        <stp>short_name</stp>
        <stp>[regression 04.xlsx]SEM!R385C5</stp>
        <tr r="E385" s="3"/>
      </tp>
    </main>
    <main first="bofaddin.rtdserver">
      <tp t="s">
        <v>#N/A N/A</v>
        <stp/>
        <stp>BDH|7286585946889589513</stp>
        <tr r="AD13" s="20"/>
      </tp>
    </main>
    <main first="bloomberg.rtd">
      <tp t="s">
        <v>XS2110077299</v>
        <stp/>
        <stp>##V3_BDPV12</stp>
        <stp>ZP989429 Corp</stp>
        <stp>ID_ISIN</stp>
        <stp>[regression 04.xlsx]tkrBbg!R2C6</stp>
        <tr r="F2" s="5"/>
      </tp>
      <tp t="s">
        <v>XS1216020161</v>
        <stp/>
        <stp>##V3_BDPV12</stp>
        <stp>EK825033 Corp</stp>
        <stp>ID_ISIN</stp>
        <stp>[regression 04.xlsx]tkrBbg!R2C6</stp>
        <tr r="F2" s="5"/>
      </tp>
      <tp t="s">
        <v>XS0969341147</v>
        <stp/>
        <stp>##V3_BDPV12</stp>
        <stp>EJ814830 Corp</stp>
        <stp>ID_ISIN</stp>
        <stp>[regression 04.xlsx]tkrBbg!R2C6</stp>
        <tr r="F2" s="5"/>
      </tp>
    </main>
    <main first="bloomberg.rtd">
      <tp t="s">
        <v>Y</v>
        <stp/>
        <stp>##V3_BDPV12</stp>
        <stp>FR0013330529 Corp</stp>
        <stp>callable</stp>
        <stp>[regression 04.xlsx]SEM!R184C7</stp>
        <tr r="G184" s="3"/>
      </tp>
    </main>
    <main first="bofaddin.rtdserver">
      <tp t="e">
        <v>#N/A</v>
        <stp/>
        <stp>BDH|9442495808487980026</stp>
        <tr r="F28" s="17"/>
      </tp>
    </main>
    <main first="bloomberg.rtd">
      <tp t="s">
        <v>XS1268050397</v>
        <stp/>
        <stp>##V3_BDPV12</stp>
        <stp>UV309787 Corp</stp>
        <stp>ID_ISIN</stp>
        <stp>[regression 04.xlsx]tkrBbg!R2C6</stp>
        <tr r="F2" s="5"/>
      </tp>
      <tp t="s">
        <v>XS0954674825</v>
        <stp/>
        <stp>##V3_BDPV12</stp>
        <stp>EJ817236 Corp</stp>
        <stp>ID_ISIN</stp>
        <stp>[regression 04.xlsx]tkrBbg!R2C6</stp>
        <tr r="F2" s="5"/>
      </tp>
      <tp t="s">
        <v>Y</v>
        <stp/>
        <stp>##V3_BDPV12</stp>
        <stp>XS1139494493 Corp</stp>
        <stp>callable</stp>
        <stp>[regression 04.xlsx]SEM!R179C7</stp>
        <tr r="G179" s="3"/>
      </tp>
    </main>
    <main first="bofaddin.rtdserver">
      <tp t="s">
        <v>#N/A N/A</v>
        <stp/>
        <stp>BDH|5290424586022989108</stp>
        <tr r="Y45" s="20"/>
      </tp>
    </main>
    <main first="bloomberg.rtd">
      <tp t="s">
        <v>XS1811181566</v>
        <stp/>
        <stp>##V3_BDPV12</stp>
        <stp>AS256491 Corp</stp>
        <stp>ID_ISIN</stp>
        <stp>[regression 04.xlsx]tkrBbg!R2C6</stp>
        <tr r="F2" s="5"/>
      </tp>
      <tp t="s">
        <v>FR0013431244</v>
        <stp/>
        <stp>##V3_BDPV12</stp>
        <stp>AZ371883 Corp</stp>
        <stp>ID_ISIN</stp>
        <stp>[regression 04.xlsx]tkrBbg!R2C6</stp>
        <tr r="F2" s="5"/>
      </tp>
    </main>
    <main first="bloomberg.rtd">
      <tp t="s">
        <v>BE6309987400</v>
        <stp/>
        <stp>##V3_BDPV12</stp>
        <stp>AV915324 Corp</stp>
        <stp>ID_ISIN</stp>
        <stp>[regression 04.xlsx]tkrBbg!R2C6</stp>
        <tr r="F2" s="5"/>
      </tp>
    </main>
    <main first="bofaddin.rtdserver">
      <tp t="s">
        <v>#N/A N/A</v>
        <stp/>
        <stp>BDH|6520207167940754870</stp>
        <tr r="Z50" s="20"/>
      </tp>
    </main>
    <main first="bloomberg.rtd">
      <tp t="s">
        <v>XS1797663967</v>
        <stp/>
        <stp>##V3_BDPV12</stp>
        <stp>AR887333 Corp</stp>
        <stp>ID_ISIN</stp>
        <stp>[regression 04.xlsx]tkrBbg!R2C6</stp>
        <tr r="F2" s="5"/>
      </tp>
      <tp t="s">
        <v>Y</v>
        <stp/>
        <stp>##V3_BDPV12</stp>
        <stp>XS2010036874 Corp</stp>
        <stp>callable</stp>
        <stp>[regression 04.xlsx]SEM!R140C7</stp>
        <tr r="G140" s="3"/>
      </tp>
      <tp t="s">
        <v>Y</v>
        <stp/>
        <stp>##V3_BDPV12</stp>
        <stp>XS1501167164 Corp</stp>
        <stp>callable</stp>
        <stp>[regression 04.xlsx]SEM!R153C7</stp>
        <tr r="G153" s="3"/>
      </tp>
      <tp t="s">
        <v>Y</v>
        <stp/>
        <stp>##V3_BDPV12</stp>
        <stp>XS2046625765 Corp</stp>
        <stp>callable</stp>
        <stp>[regression 04.xlsx]SEM!R427C7</stp>
        <tr r="G427" s="3"/>
      </tp>
      <tp t="s">
        <v>Y</v>
        <stp/>
        <stp>##V3_BDPV12</stp>
        <stp>XS1884698256 Corp</stp>
        <stp>callable</stp>
        <stp>[regression 04.xlsx]SEM!R407C7</stp>
        <tr r="G407" s="3"/>
      </tp>
    </main>
    <main first="bloomberg.rtd">
      <tp t="s">
        <v>Y</v>
        <stp/>
        <stp>##V3_BDPV12</stp>
        <stp>FR0013330537 Corp</stp>
        <stp>callable</stp>
        <stp>[regression 04.xlsx]SEM!R185C7</stp>
        <tr r="G185" s="3"/>
      </tp>
      <tp t="s">
        <v>Y</v>
        <stp/>
        <stp>##V3_BDPV12</stp>
        <stp>XS1658012023 Corp</stp>
        <stp>callable</stp>
        <stp>[regression 04.xlsx]SEM!R346C7</stp>
        <tr r="G346" s="3"/>
      </tp>
    </main>
    <main first="bloomberg.rtd">
      <tp t="s">
        <v>XS1642682410</v>
        <stp/>
        <stp>##V3_BDPV12</stp>
        <stp>AO262498 Corp</stp>
        <stp>ID_ISIN</stp>
        <stp>[regression 04.xlsx]tkrBbg!R2C6</stp>
        <tr r="F2" s="5"/>
      </tp>
    </main>
    <main first="bofaddin.rtdserver">
      <tp t="e">
        <v>#N/A</v>
        <stp/>
        <stp>BDH|1246861623357032616</stp>
        <tr r="F30" s="15"/>
        <tr r="F11" s="14"/>
      </tp>
    </main>
    <main first="bloomberg.rtd">
      <tp t="s">
        <v>Y</v>
        <stp/>
        <stp>##V3_BDPV12</stp>
        <stp>XS1309436910 Corp</stp>
        <stp>callable</stp>
        <stp>[regression 04.xlsx]SEM!R101C7</stp>
        <tr r="G101" s="3"/>
      </tp>
    </main>
    <main first="bofaddin.rtdserver">
      <tp t="s">
        <v>#N/A N/A</v>
        <stp/>
        <stp>BDH|7701626021771659861</stp>
        <tr r="Y49" s="20"/>
      </tp>
    </main>
    <main first="bloomberg.rtd">
      <tp t="s">
        <v>Y</v>
        <stp/>
        <stp>##V3_BDPV12</stp>
        <stp>FR0013292828 Corp</stp>
        <stp>callable</stp>
        <stp>[regression 04.xlsx]SEM!R105C7</stp>
        <tr r="G105" s="3"/>
      </tp>
    </main>
    <main first="bofaddin.rtdserver">
      <tp t="e">
        <v>#N/A</v>
        <stp/>
        <stp>BDH|7371794165294235883</stp>
        <tr r="F25" s="17"/>
      </tp>
    </main>
    <main first="bloomberg.rtd">
      <tp t="s">
        <v>ELI LILLY &amp; CO</v>
        <stp/>
        <stp>##V3_BDPV12</stp>
        <stp>XS2075938006 Corp</stp>
        <stp>short_name</stp>
        <stp>[regression 04.xlsx]SEM!R41C5</stp>
        <tr r="E41" s="3"/>
      </tp>
      <tp t="s">
        <v>AFFP 1 7/8 01/16/25</v>
        <stp/>
        <stp>##V3_BDPV12</stp>
        <stp>ZP426727 Corp</stp>
        <stp>security_name</stp>
        <stp>[regression 04.xlsx]all names!R8C7</stp>
        <tr r="G8" s="16"/>
      </tp>
      <tp t="s">
        <v>ENI SPA</v>
        <stp/>
        <stp>##V3_BDPV12</stp>
        <stp>XS1412711217 Corp</stp>
        <stp>short_name</stp>
        <stp>[regression 04.xlsx]SEM!R36C5</stp>
        <tr r="E36" s="3"/>
      </tp>
      <tp t="s">
        <v>EUR</v>
        <stp/>
        <stp>##V3_BDPV12</stp>
        <stp>AP809058 Corp</stp>
        <stp>crncy</stp>
        <stp>[regression 04.xlsx]curves!R25C21</stp>
        <tr r="U25" s="20"/>
      </tp>
      <tp t="s">
        <v>ENGIE</v>
        <stp/>
        <stp>##V3_BDPV12</stp>
        <stp>FR0013455821 Corp</stp>
        <stp>short_name</stp>
        <stp>[regression 04.xlsx]SEM!R30C5</stp>
        <tr r="E30" s="3"/>
      </tp>
      <tp t="s">
        <v>AFFP 6 1/4 PERP</v>
        <stp/>
        <stp>##V3_BDPV12</stp>
        <stp>EK808355 Corp</stp>
        <stp>security_name</stp>
        <stp>[regression 04.xlsx]all names!R8C6</stp>
        <tr r="F8" s="16"/>
      </tp>
      <tp t="e">
        <v>#N/A</v>
        <stp/>
        <stp>##V3_BDPV12</stp>
        <stp xml:space="preserve">FR0013365285_JP_REPO </stp>
        <stp>final_maturity</stp>
        <stp>[regression 04.xlsx]SEM!R238C9</stp>
        <tr r="I238" s="3"/>
      </tp>
      <tp t="s">
        <v>EUR</v>
        <stp/>
        <stp>##V3_BDPV12</stp>
        <stp>EK508481 Corp</stp>
        <stp>crncy</stp>
        <stp>[regression 04.xlsx]curves!R34C20</stp>
        <tr r="T34" s="20"/>
      </tp>
      <tp t="s">
        <v>EUR</v>
        <stp/>
        <stp>##V3_BDPV12</stp>
        <stp>AZ851450 Corp</stp>
        <stp>crncy</stp>
        <stp>[regression 04.xlsx]curves!R22C21</stp>
        <tr r="U22" s="20"/>
      </tp>
      <tp t="s">
        <v>ULFP 2 7/8 PERP</v>
        <stp/>
        <stp>##V3_BDPV12</stp>
        <stp>AS146490 Corp</stp>
        <stp>security_name</stp>
        <stp>[regression 04.xlsx]all names!R69C7</stp>
        <tr r="G69" s="16"/>
      </tp>
      <tp t="s">
        <v>ULFP 2 1/8 PERP</v>
        <stp/>
        <stp>##V3_BDPV12</stp>
        <stp>AS146424 Corp</stp>
        <stp>security_name</stp>
        <stp>[regression 04.xlsx]all names!R69C6</stp>
        <tr r="F69" s="16"/>
      </tp>
      <tp t="e">
        <v>#N/A</v>
        <stp/>
        <stp>##V3_BDPV12</stp>
        <stp xml:space="preserve">USF22797RT78_JP_REPO </stp>
        <stp>nxt_call_dt</stp>
        <stp>[regression 04.xlsx]SEM!R193C8</stp>
        <tr r="H193" s="3"/>
      </tp>
      <tp t="s">
        <v>ELIASO 2 3/4 PERP</v>
        <stp/>
        <stp>##V3_BDPV12</stp>
        <stp>AU216832 Corp</stp>
        <stp>security_name</stp>
        <stp>[regression 04.xlsx]all names!R29C6</stp>
        <tr r="F29" s="16"/>
      </tp>
      <tp t="s">
        <v>ELIASO 2 3/4 PERP</v>
        <stp/>
        <stp>##V3_BDPV12</stp>
        <stp>AU216832 Corp</stp>
        <stp>security_name</stp>
        <stp>[regression 04.xlsx]all names!R29C7</stp>
        <tr r="G29" s="16"/>
      </tp>
      <tp t="s">
        <v>08/11/2024</v>
        <stp/>
        <stp>##V3_BDPV12</stp>
        <stp>XS2069101868 Corp</stp>
        <stp>nxt_call_dt</stp>
        <stp>[regression 04.xlsx]tkrBbg!R2C10</stp>
        <tr r="J2" s="5"/>
      </tp>
      <tp t="s">
        <v>19/07/2027</v>
        <stp/>
        <stp>##V3_BDPV12</stp>
        <stp>XS1642686676 Corp</stp>
        <stp>nxt_call_dt</stp>
        <stp>[regression 04.xlsx]tkrBbg!R2C10</stp>
        <tr r="J2" s="5"/>
      </tp>
      <tp t="s">
        <v>24/08/2026</v>
        <stp/>
        <stp>##V3_BDPV12</stp>
        <stp>XS1713463559 Corp</stp>
        <stp>nxt_call_dt</stp>
        <stp>[regression 04.xlsx]tkrBbg!R2C10</stp>
        <tr r="J2" s="5"/>
      </tp>
      <tp t="s">
        <v>27/04/2024</v>
        <stp/>
        <stp>##V3_BDPV12</stp>
        <stp>XS1974894138 Corp</stp>
        <stp>nxt_call_dt</stp>
        <stp>[regression 04.xlsx]tkrBbg!R2C10</stp>
        <tr r="J2" s="5"/>
      </tp>
      <tp t="s">
        <v>23/04/2023</v>
        <stp/>
        <stp>##V3_BDPV12</stp>
        <stp>XS1222591023 Corp</stp>
        <stp>nxt_call_dt</stp>
        <stp>[regression 04.xlsx]tkrBbg!R2C10</stp>
        <tr r="J2" s="5"/>
      </tp>
      <tp t="s">
        <v>24/08/2024</v>
        <stp/>
        <stp>##V3_BDPV12</stp>
        <stp>XS1720192696 Corp</stp>
        <stp>nxt_call_dt</stp>
        <stp>[regression 04.xlsx]tkrBbg!R2C10</stp>
        <tr r="J2" s="5"/>
      </tp>
    </main>
    <main first="bloomberg.rtd">
      <tp t="s">
        <v>03/10/2023</v>
        <stp/>
        <stp>##V3_BDPV12</stp>
        <stp>XS1888179477 Corp</stp>
        <stp>nxt_call_dt</stp>
        <stp>[regression 04.xlsx]tkrBbg!R2C10</stp>
        <tr r="J2" s="5"/>
      </tp>
      <tp t="s">
        <v>Y</v>
        <stp/>
        <stp>##V3_BDPV12</stp>
        <stp>US65557DAL55 Corp</stp>
        <stp>callable</stp>
        <stp>[regression 04.xlsx]SEM!R421C7</stp>
        <tr r="G421" s="3"/>
      </tp>
      <tp t="s">
        <v>01/04/2021</v>
        <stp/>
        <stp>##V3_BDPV12</stp>
        <stp>XS1196713298 Corp</stp>
        <stp>nxt_call_dt</stp>
        <stp>[regression 04.xlsx]tkrBbg!R2C10</stp>
        <tr r="J2" s="5"/>
      </tp>
      <tp t="s">
        <v>14/12/2024</v>
        <stp/>
        <stp>##V3_BDPV12</stp>
        <stp>XS1933828433 Corp</stp>
        <stp>nxt_call_dt</stp>
        <stp>[regression 04.xlsx]tkrBbg!R2C10</stp>
        <tr r="J2" s="5"/>
      </tp>
      <tp t="s">
        <v>01/10/2026</v>
        <stp/>
        <stp>##V3_BDPV12</stp>
        <stp>XS1115498260 Corp</stp>
        <stp>nxt_call_dt</stp>
        <stp>[regression 04.xlsx]tkrBbg!R2C10</stp>
        <tr r="J2" s="5"/>
      </tp>
      <tp t="s">
        <v>29/01/2026</v>
        <stp/>
        <stp>##V3_BDPV12</stp>
        <stp>FR0011401728 Corp</stp>
        <stp>nxt_call_dt</stp>
        <stp>[regression 04.xlsx]tkrBbg!R2C10</stp>
        <tr r="J2" s="5"/>
      </tp>
      <tp t="s">
        <v>CRED AGRICOLE SA</v>
        <stp/>
        <stp>##V3_BDPV12</stp>
        <stp>USF2R125CF03 Corp</stp>
        <stp>short_name</stp>
        <stp>[regression 04.xlsx]SEM!R343C5</stp>
        <tr r="E343" s="3"/>
      </tp>
      <tp t="s">
        <v>Y</v>
        <stp/>
        <stp>##V3_BDPV12</stp>
        <stp>US53944YAJ29 Corp</stp>
        <stp>callable</stp>
        <stp>[regression 04.xlsx]SEM!R416C7</stp>
        <tr r="G416" s="3"/>
      </tp>
      <tp t="s">
        <v>30/04/2079</v>
        <stp/>
        <stp>##V3_BDPV12</stp>
        <stp>PTEDPKOM0034 Corp</stp>
        <stp>final_maturity</stp>
        <stp>[regression 04.xlsx]SEM!R116C9</stp>
        <tr r="I116" s="3"/>
      </tp>
    </main>
    <main first="bloomberg.rtd">
      <tp t="s">
        <v>Y</v>
        <stp/>
        <stp>##V3_BDPV12</stp>
        <stp>XS0968913342 Corp</stp>
        <stp>callable</stp>
        <stp>[regression 04.xlsx]SEM!R169C7</stp>
        <tr r="G169" s="3"/>
      </tp>
    </main>
    <main first="bloomberg.rtd">
      <tp t="s">
        <v>Y</v>
        <stp/>
        <stp>##V3_BDPV12</stp>
        <stp>XS1963834251 Corp</stp>
        <stp>callable</stp>
        <stp>[regression 04.xlsx]SEM!R388C7</stp>
        <tr r="G388" s="3"/>
      </tp>
    </main>
    <main first="bofaddin.rtdserver">
      <tp t="s">
        <v>#N/A N/A</v>
        <stp/>
        <stp>BDH|4470770319700006977</stp>
        <tr r="AE21" s="20"/>
      </tp>
    </main>
    <main first="bloomberg.rtd">
      <tp t="s">
        <v>19/10/2020</v>
        <stp/>
        <stp>##V3_BDPV12</stp>
        <stp>USQ12441AA19 Corp</stp>
        <stp>nxt_call_dt</stp>
        <stp>[regression 04.xlsx]tkrBbg!R2C10</stp>
        <tr r="J2" s="5"/>
      </tp>
      <tp t="s">
        <v>Y</v>
        <stp/>
        <stp>##V3_BDPV12</stp>
        <stp>FR0013413887 Corp</stp>
        <stp>callable</stp>
        <stp>[regression 04.xlsx]SEM!R138C7</stp>
        <tr r="G138" s="3"/>
      </tp>
      <tp t="s">
        <v>Y</v>
        <stp/>
        <stp>##V3_BDPV12</stp>
        <stp>XS1629658755 Corp</stp>
        <stp>callable</stp>
        <stp>[regression 04.xlsx]SEM!R166C7</stp>
        <tr r="G166" s="3"/>
      </tp>
      <tp t="s">
        <v>XS1629658755</v>
        <stp/>
        <stp>##V3_BDPV12</stp>
        <stp>AN880322 Corp</stp>
        <stp>ID_ISIN</stp>
        <stp>[regression 04.xlsx]tkrBbg!R2C6</stp>
        <tr r="F2" s="5"/>
      </tp>
      <tp t="s">
        <v>XS1591694481</v>
        <stp/>
        <stp>##V3_BDPV12</stp>
        <stp>AM888722 Corp</stp>
        <stp>ID_ISIN</stp>
        <stp>[regression 04.xlsx]tkrBbg!R2C6</stp>
        <tr r="F2" s="5"/>
      </tp>
      <tp t="s">
        <v>Y</v>
        <stp/>
        <stp>##V3_BDPV12</stp>
        <stp>US404280AS86 Corp</stp>
        <stp>callable</stp>
        <stp>[regression 04.xlsx]SEM!R410C7</stp>
        <tr r="G410" s="3"/>
      </tp>
    </main>
    <main first="bofaddin.rtdserver">
      <tp t="s">
        <v>#N/A N/A</v>
        <stp/>
        <stp>BDH|9766385648322255773</stp>
        <tr r="AD51" s="20"/>
      </tp>
    </main>
    <main first="bloomberg.rtd">
      <tp t="s">
        <v>Y</v>
        <stp/>
        <stp>##V3_BDPV12</stp>
        <stp>XS1571333811 Corp</stp>
        <stp>callable</stp>
        <stp>[regression 04.xlsx]SEM!R347C7</stp>
        <tr r="G347" s="3"/>
      </tp>
    </main>
    <main first="bloomberg.rtd">
      <tp t="s">
        <v>Y</v>
        <stp/>
        <stp>##V3_BDPV12</stp>
        <stp>XS1602466424 Corp</stp>
        <stp>callable</stp>
        <stp>[regression 04.xlsx]SEM!R393C7</stp>
        <tr r="G393" s="3"/>
      </tp>
      <tp t="s">
        <v>Y</v>
        <stp/>
        <stp>##V3_BDPV12</stp>
        <stp>XS1043552261 Corp</stp>
        <stp>callable</stp>
        <stp>[regression 04.xlsx]SEM!R376C7</stp>
        <tr r="G376" s="3"/>
      </tp>
    </main>
    <main first="bofaddin.rtdserver">
      <tp t="s">
        <v>#N/A N/A</v>
        <stp/>
        <stp>BDH|9243936831620468853</stp>
        <tr r="Y24" s="20"/>
      </tp>
    </main>
    <main first="bloomberg.rtd">
      <tp t="s">
        <v>XS1629774230</v>
        <stp/>
        <stp>##V3_BDPV12</stp>
        <stp>AN880326 Corp</stp>
        <stp>ID_ISIN</stp>
        <stp>[regression 04.xlsx]tkrBbg!R2C6</stp>
        <tr r="F2" s="5"/>
      </tp>
    </main>
    <main first="bofaddin.rtdserver">
      <tp t="s">
        <v>#N/A N/A</v>
        <stp/>
        <stp>BDH|7740537272499577757</stp>
        <tr r="Y44" s="20"/>
      </tp>
    </main>
    <main first="bloomberg.rtd">
      <tp t="s">
        <v>Y</v>
        <stp/>
        <stp>##V3_BDPV12</stp>
        <stp>FR0013447877 Corp</stp>
        <stp>callable</stp>
        <stp>[regression 04.xlsx]SEM!R137C7</stp>
        <tr r="G137" s="3"/>
      </tp>
      <tp t="s">
        <v>XS2114413565</v>
        <stp/>
        <stp>##V3_BDPV12</stp>
        <stp>ZP991036 Corp</stp>
        <stp>ID_ISIN</stp>
        <stp>[regression 04.xlsx]tkrBbg!R2C6</stp>
        <tr r="F2" s="5"/>
      </tp>
    </main>
    <main first="bloomberg.rtd">
      <tp t="s">
        <v>Y</v>
        <stp/>
        <stp>##V3_BDPV12</stp>
        <stp>CH0400441280 Corp</stp>
        <stp>callable</stp>
        <stp>[regression 04.xlsx]SEM!R428C7</stp>
        <tr r="G428" s="3"/>
      </tp>
      <tp t="s">
        <v>Y</v>
        <stp/>
        <stp>##V3_BDPV12</stp>
        <stp>XS2024502960 Corp</stp>
        <stp>callable</stp>
        <stp>[regression 04.xlsx]SEM!R355C7</stp>
        <tr r="G355" s="3"/>
      </tp>
      <tp t="s">
        <v>Y</v>
        <stp/>
        <stp>##V3_BDPV12</stp>
        <stp>XS1731823255 Corp</stp>
        <stp>callable</stp>
        <stp>[regression 04.xlsx]SEM!R148C7</stp>
        <tr r="G148" s="3"/>
      </tp>
    </main>
    <main first="bloomberg.rtd">
      <tp t="s">
        <v>#N/A Invalid Security</v>
        <stp/>
        <stp>##V3_BDPV12</stp>
        <stp xml:space="preserve">EURUSD CASH </stp>
        <stp>final_maturity</stp>
        <stp>[regression 04.xlsx]SEM!R362C9</stp>
        <tr r="I362" s="3"/>
      </tp>
      <tp t="s">
        <v>ENI SPA</v>
        <stp/>
        <stp>##V3_BDPV12</stp>
        <stp>XS2107315470 Corp</stp>
        <stp>short_name</stp>
        <stp>[regression 04.xlsx]SEM!R35C5</stp>
        <tr r="E35" s="3"/>
      </tp>
      <tp t="s">
        <v>VEOLIA ENVRNMT</v>
        <stp/>
        <stp>##V3_BDPV12</stp>
        <stp>FR0013476595 Corp</stp>
        <stp>short_name</stp>
        <stp>[regression 04.xlsx]SEM!R77C5</stp>
        <tr r="E77" s="3"/>
      </tp>
      <tp t="s">
        <v>EUR</v>
        <stp/>
        <stp>##V3_BDPV12</stp>
        <stp>EK588292 Corp</stp>
        <stp>crncy</stp>
        <stp>[regression 04.xlsx]curves!R32C20</stp>
        <tr r="T32" s="20"/>
      </tp>
      <tp t="s">
        <v>EUR</v>
        <stp/>
        <stp>##V3_BDPV12</stp>
        <stp>BJ814648 Corp</stp>
        <stp>crncy</stp>
        <stp>[regression 04.xlsx]curves!R36C21</stp>
        <tr r="U36" s="20"/>
      </tp>
      <tp t="e">
        <v>#N/A</v>
        <stp/>
        <stp>##V3_BDPV12</stp>
        <stp xml:space="preserve">FR0013455821_JP_REPO </stp>
        <stp>final_maturity</stp>
        <stp>[regression 04.xlsx]SEM!R239C9</stp>
        <tr r="I239" s="3"/>
      </tp>
      <tp t="s">
        <v>DEUTSCHLAND REP</v>
        <stp/>
        <stp>##V3_BDPV12</stp>
        <stp>DE0001102499 Govt</stp>
        <stp>short_name</stp>
        <stp>[regression 04.xlsx]SEM!R18C5</stp>
        <tr r="E18" s="3"/>
      </tp>
      <tp t="s">
        <v>ELEC DE FRANCE</v>
        <stp/>
        <stp>##V3_BDPV12</stp>
        <stp>FR0013213295 Corp</stp>
        <stp>short_name</stp>
        <stp>[regression 04.xlsx]SEM!R21C5</stp>
        <tr r="E21" s="3"/>
      </tp>
      <tp t="s">
        <v>ELEC DE FRANCE</v>
        <stp/>
        <stp>##V3_BDPV12</stp>
        <stp>FR0010961581 Corp</stp>
        <stp>short_name</stp>
        <stp>[regression 04.xlsx]SEM!R22C5</stp>
        <tr r="E22" s="3"/>
      </tp>
      <tp t="s">
        <v>ACFP 4 1/8 PERP</v>
        <stp/>
        <stp>##V3_BDPV12</stp>
        <stp>EK337178 Corp</stp>
        <stp>security_name</stp>
        <stp>[regression 04.xlsx]all names!R7C6</stp>
        <tr r="F7" s="16"/>
      </tp>
      <tp t="s">
        <v>GBP</v>
        <stp/>
        <stp>##V3_BDPV12</stp>
        <stp>EJ814840 Corp</stp>
        <stp>crncy</stp>
        <stp>[regression 04.xlsx]curves!R10C20</stp>
        <tr r="T10" s="20"/>
      </tp>
      <tp t="s">
        <v>EUR</v>
        <stp/>
        <stp>##V3_BDPV12</stp>
        <stp>QJ937853 Corp</stp>
        <stp>crncy</stp>
        <stp>[regression 04.xlsx]curves!R42C20</stp>
        <tr r="T42" s="20"/>
      </tp>
      <tp t="s">
        <v>EUR</v>
        <stp/>
        <stp>##V3_BDPV12</stp>
        <stp>BJ924355 Corp</stp>
        <stp>crncy</stp>
        <stp>[regression 04.xlsx]curves!R19C21</stp>
        <tr r="U19" s="20"/>
      </tp>
      <tp t="s">
        <v>IBESM 1 7/8 PERP</v>
        <stp/>
        <stp>##V3_BDPV12</stp>
        <stp>AQ026565 Corp</stp>
        <stp>security_name</stp>
        <stp>[regression 04.xlsx]all names!R38C6</stp>
        <tr r="F38" s="16"/>
      </tp>
      <tp t="s">
        <v>IBESM 3 1/4 PERP</v>
        <stp/>
        <stp>##V3_BDPV12</stp>
        <stp>AX076550 Corp</stp>
        <stp>security_name</stp>
        <stp>[regression 04.xlsx]all names!R38C7</stp>
        <tr r="G38" s="16"/>
      </tp>
      <tp t="s">
        <v>EDF 4 PERP</v>
        <stp/>
        <stp>##V3_BDPV12</stp>
        <stp>AU669900 Corp</stp>
        <stp>security_name</stp>
        <stp>[regression 04.xlsx]all names!R27C6</stp>
        <tr r="F27" s="16"/>
      </tp>
      <tp t="s">
        <v>RWE 3 1/2 04/21/75</v>
        <stp/>
        <stp>##V3_BDPV12</stp>
        <stp>EK858869 Corp</stp>
        <stp>security_name</stp>
        <stp>[regression 04.xlsx]all names!R52C6</stp>
        <tr r="F52" s="16"/>
      </tp>
      <tp t="s">
        <v>SSELN 3 5/8 09/16/77</v>
        <stp/>
        <stp>##V3_BDPV12</stp>
        <stp>AM717420 Corp</stp>
        <stp>security_name</stp>
        <stp>[regression 04.xlsx]all names!R59C7</stp>
        <tr r="G59" s="16"/>
      </tp>
      <tp t="s">
        <v>23/04/2027</v>
        <stp/>
        <stp>##V3_BDPV12</stp>
        <stp>XS1222594472 Corp</stp>
        <stp>nxt_call_dt</stp>
        <stp>[regression 04.xlsx]tkrBbg!R2C10</stp>
        <tr r="J2" s="5"/>
      </tp>
      <tp t="s">
        <v>09/08/2023</v>
        <stp/>
        <stp>##V3_BDPV12</stp>
        <stp>XS1819537132 Corp</stp>
        <stp>nxt_call_dt</stp>
        <stp>[regression 04.xlsx]tkrBbg!R2C10</stp>
        <tr r="J2" s="5"/>
      </tp>
      <tp t="s">
        <v>06/09/2020</v>
        <stp/>
        <stp>##V3_BDPV12</stp>
        <stp>XS0969342384 Corp</stp>
        <stp>nxt_call_dt</stp>
        <stp>[regression 04.xlsx]tkrBbg!R2C10</stp>
        <tr r="J2" s="5"/>
      </tp>
      <tp t="s">
        <v>20/01/2023</v>
        <stp/>
        <stp>##V3_BDPV12</stp>
        <stp>XS1508392625 Corp</stp>
        <stp>nxt_call_dt</stp>
        <stp>[regression 04.xlsx]tkrBbg!R2C10</stp>
        <tr r="J2" s="5"/>
      </tp>
      <tp t="s">
        <v>01/04/2023</v>
        <stp/>
        <stp>##V3_BDPV12</stp>
        <stp>XS1115502988 Corp</stp>
        <stp>nxt_call_dt</stp>
        <stp>[regression 04.xlsx]tkrBbg!R2C10</stp>
        <tr r="J2" s="5"/>
      </tp>
      <tp t="s">
        <v>18/05/2022</v>
        <stp/>
        <stp>##V3_BDPV12</stp>
        <stp>XS1413581205 Corp</stp>
        <stp>nxt_call_dt</stp>
        <stp>[regression 04.xlsx]tkrBbg!R2C10</stp>
        <tr r="J2" s="5"/>
      </tp>
      <tp t="s">
        <v>12/11/2024</v>
        <stp/>
        <stp>##V3_BDPV12</stp>
        <stp>XS1890845875 Corp</stp>
        <stp>nxt_call_dt</stp>
        <stp>[regression 04.xlsx]tkrBbg!R2C10</stp>
        <tr r="J2" s="5"/>
      </tp>
      <tp t="s">
        <v>10/09/2020</v>
        <stp/>
        <stp>##V3_BDPV12</stp>
        <stp>XS1196714429 Corp</stp>
        <stp>nxt_call_dt</stp>
        <stp>[regression 04.xlsx]tkrBbg!R2C10</stp>
        <tr r="J2" s="5"/>
      </tp>
      <tp t="s">
        <v>21/04/2025</v>
        <stp/>
        <stp>##V3_BDPV12</stp>
        <stp>XS1219499032 Corp</stp>
        <stp>nxt_call_dt</stp>
        <stp>[regression 04.xlsx]tkrBbg!R2C10</stp>
        <tr r="J2" s="5"/>
      </tp>
      <tp t="s">
        <v>05/02/2027</v>
        <stp/>
        <stp>##V3_BDPV12</stp>
        <stp>XS2109819859 Corp</stp>
        <stp>nxt_call_dt</stp>
        <stp>[regression 04.xlsx]tkrBbg!R2C10</stp>
        <tr r="J2" s="5"/>
      </tp>
      <tp t="s">
        <v>#N/A N/A</v>
        <stp/>
        <stp>##V3_BDPV12</stp>
        <stp>EK337178 Corp</stp>
        <stp>rtg_moody</stp>
        <stp>[regression 04.xlsx]all names!R7C16</stp>
        <tr r="P7" s="16"/>
      </tp>
      <tp t="s">
        <v>Communications</v>
        <stp/>
        <stp>##V3_BDPV12</stp>
        <stp>USN4297BBC74 Corp</stp>
        <stp>industry_sector</stp>
        <stp>[regression 04.xlsx]tkrBbg!R2C13</stp>
        <tr r="M2" s="5"/>
      </tp>
      <tp t="s">
        <v>#N/A Field Not Applicable</v>
        <stp/>
        <stp>##V3_BDPV12</stp>
        <stp>FR0011993500 Corp</stp>
        <stp>nxt_call_dt</stp>
        <stp>[regression 04.xlsx]tkrBbg!R2C10</stp>
        <tr r="J2" s="5"/>
      </tp>
      <tp t="s">
        <v>22/01/2022</v>
        <stp/>
        <stp>##V3_BDPV12</stp>
        <stp>FR0011697010 Corp</stp>
        <stp>nxt_call_dt</stp>
        <stp>[regression 04.xlsx]tkrBbg!R2C10</stp>
        <tr r="J2" s="5"/>
      </tp>
      <tp t="s">
        <v>31/01/2024</v>
        <stp/>
        <stp>##V3_BDPV12</stp>
        <stp>FR0011606169 Corp</stp>
        <stp>nxt_call_dt</stp>
        <stp>[regression 04.xlsx]tkrBbg!R2C10</stp>
        <tr r="J2" s="5"/>
      </tp>
      <tp>
        <v>371.23627197175284</v>
        <stp/>
        <stp>##V3_BDPV12</stp>
        <stp>XS1207058733 Corp</stp>
        <stp>z_sprd_mid</stp>
        <stp>[regression 04.xlsx]main!R26C11</stp>
        <tr r="K26" s="1"/>
      </tp>
      <tp>
        <v>371.23627197175284</v>
        <stp/>
        <stp>##V3_BDPV12</stp>
        <stp>XS1207058733 Corp</stp>
        <stp>z_sprd_mid</stp>
        <stp>[regression 04.xlsx]main!R27C11</stp>
        <tr r="K27" s="1"/>
      </tp>
      <tp>
        <v>371.23627197175284</v>
        <stp/>
        <stp>##V3_BDPV12</stp>
        <stp>XS1207058733 Corp</stp>
        <stp>z_sprd_mid</stp>
        <stp>[regression 04.xlsx]main!R25C11</stp>
        <tr r="K25" s="1"/>
      </tp>
      <tp>
        <v>371.23627197175284</v>
        <stp/>
        <stp>##V3_BDPV12</stp>
        <stp>XS1207058733 Corp</stp>
        <stp>z_sprd_mid</stp>
        <stp>[regression 04.xlsx]main!R28C11</stp>
        <tr r="K28" s="1"/>
      </tp>
      <tp>
        <v>371.23627197175284</v>
        <stp/>
        <stp>##V3_BDPV12</stp>
        <stp>XS1207058733 Corp</stp>
        <stp>z_sprd_mid</stp>
        <stp>[regression 04.xlsx]main!R31C11</stp>
        <tr r="K31" s="1"/>
      </tp>
      <tp>
        <v>291.30350351861335</v>
        <stp/>
        <stp>##V3_BDPV12</stp>
        <stp>FR0013478252 Corp</stp>
        <stp>z_sprd_mid</stp>
        <stp>[regression 04.xlsx]main!R10C11</stp>
        <tr r="K10" s="1"/>
      </tp>
      <tp>
        <v>212.15555055026692</v>
        <stp/>
        <stp>##V3_BDPV12</stp>
        <stp>XS1501167164 Corp</stp>
        <stp>z_sprd_mid</stp>
        <stp>[regression 04.xlsx]main!R40C11</stp>
        <tr r="K40" s="1"/>
      </tp>
      <tp>
        <v>202.81176312571839</v>
        <stp/>
        <stp>##V3_BDPV12</stp>
        <stp>XS1309436910 Corp</stp>
        <stp>z_sprd_mid</stp>
        <stp>[regression 04.xlsx]main!R45C11</stp>
        <tr r="K45" s="1"/>
      </tp>
      <tp t="s">
        <v>ELEC DE FRANCE</v>
        <stp/>
        <stp>##V3_BDPV12</stp>
        <stp>FR0011697010 Corp</stp>
        <stp>short_name</stp>
        <stp>[regression 04.xlsx]SEM!R109C5</stp>
        <tr r="E109" s="3"/>
      </tp>
      <tp>
        <v>223.90569243899162</v>
        <stp/>
        <stp>##V3_BDPV12</stp>
        <stp>XS1974787480 Corp</stp>
        <stp>z_sprd_mid</stp>
        <stp>[regression 04.xlsx]main!R38C11</stp>
        <tr r="K38" s="1"/>
      </tp>
      <tp>
        <v>223.90569243899162</v>
        <stp/>
        <stp>##V3_BDPV12</stp>
        <stp>XS1974787480 Corp</stp>
        <stp>z_sprd_mid</stp>
        <stp>[regression 04.xlsx]main!R39C11</stp>
        <tr r="K39" s="1"/>
      </tp>
      <tp t="s">
        <v>FR0012278539</v>
        <stp/>
        <stp>##V3_BDPV12</stp>
        <stp>EK545606 Corp</stp>
        <stp>ID_ISIN</stp>
        <stp>[regression 04.xlsx]tkrBbg!R2C6</stp>
        <tr r="F2" s="5"/>
      </tp>
    </main>
    <main first="bloomberg.rtd">
      <tp t="s">
        <v>XS2017788592</v>
        <stp/>
        <stp>##V3_BDPV12</stp>
        <stp>AZ207973 Corp</stp>
        <stp>ID_ISIN</stp>
        <stp>[regression 04.xlsx]tkrBbg!R2C6</stp>
        <tr r="F2" s="5"/>
      </tp>
    </main>
    <main first="bloomberg.rtd">
      <tp t="s">
        <v>Chemicals</v>
        <stp/>
        <stp>##V3_BDPV12</stp>
        <stp>FR0013425170 Corp</stp>
        <stp>INDUSTRY_GROUP</stp>
        <stp>[regression 04.xlsx]main!R11C8</stp>
        <tr r="H11" s="1"/>
      </tp>
    </main>
    <main first="bloomberg.rtd">
      <tp t="s">
        <v>XS1720192696</v>
        <stp/>
        <stp>##V3_BDPV12</stp>
        <stp>AQ077157 Corp</stp>
        <stp>ID_ISIN</stp>
        <stp>[regression 04.xlsx]tkrBbg!R2C6</stp>
        <tr r="F2" s="5"/>
      </tp>
    </main>
    <main first="bloomberg.rtd">
      <tp t="s">
        <v>FR0013413887</v>
        <stp/>
        <stp>##V3_BDPV12</stp>
        <stp>ZS023353 Corp</stp>
        <stp>ID_ISIN</stp>
        <stp>[regression 04.xlsx]tkrBbg!R2C6</stp>
        <tr r="F2" s="5"/>
      </tp>
      <tp t="s">
        <v>XS1572349865</v>
        <stp/>
        <stp>##V3_BDPV12</stp>
        <stp>AM717420 Corp</stp>
        <stp>ID_ISIN</stp>
        <stp>[regression 04.xlsx]tkrBbg!R2C6</stp>
        <tr r="F2" s="5"/>
      </tp>
      <tp t="s">
        <v>FR0011942283</v>
        <stp/>
        <stp>##V3_BDPV12</stp>
        <stp>EK293278 Corp</stp>
        <stp>ID_ISIN</stp>
        <stp>[regression 04.xlsx]tkrBbg!R2C6</stp>
        <tr r="F2" s="5"/>
      </tp>
      <tp t="s">
        <v>XS1117300837</v>
        <stp/>
        <stp>##V3_BDPV12</stp>
        <stp>EK642935 Corp</stp>
        <stp>ID_ISIN</stp>
        <stp>[regression 04.xlsx]tkrBbg!R2C6</stp>
        <tr r="F2" s="5"/>
      </tp>
    </main>
    <main first="bofaddin.rtdserver">
      <tp t="e">
        <v>#N/A</v>
        <stp/>
        <stp>BDH|6831658551441432018</stp>
        <tr r="F10" s="9"/>
      </tp>
    </main>
    <main first="bofaddin.rtdserver">
      <tp t="s">
        <v>#N/A N/A</v>
        <stp/>
        <stp>BDH|6616792046545504422</stp>
        <tr r="Y22" s="20"/>
      </tp>
    </main>
    <main first="bloomberg.rtd">
      <tp t="s">
        <v>XS2077670003</v>
        <stp/>
        <stp>##V3_BDPV12</stp>
        <stp>ZQ512606 Corp</stp>
        <stp>ID_ISIN</stp>
        <stp>[regression 04.xlsx]tkrBbg!R2C6</stp>
        <tr r="F2" s="5"/>
      </tp>
      <tp t="s">
        <v>XS0954675129</v>
        <stp/>
        <stp>##V3_BDPV12</stp>
        <stp>EJ670730 Corp</stp>
        <stp>ID_ISIN</stp>
        <stp>[regression 04.xlsx]tkrBbg!R2C6</stp>
        <tr r="F2" s="5"/>
      </tp>
      <tp t="s">
        <v>XS1890845875</v>
        <stp/>
        <stp>##V3_BDPV12</stp>
        <stp>AX076550 Corp</stp>
        <stp>ID_ISIN</stp>
        <stp>[regression 04.xlsx]tkrBbg!R2C6</stp>
        <tr r="F2" s="5"/>
      </tp>
    </main>
    <main first="bloomberg.rtd">
      <tp t="s">
        <v>XS2109819859</v>
        <stp/>
        <stp>##V3_BDPV12</stp>
        <stp>ZP707724 Corp</stp>
        <stp>ID_ISIN</stp>
        <stp>[regression 04.xlsx]tkrBbg!R2C6</stp>
        <tr r="F2" s="5"/>
      </tp>
      <tp t="s">
        <v>FR0013425170</v>
        <stp/>
        <stp>##V3_BDPV12</stp>
        <stp>AZ018655 Corp</stp>
        <stp>ID_ISIN</stp>
        <stp>[regression 04.xlsx]tkrBbg!R2C6</stp>
        <tr r="F2" s="5"/>
      </tp>
      <tp t="s">
        <v>Y</v>
        <stp/>
        <stp>##V3_BDPV12</stp>
        <stp>US539439AG42 Corp</stp>
        <stp>callable</stp>
        <stp>[regression 04.xlsx]SEM!R419C7</stp>
        <tr r="G419" s="3"/>
      </tp>
    </main>
    <main first="bofaddin.rtdserver">
      <tp t="s">
        <v>#N/A N/A</v>
        <stp/>
        <stp>BDH|1953460570706737054</stp>
        <tr r="AD42" s="20"/>
      </tp>
    </main>
    <main first="bloomberg.rtd">
      <tp t="s">
        <v>Y</v>
        <stp/>
        <stp>##V3_BDPV12</stp>
        <stp>XS1888180996 Corp</stp>
        <stp>callable</stp>
        <stp>[regression 04.xlsx]SEM!R162C7</stp>
        <tr r="G162" s="3"/>
      </tp>
      <tp t="s">
        <v>Y</v>
        <stp/>
        <stp>##V3_BDPV12</stp>
        <stp>XS1216019585 Corp</stp>
        <stp>callable</stp>
        <stp>[regression 04.xlsx]SEM!R172C7</stp>
        <tr r="G172" s="3"/>
      </tp>
    </main>
    <main first="bofaddin.rtdserver">
      <tp t="s">
        <v>#N/A N/A</v>
        <stp/>
        <stp>BDH|4551319488658621384</stp>
        <tr r="AE28" s="20"/>
      </tp>
    </main>
    <main first="bloomberg.rtd">
      <tp t="s">
        <v>XS0943370543</v>
        <stp/>
        <stp>##V3_BDPV12</stp>
        <stp>EJ723329 Corp</stp>
        <stp>ID_ISIN</stp>
        <stp>[regression 04.xlsx]tkrBbg!R2C6</stp>
        <tr r="F2" s="5"/>
      </tp>
      <tp t="s">
        <v>Y</v>
        <stp/>
        <stp>##V3_BDPV12</stp>
        <stp>XS2011260531 Corp</stp>
        <stp>callable</stp>
        <stp>[regression 04.xlsx]SEM!R178C7</stp>
        <tr r="G178" s="3"/>
      </tp>
    </main>
    <main first="bofaddin.rtdserver">
      <tp t="e">
        <v>#N/A</v>
        <stp/>
        <stp>BDH|2107221359737803613</stp>
        <tr r="F27" s="17"/>
      </tp>
    </main>
    <main first="bloomberg.rtd">
      <tp t="s">
        <v>Y</v>
        <stp/>
        <stp>##V3_BDPV12</stp>
        <stp>FR0012648590 Corp</stp>
        <stp>callable</stp>
        <stp>[regression 04.xlsx]SEM!R144C7</stp>
        <tr r="G144" s="3"/>
      </tp>
      <tp t="s">
        <v>XS2010039548</v>
        <stp/>
        <stp>##V3_BDPV12</stp>
        <stp>ZQ100348 Corp</stp>
        <stp>ID_ISIN</stp>
        <stp>[regression 04.xlsx]tkrBbg!R2C6</stp>
        <tr r="F2" s="5"/>
      </tp>
      <tp t="s">
        <v>FR0013292828</v>
        <stp/>
        <stp>##V3_BDPV12</stp>
        <stp>AP691131 Corp</stp>
        <stp>ID_ISIN</stp>
        <stp>[regression 04.xlsx]tkrBbg!R2C6</stp>
        <tr r="F2" s="5"/>
        <tr r="F2" s="5"/>
      </tp>
      <tp t="s">
        <v>Y</v>
        <stp/>
        <stp>##V3_BDPV12</stp>
        <stp>XS1951093894 Corp</stp>
        <stp>callable</stp>
        <stp>[regression 04.xlsx]SEM!R423C7</stp>
        <tr r="G423" s="3"/>
      </tp>
      <tp t="s">
        <v>Y</v>
        <stp/>
        <stp>##V3_BDPV12</stp>
        <stp>XS1111123987 Corp</stp>
        <stp>callable</stp>
        <stp>[regression 04.xlsx]SEM!R363C7</stp>
        <tr r="G363" s="3"/>
      </tp>
    </main>
    <main first="bofaddin.rtdserver">
      <tp t="e">
        <v>#N/A</v>
        <stp/>
        <stp>BDH|1221479242070385555</stp>
        <tr r="F8" s="11"/>
      </tp>
    </main>
    <main first="bloomberg.rtd">
      <tp t="s">
        <v>Y</v>
        <stp/>
        <stp>##V3_BDPV12</stp>
        <stp>XS2056371334 Corp</stp>
        <stp>callable</stp>
        <stp>[regression 04.xlsx]SEM!R149C7</stp>
        <tr r="G149" s="3"/>
      </tp>
    </main>
    <main first="bloomberg.rtd">
      <tp t="s">
        <v>XS1205618470</v>
        <stp/>
        <stp>##V3_BDPV12</stp>
        <stp>EK785024 Corp</stp>
        <stp>ID_ISIN</stp>
        <stp>[regression 04.xlsx]tkrBbg!R2C6</stp>
        <tr r="F2" s="5"/>
      </tp>
    </main>
    <main first="bloomberg.rtd">
      <tp t="s">
        <v>XS2051471105</v>
        <stp/>
        <stp>##V3_BDPV12</stp>
        <stp>ZR457518 Corp</stp>
        <stp>ID_ISIN</stp>
        <stp>[regression 04.xlsx]tkrBbg!R2C6</stp>
        <tr r="F2" s="5"/>
      </tp>
    </main>
    <main first="bloomberg.rtd">
      <tp t="s">
        <v>CREDIT SUISSE</v>
        <stp/>
        <stp>##V3_BDPV12</stp>
        <stp>CH0537261858 Corp</stp>
        <stp>short_name</stp>
        <stp>[regression 04.xlsx]SEM!R71C5</stp>
        <tr r="E71" s="3"/>
      </tp>
      <tp t="s">
        <v>VEOLIA ENVRNMT</v>
        <stp/>
        <stp>##V3_BDPV12</stp>
        <stp>FR0013476595 Corp</stp>
        <stp>short_name</stp>
        <stp>[regression 04.xlsx]SEM!R68C5</stp>
        <tr r="E68" s="3"/>
      </tp>
      <tp t="s">
        <v>EUR</v>
        <stp/>
        <stp>##V3_BDPV12</stp>
        <stp>AQ711148 Corp</stp>
        <stp>crncy</stp>
        <stp>[regression 04.xlsx]curves!R24C20</stp>
        <tr r="T24" s="20"/>
      </tp>
      <tp t="s">
        <v>ENGIE</v>
        <stp/>
        <stp>##V3_BDPV12</stp>
        <stp>FR0013365285 Corp</stp>
        <stp>short_name</stp>
        <stp>[regression 04.xlsx]SEM!R29C5</stp>
        <tr r="E29" s="3"/>
      </tp>
      <tp t="s">
        <v>EUR</v>
        <stp/>
        <stp>##V3_BDPV12</stp>
        <stp>ZQ782646 Corp</stp>
        <stp>crncy</stp>
        <stp>[regression 04.xlsx]curves!R20C21</stp>
        <tr r="U20" s="20"/>
      </tp>
      <tp t="s">
        <v>ELEC DE FRANCE</v>
        <stp/>
        <stp>##V3_BDPV12</stp>
        <stp>FR0010891317 Corp</stp>
        <stp>short_name</stp>
        <stp>[regression 04.xlsx]SEM!R24C5</stp>
        <tr r="E24" s="3"/>
      </tp>
      <tp t="s">
        <v>USD</v>
        <stp/>
        <stp>##V3_BDPV12</stp>
        <stp>AO262515 Corp</stp>
        <stp>crncy</stp>
        <stp>[regression 04.xlsx]curves!R41C21</stp>
        <tr r="U41" s="20"/>
      </tp>
      <tp t="s">
        <v>USD</v>
        <stp/>
        <stp>##V3_BDPV12</stp>
        <stp>QJ201812 Corp</stp>
        <stp>crncy</stp>
        <stp>[regression 04.xlsx]curves!R14C21</stp>
        <tr r="U14" s="20"/>
      </tp>
      <tp t="s">
        <v>EUR</v>
        <stp/>
        <stp>##V3_BDPV12</stp>
        <stp>ZR363807 Corp</stp>
        <stp>crncy</stp>
        <stp>[regression 04.xlsx]curves!R31C21</stp>
        <tr r="U31" s="20"/>
      </tp>
      <tp t="s">
        <v>EUR</v>
        <stp/>
        <stp>##V3_BDPV12</stp>
        <stp>ZR363806 Corp</stp>
        <stp>crncy</stp>
        <stp>[regression 04.xlsx]curves!R31C20</stp>
        <tr r="T31" s="20"/>
      </tp>
      <tp t="s">
        <v>EUR</v>
        <stp/>
        <stp>##V3_BDPV12</stp>
        <stp>ZR570567 Corp</stp>
        <stp>crncy</stp>
        <stp>[regression 04.xlsx]curves!R34C21</stp>
        <tr r="U34" s="20"/>
      </tp>
      <tp t="s">
        <v>EUR</v>
        <stp/>
        <stp>##V3_BDPV12</stp>
        <stp>AS146424 Corp</stp>
        <stp>crncy</stp>
        <stp>[regression 04.xlsx]curves!R48C20</stp>
        <tr r="T48" s="20"/>
      </tp>
      <tp t="s">
        <v>EUR</v>
        <stp/>
        <stp>##V3_BDPV12</stp>
        <stp>EK352403 Corp</stp>
        <stp>crncy</stp>
        <stp>[regression 04.xlsx]curves!R12C20</stp>
        <tr r="T12" s="20"/>
      </tp>
      <tp t="e">
        <v>#N/A</v>
        <stp/>
        <stp>##V3_BDPV12</stp>
        <stp xml:space="preserve">FR0013330529_JP_REPO </stp>
        <stp>final_maturity</stp>
        <stp>[regression 04.xlsx]SEM!R303C9</stp>
        <tr r="I303" s="3"/>
      </tp>
      <tp t="s">
        <v>CRED AGRICOLE SA</v>
        <stp/>
        <stp>##V3_BDPV12</stp>
        <stp>FR0013508512 Corp</stp>
        <stp>short_name</stp>
        <stp>[regression 04.xlsx]SEM!R78C5</stp>
        <tr r="E78" s="3"/>
      </tp>
      <tp t="s">
        <v>EUR</v>
        <stp/>
        <stp>##V3_BDPV12</stp>
        <stp>AL211915 Corp</stp>
        <stp>crncy</stp>
        <stp>[regression 04.xlsx]curves!R39C21</stp>
        <tr r="U39" s="20"/>
      </tp>
      <tp t="s">
        <v>ECLEAR 2 5/8 04/11/48</v>
        <stp/>
        <stp>##V3_BDPV12</stp>
        <stp>AR887333 Corp</stp>
        <stp>security_name</stp>
        <stp>[regression 04.xlsx]all names!R26C6</stp>
        <tr r="F26" s="16"/>
      </tp>
      <tp t="s">
        <v>ECLEAR 2 5/8 04/11/48</v>
        <stp/>
        <stp>##V3_BDPV12</stp>
        <stp>AR887333 Corp</stp>
        <stp>security_name</stp>
        <stp>[regression 04.xlsx]all names!R26C7</stp>
        <tr r="G26" s="16"/>
      </tp>
      <tp t="s">
        <v>CPIPGR 4 3/8 PERP</v>
        <stp/>
        <stp>##V3_BDPV12</stp>
        <stp>AS322477 Corp</stp>
        <stp>security_name</stp>
        <stp>[regression 04.xlsx]all names!R23C6</stp>
        <tr r="F23" s="16"/>
      </tp>
      <tp t="s">
        <v>ENELIM 2 1/2 11/24/78</v>
        <stp/>
        <stp>##V3_BDPV12</stp>
        <stp>AS640422 Corp</stp>
        <stp>security_name</stp>
        <stp>[regression 04.xlsx]all names!R31C6</stp>
        <tr r="F31" s="16"/>
      </tp>
      <tp t="s">
        <v>ENELIM 3 3/8 11/24/81</v>
        <stp/>
        <stp>##V3_BDPV12</stp>
        <stp>AS640440 Corp</stp>
        <stp>security_name</stp>
        <stp>[regression 04.xlsx]all names!R31C7</stp>
        <tr r="G31" s="16"/>
      </tp>
      <tp t="s">
        <v>JUSTLN 9 3/8 PERP</v>
        <stp/>
        <stp>##V3_BDPV12</stp>
        <stp>AX691342 Corp</stp>
        <stp>security_name</stp>
        <stp>[regression 04.xlsx]all names!R40C7</stp>
        <tr r="G40" s="16"/>
      </tp>
      <tp t="s">
        <v>JUSTLN 9 3/8 PERP</v>
        <stp/>
        <stp>##V3_BDPV12</stp>
        <stp>AX691342 Corp</stp>
        <stp>security_name</stp>
        <stp>[regression 04.xlsx]all names!R40C6</stp>
        <tr r="F40" s="16"/>
      </tp>
      <tp t="e">
        <v>#N/A</v>
        <stp/>
        <stp>##V3_BDPV12</stp>
        <stp xml:space="preserve">USF8586CRW49_JP_REPO </stp>
        <stp>nxt_call_dt</stp>
        <stp>[regression 04.xlsx]SEM!R281C8</stp>
        <tr r="H281" s="3"/>
      </tp>
      <tp t="s">
        <v>ENBW 1 5/8 08/05/79</v>
        <stp/>
        <stp>##V3_BDPV12</stp>
        <stp>AZ851450 Corp</stp>
        <stp>security_name</stp>
        <stp>[regression 04.xlsx]all names!R30C7</stp>
        <tr r="G30" s="16"/>
      </tp>
      <tp t="s">
        <v>STEDIN 3 1/4 PERP</v>
        <stp/>
        <stp>##V3_BDPV12</stp>
        <stp>EK605885 Corp</stp>
        <stp>security_name</stp>
        <stp>[regression 04.xlsx]all names!R60C7</stp>
        <tr r="G60" s="16"/>
      </tp>
      <tp t="s">
        <v>STEDIN 3 1/4 PERP</v>
        <stp/>
        <stp>##V3_BDPV12</stp>
        <stp>EK605885 Corp</stp>
        <stp>security_name</stp>
        <stp>[regression 04.xlsx]all names!R60C6</stp>
        <tr r="F60" s="16"/>
      </tp>
      <tp t="s">
        <v>CNALN 5 1/4 04/10/75</v>
        <stp/>
        <stp>##V3_BDPV12</stp>
        <stp>EK824997 Corp</stp>
        <stp>security_name</stp>
        <stp>[regression 04.xlsx]all names!R21C7</stp>
        <tr r="G21" s="16"/>
      </tp>
      <tp t="s">
        <v>SZUGR Float PERP</v>
        <stp/>
        <stp>##V3_BDPV12</stp>
        <stp>ED984069 Corp</stp>
        <stp>security_name</stp>
        <stp>[regression 04.xlsx]all names!R61C6</stp>
        <tr r="F61" s="16"/>
      </tp>
      <tp t="s">
        <v>SZUGR Float PERP</v>
        <stp/>
        <stp>##V3_BDPV12</stp>
        <stp>ED984069 Corp</stp>
        <stp>security_name</stp>
        <stp>[regression 04.xlsx]all names!R61C7</stp>
        <tr r="G61" s="16"/>
      </tp>
      <tp t="s">
        <v>VATFAL 3 03/19/77</v>
        <stp/>
        <stp>##V3_BDPV12</stp>
        <stp>EK785024 Corp</stp>
        <stp>security_name</stp>
        <stp>[regression 04.xlsx]all names!R70C7</stp>
        <tr r="G70" s="16"/>
      </tp>
      <tp t="s">
        <v>GYCGR 3 3/4 PERP</v>
        <stp/>
        <stp>##V3_BDPV12</stp>
        <stp>EK753416 Corp</stp>
        <stp>security_name</stp>
        <stp>[regression 04.xlsx]all names!R36C6</stp>
        <tr r="F36" s="16"/>
      </tp>
      <tp t="s">
        <v>TRAFIG 6 7/8 PERP</v>
        <stp/>
        <stp>##V3_BDPV12</stp>
        <stp>AM679347 Corp</stp>
        <stp>security_name</stp>
        <stp>[regression 04.xlsx]all names!R68C6</stp>
        <tr r="F68" s="16"/>
      </tp>
      <tp t="s">
        <v>NTGYSM 3 3/8 PERP</v>
        <stp/>
        <stp>##V3_BDPV12</stp>
        <stp>EK872764 Corp</stp>
        <stp>security_name</stp>
        <stp>[regression 04.xlsx]all names!R47C7</stp>
        <tr r="G47" s="16"/>
      </tp>
      <tp t="s">
        <v>19/11/2024</v>
        <stp/>
        <stp>##V3_BDPV12</stp>
        <stp>XS2010037765 Corp</stp>
        <stp>nxt_call_dt</stp>
        <stp>[regression 04.xlsx]tkrBbg!R2C10</stp>
        <tr r="J2" s="5"/>
      </tp>
      <tp t="s">
        <v>31/07/2024</v>
        <stp/>
        <stp>##V3_BDPV12</stp>
        <stp>XS2033327854 Corp</stp>
        <stp>nxt_call_dt</stp>
        <stp>[regression 04.xlsx]tkrBbg!R2C10</stp>
        <tr r="J2" s="5"/>
      </tp>
      <tp t="s">
        <v>24/07/2023</v>
        <stp/>
        <stp>##V3_BDPV12</stp>
        <stp>XS1811181566 Corp</stp>
        <stp>nxt_call_dt</stp>
        <stp>[regression 04.xlsx]tkrBbg!R2C10</stp>
        <tr r="J2" s="5"/>
      </tp>
      <tp t="s">
        <v>17/12/2021</v>
        <stp/>
        <stp>##V3_BDPV12</stp>
        <stp>XS1117300837 Corp</stp>
        <stp>nxt_call_dt</stp>
        <stp>[regression 04.xlsx]tkrBbg!R2C10</stp>
        <tr r="J2" s="5"/>
      </tp>
      <tp t="s">
        <v>11/04/2028</v>
        <stp/>
        <stp>##V3_BDPV12</stp>
        <stp>XS1797663967 Corp</stp>
        <stp>nxt_call_dt</stp>
        <stp>[regression 04.xlsx]tkrBbg!R2C10</stp>
        <tr r="J2" s="5"/>
      </tp>
      <tp t="s">
        <v>14/12/2022</v>
        <stp/>
        <stp>##V3_BDPV12</stp>
        <stp>XS1629658755 Corp</stp>
        <stp>nxt_call_dt</stp>
        <stp>[regression 04.xlsx]tkrBbg!R2C10</stp>
        <tr r="J2" s="5"/>
      </tp>
      <tp t="s">
        <v>03/07/2025</v>
        <stp/>
        <stp>##V3_BDPV12</stp>
        <stp>XS1888180996 Corp</stp>
        <stp>nxt_call_dt</stp>
        <stp>[regression 04.xlsx]tkrBbg!R2C10</stp>
        <tr r="J2" s="5"/>
      </tp>
      <tp t="s">
        <v>22/01/2025</v>
        <stp/>
        <stp>##V3_BDPV12</stp>
        <stp>XS2010039035 Corp</stp>
        <stp>nxt_call_dt</stp>
        <stp>[regression 04.xlsx]tkrBbg!R2C10</stp>
        <tr r="J2" s="5"/>
      </tp>
      <tp t="s">
        <v>10/04/2025</v>
        <stp/>
        <stp>##V3_BDPV12</stp>
        <stp>XS1216019585 Corp</stp>
        <stp>nxt_call_dt</stp>
        <stp>[regression 04.xlsx]tkrBbg!R2C10</stp>
        <tr r="J2" s="5"/>
      </tp>
      <tp t="s">
        <v>#N/A N/A</v>
        <stp/>
        <stp>##V3_BDPV12</stp>
        <stp>EK808355 Corp</stp>
        <stp>rtg_moody</stp>
        <stp>[regression 04.xlsx]all names!R8C16</stp>
        <tr r="P8" s="16"/>
      </tp>
      <tp t="s">
        <v>15/01/2025</v>
        <stp/>
        <stp>##V3_BDPV12</stp>
        <stp>FR0013413887 Corp</stp>
        <stp>nxt_call_dt</stp>
        <stp>[regression 04.xlsx]tkrBbg!R2C10</stp>
        <tr r="J2" s="5"/>
      </tp>
      <tp t="s">
        <v>CALLABLE</v>
        <stp/>
        <stp>##V3_BDPV12</stp>
        <stp>DE000A2GSFF1 Corp</stp>
        <stp>mty_typ</stp>
        <stp>[regression 04.xlsx]tkrBbg!R2C11</stp>
        <tr r="K2" s="5"/>
      </tp>
      <tp>
        <v>199.09762930718929</v>
        <stp/>
        <stp>##V3_BDPV12</stp>
        <stp>XS1413581205 Corp</stp>
        <stp>z_sprd_mid</stp>
        <stp>[regression 04.xlsx]main!R41C11</stp>
        <tr r="K41" s="1"/>
      </tp>
      <tp t="s">
        <v>BNP PARIBAS</v>
        <stp/>
        <stp>##V3_BDPV12</stp>
        <stp>USF1R15XK367 Corp</stp>
        <stp>short_name</stp>
        <stp>[regression 04.xlsx]SEM!R354C5</stp>
        <tr r="E354" s="3"/>
      </tp>
      <tp t="s">
        <v>FR0013252061</v>
        <stp/>
        <stp>##V3_BDPV12</stp>
        <stp>AN206662 Corp</stp>
        <stp>ID_ISIN</stp>
        <stp>[regression 04.xlsx]tkrBbg!R2C6</stp>
        <tr r="F2" s="5"/>
      </tp>
    </main>
    <main first="bofaddin.rtdserver">
      <tp t="s">
        <v>#N/A N/A</v>
        <stp/>
        <stp>BDH|6626892462458128574</stp>
        <tr r="Z51" s="20"/>
      </tp>
    </main>
    <main first="bloomberg.rtd">
      <tp t="s">
        <v>FR0013399177</v>
        <stp/>
        <stp>##V3_BDPV12</stp>
        <stp>AW798439 Corp</stp>
        <stp>ID_ISIN</stp>
        <stp>[regression 04.xlsx]tkrBbg!R2C6</stp>
        <tr r="F2" s="5"/>
      </tp>
    </main>
    <main first="bofaddin.rtdserver">
      <tp t="e">
        <v>#N/A</v>
        <stp/>
        <stp>BDH|3047299373405372619</stp>
        <tr r="F9" s="2"/>
        <tr r="J9" s="2"/>
        <tr r="I9" s="2"/>
      </tp>
    </main>
    <main first="bloomberg.rtd">
      <tp t="s">
        <v>XS2055106210</v>
        <stp/>
        <stp>##V3_BDPV12</stp>
        <stp>ZR668027 Corp</stp>
        <stp>ID_ISIN</stp>
        <stp>[regression 04.xlsx]tkrBbg!R2C6</stp>
        <tr r="F2" s="5"/>
      </tp>
    </main>
    <main first="bloomberg.rtd">
      <tp t="s">
        <v>XS1713463716</v>
        <stp/>
        <stp>##V3_BDPV12</stp>
        <stp>AS640422 Corp</stp>
        <stp>ID_ISIN</stp>
        <stp>[regression 04.xlsx]tkrBbg!R2C6</stp>
        <tr r="F2" s="5"/>
      </tp>
    </main>
    <main first="bloomberg.rtd">
      <tp t="s">
        <v>XS2077670342</v>
        <stp/>
        <stp>##V3_BDPV12</stp>
        <stp>ZQ513315 Corp</stp>
        <stp>ID_ISIN</stp>
        <stp>[regression 04.xlsx]tkrBbg!R2C6</stp>
        <tr r="F2" s="5"/>
      </tp>
    </main>
    <main first="bofaddin.rtdserver">
      <tp t="s">
        <v>#N/A N/A</v>
        <stp/>
        <stp>BDH|7245896066394559841</stp>
        <tr r="AD49" s="20"/>
      </tp>
      <tp t="s">
        <v>#N/A N/A</v>
        <stp/>
        <stp>BDH|5926128316355848596</stp>
        <tr r="Y23" s="20"/>
      </tp>
    </main>
    <main first="bloomberg.rtd">
      <tp t="s">
        <v>XS1028597315</v>
        <stp/>
        <stp>##V3_BDPV12</stp>
        <stp>EK041241 Corp</stp>
        <stp>ID_ISIN</stp>
        <stp>[regression 04.xlsx]tkrBbg!R2C6</stp>
        <tr r="F2" s="5"/>
      </tp>
      <tp t="s">
        <v>XS1819537132</v>
        <stp/>
        <stp>##V3_BDPV12</stp>
        <stp>AS322477 Corp</stp>
        <stp>ID_ISIN</stp>
        <stp>[regression 04.xlsx]tkrBbg!R2C6</stp>
        <tr r="F2" s="5"/>
      </tp>
      <tp t="s">
        <v>Y</v>
        <stp/>
        <stp>##V3_BDPV12</stp>
        <stp>US404280BP39 Corp</stp>
        <stp>callable</stp>
        <stp>[regression 04.xlsx]SEM!R365C7</stp>
        <tr r="G365" s="3"/>
      </tp>
    </main>
    <main first="bloomberg.rtd">
      <tp t="s">
        <v>Y</v>
        <stp/>
        <stp>##V3_BDPV12</stp>
        <stp>XS1425367494 Corp</stp>
        <stp>callable</stp>
        <stp>[regression 04.xlsx]SEM!R361C7</stp>
        <tr r="G361" s="3"/>
      </tp>
    </main>
    <main first="bloomberg.rtd">
      <tp t="s">
        <v>FR0012005924</v>
        <stp/>
        <stp>##V3_BDPV12</stp>
        <stp>EK337178 Corp</stp>
        <stp>ID_ISIN</stp>
        <stp>[regression 04.xlsx]tkrBbg!R2C6</stp>
        <tr r="F2" s="5"/>
      </tp>
    </main>
    <main first="bloomberg.rtd">
      <tp t="s">
        <v>XS1572343744</v>
        <stp/>
        <stp>##V3_BDPV12</stp>
        <stp>AM714338 Corp</stp>
        <stp>ID_ISIN</stp>
        <stp>[regression 04.xlsx]tkrBbg!R2C6</stp>
        <tr r="F2" s="5"/>
      </tp>
      <tp t="s">
        <v>Y</v>
        <stp/>
        <stp>##V3_BDPV12</stp>
        <stp>XS1076957700 Corp</stp>
        <stp>callable</stp>
        <stp>[regression 04.xlsx]SEM!R402C7</stp>
        <tr r="G402" s="3"/>
      </tp>
    </main>
    <main first="bofaddin.rtdserver">
      <tp t="s">
        <v>#N/A N/A</v>
        <stp/>
        <stp>BDH|2541455831151749172</stp>
        <tr r="AD46" s="20"/>
      </tp>
    </main>
    <main first="bloomberg.rtd">
      <tp t="s">
        <v>Y</v>
        <stp/>
        <stp>##V3_BDPV12</stp>
        <stp>XS1998799792 Corp</stp>
        <stp>callable</stp>
        <stp>[regression 04.xlsx]SEM!R395C7</stp>
        <tr r="G395" s="3"/>
      </tp>
    </main>
    <main first="bofaddin.rtdserver">
      <tp t="s">
        <v>#N/A N/A</v>
        <stp/>
        <stp>BDH|1296196625017896009</stp>
        <tr r="Z46" s="20"/>
      </tp>
    </main>
    <main first="bloomberg.rtd">
      <tp t="s">
        <v>Y</v>
        <stp/>
        <stp>##V3_BDPV12</stp>
        <stp>FR0011700293 Corp</stp>
        <stp>callable</stp>
        <stp>[regression 04.xlsx]SEM!R174C7</stp>
        <tr r="G174" s="3"/>
      </tp>
    </main>
    <main first="bloomberg.rtd">
      <tp t="s">
        <v>XS1322373017</v>
        <stp/>
        <stp>##V3_BDPV12</stp>
        <stp>QJ787834 Corp</stp>
        <stp>ID_ISIN</stp>
        <stp>[regression 04.xlsx]tkrBbg!R2C6</stp>
        <tr r="F2" s="5"/>
      </tp>
    </main>
    <main first="bloomberg.rtd">
      <tp t="s">
        <v>FORTUM OYJ</v>
        <stp/>
        <stp>##V3_BDPV12</stp>
        <stp>XS1956028168 Corp</stp>
        <stp>short_name</stp>
        <stp>[regression 04.xlsx]SEM!R38C5</stp>
        <tr r="E38" s="3"/>
      </tp>
      <tp t="s">
        <v>BARCLAYS PLC</v>
        <stp/>
        <stp>##V3_BDPV12</stp>
        <stp>XS2150054026 Corp</stp>
        <stp>short_name</stp>
        <stp>[regression 04.xlsx]SEM!R79C5</stp>
        <tr r="E79" s="3"/>
      </tp>
      <tp t="s">
        <v>SIMON INTL FIN S</v>
        <stp/>
        <stp>##V3_BDPV12</stp>
        <stp>XS1412281534 Corp</stp>
        <stp>short_name</stp>
        <stp>[regression 04.xlsx]SEM!R53C5</stp>
        <tr r="E53" s="3"/>
      </tp>
      <tp t="s">
        <v>TOTAL CAP INTL</v>
        <stp/>
        <stp>##V3_BDPV12</stp>
        <stp>XS2153406868 Corp</stp>
        <stp>short_name</stp>
        <stp>[regression 04.xlsx]SEM!R62C5</stp>
        <tr r="E62" s="3"/>
      </tp>
      <tp t="s">
        <v>ASML HOLDING NV</v>
        <stp/>
        <stp>##V3_BDPV12</stp>
        <stp>XS2010032378 Corp</stp>
        <stp>short_name</stp>
        <stp>[regression 04.xlsx]SEM!R10C5</stp>
        <tr r="E10" s="3"/>
      </tp>
      <tp t="s">
        <v>EUR</v>
        <stp/>
        <stp>##V3_BDPV12</stp>
        <stp>QZ730458 Corp</stp>
        <stp>crncy</stp>
        <stp>[regression 04.xlsx]curves!R46C21</stp>
        <tr r="U46" s="20"/>
      </tp>
      <tp t="s">
        <v>ENGIE</v>
        <stp/>
        <stp>##V3_BDPV12</stp>
        <stp>FR0013284270 Corp</stp>
        <stp>short_name</stp>
        <stp>[regression 04.xlsx]SEM!R33C5</stp>
        <tr r="E33" s="3"/>
      </tp>
      <tp t="e">
        <v>#N/A</v>
        <stp/>
        <stp>##V3_BDPV12</stp>
        <stp xml:space="preserve">FR0013292828_JP_REPO </stp>
        <stp>final_maturity</stp>
        <stp>[regression 04.xlsx]SEM!R210C9</stp>
        <tr r="I210" s="3"/>
      </tp>
      <tp t="e">
        <v>#N/A</v>
        <stp/>
        <stp>##V3_BDPV12</stp>
        <stp xml:space="preserve">FR0013455813_JP_REPO </stp>
        <stp>final_maturity</stp>
        <stp>[regression 04.xlsx]SEM!R237C9</stp>
        <tr r="I237" s="3"/>
      </tp>
      <tp t="e">
        <v>#N/A</v>
        <stp/>
        <stp>##V3_BDPV12</stp>
        <stp xml:space="preserve">FR0013457157_CA_REPO </stp>
        <stp>final_maturity</stp>
        <stp>[regression 04.xlsx]SEM!R195C9</stp>
        <tr r="I195" s="3"/>
      </tp>
      <tp t="s">
        <v>EUR</v>
        <stp/>
        <stp>##V3_BDPV12</stp>
        <stp>ZP454068 Corp</stp>
        <stp>crncy</stp>
        <stp>[regression 04.xlsx]curves!R21C21</stp>
        <tr r="U21" s="20"/>
      </tp>
      <tp t="e">
        <v>#N/A</v>
        <stp/>
        <stp>##V3_BDPV12</stp>
        <stp xml:space="preserve">FR0011697010_JP_REPO </stp>
        <stp>final_maturity</stp>
        <stp>[regression 04.xlsx]SEM!R225C9</stp>
        <tr r="I225" s="3"/>
      </tp>
      <tp t="s">
        <v>EUR</v>
        <stp/>
        <stp>##V3_BDPV12</stp>
        <stp>QZ716550 Corp</stp>
        <stp>crncy</stp>
        <stp>[regression 04.xlsx]curves!R22C20</stp>
        <tr r="T22" s="20"/>
      </tp>
      <tp t="s">
        <v>USD</v>
        <stp/>
        <stp>##V3_BDPV12</stp>
        <stp>AM679347 Corp</stp>
        <stp>crncy</stp>
        <stp>[regression 04.xlsx]curves!R47C20</stp>
        <tr r="T47" s="20"/>
      </tp>
      <tp>
        <v>247.79453739693025</v>
        <stp/>
        <stp>##V3_BDPV12</stp>
        <stp>XS2011260705 Corp</stp>
        <stp>z_sprd_mid</stp>
        <stp>[regression 04.xlsx]main!R8C11</stp>
        <tr r="K8" s="1"/>
      </tp>
      <tp>
        <v>247.79453739693025</v>
        <stp/>
        <stp>##V3_BDPV12</stp>
        <stp>XS2011260705 Corp</stp>
        <stp>z_sprd_mid</stp>
        <stp>[regression 04.xlsx]main!R9C11</stp>
        <tr r="K9" s="1"/>
      </tp>
      <tp t="s">
        <v>EUR</v>
        <stp/>
        <stp>##V3_BDPV12</stp>
        <stp>AZ207706 Corp</stp>
        <stp>crncy</stp>
        <stp>[regression 04.xlsx]curves!R30C21</stp>
        <tr r="U30" s="20"/>
      </tp>
      <tp t="s">
        <v>EUR</v>
        <stp/>
        <stp>##V3_BDPV12</stp>
        <stp>AS640440 Corp</stp>
        <stp>crncy</stp>
        <stp>[regression 04.xlsx]curves!R23C21</stp>
        <tr r="U23" s="20"/>
      </tp>
      <tp t="s">
        <v>VOD 4.2 10/03/78</v>
        <stp/>
        <stp>##V3_BDPV12</stp>
        <stp>AU692498 Corp</stp>
        <stp>security_name</stp>
        <stp>[regression 04.xlsx]all names!R72C7</stp>
        <tr r="G72" s="16"/>
      </tp>
      <tp t="s">
        <v>GYCGR 2 1/2 PERP</v>
        <stp/>
        <stp>##V3_BDPV12</stp>
        <stp>AS256491 Corp</stp>
        <stp>security_name</stp>
        <stp>[regression 04.xlsx]all names!R36C7</stp>
        <tr r="G36" s="16"/>
      </tp>
      <tp t="s">
        <v>BRITEL 1.874 08/18/80</v>
        <stp/>
        <stp>##V3_BDPV12</stp>
        <stp>BG013162 Corp</stp>
        <stp>security_name</stp>
        <stp>[regression 04.xlsx]all names!R20C7</stp>
        <tr r="G20" s="16"/>
      </tp>
      <tp t="s">
        <v>BRITEL 1.874 08/18/80</v>
        <stp/>
        <stp>##V3_BDPV12</stp>
        <stp>BG013162 Corp</stp>
        <stp>security_name</stp>
        <stp>[regression 04.xlsx]all names!R20C6</stp>
        <tr r="F20" s="16"/>
      </tp>
      <tp t="s">
        <v>CNALN 3 04/10/76</v>
        <stp/>
        <stp>##V3_BDPV12</stp>
        <stp>EK825033 Corp</stp>
        <stp>security_name</stp>
        <stp>[regression 04.xlsx]all names!R21C6</stp>
        <tr r="F21" s="16"/>
      </tp>
      <tp t="s">
        <v>ARNDTN 5 1/4 PERP</v>
        <stp/>
        <stp>##V3_BDPV12</stp>
        <stp>AN964724 Corp</stp>
        <stp>security_name</stp>
        <stp>[regression 04.xlsx]all names!R14C6</stp>
        <tr r="F14" s="16"/>
      </tp>
      <tp t="s">
        <v>BAYNGR 3 3/4 07/01/74</v>
        <stp/>
        <stp>##V3_BDPV12</stp>
        <stp>EK352403 Corp</stp>
        <stp>security_name</stp>
        <stp>[regression 04.xlsx]all names!R16C6</stp>
        <tr r="F16" s="16"/>
      </tp>
      <tp t="s">
        <v>26/04/2024</v>
        <stp/>
        <stp>##V3_BDPV12</stp>
        <stp>XS1934875219 Corp</stp>
        <stp>nxt_call_dt</stp>
        <stp>[regression 04.xlsx]tkrBbg!R2C10</stp>
        <tr r="J2" s="5"/>
      </tp>
      <tp t="s">
        <v>05/05/2023</v>
        <stp/>
        <stp>##V3_BDPV12</stp>
        <stp>XS1501167164 Corp</stp>
        <stp>nxt_call_dt</stp>
        <stp>[regression 04.xlsx]tkrBbg!R2C10</stp>
        <tr r="J2" s="5"/>
      </tp>
      <tp t="s">
        <v>09/09/2027</v>
        <stp/>
        <stp>##V3_BDPV12</stp>
        <stp>XS2010036874 Corp</stp>
        <stp>nxt_call_dt</stp>
        <stp>[regression 04.xlsx]tkrBbg!R2C10</stp>
        <tr r="J2" s="5"/>
      </tp>
      <tp t="s">
        <v>24/08/2023</v>
        <stp/>
        <stp>##V3_BDPV12</stp>
        <stp>XS1713463716 Corp</stp>
        <stp>nxt_call_dt</stp>
        <stp>[regression 04.xlsx]tkrBbg!R2C10</stp>
        <tr r="J2" s="5"/>
      </tp>
      <tp t="s">
        <v>10/01/2024</v>
        <stp/>
        <stp>##V3_BDPV12</stp>
        <stp>XS0954675129 Corp</stp>
        <stp>nxt_call_dt</stp>
        <stp>[regression 04.xlsx]tkrBbg!R2C10</stp>
        <tr r="J2" s="5"/>
      </tp>
      <tp t="s">
        <v>18/09/2024</v>
        <stp/>
        <stp>##V3_BDPV12</stp>
        <stp>XS2011260531 Corp</stp>
        <stp>nxt_call_dt</stp>
        <stp>[regression 04.xlsx]tkrBbg!R2C10</stp>
        <tr r="J2" s="5"/>
      </tp>
      <tp t="s">
        <v>#N/A Field Not Applicable</v>
        <stp/>
        <stp>##V3_BDPV12</stp>
        <stp>RPM0 Curncy</stp>
        <stp>callable</stp>
        <stp>[regression 04.xlsx]SEM!R317C7</stp>
        <tr r="G317" s="3"/>
      </tp>
      <tp t="s">
        <v>08/04/2025</v>
        <stp/>
        <stp>##V3_BDPV12</stp>
        <stp>FR0013431244 Corp</stp>
        <stp>nxt_call_dt</stp>
        <stp>[regression 04.xlsx]tkrBbg!R2C10</stp>
        <tr r="J2" s="5"/>
      </tp>
      <tp t="s">
        <v>02/06/2024</v>
        <stp/>
        <stp>##V3_BDPV12</stp>
        <stp>FR0011942283 Corp</stp>
        <stp>nxt_call_dt</stp>
        <stp>[regression 04.xlsx]tkrBbg!R2C10</stp>
        <tr r="J2" s="5"/>
      </tp>
      <tp t="s">
        <v>SUEZ ENVIRON</v>
        <stp/>
        <stp>##V3_BDPV12</stp>
        <stp>FR0012648590 Corp</stp>
        <stp>short_name</stp>
        <stp>[regression 04.xlsx]SEM!R144C5</stp>
        <tr r="E144" s="3"/>
      </tp>
      <tp t="s">
        <v>FR0013398229</v>
        <stp/>
        <stp>##V3_BDPV12</stp>
        <stp>AW770805 Corp</stp>
        <stp>ID_ISIN</stp>
        <stp>[regression 04.xlsx]tkrBbg!R2C6</stp>
        <tr r="F2" s="5"/>
      </tp>
    </main>
    <main first="bofaddin.rtdserver">
      <tp t="s">
        <v>#N/A N/A</v>
        <stp/>
        <stp>BDH|2331042686338902424</stp>
        <tr r="AD14" s="20"/>
      </tp>
    </main>
    <main first="bloomberg.rtd">
      <tp t="s">
        <v>XS1115498260</v>
        <stp/>
        <stp>##V3_BDPV12</stp>
        <stp>EK508523 Corp</stp>
        <stp>ID_ISIN</stp>
        <stp>[regression 04.xlsx]tkrBbg!R2C6</stp>
        <tr r="F2" s="5"/>
      </tp>
    </main>
    <main first="bloomberg.rtd">
      <tp t="s">
        <v>Chemicals</v>
        <stp/>
        <stp>##V3_BDPV12</stp>
        <stp>FR0013425170 Corp</stp>
        <stp>INDUSTRY_GROUP</stp>
        <stp>[regression 04.xlsx]main!R13C8</stp>
        <tr r="H13" s="1"/>
      </tp>
    </main>
    <main first="bofaddin.rtdserver">
      <tp t="s">
        <v>#N/A N/A</v>
        <stp/>
        <stp>BDH|7217257383769460283</stp>
        <tr r="Z29" s="20"/>
      </tp>
    </main>
    <main first="bloomberg.rtd">
      <tp t="s">
        <v>XS1752984440</v>
        <stp/>
        <stp>##V3_BDPV12</stp>
        <stp>AQ713600 Corp</stp>
        <stp>ID_ISIN</stp>
        <stp>[regression 04.xlsx]tkrBbg!R2C6</stp>
        <tr r="F2" s="5"/>
      </tp>
      <tp t="s">
        <v>Y</v>
        <stp/>
        <stp>##V3_BDPV12</stp>
        <stp>XS1043552188 Corp</stp>
        <stp>callable</stp>
        <stp>[regression 04.xlsx]SEM!R375C7</stp>
        <tr r="G375" s="3"/>
      </tp>
    </main>
    <main first="bloomberg.rtd">
      <tp t="s">
        <v>USN4297BBC74</v>
        <stp/>
        <stp>##V3_BDPV12</stp>
        <stp>EJ606316 Corp</stp>
        <stp>ID_ISIN</stp>
        <stp>[regression 04.xlsx]tkrBbg!R2C6</stp>
        <tr r="F2" s="5"/>
      </tp>
    </main>
    <main first="bloomberg.rtd">
      <tp t="s">
        <v>XS2010032618</v>
        <stp/>
        <stp>##V3_BDPV12</stp>
        <stp>ZP659512 Corp</stp>
        <stp>ID_ISIN</stp>
        <stp>[regression 04.xlsx]tkrBbg!R2C6</stp>
        <tr r="F2" s="5"/>
      </tp>
    </main>
    <main first="bofaddin.rtdserver">
      <tp t="s">
        <v>#N/A N/A</v>
        <stp/>
        <stp>BDH|3908909412964609922</stp>
        <tr r="AE31" s="20"/>
      </tp>
    </main>
    <main first="bofaddin.rtdserver">
      <tp t="s">
        <v>#N/A N/A</v>
        <stp/>
        <stp>BDH|6564995085156020755</stp>
        <tr r="AE35" s="20"/>
      </tp>
    </main>
    <main first="bloomberg.rtd">
      <tp t="s">
        <v>XS1048428012</v>
        <stp/>
        <stp>##V3_BDPV12</stp>
        <stp>EK131366 Corp</stp>
        <stp>ID_ISIN</stp>
        <stp>[regression 04.xlsx]tkrBbg!R2C6</stp>
        <tr r="F2" s="5"/>
      </tp>
    </main>
    <main first="bofaddin.rtdserver">
      <tp t="s">
        <v>#N/A N/A</v>
        <stp/>
        <stp>BDH|2543482965204745223</stp>
        <tr r="AD12" s="20"/>
      </tp>
    </main>
    <main first="bofaddin.rtdserver">
      <tp t="s">
        <v>#N/A N/A</v>
        <stp/>
        <stp>BDH|9013392592292011780</stp>
        <tr r="AE38" s="20"/>
      </tp>
    </main>
    <main first="bloomberg.rtd">
      <tp t="s">
        <v>XS1982704824</v>
        <stp/>
        <stp>##V3_BDPV12</stp>
        <stp>ZS108668 Corp</stp>
        <stp>ID_ISIN</stp>
        <stp>[regression 04.xlsx]tkrBbg!R2C6</stp>
        <tr r="F2" s="5"/>
      </tp>
    </main>
    <main first="bloomberg.rtd">
      <tp t="s">
        <v>XS2010039035</v>
        <stp/>
        <stp>##V3_BDPV12</stp>
        <stp>ZQ099270 Corp</stp>
        <stp>ID_ISIN</stp>
        <stp>[regression 04.xlsx]tkrBbg!R2C6</stp>
        <tr r="F2" s="5"/>
      </tp>
    </main>
    <main first="bofaddin.rtdserver">
      <tp t="s">
        <v>#N/A N/A</v>
        <stp/>
        <stp>BDH|2227822035337344876</stp>
        <tr r="Y39" s="20"/>
      </tp>
    </main>
    <main first="bofaddin.rtdserver">
      <tp t="e">
        <v>#N/A</v>
        <stp/>
        <stp>BDH|2258384572516990678</stp>
        <tr r="F31" s="15"/>
        <tr r="F12" s="14"/>
      </tp>
      <tp t="s">
        <v>#N/A N/A</v>
        <stp/>
        <stp>BDH|4211347912835410562</stp>
        <tr r="Y8" s="20"/>
      </tp>
      <tp t="e">
        <v>#N/A</v>
        <stp/>
        <stp>BDH|6493515301695178033</stp>
        <tr r="D31" s="9"/>
      </tp>
    </main>
    <main first="bloomberg.rtd">
      <tp t="s">
        <v>DE000A161W62</v>
        <stp/>
        <stp>##V3_BDPV12</stp>
        <stp>UV391246 Corp</stp>
        <stp>ID_ISIN</stp>
        <stp>[regression 04.xlsx]tkrBbg!R2C6</stp>
        <tr r="F2" s="5"/>
      </tp>
      <tp t="s">
        <v>Y</v>
        <stp/>
        <stp>##V3_BDPV12</stp>
        <stp>XS1205618470 Corp</stp>
        <stp>callable</stp>
        <stp>[regression 04.xlsx]SEM!R159C7</stp>
        <tr r="G159" s="3"/>
      </tp>
    </main>
    <main first="bloomberg.rtd">
      <tp t="s">
        <v>Y</v>
        <stp/>
        <stp>##V3_BDPV12</stp>
        <stp>CH0400441280 Corp</stp>
        <stp>callable</stp>
        <stp>[regression 04.xlsx]SEM!R385C7</stp>
        <tr r="G385" s="3"/>
      </tp>
    </main>
    <main first="bloomberg.rtd">
      <tp t="e">
        <v>#N/A</v>
        <stp/>
        <stp>##V3_BDPV12</stp>
        <stp xml:space="preserve">USF22797RT78_JP_REPO </stp>
        <stp>short_name</stp>
        <stp>[regression 04.xlsx]SEM!R193C5</stp>
        <tr r="E193" s="3"/>
      </tp>
      <tp t="s">
        <v>SHELL INTL FIN</v>
        <stp/>
        <stp>##V3_BDPV12</stp>
        <stp>XS2154418730 Corp</stp>
        <stp>short_name</stp>
        <stp>[regression 04.xlsx]SEM!R48C5</stp>
        <tr r="E48" s="3"/>
      </tp>
      <tp t="s">
        <v>ACFP 2 5/8 PERP</v>
        <stp/>
        <stp>##V3_BDPV12</stp>
        <stp>ZQ258633 Corp</stp>
        <stp>security_name</stp>
        <stp>[regression 04.xlsx]all names!R7C7</stp>
        <tr r="G7" s="16"/>
      </tp>
    </main>
    <main first="bloomberg.rtd">
      <tp t="s">
        <v>VERIZON COMM INC</v>
        <stp/>
        <stp>##V3_BDPV12</stp>
        <stp>XS2052321093 Corp</stp>
        <stp>short_name</stp>
        <stp>[regression 04.xlsx]SEM!R69C5</stp>
        <tr r="E69" s="3"/>
      </tp>
      <tp t="e">
        <v>#N/A</v>
        <stp/>
        <stp>##V3_BDPV12</stp>
        <stp xml:space="preserve">BE6285455497_JP_REPO </stp>
        <stp>final_maturity</stp>
        <stp>[regression 04.xlsx]SEM!R189C9</stp>
        <tr r="I189" s="3"/>
      </tp>
      <tp t="s">
        <v>EUR</v>
        <stp/>
        <stp>##V3_BDPV12</stp>
        <stp>ZR796862 Corp</stp>
        <stp>crncy</stp>
        <stp>[regression 04.xlsx]curves!R28C21</stp>
        <tr r="U28" s="20"/>
      </tp>
      <tp t="s">
        <v>CREDIT SUISSE</v>
        <stp/>
        <stp>##V3_BDPV12</stp>
        <stp>CH0537261858 Corp</stp>
        <stp>short_name</stp>
        <stp>[regression 04.xlsx]SEM!R13C5</stp>
        <tr r="E13" s="3"/>
      </tp>
      <tp t="s">
        <v>EUR</v>
        <stp/>
        <stp>##V3_BDPV12</stp>
        <stp>LW068019 Corp</stp>
        <stp>crncy</stp>
        <stp>[regression 04.xlsx]curves!R46C20</stp>
        <tr r="T46" s="20"/>
      </tp>
      <tp t="s">
        <v>EUR</v>
        <stp/>
        <stp>##V3_BDPV12</stp>
        <stp>AM938782 Corp</stp>
        <stp>crncy</stp>
        <stp>[regression 04.xlsx]curves!R45C20</stp>
        <tr r="T45" s="20"/>
      </tp>
      <tp t="s">
        <v>EUR</v>
        <stp/>
        <stp>##V3_BDPV12</stp>
        <stp>ZR655675 Corp</stp>
        <stp>crncy</stp>
        <stp>[regression 04.xlsx]curves!R44C21</stp>
        <tr r="U44" s="20"/>
      </tp>
      <tp t="s">
        <v>GBP</v>
        <stp/>
        <stp>##V3_BDPV12</stp>
        <stp>EK824997 Corp</stp>
        <stp>crncy</stp>
        <stp>[regression 04.xlsx]curves!R16C21</stp>
        <tr r="U16" s="20"/>
      </tp>
      <tp t="e">
        <v>#N/A</v>
        <stp/>
        <stp>##V3_BDPV12</stp>
        <stp xml:space="preserve">FR0012648590_JP_REPO </stp>
        <stp>final_maturity</stp>
        <stp>[regression 04.xlsx]SEM!R279C9</stp>
        <tr r="I279" s="3"/>
      </tp>
      <tp t="s">
        <v>ENGIFP 1 5/8 PERP</v>
        <stp/>
        <stp>##V3_BDPV12</stp>
        <stp>AZ371883 Corp</stp>
        <stp>security_name</stp>
        <stp>[regression 04.xlsx]all names!R32C7</stp>
        <tr r="G32" s="16"/>
      </tp>
      <tp t="s">
        <v>ENGIFP 1 3/8 PERP</v>
        <stp/>
        <stp>##V3_BDPV12</stp>
        <stp>AQ711148 Corp</stp>
        <stp>security_name</stp>
        <stp>[regression 04.xlsx]all names!R32C6</stp>
        <tr r="F32" s="16"/>
      </tp>
      <tp t="s">
        <v>LHNVX 3 PERP</v>
        <stp/>
        <stp>##V3_BDPV12</stp>
        <stp>AX960245 Corp</stp>
        <stp>security_name</stp>
        <stp>[regression 04.xlsx]all names!R43C6</stp>
        <tr r="F43" s="16"/>
      </tp>
      <tp t="s">
        <v>LHNVX 3 PERP</v>
        <stp/>
        <stp>##V3_BDPV12</stp>
        <stp>AX960245 Corp</stp>
        <stp>security_name</stp>
        <stp>[regression 04.xlsx]all names!R43C7</stp>
        <tr r="G43" s="16"/>
      </tp>
      <tp t="e">
        <v>#N/A</v>
        <stp/>
        <stp>##V3_BDPV12</stp>
        <stp xml:space="preserve">USF2R125CF03_JP_REPO </stp>
        <stp>final_maturity</stp>
        <stp>[regression 04.xlsx]SEM!R192C9</stp>
        <tr r="I192" s="3"/>
      </tp>
      <tp t="s">
        <v>SEVFP 2 1/2 PERP</v>
        <stp/>
        <stp>##V3_BDPV12</stp>
        <stp>EK821917 Corp</stp>
        <stp>security_name</stp>
        <stp>[regression 04.xlsx]all names!R56C6</stp>
        <tr r="F56" s="16"/>
      </tp>
      <tp t="s">
        <v>WIEAV 5 PERP</v>
        <stp/>
        <stp>##V3_BDPV12</stp>
        <stp>EK523297 Corp</stp>
        <stp>security_name</stp>
        <stp>[regression 04.xlsx]all names!R74C7</stp>
        <tr r="G74" s="16"/>
      </tp>
      <tp t="s">
        <v>WIEAV 5 PERP</v>
        <stp/>
        <stp>##V3_BDPV12</stp>
        <stp>EK523297 Corp</stp>
        <stp>security_name</stp>
        <stp>[regression 04.xlsx]all names!R74C6</stp>
        <tr r="F74" s="16"/>
      </tp>
      <tp t="s">
        <v>KPN 7 03/28/73</v>
        <stp/>
        <stp>##V3_BDPV12</stp>
        <stp>EJ606316 Corp</stp>
        <stp>security_name</stp>
        <stp>[regression 04.xlsx]all names!R41C6</stp>
        <tr r="F41" s="16"/>
      </tp>
      <tp t="s">
        <v>VW 2.7 PERP</v>
        <stp/>
        <stp>##V3_BDPV12</stp>
        <stp>AN880322 Corp</stp>
        <stp>security_name</stp>
        <stp>[regression 04.xlsx]all names!R73C6</stp>
        <tr r="F73" s="16"/>
      </tp>
      <tp t="s">
        <v>#N/A Field Not Applicable</v>
        <stp/>
        <stp>##V3_BDPV12</stp>
        <stp>XS1150673892 Corp</stp>
        <stp>nxt_call_dt</stp>
        <stp>[regression 04.xlsx]tkrBbg!R2C10</stp>
        <tr r="J2" s="5"/>
      </tp>
      <tp t="s">
        <v>12/02/2025</v>
        <stp/>
        <stp>##V3_BDPV12</stp>
        <stp>XS2077670003 Corp</stp>
        <stp>nxt_call_dt</stp>
        <stp>[regression 04.xlsx]tkrBbg!R2C10</stp>
        <tr r="J2" s="5"/>
      </tp>
      <tp t="s">
        <v>05/07/2024</v>
        <stp/>
        <stp>##V3_BDPV12</stp>
        <stp>XS1713466495 Corp</stp>
        <stp>nxt_call_dt</stp>
        <stp>[regression 04.xlsx]tkrBbg!R2C10</stp>
        <tr r="J2" s="5"/>
      </tp>
      <tp t="s">
        <v>12/01/2025</v>
        <stp/>
        <stp>##V3_BDPV12</stp>
        <stp>XS2027946610 Corp</stp>
        <stp>nxt_call_dt</stp>
        <stp>[regression 04.xlsx]tkrBbg!R2C10</stp>
        <tr r="J2" s="5"/>
      </tp>
      <tp t="s">
        <v>05/01/2022</v>
        <stp/>
        <stp>##V3_BDPV12</stp>
        <stp>XS1405770907 Corp</stp>
        <stp>nxt_call_dt</stp>
        <stp>[regression 04.xlsx]tkrBbg!R2C10</stp>
        <tr r="J2" s="5"/>
      </tp>
      <tp t="s">
        <v>26/03/2024</v>
        <stp/>
        <stp>##V3_BDPV12</stp>
        <stp>XS1797138960 Corp</stp>
        <stp>nxt_call_dt</stp>
        <stp>[regression 04.xlsx]tkrBbg!R2C10</stp>
        <tr r="J2" s="5"/>
      </tp>
      <tp t="s">
        <v>04/04/2023</v>
        <stp/>
        <stp>##V3_BDPV12</stp>
        <stp>XS1590787799 Corp</stp>
        <stp>nxt_call_dt</stp>
        <stp>[regression 04.xlsx]tkrBbg!R2C10</stp>
        <tr r="J2" s="5"/>
      </tp>
      <tp t="s">
        <v>16/06/2022</v>
        <stp/>
        <stp>##V3_BDPV12</stp>
        <stp>XS1572349865 Corp</stp>
        <stp>nxt_call_dt</stp>
        <stp>[regression 04.xlsx]tkrBbg!R2C10</stp>
        <tr r="J2" s="5"/>
      </tp>
    </main>
    <main first="bofaddin.rtdserver">
      <tp t="s">
        <v>#N/A N/A</v>
        <stp/>
        <stp>BDH|89948289029283342</stp>
        <tr r="Y50" s="20"/>
      </tp>
    </main>
    <main first="bloomberg.rtd">
      <tp t="s">
        <v>09/12/2021</v>
        <stp/>
        <stp>##V3_BDPV12</stp>
        <stp>XS1294342792 Corp</stp>
        <stp>nxt_call_dt</stp>
        <stp>[regression 04.xlsx]tkrBbg!R2C10</stp>
        <tr r="J2" s="5"/>
      </tp>
      <tp t="s">
        <v>25/03/2025</v>
        <stp/>
        <stp>##V3_BDPV12</stp>
        <stp>XS1207058733 Corp</stp>
        <stp>nxt_call_dt</stp>
        <stp>[regression 04.xlsx]tkrBbg!R2C10</stp>
        <tr r="J2" s="5"/>
      </tp>
      <tp t="s">
        <v>18/02/2022</v>
        <stp/>
        <stp>##V3_BDPV12</stp>
        <stp>XS1191320297 Corp</stp>
        <stp>nxt_call_dt</stp>
        <stp>[regression 04.xlsx]tkrBbg!R2C10</stp>
        <tr r="J2" s="5"/>
      </tp>
      <tp t="s">
        <v>30/03/2022</v>
        <stp/>
        <stp>##V3_BDPV12</stp>
        <stp>FR0012648590 Corp</stp>
        <stp>nxt_call_dt</stp>
        <stp>[regression 04.xlsx]tkrBbg!R2C10</stp>
        <tr r="J2" s="5"/>
      </tp>
      <tp t="s">
        <v>25/01/2026</v>
        <stp/>
        <stp>##V3_BDPV12</stp>
        <stp>FR0013330537 Corp</stp>
        <stp>nxt_call_dt</stp>
        <stp>[regression 04.xlsx]tkrBbg!R2C10</stp>
        <tr r="J2" s="5"/>
      </tp>
      <tp t="s">
        <v>16/01/2023</v>
        <stp/>
        <stp>##V3_BDPV12</stp>
        <stp>FR0013310505 Corp</stp>
        <stp>nxt_call_dt</stp>
        <stp>[regression 04.xlsx]tkrBbg!R2C10</stp>
        <tr r="J2" s="5"/>
      </tp>
      <tp t="s">
        <v>01/10/2020</v>
        <stp/>
        <stp>##V3_BDPV12</stp>
        <stp>FR0012650281 Corp</stp>
        <stp>nxt_call_dt</stp>
        <stp>[regression 04.xlsx]tkrBbg!R2C10</stp>
        <tr r="J2" s="5"/>
      </tp>
      <tp t="s">
        <v>05/11/2020</v>
        <stp/>
        <stp>##V3_BDPV12</stp>
        <stp>DE000A161W62 Corp</stp>
        <stp>nxt_call_dt</stp>
        <stp>[regression 04.xlsx]tkrBbg!R2C10</stp>
        <tr r="J2" s="5"/>
      </tp>
      <tp t="s">
        <v>19/01/2024</v>
        <stp/>
        <stp>##V3_BDPV12</stp>
        <stp>FR0013252061 Corp</stp>
        <stp>nxt_call_dt</stp>
        <stp>[regression 04.xlsx]tkrBbg!R2C10</stp>
        <tr r="J2" s="5"/>
      </tp>
      <tp t="s">
        <v>#N/A Field Not Applicable</v>
        <stp/>
        <stp>##V3_BDPV12</stp>
        <stp>FR0012005924 Corp</stp>
        <stp>nxt_call_dt</stp>
        <stp>[regression 04.xlsx]tkrBbg!R2C10</stp>
        <tr r="J2" s="5"/>
      </tp>
      <tp t="s">
        <v>03/09/2027</v>
        <stp/>
        <stp>##V3_BDPV12</stp>
        <stp>FR0013464922 Corp</stp>
        <stp>nxt_call_dt</stp>
        <stp>[regression 04.xlsx]tkrBbg!R2C10</stp>
        <tr r="J2" s="5"/>
      </tp>
      <tp t="s">
        <v>04/07/2024</v>
        <stp/>
        <stp>##V3_BDPV12</stp>
        <stp>FR0013367612 Corp</stp>
        <stp>nxt_call_dt</stp>
        <stp>[regression 04.xlsx]tkrBbg!R2C10</stp>
        <tr r="J2" s="5"/>
      </tp>
      <tp t="s">
        <v>Y</v>
        <stp/>
        <stp>##V3_BDPV12</stp>
        <stp>US92857WBQ24 Corp</stp>
        <stp>callable</stp>
        <stp>[regression 04.xlsx]SEM!R165C7</stp>
        <tr r="G165" s="3"/>
      </tp>
      <tp t="s">
        <v>02/10/2022</v>
        <stp/>
        <stp>##V3_BDPV12</stp>
        <stp>DE000A14J611 Corp</stp>
        <stp>nxt_call_dt</stp>
        <stp>[regression 04.xlsx]tkrBbg!R2C10</stp>
        <tr r="J2" s="5"/>
      </tp>
      <tp>
        <v>300.67772731306405</v>
        <stp/>
        <stp>##V3_BDPV12</stp>
        <stp>FR0013425170 Corp</stp>
        <stp>z_sprd_mid</stp>
        <stp>[regression 04.xlsx]main!R11C11</stp>
        <tr r="K11" s="1"/>
      </tp>
      <tp>
        <v>300.67772731306405</v>
        <stp/>
        <stp>##V3_BDPV12</stp>
        <stp>FR0013425170 Corp</stp>
        <stp>z_sprd_mid</stp>
        <stp>[regression 04.xlsx]main!R12C11</stp>
        <tr r="K12" s="1"/>
      </tp>
      <tp>
        <v>300.67772731306405</v>
        <stp/>
        <stp>##V3_BDPV12</stp>
        <stp>FR0013425170 Corp</stp>
        <stp>z_sprd_mid</stp>
        <stp>[regression 04.xlsx]main!R13C11</stp>
        <tr r="K13" s="1"/>
      </tp>
      <tp>
        <v>300.67772731306405</v>
        <stp/>
        <stp>##V3_BDPV12</stp>
        <stp>FR0013425170 Corp</stp>
        <stp>z_sprd_mid</stp>
        <stp>[regression 04.xlsx]main!R14C11</stp>
        <tr r="K14" s="1"/>
      </tp>
      <tp t="s">
        <v>BNP PARIBAS</v>
        <stp/>
        <stp>##V3_BDPV12</stp>
        <stp>USF1R15XL274 Corp</stp>
        <stp>short_name</stp>
        <stp>[regression 04.xlsx]SEM!R351C5</stp>
        <tr r="E351" s="3"/>
      </tp>
      <tp>
        <v>227.17512695898478</v>
        <stp/>
        <stp>##V3_BDPV12</stp>
        <stp>XS1294342792 Corp</stp>
        <stp>z_sprd_mid</stp>
        <stp>[regression 04.xlsx]main!R30C11</stp>
        <tr r="K30" s="1"/>
      </tp>
      <tp t="s">
        <v>FR0011401751</v>
        <stp/>
        <stp>##V3_BDPV12</stp>
        <stp>EJ516233 Corp</stp>
        <stp>ID_ISIN</stp>
        <stp>[regression 04.xlsx]tkrBbg!R2C6</stp>
        <tr r="F2" s="5"/>
      </tp>
    </main>
    <main first="bloomberg.rtd">
      <tp t="s">
        <v>XS1254119750</v>
        <stp/>
        <stp>##V3_BDPV12</stp>
        <stp>UV323151 Corp</stp>
        <stp>ID_ISIN</stp>
        <stp>[regression 04.xlsx]tkrBbg!R2C6</stp>
        <tr r="F2" s="5"/>
      </tp>
      <tp t="s">
        <v>XS1191320297</v>
        <stp/>
        <stp>##V3_BDPV12</stp>
        <stp>EK753416 Corp</stp>
        <stp>ID_ISIN</stp>
        <stp>[regression 04.xlsx]tkrBbg!R2C6</stp>
        <tr r="F2" s="5"/>
      </tp>
      <tp t="s">
        <v>XS2119468572</v>
        <stp/>
        <stp>##V3_BDPV12</stp>
        <stp>BG013162 Corp</stp>
        <stp>ID_ISIN</stp>
        <stp>[regression 04.xlsx]tkrBbg!R2C6</stp>
        <tr r="F2" s="5"/>
      </tp>
    </main>
    <main first="bloomberg.rtd">
      <tp t="s">
        <v>Chemicals</v>
        <stp/>
        <stp>##V3_BDPV12</stp>
        <stp>FR0013425170 Corp</stp>
        <stp>INDUSTRY_GROUP</stp>
        <stp>[regression 04.xlsx]main!R12C8</stp>
        <tr r="H12" s="1"/>
      </tp>
    </main>
    <main first="bloomberg.rtd">
      <tp t="s">
        <v>FR0013445335</v>
        <stp/>
        <stp>##V3_BDPV12</stp>
        <stp>ZR441424 Corp</stp>
        <stp>ID_ISIN</stp>
        <stp>[regression 04.xlsx]tkrBbg!R2C6</stp>
        <tr r="F2" s="5"/>
      </tp>
      <tp t="s">
        <v>XS1713462403</v>
        <stp/>
        <stp>##V3_BDPV12</stp>
        <stp>AR776117 Corp</stp>
        <stp>ID_ISIN</stp>
        <stp>[regression 04.xlsx]tkrBbg!R2C6</stp>
        <tr r="F2" s="5"/>
      </tp>
      <tp t="s">
        <v>UBS GROUP</v>
        <stp/>
        <stp>##V3_BDPV12</stp>
        <stp>CH0400441280 Corp</stp>
        <stp>short_name</stp>
        <stp>[regression 04.xlsx]SEM!R428C5</stp>
        <tr r="E428" s="3"/>
      </tp>
    </main>
    <main first="bofaddin.rtdserver">
      <tp t="s">
        <v>#N/A N/A</v>
        <stp/>
        <stp>BDH|3213992548320374986</stp>
        <tr r="Y17" s="20"/>
      </tp>
    </main>
    <main first="bloomberg.rtd">
      <tp t="s">
        <v>XS1048428442</v>
        <stp/>
        <stp>##V3_BDPV12</stp>
        <stp>EK131372 Corp</stp>
        <stp>ID_ISIN</stp>
        <stp>[regression 04.xlsx]tkrBbg!R2C6</stp>
        <tr r="F2" s="5"/>
      </tp>
    </main>
    <main first="bloomberg.rtd">
      <tp t="s">
        <v>XS2000719992</v>
        <stp/>
        <stp>##V3_BDPV12</stp>
        <stp>ZS668300 Corp</stp>
        <stp>ID_ISIN</stp>
        <stp>[regression 04.xlsx]tkrBbg!R2C6</stp>
        <tr r="F2" s="5"/>
      </tp>
      <tp t="s">
        <v>FR0013367612</v>
        <stp/>
        <stp>##V3_BDPV12</stp>
        <stp>AU669900 Corp</stp>
        <stp>ID_ISIN</stp>
        <stp>[regression 04.xlsx]tkrBbg!R2C6</stp>
        <tr r="F2" s="5"/>
      </tp>
    </main>
    <main first="bofaddin.rtdserver">
      <tp t="s">
        <v>#N/A N/A</v>
        <stp/>
        <stp>BDH|7521432201554002093</stp>
        <tr r="Y31" s="20"/>
      </tp>
    </main>
    <main first="bloomberg.rtd">
      <tp t="s">
        <v>XS2069101868</v>
        <stp/>
        <stp>##V3_BDPV12</stp>
        <stp>ZQ376350 Corp</stp>
        <stp>ID_ISIN</stp>
        <stp>[regression 04.xlsx]tkrBbg!R2C6</stp>
        <tr r="F2" s="5"/>
      </tp>
      <tp t="s">
        <v>XS1014987355</v>
        <stp/>
        <stp>##V3_BDPV12</stp>
        <stp>EK013966 Corp</stp>
        <stp>ID_ISIN</stp>
        <stp>[regression 04.xlsx]tkrBbg!R2C6</stp>
        <tr r="F2" s="5"/>
      </tp>
      <tp t="s">
        <v>XS1721244371</v>
        <stp/>
        <stp>##V3_BDPV12</stp>
        <stp>AQ026565 Corp</stp>
        <stp>ID_ISIN</stp>
        <stp>[regression 04.xlsx]tkrBbg!R2C6</stp>
        <tr r="F2" s="5"/>
      </tp>
      <tp t="s">
        <v>Y</v>
        <stp/>
        <stp>##V3_BDPV12</stp>
        <stp>XS1139494493 Corp</stp>
        <stp>callable</stp>
        <stp>[regression 04.xlsx]SEM!R134C7</stp>
        <tr r="G134" s="3"/>
      </tp>
    </main>
    <main first="bofaddin.rtdserver">
      <tp t="s">
        <v>#N/A N/A</v>
        <stp/>
        <stp>BDH|5057510793309911741</stp>
        <tr r="Y20" s="20"/>
      </tp>
    </main>
    <main first="bloomberg.rtd">
      <tp t="s">
        <v>Y</v>
        <stp/>
        <stp>##V3_BDPV12</stp>
        <stp>XS1720192696 Corp</stp>
        <stp>callable</stp>
        <stp>[regression 04.xlsx]SEM!R141C7</stp>
        <tr r="G141" s="3"/>
      </tp>
    </main>
    <main first="bofaddin.rtdserver">
      <tp t="s">
        <v>#N/A N/A</v>
        <stp/>
        <stp>BDH|6967389339319713838</stp>
        <tr r="Y25" s="20"/>
      </tp>
    </main>
    <main first="bloomberg.rtd">
      <tp t="s">
        <v>FR0011697028</v>
        <stp/>
        <stp>##V3_BDPV12</stp>
        <stp>EK024568 Corp</stp>
        <stp>ID_ISIN</stp>
        <stp>[regression 04.xlsx]tkrBbg!R2C6</stp>
        <tr r="F2" s="5"/>
      </tp>
    </main>
    <main first="bloomberg.rtd">
      <tp t="s">
        <v>Y</v>
        <stp/>
        <stp>##V3_BDPV12</stp>
        <stp>FR0013330537 Corp</stp>
        <stp>callable</stp>
        <stp>[regression 04.xlsx]SEM!R158C7</stp>
        <tr r="G158" s="3"/>
      </tp>
    </main>
    <main first="bloomberg.rtd">
      <tp t="s">
        <v>XS1309437215</v>
        <stp/>
        <stp>##V3_BDPV12</stp>
        <stp>QJ191077 Corp</stp>
        <stp>ID_ISIN</stp>
        <stp>[regression 04.xlsx]tkrBbg!R2C6</stp>
        <tr r="F2" s="5"/>
      </tp>
    </main>
    <main first="bofaddin.rtdserver">
      <tp t="s">
        <v>#N/A N/A</v>
        <stp/>
        <stp>BDH|6188112218981898064</stp>
        <tr r="AD39" s="20"/>
      </tp>
    </main>
    <main first="bofaddin.rtdserver">
      <tp t="s">
        <v>#N/A N/A</v>
        <stp/>
        <stp>BDH|2001729661826080244</stp>
        <tr r="AE51" s="20"/>
      </tp>
    </main>
    <main first="bloomberg.rtd">
      <tp t="s">
        <v>FR0013478252</v>
        <stp/>
        <stp>##V3_BDPV12</stp>
        <stp>ZP482524 Corp</stp>
        <stp>ID_ISIN</stp>
        <stp>[regression 04.xlsx]tkrBbg!R2C6</stp>
        <tr r="F2" s="5"/>
      </tp>
    </main>
    <main first="bofaddin.rtdserver">
      <tp t="s">
        <v>#N/A N/A</v>
        <stp/>
        <stp>BDH|7891370521114959528</stp>
        <tr r="Y12" s="20"/>
      </tp>
    </main>
    <main first="bloomberg.rtd">
      <tp t="s">
        <v>TELECOM ITALIA</v>
        <stp/>
        <stp>##V3_BDPV12</stp>
        <stp>XS1497606365 Corp</stp>
        <stp>short_name</stp>
        <stp>[regression 04.xlsx]SEM!R58C5</stp>
        <tr r="E58" s="3"/>
      </tp>
      <tp t="e">
        <v>#N/A</v>
        <stp/>
        <stp>##V3_BDPV12</stp>
        <stp xml:space="preserve">BE6320936287_JP_REPO </stp>
        <stp>final_maturity</stp>
        <stp>[regression 04.xlsx]SEM!R191C9</stp>
        <tr r="I191" s="3"/>
      </tp>
      <tp t="e">
        <v>#N/A</v>
        <stp/>
        <stp>##V3_BDPV12</stp>
        <stp xml:space="preserve">US404280BP39_CS_REPO </stp>
        <stp>nxt_call_dt</stp>
        <stp>[regression 04.xlsx]SEM!R326C8</stp>
        <tr r="H326" s="3"/>
      </tp>
      <tp t="s">
        <v>EUR</v>
        <stp/>
        <stp>##V3_BDPV12</stp>
        <stp>AZ576858 Corp</stp>
        <stp>crncy</stp>
        <stp>[regression 04.xlsx]curves!R11C21</stp>
        <tr r="U11" s="20"/>
      </tp>
      <tp t="s">
        <v>LA POSTE SA</v>
        <stp/>
        <stp>##V3_BDPV12</stp>
        <stp>FR0011360478 Corp</stp>
        <stp>short_name</stp>
        <stp>[regression 04.xlsx]SEM!R37C5</stp>
        <tr r="E37" s="3"/>
      </tp>
      <tp t="e">
        <v>#N/A</v>
        <stp/>
        <stp>##V3_BDPV12</stp>
        <stp xml:space="preserve">FR0013213295_JP_REPO </stp>
        <stp>final_maturity</stp>
        <stp>[regression 04.xlsx]SEM!R223C9</stp>
        <tr r="I223" s="3"/>
      </tp>
      <tp t="s">
        <v>EUR</v>
        <stp/>
        <stp>##V3_BDPV12</stp>
        <stp>ZS235422 Corp</stp>
        <stp>crncy</stp>
        <stp>[regression 04.xlsx]curves!R38C20</stp>
        <tr r="T38" s="20"/>
      </tp>
      <tp t="e">
        <v>#N/A</v>
        <stp/>
        <stp>##V3_BDPV12</stp>
        <stp xml:space="preserve">FR0010891317_JP_REPO </stp>
        <stp>final_maturity</stp>
        <stp>[regression 04.xlsx]SEM!R321C9</stp>
        <tr r="I321" s="3"/>
      </tp>
      <tp t="s">
        <v>EUR</v>
        <stp/>
        <stp>##V3_BDPV12</stp>
        <stp>LW253022 Corp</stp>
        <stp>crncy</stp>
        <stp>[regression 04.xlsx]curves!R39C20</stp>
        <tr r="T39" s="20"/>
      </tp>
      <tp t="s">
        <v>EUR</v>
        <stp/>
        <stp>##V3_BDPV12</stp>
        <stp>AZ920495 Corp</stp>
        <stp>crncy</stp>
        <stp>[regression 04.xlsx]curves!R47C21</stp>
        <tr r="U47" s="20"/>
      </tp>
      <tp t="e">
        <v>#N/A</v>
        <stp/>
        <stp>##V3_BDPV12</stp>
        <stp xml:space="preserve">FR0013381704_JP_REPO </stp>
        <stp>final_maturity</stp>
        <stp>[regression 04.xlsx]SEM!R211C9</stp>
        <tr r="I211" s="3"/>
      </tp>
      <tp t="s">
        <v>EUR</v>
        <stp/>
        <stp>##V3_BDPV12</stp>
        <stp>AR738776 Corp</stp>
        <stp>crncy</stp>
        <stp>[regression 04.xlsx]curves!R44C20</stp>
        <tr r="T44" s="20"/>
      </tp>
      <tp t="s">
        <v>EUR</v>
        <stp/>
        <stp>##V3_BDPV12</stp>
        <stp>EK634166 Corp</stp>
        <stp>crncy</stp>
        <stp>[regression 04.xlsx]curves!R30C20</stp>
        <tr r="T30" s="20"/>
      </tp>
      <tp t="s">
        <v>ARNDTN 2 7/8 PERP</v>
        <stp/>
        <stp>##V3_BDPV12</stp>
        <stp>AZ576858 Corp</stp>
        <stp>security_name</stp>
        <stp>[regression 04.xlsx]all names!R14C7</stp>
        <tr r="G14" s="16"/>
      </tp>
      <tp t="s">
        <v>TOTAL 3 7/8 PERP</v>
        <stp/>
        <stp>##V3_BDPV12</stp>
        <stp>LW068019 Corp</stp>
        <stp>security_name</stp>
        <stp>[regression 04.xlsx]all names!R67C6</stp>
        <tr r="F67" s="16"/>
      </tp>
      <tp t="s">
        <v>MRKGR 2 7/8 06/25/79</v>
        <stp/>
        <stp>##V3_BDPV12</stp>
        <stp>AZ207706 Corp</stp>
        <stp>security_name</stp>
        <stp>[regression 04.xlsx]all names!R45C7</stp>
        <tr r="G45" s="16"/>
      </tp>
      <tp t="s">
        <v>AMXLMM 6 3/8 09/06/73</v>
        <stp/>
        <stp>##V3_BDPV12</stp>
        <stp>EJ814840 Corp</stp>
        <stp>security_name</stp>
        <stp>[regression 04.xlsx]all names!R12C7</stp>
        <tr r="G12" s="16"/>
      </tp>
      <tp t="s">
        <v>AMXLMM 6 3/8 09/06/73</v>
        <stp/>
        <stp>##V3_BDPV12</stp>
        <stp>EJ814840 Corp</stp>
        <stp>security_name</stp>
        <stp>[regression 04.xlsx]all names!R12C6</stp>
        <tr r="F12" s="16"/>
      </tp>
      <tp t="e">
        <v>#N/A</v>
        <stp/>
        <stp>##V3_BDPV12</stp>
        <stp xml:space="preserve">TRS1EUR_LIN </stp>
        <stp>short_name</stp>
        <stp>[regression 04.xlsx]SEM!R156C5</stp>
        <tr r="E156" s="3"/>
      </tp>
      <tp t="s">
        <v>DBOERS 1 1/4 06/16/47</v>
        <stp/>
        <stp>##V3_BDPV12</stp>
        <stp>BJ924355 Corp</stp>
        <stp>security_name</stp>
        <stp>[regression 04.xlsx]all names!R25C7</stp>
        <tr r="G25" s="16"/>
      </tp>
      <tp t="s">
        <v>12/08/2027</v>
        <stp/>
        <stp>##V3_BDPV12</stp>
        <stp>XS2077670342 Corp</stp>
        <stp>nxt_call_dt</stp>
        <stp>[regression 04.xlsx]tkrBbg!R2C10</stp>
        <tr r="J2" s="5"/>
      </tp>
      <tp t="s">
        <v>02/01/2022</v>
        <stp/>
        <stp>##V3_BDPV12</stp>
        <stp>XS1405777746 Corp</stp>
        <stp>nxt_call_dt</stp>
        <stp>[regression 04.xlsx]tkrBbg!R2C10</stp>
        <tr r="J2" s="5"/>
      </tp>
      <tp t="s">
        <v>22/10/2022</v>
        <stp/>
        <stp>##V3_BDPV12</stp>
        <stp>XS1309437215 Corp</stp>
        <stp>nxt_call_dt</stp>
        <stp>[regression 04.xlsx]tkrBbg!R2C10</stp>
        <tr r="J2" s="5"/>
      </tp>
      <tp t="s">
        <v>16/06/2022</v>
        <stp/>
        <stp>##V3_BDPV12</stp>
        <stp>XS1572343744 Corp</stp>
        <stp>nxt_call_dt</stp>
        <stp>[regression 04.xlsx]tkrBbg!R2C10</stp>
        <tr r="J2" s="5"/>
      </tp>
      <tp t="s">
        <v>05/06/2027</v>
        <stp/>
        <stp>##V3_BDPV12</stp>
        <stp>XS2010045511 Corp</stp>
        <stp>nxt_call_dt</stp>
        <stp>[regression 04.xlsx]tkrBbg!R2C10</stp>
        <tr r="J2" s="5"/>
      </tp>
      <tp t="s">
        <v>13/11/2025</v>
        <stp/>
        <stp>##V3_BDPV12</stp>
        <stp>XS1716945586 Corp</stp>
        <stp>nxt_call_dt</stp>
        <stp>[regression 04.xlsx]tkrBbg!R2C10</stp>
        <tr r="J2" s="5"/>
      </tp>
      <tp t="s">
        <v>02/03/2025</v>
        <stp/>
        <stp>##V3_BDPV12</stp>
        <stp>XS2114413565 Corp</stp>
        <stp>nxt_call_dt</stp>
        <stp>[regression 04.xlsx]tkrBbg!R2C10</stp>
        <tr r="J2" s="5"/>
      </tp>
      <tp t="s">
        <v>29/04/2023</v>
        <stp/>
        <stp>##V3_BDPV12</stp>
        <stp>XS1224953882 Corp</stp>
        <stp>nxt_call_dt</stp>
        <stp>[regression 04.xlsx]tkrBbg!R2C10</stp>
        <tr r="J2" s="5"/>
      </tp>
      <tp t="s">
        <v>11/09/2028</v>
        <stp/>
        <stp>##V3_BDPV12</stp>
        <stp>XS2186001314 Corp</stp>
        <stp>nxt_call_dt</stp>
        <stp>[regression 04.xlsx]tkrBbg!R2C10</stp>
        <tr r="J2" s="5"/>
      </tp>
      <tp t="s">
        <v>18/05/2025</v>
        <stp/>
        <stp>##V3_BDPV12</stp>
        <stp>XS2119468572 Corp</stp>
        <stp>nxt_call_dt</stp>
        <stp>[regression 04.xlsx]tkrBbg!R2C10</stp>
        <tr r="J2" s="5"/>
      </tp>
      <tp t="s">
        <v>21/10/2025</v>
        <stp/>
        <stp>##V3_BDPV12</stp>
        <stp>FR0013478252 Corp</stp>
        <stp>nxt_call_dt</stp>
        <stp>[regression 04.xlsx]tkrBbg!R2C10</stp>
        <tr r="J2" s="5"/>
      </tp>
      <tp>
        <v>338.38692253272984</v>
        <stp/>
        <stp>##V3_BDPV12</stp>
        <stp>XS2077670342 Corp</stp>
        <stp>z_sprd_mid</stp>
        <stp>[regression 04.xlsx]main!R20C11</stp>
        <tr r="K20" s="1"/>
      </tp>
      <tp>
        <v>340.73201097690367</v>
        <stp/>
        <stp>##V3_BDPV12</stp>
        <stp>XS1323897725 Corp</stp>
        <stp>z_sprd_mid</stp>
        <stp>[regression 04.xlsx]main!R17C11</stp>
        <tr r="K17" s="1"/>
      </tp>
      <tp t="s">
        <v>FR0011700293</v>
        <stp/>
        <stp>##V3_BDPV12</stp>
        <stp>EK024610 Corp</stp>
        <stp>ID_ISIN</stp>
        <stp>[regression 04.xlsx]tkrBbg!R2C6</stp>
        <tr r="F2" s="5"/>
      </tp>
    </main>
    <main first="bloomberg.rtd">
      <tp t="s">
        <v>BE0002597756</v>
        <stp/>
        <stp>##V3_BDPV12</stp>
        <stp>AU216832 Corp</stp>
        <stp>ID_ISIN</stp>
        <stp>[regression 04.xlsx]tkrBbg!R2C6</stp>
        <tr r="F2" s="5"/>
      </tp>
    </main>
    <main first="bloomberg.rtd">
      <tp t="s">
        <v>XS1498442521</v>
        <stp/>
        <stp>##V3_BDPV12</stp>
        <stp>QZ677477 Corp</stp>
        <stp>ID_ISIN</stp>
        <stp>[regression 04.xlsx]tkrBbg!R2C6</stp>
        <tr r="F2" s="5"/>
      </tp>
      <tp t="s">
        <v>XS2056371334</v>
        <stp/>
        <stp>##V3_BDPV12</stp>
        <stp>ZR655675 Corp</stp>
        <stp>ID_ISIN</stp>
        <stp>[regression 04.xlsx]tkrBbg!R2C6</stp>
        <tr r="F2" s="5"/>
      </tp>
      <tp t="s">
        <v>XS1888180996</v>
        <stp/>
        <stp>##V3_BDPV12</stp>
        <stp>AU654475 Corp</stp>
        <stp>ID_ISIN</stp>
        <stp>[regression 04.xlsx]tkrBbg!R2C6</stp>
        <tr r="F2" s="5"/>
      </tp>
    </main>
    <main first="bofaddin.rtdserver">
      <tp t="s">
        <v>#N/A N/A</v>
        <stp/>
        <stp>BDH|3953369784751796940</stp>
        <tr r="Z36" s="20"/>
      </tp>
      <tp t="s">
        <v>#N/A N/A</v>
        <stp/>
        <stp>BDH|9339814427941965247</stp>
        <tr r="AE34" s="20"/>
      </tp>
    </main>
    <main first="bloomberg.rtd">
      <tp t="s">
        <v>XS1490960942</v>
        <stp/>
        <stp>##V3_BDPV12</stp>
        <stp>QZ498658 Corp</stp>
        <stp>ID_ISIN</stp>
        <stp>[regression 04.xlsx]tkrBbg!R2C6</stp>
        <tr r="F2" s="5"/>
      </tp>
      <tp t="s">
        <v>XS1044811591</v>
        <stp/>
        <stp>##V3_BDPV12</stp>
        <stp>EK117900 Corp</stp>
        <stp>ID_ISIN</stp>
        <stp>[regression 04.xlsx]tkrBbg!R2C6</stp>
        <tr r="F2" s="5"/>
        <tr r="F2" s="5"/>
      </tp>
      <tp t="s">
        <v>Y</v>
        <stp/>
        <stp>##V3_BDPV12</stp>
        <stp>XS1014987355 Corp</stp>
        <stp>callable</stp>
        <stp>[regression 04.xlsx]SEM!R122C7</stp>
        <tr r="G122" s="3"/>
      </tp>
      <tp t="s">
        <v>XS1590787799</v>
        <stp/>
        <stp>##V3_BDPV12</stp>
        <stp>AM938782 Corp</stp>
        <stp>ID_ISIN</stp>
        <stp>[regression 04.xlsx]tkrBbg!R2C6</stp>
        <tr r="F2" s="5"/>
      </tp>
      <tp t="s">
        <v>Y</v>
        <stp/>
        <stp>##V3_BDPV12</stp>
        <stp>PTEDPKOM0034 Corp</stp>
        <stp>callable</stp>
        <stp>[regression 04.xlsx]SEM!R116C7</stp>
        <tr r="G116" s="3"/>
      </tp>
    </main>
    <main first="bloomberg.rtd">
      <tp t="s">
        <v>FR0013457157</v>
        <stp/>
        <stp>##V3_BDPV12</stp>
        <stp>ZQ258633 Corp</stp>
        <stp>ID_ISIN</stp>
        <stp>[regression 04.xlsx]tkrBbg!R2C6</stp>
        <tr r="F2" s="5"/>
      </tp>
      <tp t="s">
        <v>XS2035564975</v>
        <stp/>
        <stp>##V3_BDPV12</stp>
        <stp>AZ851393 Corp</stp>
        <stp>ID_ISIN</stp>
        <stp>[regression 04.xlsx]tkrBbg!R2C6</stp>
        <tr r="F2" s="5"/>
      </tp>
    </main>
    <main first="bofaddin.rtdserver">
      <tp t="s">
        <v>#N/A N/A</v>
        <stp/>
        <stp>BDH|2495735058540643063</stp>
        <tr r="Y51" s="20"/>
      </tp>
    </main>
    <main first="bloomberg.rtd">
      <tp t="s">
        <v>XS2010037765</v>
        <stp/>
        <stp>##V3_BDPV12</stp>
        <stp>ZQ578143 Corp</stp>
        <stp>ID_ISIN</stp>
        <stp>[regression 04.xlsx]tkrBbg!R2C6</stp>
        <tr r="F2" s="5"/>
      </tp>
    </main>
    <main first="bloomberg.rtd">
      <tp t="s">
        <v>XS1799939027</v>
        <stp/>
        <stp>##V3_BDPV12</stp>
        <stp>AT214434 Corp</stp>
        <stp>ID_ISIN</stp>
        <stp>[regression 04.xlsx]tkrBbg!R2C6</stp>
        <tr r="F2" s="5"/>
      </tp>
      <tp t="s">
        <v>XS1216019585</v>
        <stp/>
        <stp>##V3_BDPV12</stp>
        <stp>EK824997 Corp</stp>
        <stp>ID_ISIN</stp>
        <stp>[regression 04.xlsx]tkrBbg!R2C6</stp>
        <tr r="F2" s="5"/>
      </tp>
      <tp t="s">
        <v>Y</v>
        <stp/>
        <stp>##V3_BDPV12</stp>
        <stp>US404280BP39 Corp</stp>
        <stp>callable</stp>
        <stp>[regression 04.xlsx]SEM!R390C7</stp>
        <tr r="G390" s="3"/>
      </tp>
    </main>
    <main first="bloomberg.rtd">
      <tp t="s">
        <v>Y</v>
        <stp/>
        <stp>##V3_BDPV12</stp>
        <stp>US404280BC26 Corp</stp>
        <stp>callable</stp>
        <stp>[regression 04.xlsx]SEM!R391C7</stp>
        <tr r="G391" s="3"/>
      </tp>
    </main>
    <main first="bloomberg.rtd">
      <tp t="s">
        <v>XS2056730679</v>
        <stp/>
        <stp>##V3_BDPV12</stp>
        <stp>ZR796862 Corp</stp>
        <stp>ID_ISIN</stp>
        <stp>[regression 04.xlsx]tkrBbg!R2C6</stp>
        <tr r="F2" s="5"/>
      </tp>
      <tp t="s">
        <v>XS1271836600</v>
        <stp/>
        <stp>##V3_BDPV12</stp>
        <stp>UV429459 Corp</stp>
        <stp>ID_ISIN</stp>
        <stp>[regression 04.xlsx]tkrBbg!R2C6</stp>
        <tr r="F2" s="5"/>
      </tp>
      <tp t="s">
        <v>Y</v>
        <stp/>
        <stp>##V3_BDPV12</stp>
        <stp>XS1481041587 Corp</stp>
        <stp>callable</stp>
        <stp>[regression 04.xlsx]SEM!R396C7</stp>
        <tr r="G396" s="3"/>
      </tp>
    </main>
    <main first="bloomberg.rtd">
      <tp t="s">
        <v>01/07/2074</v>
        <stp/>
        <stp>##V3_BDPV12</stp>
        <stp>DE000A11QR73 Corp</stp>
        <stp>calc_maturity</stp>
        <stp>[regression 04.xlsx]main!R24C10</stp>
        <tr r="J24" s="1"/>
      </tp>
      <tp t="s">
        <v>01/07/2074</v>
        <stp/>
        <stp>##V3_BDPV12</stp>
        <stp>DE000A11QR73 Corp</stp>
        <stp>calc_maturity</stp>
        <stp>[regression 04.xlsx]main!R23C10</stp>
        <tr r="J23" s="1"/>
      </tp>
      <tp t="s">
        <v>01/07/2074</v>
        <stp/>
        <stp>##V3_BDPV12</stp>
        <stp>DE000A11QR73 Corp</stp>
        <stp>calc_maturity</stp>
        <stp>[regression 04.xlsx]main!R22C10</stp>
        <tr r="J22" s="1"/>
      </tp>
    </main>
    <main first="bloomberg.rtd">
      <tp t="s">
        <v>Y</v>
        <stp/>
        <stp>##V3_BDPV12</stp>
        <stp>US404280BL25 Corp</stp>
        <stp>callable</stp>
        <stp>[regression 04.xlsx]SEM!R411C7</stp>
        <tr r="G411" s="3"/>
      </tp>
      <tp t="s">
        <v>01/07/2024</v>
        <stp/>
        <stp>##V3_BDPV12</stp>
        <stp>DE000A11QR73 Corp</stp>
        <stp>nxt_call_dt</stp>
        <stp>[regression 04.xlsx]tkrBbg!R2C10</stp>
        <tr r="J2" s="5"/>
      </tp>
    </main>
    <main first="bofaddin.rtdserver">
      <tp t="s">
        <v>#N/A N/A</v>
        <stp/>
        <stp>BDH|2147063720578144878</stp>
        <tr r="Y14" s="20"/>
      </tp>
    </main>
    <main first="bofaddin.rtdserver">
      <tp t="e">
        <v>#N/A</v>
        <stp/>
        <stp>BDH|4147557855300374445</stp>
        <tr r="K9" s="2"/>
      </tp>
      <tp t="s">
        <v>#N/A N/A</v>
        <stp/>
        <stp>BDH|7832514855553846429</stp>
        <tr r="AD18" s="20"/>
      </tp>
    </main>
    <main first="bloomberg.rtd">
      <tp t="s">
        <v>XS1413581205</v>
        <stp/>
        <stp>##V3_BDPV12</stp>
        <stp>LW068019 Corp</stp>
        <stp>ID_ISIN</stp>
        <stp>[regression 04.xlsx]tkrBbg!R2C6</stp>
        <tr r="F2" s="5"/>
      </tp>
      <tp t="s">
        <v>Y</v>
        <stp/>
        <stp>##V3_BDPV12</stp>
        <stp>XS1788973573 Corp</stp>
        <stp>callable</stp>
        <stp>[regression 04.xlsx]SEM!R170C7</stp>
        <tr r="G170" s="3"/>
      </tp>
      <tp t="s">
        <v>XS1196714429</v>
        <stp/>
        <stp>##V3_BDPV12</stp>
        <stp>EK768069 Corp</stp>
        <stp>ID_ISIN</stp>
        <stp>[regression 04.xlsx]tkrBbg!R2C6</stp>
        <tr r="F2" s="5"/>
      </tp>
    </main>
    <main first="bofaddin.rtdserver">
      <tp t="s">
        <v>#N/A N/A</v>
        <stp/>
        <stp>BDH|1454536560387404578</stp>
        <tr r="Y7" s="20"/>
      </tp>
    </main>
    <main first="bloomberg.rtd">
      <tp t="s">
        <v>TOTAL CAP INTL</v>
        <stp/>
        <stp>##V3_BDPV12</stp>
        <stp>XS2004381245 Corp</stp>
        <stp>short_name</stp>
        <stp>[regression 04.xlsx]SEM!R63C5</stp>
        <tr r="E63" s="3"/>
      </tp>
      <tp t="s">
        <v>AMERICA MOVIL SA</v>
        <stp/>
        <stp>##V3_BDPV12</stp>
        <stp>XS0969342384 Corp</stp>
        <stp>short_name</stp>
        <stp>[regression 04.xlsx]SEM!R97C5</stp>
        <tr r="E97" s="3"/>
      </tp>
      <tp t="s">
        <v>EUR</v>
        <stp/>
        <stp>##V3_BDPV12</stp>
        <stp>ZQ099270 Corp</stp>
        <stp>crncy</stp>
        <stp>[regression 04.xlsx]curves!R18C20</stp>
        <tr r="T18" s="20"/>
      </tp>
      <tp t="s">
        <v>EUR</v>
        <stp/>
        <stp>##V3_BDPV12</stp>
        <stp>ZS108668 Corp</stp>
        <stp>crncy</stp>
        <stp>[regression 04.xlsx]curves!R17C21</stp>
        <tr r="U17" s="20"/>
      </tp>
      <tp t="s">
        <v>ENGIE</v>
        <stp/>
        <stp>##V3_BDPV12</stp>
        <stp>FR0013455813 Corp</stp>
        <stp>short_name</stp>
        <stp>[regression 04.xlsx]SEM!R28C5</stp>
        <tr r="E28" s="3"/>
      </tp>
      <tp t="s">
        <v>EUR</v>
        <stp/>
        <stp>##V3_BDPV12</stp>
        <stp>UV391246 Corp</stp>
        <stp>crncy</stp>
        <stp>[regression 04.xlsx]curves!R19C20</stp>
        <tr r="T19" s="20"/>
      </tp>
      <tp t="s">
        <v>BNP PARIBAS</v>
        <stp/>
        <stp>##V3_BDPV12</stp>
        <stp>FR0013381704 Corp</stp>
        <stp>short_name</stp>
        <stp>[regression 04.xlsx]SEM!R82C5</stp>
        <tr r="E82" s="3"/>
      </tp>
      <tp t="e">
        <v>#N/A</v>
        <stp/>
        <stp>##V3_BDPV12</stp>
        <stp xml:space="preserve">PTEDPKOM0034_JP_REPO </stp>
        <stp>short_name</stp>
        <stp>[regression 04.xlsx]SEM!R230C5</stp>
        <tr r="E230" s="3"/>
      </tp>
      <tp t="s">
        <v>EUR</v>
        <stp/>
        <stp>##V3_BDPV12</stp>
        <stp>ZP659512 Corp</stp>
        <stp>crncy</stp>
        <stp>[regression 04.xlsx]curves!R38C21</stp>
        <tr r="U38" s="20"/>
      </tp>
      <tp t="s">
        <v>USD</v>
        <stp/>
        <stp>##V3_BDPV12</stp>
        <stp>EJ606316 Corp</stp>
        <stp>crncy</stp>
        <stp>[regression 04.xlsx]curves!R29C20</stp>
        <tr r="T29" s="20"/>
      </tp>
      <tp t="s">
        <v>EDP SA</v>
        <stp/>
        <stp>##V3_BDPV12</stp>
        <stp>PTEDPNOM0015 Corp</stp>
        <stp>short_name</stp>
        <stp>[regression 04.xlsx]SEM!R72C5</stp>
        <tr r="E72" s="3"/>
      </tp>
      <tp t="e">
        <v>#N/A</v>
        <stp/>
        <stp>##V3_BDPV12</stp>
        <stp xml:space="preserve">USF2R125CD54_JP_REPO </stp>
        <stp>final_maturity</stp>
        <stp>[regression 04.xlsx]SEM!R194C9</stp>
        <tr r="I194" s="3"/>
      </tp>
      <tp t="s">
        <v>ANNGR 4 PERP</v>
        <stp/>
        <stp>##V3_BDPV12</stp>
        <stp>EK642935 Corp</stp>
        <stp>security_name</stp>
        <stp>[regression 04.xlsx]all names!R13C6</stp>
        <tr r="F13" s="16"/>
      </tp>
      <tp t="s">
        <v>ANNGR 4 PERP</v>
        <stp/>
        <stp>##V3_BDPV12</stp>
        <stp>EK642935 Corp</stp>
        <stp>security_name</stp>
        <stp>[regression 04.xlsx]all names!R13C7</stp>
        <tr r="G13" s="16"/>
      </tp>
      <tp t="s">
        <v>SOFTBK 6 PERP</v>
        <stp/>
        <stp>##V3_BDPV12</stp>
        <stp>AO262498 Corp</stp>
        <stp>security_name</stp>
        <stp>[regression 04.xlsx]all names!R57C6</stp>
        <tr r="F57" s="16"/>
      </tp>
      <tp t="s">
        <v>SSELN 3 7/8 PERP</v>
        <stp/>
        <stp>##V3_BDPV12</stp>
        <stp>EK768069 Corp</stp>
        <stp>security_name</stp>
        <stp>[regression 04.xlsx]all names!R59C6</stp>
        <tr r="F59" s="16"/>
      </tp>
      <tp t="s">
        <v>SOFTBK 6 7/8 PERP</v>
        <stp/>
        <stp>##V3_BDPV12</stp>
        <stp>AO262515 Corp</stp>
        <stp>security_name</stp>
        <stp>[regression 04.xlsx]all names!R57C7</stp>
        <tr r="G57" s="16"/>
      </tp>
      <tp t="s">
        <v>MRKGR 2 5/8 12/12/74</v>
        <stp/>
        <stp>##V3_BDPV12</stp>
        <stp>EK634166 Corp</stp>
        <stp>security_name</stp>
        <stp>[regression 04.xlsx]all names!R45C6</stp>
        <tr r="F45" s="16"/>
      </tp>
      <tp t="s">
        <v>ORAFP 4 PERP</v>
        <stp/>
        <stp>##V3_BDPV12</stp>
        <stp>EK508481 Corp</stp>
        <stp>security_name</stp>
        <stp>[regression 04.xlsx]all names!R49C6</stp>
        <tr r="F49" s="16"/>
      </tp>
      <tp t="s">
        <v>30/09/2020</v>
        <stp/>
        <stp>##V3_BDPV12</stp>
        <stp>XS0222524372 Corp</stp>
        <stp>nxt_call_dt</stp>
        <stp>[regression 04.xlsx]tkrBbg!R2C10</stp>
        <tr r="J2" s="5"/>
      </tp>
      <tp t="s">
        <v>22/02/2023</v>
        <stp/>
        <stp>##V3_BDPV12</stp>
        <stp>XS1721244371 Corp</stp>
        <stp>nxt_call_dt</stp>
        <stp>[regression 04.xlsx]tkrBbg!R2C10</stp>
        <tr r="J2" s="5"/>
      </tp>
      <tp t="s">
        <v>07/03/2023</v>
        <stp/>
        <stp>##V3_BDPV12</stp>
        <stp>XS1677911825 Corp</stp>
        <stp>nxt_call_dt</stp>
        <stp>[regression 04.xlsx]tkrBbg!R2C10</stp>
        <tr r="J2" s="5"/>
      </tp>
      <tp t="s">
        <v>31/03/2024</v>
        <stp/>
        <stp>##V3_BDPV12</stp>
        <stp>XS1050461034 Corp</stp>
        <stp>nxt_call_dt</stp>
        <stp>[regression 04.xlsx]tkrBbg!R2C10</stp>
        <tr r="J2" s="5"/>
      </tp>
      <tp t="s">
        <v>11/08/2022</v>
        <stp/>
        <stp>##V3_BDPV12</stp>
        <stp>XS2051471105 Corp</stp>
        <stp>nxt_call_dt</stp>
        <stp>[regression 04.xlsx]tkrBbg!R2C10</stp>
        <tr r="J2" s="5"/>
      </tp>
      <tp t="s">
        <v>19/03/2024</v>
        <stp/>
        <stp>##V3_BDPV12</stp>
        <stp>XS1713462403 Corp</stp>
        <stp>nxt_call_dt</stp>
        <stp>[regression 04.xlsx]tkrBbg!R2C10</stp>
        <tr r="J2" s="5"/>
      </tp>
      <tp t="s">
        <v>11/02/2026</v>
        <stp/>
        <stp>##V3_BDPV12</stp>
        <stp>XS2082429890 Corp</stp>
        <stp>nxt_call_dt</stp>
        <stp>[regression 04.xlsx]tkrBbg!R2C10</stp>
        <tr r="J2" s="5"/>
      </tp>
      <tp t="s">
        <v>04/09/2023</v>
        <stp/>
        <stp>##V3_BDPV12</stp>
        <stp>XS1795406575 Corp</stp>
        <stp>nxt_call_dt</stp>
        <stp>[regression 04.xlsx]tkrBbg!R2C10</stp>
        <tr r="J2" s="5"/>
      </tp>
    </main>
    <main first="bloomberg.rtd">
      <tp t="s">
        <v>17/06/2024</v>
        <stp/>
        <stp>##V3_BDPV12</stp>
        <stp>FR0013425170 Corp</stp>
        <stp>nxt_call_dt</stp>
        <stp>[regression 04.xlsx]tkrBbg!R2C10</stp>
        <tr r="J2" s="5"/>
      </tp>
      <tp t="s">
        <v>30/01/2025</v>
        <stp/>
        <stp>##V3_BDPV12</stp>
        <stp>FR0013457157 Corp</stp>
        <stp>nxt_call_dt</stp>
        <stp>[regression 04.xlsx]tkrBbg!R2C10</stp>
        <tr r="J2" s="5"/>
      </tp>
      <tp t="s">
        <v>CALLABLE</v>
        <stp/>
        <stp>##V3_BDPV12</stp>
        <stp>USN4297BBC74 Corp</stp>
        <stp>mty_typ</stp>
        <stp>[regression 04.xlsx]tkrBbg!R2C11</stp>
        <tr r="K2" s="5"/>
      </tp>
      <tp t="s">
        <v>ORANGE</v>
        <stp/>
        <stp>##V3_BDPV12</stp>
        <stp>FR0013413887 Corp</stp>
        <stp>short_name</stp>
        <stp>[regression 04.xlsx]SEM!R138C5</stp>
        <tr r="E138" s="3"/>
      </tp>
      <tp>
        <v>325.35217438840056</v>
        <stp/>
        <stp>##V3_BDPV12</stp>
        <stp>XS1405763019 Corp</stp>
        <stp>z_sprd_mid</stp>
        <stp>[regression 04.xlsx]main!R18C11</stp>
        <tr r="K18" s="1"/>
      </tp>
      <tp>
        <v>325.35217438840056</v>
        <stp/>
        <stp>##V3_BDPV12</stp>
        <stp>XS1405763019 Corp</stp>
        <stp>z_sprd_mid</stp>
        <stp>[regression 04.xlsx]main!R15C11</stp>
        <tr r="K15" s="1"/>
      </tp>
      <tp>
        <v>325.35217438840056</v>
        <stp/>
        <stp>##V3_BDPV12</stp>
        <stp>XS1405763019 Corp</stp>
        <stp>z_sprd_mid</stp>
        <stp>[regression 04.xlsx]main!R16C11</stp>
        <tr r="K16" s="1"/>
      </tp>
      <tp>
        <v>207.49608453391446</v>
        <stp/>
        <stp>##V3_BDPV12</stp>
        <stp>XS2010039548 Corp</stp>
        <stp>z_sprd_mid</stp>
        <stp>[regression 04.xlsx]main!R19C11</stp>
        <tr r="K19" s="1"/>
      </tp>
      <tp>
        <v>297.6913161878407</v>
        <stp/>
        <stp>##V3_BDPV12</stp>
        <stp>DE000A11QR73 Corp</stp>
        <stp>z_sprd_mid</stp>
        <stp>[regression 04.xlsx]main!R24C11</stp>
        <tr r="K24" s="1"/>
      </tp>
      <tp>
        <v>297.6913161878407</v>
        <stp/>
        <stp>##V3_BDPV12</stp>
        <stp>DE000A11QR73 Corp</stp>
        <stp>z_sprd_mid</stp>
        <stp>[regression 04.xlsx]main!R23C11</stp>
        <tr r="K23" s="1"/>
      </tp>
      <tp>
        <v>297.6913161878407</v>
        <stp/>
        <stp>##V3_BDPV12</stp>
        <stp>DE000A11QR73 Corp</stp>
        <stp>z_sprd_mid</stp>
        <stp>[regression 04.xlsx]main!R22C11</stp>
        <tr r="K22" s="1"/>
      </tp>
      <tp t="s">
        <v>Y</v>
        <stp/>
        <stp>##V3_BDPV12</stp>
        <stp>PTEDPLOM0017 Corp</stp>
        <stp>callable</stp>
        <stp>[regression 04.xlsx]SEM!R115C7</stp>
        <tr r="G115" s="3"/>
      </tp>
    </main>
    <main first="bloomberg.rtd">
      <tp t="s">
        <v>FR0011993500</v>
        <stp/>
        <stp>##V3_BDPV12</stp>
        <stp>EK323431 Corp</stp>
        <stp>ID_ISIN</stp>
        <stp>[regression 04.xlsx]tkrBbg!R2C6</stp>
        <tr r="F2" s="5"/>
      </tp>
    </main>
    <main first="bofaddin.rtdserver">
      <tp t="s">
        <v>#N/A N/A</v>
        <stp/>
        <stp>BDH|7709842689084868292</stp>
        <tr r="AE7" s="20"/>
      </tp>
    </main>
    <main first="bloomberg.rtd">
      <tp t="s">
        <v>Chemicals</v>
        <stp/>
        <stp>##V3_BDPV12</stp>
        <stp>FR0013425170 Corp</stp>
        <stp>INDUSTRY_GROUP</stp>
        <stp>[regression 04.xlsx]main!R14C8</stp>
        <tr r="H14" s="1"/>
      </tp>
    </main>
    <main first="bloomberg.rtd">
      <tp t="s">
        <v>XS1799938995</v>
        <stp/>
        <stp>##V3_BDPV12</stp>
        <stp>AT214421 Corp</stp>
        <stp>ID_ISIN</stp>
        <stp>[regression 04.xlsx]tkrBbg!R2C6</stp>
        <tr r="F2" s="5"/>
      </tp>
    </main>
    <main first="bofaddin.rtdserver">
      <tp t="s">
        <v>#N/A N/A</v>
        <stp/>
        <stp>BDH|2314439279455951581</stp>
        <tr r="AD45" s="20"/>
      </tp>
    </main>
    <main first="bloomberg.rtd">
      <tp t="s">
        <v>XS1974894138</v>
        <stp/>
        <stp>##V3_BDPV12</stp>
        <stp>ZS235422 Corp</stp>
        <stp>ID_ISIN</stp>
        <stp>[regression 04.xlsx]tkrBbg!R2C6</stp>
        <tr r="F2" s="5"/>
      </tp>
      <tp t="s">
        <v>XS1974787480</v>
        <stp/>
        <stp>##V3_BDPV12</stp>
        <stp>AX895488 Corp</stp>
        <stp>ID_ISIN</stp>
        <stp>[regression 04.xlsx]tkrBbg!R2C6</stp>
        <tr r="F2" s="5"/>
      </tp>
      <tp t="s">
        <v>XS1788973573</v>
        <stp/>
        <stp>##V3_BDPV12</stp>
        <stp>AR936992 Corp</stp>
        <stp>ID_ISIN</stp>
        <stp>[regression 04.xlsx]tkrBbg!R2C6</stp>
        <tr r="F2" s="5"/>
      </tp>
      <tp t="s">
        <v>XS1152343668</v>
        <stp/>
        <stp>##V3_BDPV12</stp>
        <stp>EK648265 Corp</stp>
        <stp>ID_ISIN</stp>
        <stp>[regression 04.xlsx]tkrBbg!R2C6</stp>
        <tr r="F2" s="5"/>
      </tp>
      <tp t="s">
        <v>XS2011260531</v>
        <stp/>
        <stp>##V3_BDPV12</stp>
        <stp>AZ208021 Corp</stp>
        <stp>ID_ISIN</stp>
        <stp>[regression 04.xlsx]tkrBbg!R2C6</stp>
        <tr r="F2" s="5"/>
      </tp>
    </main>
    <main first="bofaddin.rtdserver">
      <tp t="s">
        <v>#N/A N/A</v>
        <stp/>
        <stp>BDH|9000914215452833257</stp>
        <tr r="Z37" s="20"/>
      </tp>
      <tp t="s">
        <v>#N/A N/A</v>
        <stp/>
        <stp>BDH|1243514069926260510</stp>
        <tr r="Y41" s="20"/>
      </tp>
      <tp t="e">
        <v>#N/A</v>
        <stp/>
        <stp>BDH|3982099933404881523</stp>
        <tr r="F28" s="15"/>
        <tr r="F9" s="14"/>
      </tp>
    </main>
    <main first="bloomberg.rtd">
      <tp t="s">
        <v>XS1731823255</v>
        <stp/>
        <stp>##V3_BDPV12</stp>
        <stp>AQ234625 Corp</stp>
        <stp>ID_ISIN</stp>
        <stp>[regression 04.xlsx]tkrBbg!R2C6</stp>
        <tr r="F2" s="5"/>
      </tp>
      <tp t="s">
        <v>XS1797138960</v>
        <stp/>
        <stp>##V3_BDPV12</stp>
        <stp>AR810587 Corp</stp>
        <stp>ID_ISIN</stp>
        <stp>[regression 04.xlsx]tkrBbg!R2C6</stp>
        <tr r="F2" s="5"/>
      </tp>
    </main>
    <main first="bofaddin.rtdserver">
      <tp t="s">
        <v>#N/A N/A</v>
        <stp/>
        <stp>BDH|9842410510378749501</stp>
        <tr r="Y33" s="20"/>
      </tp>
    </main>
    <main first="bloomberg.rtd">
      <tp t="s">
        <v>Y</v>
        <stp/>
        <stp>##V3_BDPV12</stp>
        <stp>XS2010039548 Corp</stp>
        <stp>callable</stp>
        <stp>[regression 04.xlsx]SEM!R108C7</stp>
        <tr r="G108" s="3"/>
      </tp>
      <tp t="s">
        <v>XS2033327854</v>
        <stp/>
        <stp>##V3_BDPV12</stp>
        <stp>AZ920495 Corp</stp>
        <stp>ID_ISIN</stp>
        <stp>[regression 04.xlsx]tkrBbg!R2C6</stp>
        <tr r="F2" s="5"/>
      </tp>
      <tp t="s">
        <v>XS1405777746</v>
        <stp/>
        <stp>##V3_BDPV12</stp>
        <stp>LW253022 Corp</stp>
        <stp>ID_ISIN</stp>
        <stp>[regression 04.xlsx]tkrBbg!R2C6</stp>
        <tr r="F2" s="5"/>
      </tp>
    </main>
    <main first="bofaddin.rtdserver">
      <tp t="s">
        <v>#N/A N/A</v>
        <stp/>
        <stp>BDH|3943272698600824921</stp>
        <tr r="Z18" s="20"/>
      </tp>
    </main>
    <main first="bloomberg.rtd">
      <tp t="s">
        <v>Y</v>
        <stp/>
        <stp>##V3_BDPV12</stp>
        <stp>FR0011697010 Corp</stp>
        <stp>callable</stp>
        <stp>[regression 04.xlsx]SEM!R109C7</stp>
        <tr r="G109" s="3"/>
      </tp>
      <tp t="s">
        <v>XS1152338072</v>
        <stp/>
        <stp>##V3_BDPV12</stp>
        <stp>EK634166 Corp</stp>
        <stp>ID_ISIN</stp>
        <stp>[regression 04.xlsx]tkrBbg!R2C6</stp>
        <tr r="F2" s="5"/>
      </tp>
      <tp t="s">
        <v>XS1795406575</v>
        <stp/>
        <stp>##V3_BDPV12</stp>
        <stp>AR738776 Corp</stp>
        <stp>ID_ISIN</stp>
        <stp>[regression 04.xlsx]tkrBbg!R2C6</stp>
        <tr r="F2" s="5"/>
      </tp>
    </main>
    <main first="bloomberg.rtd">
      <tp t="s">
        <v>Y</v>
        <stp/>
        <stp>##V3_BDPV12</stp>
        <stp>XS1216019585 Corp</stp>
        <stp>callable</stp>
        <stp>[regression 04.xlsx]SEM!R107C7</stp>
        <tr r="G107" s="3"/>
      </tp>
      <tp t="s">
        <v>Y</v>
        <stp/>
        <stp>##V3_BDPV12</stp>
        <stp>XS1425367494 Corp</stp>
        <stp>callable</stp>
        <stp>[regression 04.xlsx]SEM!R405C7</stp>
        <tr r="G405" s="3"/>
      </tp>
    </main>
    <main first="bofaddin.rtdserver">
      <tp t="s">
        <v>#N/A N/A</v>
        <stp/>
        <stp>BDH|6170007526274490113</stp>
        <tr r="Z42" s="20"/>
      </tp>
    </main>
    <main first="bloomberg.rtd">
      <tp t="s">
        <v>Y</v>
        <stp/>
        <stp>##V3_BDPV12</stp>
        <stp>XS1294342792 Corp</stp>
        <stp>callable</stp>
        <stp>[regression 04.xlsx]SEM!R135C7</stp>
        <tr r="G135" s="3"/>
      </tp>
      <tp t="s">
        <v>Y</v>
        <stp/>
        <stp>##V3_BDPV12</stp>
        <stp>XS1405770907 Corp</stp>
        <stp>callable</stp>
        <stp>[regression 04.xlsx]SEM!R118C7</stp>
        <tr r="G118" s="3"/>
      </tp>
      <tp t="s">
        <v>Y</v>
        <stp/>
        <stp>##V3_BDPV12</stp>
        <stp>XS1150673892 Corp</stp>
        <stp>callable</stp>
        <stp>[regression 04.xlsx]SEM!R160C7</stp>
        <tr r="G160" s="3"/>
      </tp>
    </main>
    <main first="bofaddin.rtdserver">
      <tp t="e">
        <v>#N/A</v>
        <stp/>
        <stp>BDH|1602009502049629920</stp>
        <tr r="F6" s="11"/>
      </tp>
    </main>
    <main first="bloomberg.rtd">
      <tp t="s">
        <v>XS2027946610</v>
        <stp/>
        <stp>##V3_BDPV12</stp>
        <stp>AZ576858 Corp</stp>
        <stp>ID_ISIN</stp>
        <stp>[regression 04.xlsx]tkrBbg!R2C6</stp>
        <tr r="F2" s="5"/>
      </tp>
    </main>
    <main first="bofaddin.rtdserver">
      <tp t="e">
        <v>#N/A</v>
        <stp/>
        <stp>BDH|1211155600415041436</stp>
        <tr r="F26" s="17"/>
      </tp>
    </main>
    <main first="bloomberg.rtd">
      <tp t="s">
        <v>Y</v>
        <stp/>
        <stp>##V3_BDPV12</stp>
        <stp>XS1498442521 Corp</stp>
        <stp>callable</stp>
        <stp>[regression 04.xlsx]SEM!R119C7</stp>
        <tr r="G119" s="3"/>
      </tp>
      <tp t="s">
        <v>FR0011531730</v>
        <stp/>
        <stp>##V3_BDPV12</stp>
        <stp>EJ744879 Corp</stp>
        <stp>ID_ISIN</stp>
        <stp>[regression 04.xlsx]tkrBbg!R2C6</stp>
        <tr r="F2" s="5"/>
      </tp>
      <tp t="s">
        <v>Y</v>
        <stp/>
        <stp>##V3_BDPV12</stp>
        <stp>XS2050933972 Corp</stp>
        <stp>callable</stp>
        <stp>[regression 04.xlsx]SEM!R422C7</stp>
        <tr r="G422" s="3"/>
      </tp>
    </main>
    <main first="bloomberg.rtd">
      <tp t="s">
        <v>MEDTRONIC GLOBAL</v>
        <stp/>
        <stp>##V3_BDPV12</stp>
        <stp>XS1960678412 Corp</stp>
        <stp>short_name</stp>
        <stp>[regression 04.xlsx]SEM!R43C5</stp>
        <tr r="E43" s="3"/>
      </tp>
      <tp t="s">
        <v>ENEL FIN INTL NV</v>
        <stp/>
        <stp>##V3_BDPV12</stp>
        <stp>XS2066706909 Corp</stp>
        <stp>short_name</stp>
        <stp>[regression 04.xlsx]SEM!R26C5</stp>
        <tr r="E26" s="3"/>
      </tp>
      <tp t="s">
        <v>SHELL INTL FIN</v>
        <stp/>
        <stp>##V3_BDPV12</stp>
        <stp>XS1476654238 Corp</stp>
        <stp>short_name</stp>
        <stp>[regression 04.xlsx]SEM!R46C5</stp>
        <tr r="E46" s="3"/>
      </tp>
      <tp t="s">
        <v>CREDIT SUISSE</v>
        <stp/>
        <stp>##V3_BDPV12</stp>
        <stp>CH0537261858 Corp</stp>
        <stp>short_name</stp>
        <stp>[regression 04.xlsx]SEM!R84C5</stp>
        <tr r="E84" s="3"/>
      </tp>
      <tp t="s">
        <v>GBP</v>
        <stp/>
        <stp>##V3_BDPV12</stp>
        <stp>QJ191077 Corp</stp>
        <stp>crncy</stp>
        <stp>[regression 04.xlsx]curves!R14C20</stp>
        <tr r="T14" s="20"/>
      </tp>
      <tp t="e">
        <v>#N/A</v>
        <stp/>
        <stp>##V3_BDPV12</stp>
        <stp xml:space="preserve">PTEDPNOM0015_CS_REPO </stp>
        <stp>short_name</stp>
        <stp>[regression 04.xlsx]SEM!R341C5</stp>
        <tr r="E341" s="3"/>
      </tp>
      <tp t="s">
        <v>USD</v>
        <stp/>
        <stp>##V3_BDPV12</stp>
        <stp>UV323151 Corp</stp>
        <stp>crncy</stp>
        <stp>[regression 04.xlsx]curves!R37C21</stp>
        <tr r="U37" s="20"/>
      </tp>
      <tp t="s">
        <v>EUR</v>
        <stp/>
        <stp>##V3_BDPV12</stp>
        <stp>EK753416 Corp</stp>
        <stp>crncy</stp>
        <stp>[regression 04.xlsx]curves!R26C20</stp>
        <tr r="T26" s="20"/>
      </tp>
      <tp t="e">
        <v>#N/A</v>
        <stp/>
        <stp>##V3_BDPV12</stp>
        <stp xml:space="preserve">FR0013284270_JP_REPO </stp>
        <stp>final_maturity</stp>
        <stp>[regression 04.xlsx]SEM!R242C9</stp>
        <tr r="I242" s="3"/>
      </tp>
      <tp t="s">
        <v>EUR</v>
        <stp/>
        <stp>##V3_BDPV12</stp>
        <stp>ZR441424 Corp</stp>
        <stp>crncy</stp>
        <stp>[regression 04.xlsx]curves!R40C21</stp>
        <tr r="U40" s="20"/>
      </tp>
      <tp t="s">
        <v>EUR</v>
        <stp/>
        <stp>##V3_BDPV12</stp>
        <stp>ZQ376350 Corp</stp>
        <stp>crncy</stp>
        <stp>[regression 04.xlsx]curves!R29C21</stp>
        <tr r="U29" s="20"/>
      </tp>
      <tp t="s">
        <v>EUR</v>
        <stp/>
        <stp>##V3_BDPV12</stp>
        <stp>AQ026565 Corp</stp>
        <stp>crncy</stp>
        <stp>[regression 04.xlsx]curves!R27C20</stp>
        <tr r="T27" s="20"/>
      </tp>
      <tp t="s">
        <v>EUR</v>
        <stp/>
        <stp>##V3_BDPV12</stp>
        <stp>AU669900 Corp</stp>
        <stp>crncy</stp>
        <stp>[regression 04.xlsx]curves!R20C20</stp>
        <tr r="T20" s="20"/>
      </tp>
      <tp>
        <v>340.73201097690367</v>
        <stp/>
        <stp>##V3_BDPV12</stp>
        <stp>XS1323897725 Corp</stp>
        <stp>z_sprd_mid</stp>
        <stp>[regression 04.xlsx]main!R5C11</stp>
        <tr r="K5" s="1"/>
      </tp>
      <tp>
        <v>340.73201097690367</v>
        <stp/>
        <stp>##V3_BDPV12</stp>
        <stp>XS1323897725 Corp</stp>
        <stp>z_sprd_mid</stp>
        <stp>[regression 04.xlsx]main!R6C11</stp>
        <tr r="K6" s="1"/>
      </tp>
      <tp t="e">
        <v>#N/A</v>
        <stp/>
        <stp>##V3_BDPV12</stp>
        <stp xml:space="preserve">FR0013476595_JP_REPO </stp>
        <stp>final_maturity</stp>
        <stp>[regression 04.xlsx]SEM!R320C9</stp>
        <tr r="I320" s="3"/>
      </tp>
      <tp t="e">
        <v>#N/A</v>
        <stp/>
        <stp>##V3_BDPV12</stp>
        <stp xml:space="preserve">FR0011401751_JP_REPO </stp>
        <stp>final_maturity</stp>
        <stp>[regression 04.xlsx]SEM!R227C9</stp>
        <tr r="I227" s="3"/>
      </tp>
      <tp t="s">
        <v>SESGFP 5 5/8 PERP</v>
        <stp/>
        <stp>##V3_BDPV12</stp>
        <stp>AL211915 Corp</stp>
        <stp>security_name</stp>
        <stp>[regression 04.xlsx]all names!R55C7</stp>
        <tr r="G55" s="16"/>
      </tp>
      <tp t="s">
        <v>BALDER 3 03/07/78</v>
        <stp/>
        <stp>##V3_BDPV12</stp>
        <stp>AO971106 Corp</stp>
        <stp>security_name</stp>
        <stp>[regression 04.xlsx]all names!R15C6</stp>
        <tr r="F15" s="16"/>
      </tp>
      <tp t="s">
        <v>BALDER 3 03/07/78</v>
        <stp/>
        <stp>##V3_BDPV12</stp>
        <stp>AO971106 Corp</stp>
        <stp>security_name</stp>
        <stp>[regression 04.xlsx]all names!R15C7</stp>
        <tr r="G15" s="16"/>
      </tp>
      <tp t="s">
        <v>14/02/2023</v>
        <stp/>
        <stp>##V3_BDPV12</stp>
        <stp>XS1716927766 Corp</stp>
        <stp>nxt_call_dt</stp>
        <stp>[regression 04.xlsx]tkrBbg!R2C10</stp>
        <tr r="J2" s="5"/>
      </tp>
      <tp t="s">
        <v>22/04/2021</v>
        <stp/>
        <stp>##V3_BDPV12</stp>
        <stp>XS1309436753 Corp</stp>
        <stp>nxt_call_dt</stp>
        <stp>[regression 04.xlsx]tkrBbg!R2C10</stp>
        <tr r="J2" s="5"/>
      </tp>
      <tp t="s">
        <v>05/08/2024</v>
        <stp/>
        <stp>##V3_BDPV12</stp>
        <stp>XS2035564975 Corp</stp>
        <stp>nxt_call_dt</stp>
        <stp>[regression 04.xlsx]tkrBbg!R2C10</stp>
        <tr r="J2" s="5"/>
      </tp>
      <tp t="s">
        <v>24/06/2027</v>
        <stp/>
        <stp>##V3_BDPV12</stp>
        <stp>XS2056371334 Corp</stp>
        <stp>nxt_call_dt</stp>
        <stp>[regression 04.xlsx]tkrBbg!R2C10</stp>
        <tr r="J2" s="5"/>
      </tp>
      <tp t="s">
        <v>05/09/2024</v>
        <stp/>
        <stp>##V3_BDPV12</stp>
        <stp>XS2010044977 Corp</stp>
        <stp>nxt_call_dt</stp>
        <stp>[regression 04.xlsx]tkrBbg!R2C10</stp>
        <tr r="J2" s="5"/>
      </tp>
      <tp t="s">
        <v>27/06/2028</v>
        <stp/>
        <stp>##V3_BDPV12</stp>
        <stp>XS1799939027 Corp</stp>
        <stp>nxt_call_dt</stp>
        <stp>[regression 04.xlsx]tkrBbg!R2C10</stp>
        <tr r="J2" s="5"/>
      </tp>
      <tp t="s">
        <v>25/03/2029</v>
        <stp/>
        <stp>##V3_BDPV12</stp>
        <stp>XS2011260705 Corp</stp>
        <stp>nxt_call_dt</stp>
        <stp>[regression 04.xlsx]tkrBbg!R2C10</stp>
        <tr r="J2" s="5"/>
      </tp>
      <tp t="s">
        <v>19/11/2023</v>
        <stp/>
        <stp>##V3_BDPV12</stp>
        <stp>XS1322373017 Corp</stp>
        <stp>nxt_call_dt</stp>
        <stp>[regression 04.xlsx]tkrBbg!R2C10</stp>
        <tr r="J2" s="5"/>
      </tp>
    </main>
    <main first="bofaddin.rtdserver">
      <tp t="s">
        <v>#N/A N/A</v>
        <stp/>
        <stp>BDH|78833258480248164</stp>
        <tr r="AE12" s="20"/>
      </tp>
    </main>
    <main first="bloomberg.rtd">
      <tp t="s">
        <v>30/03/2026</v>
        <stp/>
        <stp>##V3_BDPV12</stp>
        <stp>XS1254119750 Corp</stp>
        <stp>nxt_call_dt</stp>
        <stp>[regression 04.xlsx]tkrBbg!R2C10</stp>
        <tr r="J2" s="5"/>
      </tp>
      <tp t="s">
        <v>26/02/2025</v>
        <stp/>
        <stp>##V3_BDPV12</stp>
        <stp>XS1195202822 Corp</stp>
        <stp>nxt_call_dt</stp>
        <stp>[regression 04.xlsx]tkrBbg!R2C10</stp>
        <tr r="J2" s="5"/>
      </tp>
      <tp t="s">
        <v>08/07/2023</v>
        <stp/>
        <stp>##V3_BDPV12</stp>
        <stp>XS1788973573 Corp</stp>
        <stp>nxt_call_dt</stp>
        <stp>[regression 04.xlsx]tkrBbg!R2C10</stp>
        <tr r="J2" s="5"/>
      </tp>
      <tp t="s">
        <v>19/03/2027</v>
        <stp/>
        <stp>##V3_BDPV12</stp>
        <stp>XS1205618470 Corp</stp>
        <stp>nxt_call_dt</stp>
        <stp>[regression 04.xlsx]tkrBbg!R2C10</stp>
        <tr r="J2" s="5"/>
      </tp>
      <tp t="s">
        <v>24/02/2025</v>
        <stp/>
        <stp>##V3_BDPV12</stp>
        <stp>XS2000719992 Corp</stp>
        <stp>nxt_call_dt</stp>
        <stp>[regression 04.xlsx]tkrBbg!R2C10</stp>
        <tr r="J2" s="5"/>
      </tp>
      <tp t="s">
        <v>10/07/2021</v>
        <stp/>
        <stp>##V3_BDPV12</stp>
        <stp>FR0011531730 Corp</stp>
        <stp>nxt_call_dt</stp>
        <stp>[regression 04.xlsx]tkrBbg!R2C10</stp>
        <tr r="J2" s="5"/>
      </tp>
      <tp t="s">
        <v>22/01/2029</v>
        <stp/>
        <stp>##V3_BDPV12</stp>
        <stp>FR0011700293 Corp</stp>
        <stp>nxt_call_dt</stp>
        <stp>[regression 04.xlsx]tkrBbg!R2C10</stp>
        <tr r="J2" s="5"/>
      </tp>
      <tp t="s">
        <v>19/12/2026</v>
        <stp/>
        <stp>##V3_BDPV12</stp>
        <stp>FR0013447877 Corp</stp>
        <stp>nxt_call_dt</stp>
        <stp>[regression 04.xlsx]tkrBbg!R2C10</stp>
        <tr r="J2" s="5"/>
      </tp>
      <tp t="s">
        <v>UNIBAIL-RODAMCO</v>
        <stp/>
        <stp>##V3_BDPV12</stp>
        <stp>FR0013330537 Corp</stp>
        <stp>short_name</stp>
        <stp>[regression 04.xlsx]SEM!R158C5</stp>
        <tr r="E158" s="3"/>
      </tp>
      <tp t="s">
        <v>USQ12441AB91</v>
        <stp/>
        <stp>##V3_BDPV12</stp>
        <stp>QJ201812 Corp</stp>
        <stp>ID_ISIN</stp>
        <stp>[regression 04.xlsx]tkrBbg!R2C6</stp>
        <tr r="F2" s="5"/>
      </tp>
      <tp t="s">
        <v>XS1888180640</v>
        <stp/>
        <stp>##V3_BDPV12</stp>
        <stp>AU654357 Corp</stp>
        <stp>ID_ISIN</stp>
        <stp>[regression 04.xlsx]tkrBbg!R2C6</stp>
        <tr r="F2" s="5"/>
      </tp>
    </main>
    <main first="bloomberg.rtd">
      <tp t="s">
        <v>XS1642686676</v>
        <stp/>
        <stp>##V3_BDPV12</stp>
        <stp>AO262515 Corp</stp>
        <stp>ID_ISIN</stp>
        <stp>[regression 04.xlsx]tkrBbg!R2C6</stp>
        <tr r="F2" s="5"/>
      </tp>
      <tp t="s">
        <v>Y</v>
        <stp/>
        <stp>##V3_BDPV12</stp>
        <stp>XS1323897725 Corp</stp>
        <stp>callable</stp>
        <stp>[regression 04.xlsx]SEM!R146C7</stp>
        <tr r="G146" s="3"/>
      </tp>
    </main>
    <main first="bloomberg.rtd">
      <tp t="s">
        <v>XS2010044977</v>
        <stp/>
        <stp>##V3_BDPV12</stp>
        <stp>ZR363806 Corp</stp>
        <stp>ID_ISIN</stp>
        <stp>[regression 04.xlsx]tkrBbg!R2C6</stp>
        <tr r="F2" s="5"/>
      </tp>
      <tp t="s">
        <v>FR0013447877</v>
        <stp/>
        <stp>##V3_BDPV12</stp>
        <stp>ZR570567 Corp</stp>
        <stp>ID_ISIN</stp>
        <stp>[regression 04.xlsx]tkrBbg!R2C6</stp>
        <tr r="F2" s="5"/>
      </tp>
      <tp t="s">
        <v>FR0013330529</v>
        <stp/>
        <stp>##V3_BDPV12</stp>
        <stp>AS146424 Corp</stp>
        <stp>ID_ISIN</stp>
        <stp>[regression 04.xlsx]tkrBbg!R2C6</stp>
        <tr r="F2" s="5"/>
      </tp>
      <tp t="s">
        <v>FR0011697010</v>
        <stp/>
        <stp>##V3_BDPV12</stp>
        <stp>EK024532 Corp</stp>
        <stp>ID_ISIN</stp>
        <stp>[regression 04.xlsx]tkrBbg!R2C6</stp>
        <tr r="F2" s="5"/>
      </tp>
      <tp t="s">
        <v>Y</v>
        <stp/>
        <stp>##V3_BDPV12</stp>
        <stp>US539439AU36 Corp</stp>
        <stp>callable</stp>
        <stp>[regression 04.xlsx]SEM!R418C7</stp>
        <tr r="G418" s="3"/>
      </tp>
    </main>
    <main first="bofaddin.rtdserver">
      <tp t="e">
        <v>#N/A</v>
        <stp/>
        <stp>BDH|7367713979374735144</stp>
        <tr r="F27" s="18"/>
      </tp>
    </main>
    <main first="bloomberg.rtd">
      <tp t="s">
        <v>USQ12441AA19</v>
        <stp/>
        <stp>##V3_BDPV12</stp>
        <stp>QJ201811 Corp</stp>
        <stp>ID_ISIN</stp>
        <stp>[regression 04.xlsx]tkrBbg!R2C6</stp>
        <tr r="F2" s="5"/>
      </tp>
      <tp t="s">
        <v>XS2010045511</v>
        <stp/>
        <stp>##V3_BDPV12</stp>
        <stp>ZR363807 Corp</stp>
        <stp>ID_ISIN</stp>
        <stp>[regression 04.xlsx]tkrBbg!R2C6</stp>
        <tr r="F2" s="5"/>
      </tp>
      <tp t="s">
        <v>XS1028599287</v>
        <stp/>
        <stp>##V3_BDPV12</stp>
        <stp>EK041235 Corp</stp>
        <stp>ID_ISIN</stp>
        <stp>[regression 04.xlsx]tkrBbg!R2C6</stp>
        <tr r="F2" s="5"/>
      </tp>
      <tp t="s">
        <v>Y</v>
        <stp/>
        <stp>##V3_BDPV12</stp>
        <stp>XS1877860533 Corp</stp>
        <stp>callable</stp>
        <stp>[regression 04.xlsx]SEM!R377C7</stp>
        <tr r="G377" s="3"/>
      </tp>
    </main>
    <main first="bofaddin.rtdserver">
      <tp t="s">
        <v>#N/A N/A</v>
        <stp/>
        <stp>BDH|1598880272248365450</stp>
        <tr r="AD7" s="20"/>
      </tp>
    </main>
    <main first="bloomberg.rtd">
      <tp t="s">
        <v>DE000A11QR73</v>
        <stp/>
        <stp>##V3_BDPV12</stp>
        <stp>EK352403 Corp</stp>
        <stp>ID_ISIN</stp>
        <stp>[regression 04.xlsx]tkrBbg!R2C6</stp>
        <tr r="F2" s="5"/>
      </tp>
    </main>
    <main first="bofaddin.rtdserver">
      <tp t="s">
        <v>#N/A N/A</v>
        <stp/>
        <stp>BDH|4433057749663238140</stp>
        <tr r="Y35" s="20"/>
      </tp>
      <tp t="s">
        <v>#N/A N/A</v>
        <stp/>
        <stp>BDH|6224037503917803346</stp>
        <tr r="AE33" s="20"/>
      </tp>
    </main>
    <main first="bloomberg.rtd">
      <tp t="e">
        <v>#N/A</v>
        <stp/>
        <stp>##V3_BDPV12</stp>
        <stp xml:space="preserve">DE000A2YNZY4_JP_REPO </stp>
        <stp>callable</stp>
        <stp>[regression 04.xlsx]SEM!R219C7</stp>
        <tr r="G219" s="3"/>
      </tp>
      <tp t="s">
        <v>XS1195202822</v>
        <stp/>
        <stp>##V3_BDPV12</stp>
        <stp>EK755342 Corp</stp>
        <stp>ID_ISIN</stp>
        <stp>[regression 04.xlsx]tkrBbg!R2C6</stp>
        <tr r="F2" s="5"/>
      </tp>
    </main>
    <main first="bofaddin.rtdserver">
      <tp t="s">
        <v>#N/A N/A</v>
        <stp/>
        <stp>BDH|3314487929361810657</stp>
        <tr r="Y9" s="20"/>
      </tp>
    </main>
    <main first="bloomberg.rtd">
      <tp t="s">
        <v>XS1150673892</v>
        <stp/>
        <stp>##V3_BDPV12</stp>
        <stp>EK640250 Corp</stp>
        <stp>ID_ISIN</stp>
        <stp>[regression 04.xlsx]tkrBbg!R2C6</stp>
        <tr r="F2" s="5"/>
      </tp>
      <tp t="s">
        <v>XS1405765659</v>
        <stp/>
        <stp>##V3_BDPV12</stp>
        <stp>AL211915 Corp</stp>
        <stp>ID_ISIN</stp>
        <stp>[regression 04.xlsx]tkrBbg!R2C6</stp>
        <tr r="F2" s="5"/>
      </tp>
    </main>
    <main first="bloomberg.rtd">
      <tp t="s">
        <v>Y</v>
        <stp/>
        <stp>##V3_BDPV12</stp>
        <stp>US404280AT69 Corp</stp>
        <stp>callable</stp>
        <stp>[regression 04.xlsx]SEM!R367C7</stp>
        <tr r="G367" s="3"/>
      </tp>
    </main>
    <main first="bloomberg.rtd">
      <tp t="s">
        <v>FR0013310505</v>
        <stp/>
        <stp>##V3_BDPV12</stp>
        <stp>AQ711148 Corp</stp>
        <stp>ID_ISIN</stp>
        <stp>[regression 04.xlsx]tkrBbg!R2C6</stp>
        <tr r="F2" s="5"/>
      </tp>
    </main>
    <main first="bofaddin.rtdserver">
      <tp t="s">
        <v>#N/A N/A</v>
        <stp/>
        <stp>BDH|4868105718345573348</stp>
        <tr r="AD25" s="20"/>
      </tp>
      <tp t="s">
        <v>#N/A N/A</v>
        <stp/>
        <stp>BDH|3648415320483487423</stp>
        <tr r="Z40" s="20"/>
      </tp>
    </main>
    <main first="bloomberg.rtd">
      <tp t="s">
        <v>FR0013464922</v>
        <stp/>
        <stp>##V3_BDPV12</stp>
        <stp>ZQ782646 Corp</stp>
        <stp>ID_ISIN</stp>
        <stp>[regression 04.xlsx]tkrBbg!R2C6</stp>
        <tr r="F2" s="5"/>
      </tp>
    </main>
    <main first="bloomberg.rtd">
      <tp t="s">
        <v>Y</v>
        <stp/>
        <stp>##V3_BDPV12</stp>
        <stp>FR0011700293 Corp</stp>
        <stp>callable</stp>
        <stp>[regression 04.xlsx]SEM!R113C7</stp>
        <tr r="G113" s="3"/>
      </tp>
    </main>
    <main first="bofaddin.rtdserver">
      <tp t="s">
        <v>#N/A N/A</v>
        <stp/>
        <stp>BDH|3498502253534250518</stp>
        <tr r="Z14" s="20"/>
      </tp>
    </main>
    <main first="bloomberg.rtd">
      <tp t="s">
        <v>XS1405763019</v>
        <stp/>
        <stp>##V3_BDPV12</stp>
        <stp>AL243419 Corp</stp>
        <stp>ID_ISIN</stp>
        <stp>[regression 04.xlsx]tkrBbg!R2C6</stp>
        <tr r="F2" s="5"/>
      </tp>
      <tp t="s">
        <v>Y</v>
        <stp/>
        <stp>##V3_BDPV12</stp>
        <stp>XS1629774230 Corp</stp>
        <stp>callable</stp>
        <stp>[regression 04.xlsx]SEM!R168C7</stp>
        <tr r="G168" s="3"/>
      </tp>
    </main>
    <main first="bofaddin.rtdserver">
      <tp t="s">
        <v>#N/A N/A</v>
        <stp/>
        <stp>BDH|7128832346130495950</stp>
        <tr r="AD9" s="20"/>
      </tp>
    </main>
    <main first="bloomberg.rtd">
      <tp t="s">
        <v>AKEFP 1 1/2 PERP</v>
        <stp/>
        <stp>##V3_BDPV12</stp>
        <stp>ZP482524 Corp</stp>
        <stp>security_name</stp>
        <stp>[regression 04.xlsx]all names!R9C7</stp>
        <tr r="G9" s="16"/>
      </tp>
      <tp t="s">
        <v>TOTAL CAP INTL</v>
        <stp/>
        <stp>##V3_BDPV12</stp>
        <stp>XS2153409029 Corp</stp>
        <stp>short_name</stp>
        <stp>[regression 04.xlsx]SEM!R64C5</stp>
        <tr r="E64" s="3"/>
      </tp>
      <tp t="e">
        <v>#N/A</v>
        <stp/>
        <stp>##V3_BDPV12</stp>
        <stp xml:space="preserve">CH0336602930_JP_REPO </stp>
        <stp>final_maturity</stp>
        <stp>[regression 04.xlsx]SEM!R300C9</stp>
        <tr r="I300" s="3"/>
      </tp>
      <tp t="s">
        <v>AMERICA MOVIL SA</v>
        <stp/>
        <stp>##V3_BDPV12</stp>
        <stp>XS0969341147 Corp</stp>
        <stp>short_name</stp>
        <stp>[regression 04.xlsx]SEM!R96C5</stp>
        <tr r="E96" s="3"/>
      </tp>
      <tp t="s">
        <v>EUR</v>
        <stp/>
        <stp>##V3_BDPV12</stp>
        <stp>EJ723329 Corp</stp>
        <stp>crncy</stp>
        <stp>[regression 04.xlsx]curves!R35C20</stp>
        <tr r="T35" s="20"/>
      </tp>
      <tp t="s">
        <v>EUR</v>
        <stp/>
        <stp>##V3_BDPV12</stp>
        <stp>ZQ100348 Corp</stp>
        <stp>crncy</stp>
        <stp>[regression 04.xlsx]curves!R18C21</stp>
        <tr r="U18" s="20"/>
      </tp>
      <tp t="s">
        <v>EUR</v>
        <stp/>
        <stp>##V3_BDPV12</stp>
        <stp>AP691131 Corp</stp>
        <stp>crncy</stp>
        <stp>[regression 04.xlsx]curves!R15C21</stp>
        <tr r="U15" s="20"/>
      </tp>
      <tp t="s">
        <v>EUR</v>
        <stp/>
        <stp>##V3_BDPV12</stp>
        <stp>AP691131 Corp</stp>
        <stp>crncy</stp>
        <stp>[regression 04.xlsx]curves!R15C20</stp>
        <tr r="T15" s="20"/>
      </tp>
      <tp t="s">
        <v>EUR</v>
        <stp/>
        <stp>##V3_BDPV12</stp>
        <stp>ZR457518 Corp</stp>
        <stp>crncy</stp>
        <stp>[regression 04.xlsx]curves!R25C20</stp>
        <tr r="T25" s="20"/>
      </tp>
      <tp t="s">
        <v>EUR</v>
        <stp/>
        <stp>##V3_BDPV12</stp>
        <stp>EK785024 Corp</stp>
        <stp>crncy</stp>
        <stp>[regression 04.xlsx]curves!R49C21</stp>
        <tr r="U49" s="20"/>
      </tp>
      <tp t="e">
        <v>#N/A</v>
        <stp/>
        <stp>##V3_BDPV12</stp>
        <stp xml:space="preserve">ES0813211010_JP_REPO </stp>
        <stp>final_maturity</stp>
        <stp>[regression 04.xlsx]SEM!R207C9</stp>
        <tr r="I207" s="3"/>
      </tp>
      <tp t="s">
        <v>EUR</v>
        <stp/>
        <stp>##V3_BDPV12</stp>
        <stp>ZQ512606 Corp</stp>
        <stp>crncy</stp>
        <stp>[regression 04.xlsx]curves!R12C21</stp>
        <tr r="U12" s="20"/>
      </tp>
      <tp t="s">
        <v>EUR</v>
        <stp/>
        <stp>##V3_BDPV12</stp>
        <stp>AX076550 Corp</stp>
        <stp>crncy</stp>
        <stp>[regression 04.xlsx]curves!R27C21</stp>
        <tr r="U27" s="20"/>
      </tp>
      <tp t="e">
        <v>#N/A</v>
        <stp/>
        <stp>##V3_BDPV12</stp>
        <stp xml:space="preserve">FR0013344686_JP_REPO </stp>
        <stp>final_maturity</stp>
        <stp>[regression 04.xlsx]SEM!R241C9</stp>
        <tr r="I241" s="3"/>
      </tp>
      <tp t="e">
        <v>#N/A</v>
        <stp/>
        <stp>##V3_BDPV12</stp>
        <stp xml:space="preserve">FR0010961581_JP_REPO </stp>
        <stp>final_maturity</stp>
        <stp>[regression 04.xlsx]SEM!R224C9</stp>
        <tr r="I224" s="3"/>
      </tp>
      <tp>
        <v>183.27986977074943</v>
        <stp/>
        <stp>##V3_BDPV12</stp>
        <stp>XS1152343668 Corp</stp>
        <stp>z_sprd_mid</stp>
        <stp>[regression 04.xlsx]main!R7C11</stp>
        <tr r="K7" s="1"/>
      </tp>
      <tp t="e">
        <v>#N/A</v>
        <stp/>
        <stp>##V3_BDPV12</stp>
        <stp xml:space="preserve">FR0013330537_JP_REPO </stp>
        <stp>final_maturity</stp>
        <stp>[regression 04.xlsx]SEM!R305C9</stp>
        <tr r="I305" s="3"/>
      </tp>
      <tp t="s">
        <v>BERTEL 3 1/2 04/23/75</v>
        <stp/>
        <stp>##V3_BDPV12</stp>
        <stp>EK864970 Corp</stp>
        <stp>security_name</stp>
        <stp>[regression 04.xlsx]all names!R17C7</stp>
        <tr r="G17" s="16"/>
      </tp>
      <tp t="s">
        <v>COFP 3.992 PERP</v>
        <stp/>
        <stp>##V3_BDPV12</stp>
        <stp>EJ891119 Corp</stp>
        <stp>security_name</stp>
        <stp>[regression 04.xlsx]all names!R22C6</stp>
        <tr r="F22" s="16"/>
      </tp>
      <tp t="s">
        <v>COFP 3.992 PERP</v>
        <stp/>
        <stp>##V3_BDPV12</stp>
        <stp>EJ891119 Corp</stp>
        <stp>security_name</stp>
        <stp>[regression 04.xlsx]all names!R22C7</stp>
        <tr r="G22" s="16"/>
      </tp>
      <tp t="s">
        <v>ORSTED 6 1/4 06/26/13</v>
        <stp/>
        <stp>##V3_BDPV12</stp>
        <stp>EJ723329 Corp</stp>
        <stp>security_name</stp>
        <stp>[regression 04.xlsx]all names!R50C6</stp>
        <tr r="F50" s="16"/>
      </tp>
      <tp t="s">
        <v>LXSGR 4 1/2 12/06/76</v>
        <stp/>
        <stp>##V3_BDPV12</stp>
        <stp>AL243419 Corp</stp>
        <stp>security_name</stp>
        <stp>[regression 04.xlsx]all names!R44C6</stp>
        <tr r="F44" s="16"/>
      </tp>
      <tp t="s">
        <v>LXSGR 4 1/2 12/06/76</v>
        <stp/>
        <stp>##V3_BDPV12</stp>
        <stp>AL243419 Corp</stp>
        <stp>security_name</stp>
        <stp>[regression 04.xlsx]all names!R44C7</stp>
        <tr r="G44" s="16"/>
      </tp>
      <tp t="s">
        <v>22/10/2024</v>
        <stp/>
        <stp>##V3_BDPV12</stp>
        <stp>XS1309436910 Corp</stp>
        <stp>nxt_call_dt</stp>
        <stp>[regression 04.xlsx]tkrBbg!R2C10</stp>
        <tr r="J2" s="5"/>
      </tp>
      <tp t="s">
        <v>30/07/2020</v>
        <stp/>
        <stp>##V3_BDPV12</stp>
        <stp>XS1268050397 Corp</stp>
        <stp>nxt_call_dt</stp>
        <stp>[regression 04.xlsx]tkrBbg!R2C10</stp>
        <tr r="J2" s="5"/>
      </tp>
      <tp t="s">
        <v>01/01/2025</v>
        <stp/>
        <stp>##V3_BDPV12</stp>
        <stp>XS2056730323 Corp</stp>
        <stp>nxt_call_dt</stp>
        <stp>[regression 04.xlsx]tkrBbg!R2C10</stp>
        <tr r="J2" s="5"/>
      </tp>
      <tp t="s">
        <v>02/04/2021</v>
        <stp/>
        <stp>##V3_BDPV12</stp>
        <stp>XS1044811591 Corp</stp>
        <stp>nxt_call_dt</stp>
        <stp>[regression 04.xlsx]tkrBbg!R2C10</stp>
        <tr r="J2" s="5"/>
        <tr r="J2" s="5"/>
      </tp>
      <tp t="s">
        <v>30/03/2025</v>
        <stp/>
        <stp>##V3_BDPV12</stp>
        <stp>XS1757377400 Corp</stp>
        <stp>nxt_call_dt</stp>
        <stp>[regression 04.xlsx]tkrBbg!R2C10</stp>
        <tr r="J2" s="5"/>
      </tp>
      <tp t="s">
        <v>23/09/2024</v>
        <stp/>
        <stp>##V3_BDPV12</stp>
        <stp>XS2055106210 Corp</stp>
        <stp>nxt_call_dt</stp>
        <stp>[regression 04.xlsx]tkrBbg!R2C10</stp>
        <tr r="J2" s="5"/>
      </tp>
      <tp t="s">
        <v>21/07/2023</v>
        <stp/>
        <stp>##V3_BDPV12</stp>
        <stp>XS1634523754 Corp</stp>
        <stp>nxt_call_dt</stp>
        <stp>[regression 04.xlsx]tkrBbg!R2C10</stp>
        <tr r="J2" s="5"/>
      </tp>
      <tp t="s">
        <v>07/03/2023</v>
        <stp/>
        <stp>##V3_BDPV12</stp>
        <stp>XS1731823255 Corp</stp>
        <stp>nxt_call_dt</stp>
        <stp>[regression 04.xlsx]tkrBbg!R2C10</stp>
        <tr r="J2" s="5"/>
      </tp>
      <tp t="s">
        <v>20/03/2022</v>
        <stp/>
        <stp>##V3_BDPV12</stp>
        <stp>XS1206540806 Corp</stp>
        <stp>nxt_call_dt</stp>
        <stp>[regression 04.xlsx]tkrBbg!R2C10</stp>
        <tr r="J2" s="5"/>
      </tp>
      <tp t="s">
        <v>20/03/2030</v>
        <stp/>
        <stp>##V3_BDPV12</stp>
        <stp>XS1206541366 Corp</stp>
        <stp>nxt_call_dt</stp>
        <stp>[regression 04.xlsx]tkrBbg!R2C10</stp>
        <tr r="J2" s="5"/>
      </tp>
      <tp t="s">
        <v>24/03/2026</v>
        <stp/>
        <stp>##V3_BDPV12</stp>
        <stp>XS1048428442 Corp</stp>
        <stp>nxt_call_dt</stp>
        <stp>[regression 04.xlsx]tkrBbg!R2C10</stp>
        <tr r="J2" s="5"/>
      </tp>
      <tp t="s">
        <v>24/03/2021</v>
        <stp/>
        <stp>##V3_BDPV12</stp>
        <stp>XS1048428012 Corp</stp>
        <stp>nxt_call_dt</stp>
        <stp>[regression 04.xlsx]tkrBbg!R2C10</stp>
        <tr r="J2" s="5"/>
      </tp>
      <tp t="s">
        <v>12/06/2021</v>
        <stp/>
        <stp>##V3_BDPV12</stp>
        <stp>XS1152338072 Corp</stp>
        <stp>nxt_call_dt</stp>
        <stp>[regression 04.xlsx]tkrBbg!R2C10</stp>
        <tr r="J2" s="5"/>
      </tp>
      <tp t="s">
        <v>26/02/2021</v>
        <stp/>
        <stp>##V3_BDPV12</stp>
        <stp>XS1195201931 Corp</stp>
        <stp>nxt_call_dt</stp>
        <stp>[regression 04.xlsx]tkrBbg!R2C10</stp>
        <tr r="J2" s="5"/>
      </tp>
      <tp t="s">
        <v>03/07/2024</v>
        <stp/>
        <stp>##V3_BDPV12</stp>
        <stp>XS1888180640 Corp</stp>
        <stp>nxt_call_dt</stp>
        <stp>[regression 04.xlsx]tkrBbg!R2C10</stp>
        <tr r="J2" s="5"/>
      </tp>
      <tp t="s">
        <v>15/03/2022</v>
        <stp/>
        <stp>##V3_BDPV12</stp>
        <stp>XS1490960942 Corp</stp>
        <stp>nxt_call_dt</stp>
        <stp>[regression 04.xlsx]tkrBbg!R2C10</stp>
        <tr r="J2" s="5"/>
      </tp>
      <tp t="s">
        <v>#N/A Field Not Applicable</v>
        <stp/>
        <stp>##V3_BDPV12</stp>
        <stp>RPM0 Curncy</stp>
        <stp>callable</stp>
        <stp>[regression 04.xlsx]SEM!R340C7</stp>
        <tr r="G340" s="3"/>
      </tp>
      <tp t="s">
        <v>28/11/2024</v>
        <stp/>
        <stp>##V3_BDPV12</stp>
        <stp>FR0013398229 Corp</stp>
        <stp>nxt_call_dt</stp>
        <stp>[regression 04.xlsx]tkrBbg!R2C10</stp>
        <tr r="J2" s="5"/>
      </tp>
      <tp>
        <v>297.07815286782164</v>
        <stp/>
        <stp>##V3_BDPV12</stp>
        <stp>XS1294343337 Corp</stp>
        <stp>z_sprd_mid</stp>
        <stp>[regression 04.xlsx]main!R32C11</stp>
        <tr r="K32" s="1"/>
      </tp>
      <tp>
        <v>297.07815286782164</v>
        <stp/>
        <stp>##V3_BDPV12</stp>
        <stp>XS1294343337 Corp</stp>
        <stp>z_sprd_mid</stp>
        <stp>[regression 04.xlsx]main!R29C11</stp>
        <tr r="K29" s="1"/>
      </tp>
      <tp>
        <v>294.77548224468507</v>
        <stp/>
        <stp>##V3_BDPV12</stp>
        <stp>XS1713462403 Corp</stp>
        <stp>z_sprd_mid</stp>
        <stp>[regression 04.xlsx]main!R33C11</stp>
        <tr r="K33" s="1"/>
      </tp>
      <tp>
        <v>294.77548224468507</v>
        <stp/>
        <stp>##V3_BDPV12</stp>
        <stp>XS1713462403 Corp</stp>
        <stp>z_sprd_mid</stp>
        <stp>[regression 04.xlsx]main!R34C11</stp>
        <tr r="K34" s="1"/>
      </tp>
      <tp>
        <v>317.78045087512612</v>
        <stp/>
        <stp>##V3_BDPV12</stp>
        <stp>XS2077670003 Corp</stp>
        <stp>z_sprd_mid</stp>
        <stp>[regression 04.xlsx]main!R21C11</stp>
        <tr r="K21" s="1"/>
      </tp>
      <tp t="s">
        <v>02/10/2022</v>
        <stp/>
        <stp>##V3_BDPV12</stp>
        <stp>EK834863 Corp</stp>
        <stp>nxt_call_dt</stp>
        <stp>[regression 04.xlsx]directH (bayngr)!R25C5</stp>
        <tr r="E25" s="17"/>
      </tp>
      <tp t="s">
        <v>BNP PARIBAS</v>
        <stp/>
        <stp>##V3_BDPV12</stp>
        <stp>USF1R15XK771 Corp</stp>
        <stp>short_name</stp>
        <stp>[regression 04.xlsx]SEM!R352C5</stp>
        <tr r="E352" s="3"/>
      </tp>
      <tp t="s">
        <v>FR0011401728</v>
        <stp/>
        <stp>##V3_BDPV12</stp>
        <stp>EJ516173 Corp</stp>
        <stp>ID_ISIN</stp>
        <stp>[regression 04.xlsx]tkrBbg!R2C6</stp>
        <tr r="F2" s="5"/>
      </tp>
    </main>
    <main first="bofaddin.rtdserver">
      <tp t="e">
        <v>#N/A</v>
        <stp/>
        <stp>BDH|2074685700423578471</stp>
        <tr r="D9" s="2"/>
      </tp>
    </main>
    <main first="bloomberg.rtd">
      <tp t="s">
        <v>USF2893TAM83</v>
        <stp/>
        <stp>##V3_BDPV12</stp>
        <stp>EK027221 Corp</stp>
        <stp>ID_ISIN</stp>
        <stp>[regression 04.xlsx]tkrBbg!R2C6</stp>
        <tr r="F2" s="5"/>
      </tp>
      <tp t="s">
        <v>XS1757377400</v>
        <stp/>
        <stp>##V3_BDPV12</stp>
        <stp>AR008123 Corp</stp>
        <stp>ID_ISIN</stp>
        <stp>[regression 04.xlsx]tkrBbg!R2C6</stp>
        <tr r="F2" s="5"/>
      </tp>
    </main>
    <main first="bloomberg.rtd">
      <tp t="s">
        <v>XS0903532090</v>
        <stp/>
        <stp>##V3_BDPV12</stp>
        <stp>EJ575377 Corp</stp>
        <stp>ID_ISIN</stp>
        <stp>[regression 04.xlsx]tkrBbg!R2C6</stp>
        <tr r="F2" s="5"/>
      </tp>
      <tp t="s">
        <v>XS1582433428</v>
        <stp/>
        <stp>##V3_BDPV12</stp>
        <stp>AM679347 Corp</stp>
        <stp>ID_ISIN</stp>
        <stp>[regression 04.xlsx]tkrBbg!R2C6</stp>
        <tr r="F2" s="5"/>
      </tp>
      <tp t="s">
        <v>Y</v>
        <stp/>
        <stp>##V3_BDPV12</stp>
        <stp>XS1028597315 Corp</stp>
        <stp>callable</stp>
        <stp>[regression 04.xlsx]SEM!R139C7</stp>
        <tr r="G139" s="3"/>
      </tp>
    </main>
    <main first="bloomberg.rtd">
      <tp t="s">
        <v>XS1405770907</v>
        <stp/>
        <stp>##V3_BDPV12</stp>
        <stp>QZ716550 Corp</stp>
        <stp>ID_ISIN</stp>
        <stp>[regression 04.xlsx]tkrBbg!R2C6</stp>
        <tr r="F2" s="5"/>
      </tp>
      <tp t="s">
        <v>XS1195201931</v>
        <stp/>
        <stp>##V3_BDPV12</stp>
        <stp>EK755354 Corp</stp>
        <stp>ID_ISIN</stp>
        <stp>[regression 04.xlsx]tkrBbg!R2C6</stp>
        <tr r="F2" s="5"/>
      </tp>
      <tp t="s">
        <v>XS1115502988</v>
        <stp/>
        <stp>##V3_BDPV12</stp>
        <stp>EK508571 Corp</stp>
        <stp>ID_ISIN</stp>
        <stp>[regression 04.xlsx]tkrBbg!R2C6</stp>
        <tr r="F2" s="5"/>
      </tp>
    </main>
    <main first="bofaddin.rtdserver">
      <tp t="e">
        <v>#N/A</v>
        <stp/>
        <stp>BDH|9602648124146802879</stp>
        <tr r="F28" s="18"/>
      </tp>
    </main>
    <main first="bloomberg.rtd">
      <tp t="s">
        <v>XS2011260705</v>
        <stp/>
        <stp>##V3_BDPV12</stp>
        <stp>AZ207706 Corp</stp>
        <stp>ID_ISIN</stp>
        <stp>[regression 04.xlsx]tkrBbg!R2C6</stp>
        <tr r="F2" s="5"/>
      </tp>
    </main>
    <main first="bofaddin.rtdserver">
      <tp t="s">
        <v>#N/A N/A</v>
        <stp/>
        <stp>BDH|5621717205835429493</stp>
        <tr r="Y46" s="20"/>
      </tp>
    </main>
    <main first="bloomberg.rtd">
      <tp t="s">
        <v>XS1713463559</v>
        <stp/>
        <stp>##V3_BDPV12</stp>
        <stp>AS640440 Corp</stp>
        <stp>ID_ISIN</stp>
        <stp>[regression 04.xlsx]tkrBbg!R2C6</stp>
        <tr r="F2" s="5"/>
      </tp>
    </main>
    <main first="bofaddin.rtdserver">
      <tp t="e">
        <v>#N/A</v>
        <stp/>
        <stp>BDH|4202194326631677567</stp>
        <tr r="F7" s="13"/>
      </tp>
    </main>
    <main first="bloomberg.rtd">
      <tp t="s">
        <v>20/10/2025</v>
        <stp/>
        <stp>##V3_BDPV12</stp>
        <stp>USQ12441AB91 Corp</stp>
        <stp>nxt_call_dt</stp>
        <stp>[regression 04.xlsx]tkrBbg!R2C10</stp>
        <tr r="J2" s="5"/>
      </tp>
      <tp t="s">
        <v>USF2893TAF33</v>
        <stp/>
        <stp>##V3_BDPV12</stp>
        <stp>EJ530879 Corp</stp>
        <stp>ID_ISIN</stp>
        <stp>[regression 04.xlsx]tkrBbg!R2C6</stp>
        <tr r="F2" s="5"/>
      </tp>
      <tp t="s">
        <v>Y</v>
        <stp/>
        <stp>##V3_BDPV12</stp>
        <stp>US404280AS86 Corp</stp>
        <stp>callable</stp>
        <stp>[regression 04.xlsx]SEM!R368C7</stp>
        <tr r="G368" s="3"/>
      </tp>
    </main>
    <main first="bloomberg.rtd">
      <tp t="s">
        <v>XS1501166869</v>
        <stp/>
        <stp>##V3_BDPV12</stp>
        <stp>QZ730458 Corp</stp>
        <stp>ID_ISIN</stp>
        <stp>[regression 04.xlsx]tkrBbg!R2C6</stp>
        <tr r="F2" s="5"/>
      </tp>
      <tp t="s">
        <v>XS1934875219</v>
        <stp/>
        <stp>##V3_BDPV12</stp>
        <stp>AX691342 Corp</stp>
        <stp>ID_ISIN</stp>
        <stp>[regression 04.xlsx]tkrBbg!R2C6</stp>
        <tr r="F2" s="5"/>
      </tp>
    </main>
    <main first="bofaddin.rtdserver">
      <tp t="s">
        <v>#N/A N/A</v>
        <stp/>
        <stp>BDH|4392308434842735515</stp>
        <tr r="AE47" s="20"/>
      </tp>
    </main>
    <main first="bofaddin.rtdserver">
      <tp t="s">
        <v>#N/A N/A</v>
        <stp/>
        <stp>BDH|9442122870998355434</stp>
        <tr r="AD40" s="20"/>
      </tp>
    </main>
    <main first="bloomberg.rtd">
      <tp t="s">
        <v>Y</v>
        <stp/>
        <stp>##V3_BDPV12</stp>
        <stp>XS2000719992 Corp</stp>
        <stp>callable</stp>
        <stp>[regression 04.xlsx]SEM!R120C7</stp>
        <tr r="G120" s="3"/>
      </tp>
    </main>
    <main first="bofaddin.rtdserver">
      <tp t="s">
        <v>#N/A N/A</v>
        <stp/>
        <stp>BDH|5281546943465603248</stp>
        <tr r="Z26" s="20"/>
      </tp>
    </main>
    <main first="bloomberg.rtd">
      <tp t="s">
        <v>Y</v>
        <stp/>
        <stp>##V3_BDPV12</stp>
        <stp>US404280BN80 Corp</stp>
        <stp>callable</stp>
        <stp>[regression 04.xlsx]SEM!R408C7</stp>
        <tr r="G408" s="3"/>
      </tp>
    </main>
    <main first="bofaddin.rtdserver">
      <tp t="e">
        <v>#N/A</v>
        <stp/>
        <stp>BDH|5224409631640565123</stp>
        <tr r="F26" s="18"/>
      </tp>
    </main>
    <main first="bloomberg.rtd">
      <tp t="s">
        <v>PTEDPLOM0017</v>
        <stp/>
        <stp>##V3_BDPV12</stp>
        <stp>ZP454068 Corp</stp>
        <stp>ID_ISIN</stp>
        <stp>[regression 04.xlsx]tkrBbg!R2C6</stp>
        <tr r="F2" s="5"/>
      </tp>
    </main>
    <main first="bofaddin.rtdserver">
      <tp t="s">
        <v>#N/A N/A</v>
        <stp/>
        <stp>BDH|6093450115394369468</stp>
        <tr r="AE24" s="20"/>
      </tp>
    </main>
    <main first="bloomberg.rtd">
      <tp t="e">
        <v>#N/A</v>
        <stp/>
        <stp>##V3_BDPV12</stp>
        <stp xml:space="preserve">CH0400441280_JP_REPO </stp>
        <stp>final_maturity</stp>
        <stp>[regression 04.xlsx]SEM!R301C9</stp>
        <tr r="I301" s="3"/>
      </tp>
      <tp t="s">
        <v>DEUTSCHE TELEKOM</v>
        <stp/>
        <stp>##V3_BDPV12</stp>
        <stp>XS2089226026 Corp</stp>
        <stp>short_name</stp>
        <stp>[regression 04.xlsx]SEM!R19C5</stp>
        <tr r="E19" s="3"/>
      </tp>
      <tp t="e">
        <v>#N/A</v>
        <stp/>
        <stp>##V3_BDPV12</stp>
        <stp xml:space="preserve">USF8586CRW49_JP_REPO </stp>
        <stp>short_name</stp>
        <stp>[regression 04.xlsx]SEM!R281C5</stp>
        <tr r="E281" s="3"/>
      </tp>
      <tp t="s">
        <v>TOTAL CAP INTL</v>
        <stp/>
        <stp>##V3_BDPV12</stp>
        <stp>XS1443997819 Corp</stp>
        <stp>short_name</stp>
        <stp>[regression 04.xlsx]SEM!R59C5</stp>
        <tr r="E59" s="3"/>
      </tp>
      <tp t="s">
        <v>ENEL FIN INTL NV</v>
        <stp/>
        <stp>##V3_BDPV12</stp>
        <stp>XS0452187916 Corp</stp>
        <stp>short_name</stp>
        <stp>[regression 04.xlsx]SEM!R27C5</stp>
        <tr r="E27" s="3"/>
      </tp>
      <tp t="s">
        <v>BAYER AG</v>
        <stp/>
        <stp>##V3_BDPV12</stp>
        <stp>XS2077670342 Corp</stp>
        <stp>short_name</stp>
        <stp>[regression 04.xlsx]SEM!R98C5</stp>
        <tr r="E98" s="3"/>
      </tp>
      <tp t="s">
        <v>USD</v>
        <stp/>
        <stp>##V3_BDPV12</stp>
        <stp>QJ787834 Corp</stp>
        <stp>crncy</stp>
        <stp>[regression 04.xlsx]curves!R49C20</stp>
        <tr r="T49" s="20"/>
      </tp>
      <tp t="e">
        <v>#N/A</v>
        <stp/>
        <stp>##V3_BDPV12</stp>
        <stp xml:space="preserve">FR0013330537_CA_REPO </stp>
        <stp>final_maturity</stp>
        <stp>[regression 04.xlsx]SEM!R304C9</stp>
        <tr r="I304" s="3"/>
      </tp>
      <tp t="s">
        <v>EUR</v>
        <stp/>
        <stp>##V3_BDPV12</stp>
        <stp>AS640422 Corp</stp>
        <stp>crncy</stp>
        <stp>[regression 04.xlsx]curves!R23C20</stp>
        <tr r="T23" s="20"/>
      </tp>
      <tp t="s">
        <v>EUR</v>
        <stp/>
        <stp>##V3_BDPV12</stp>
        <stp>AS322477 Corp</stp>
        <stp>crncy</stp>
        <stp>[regression 04.xlsx]curves!R17C20</stp>
        <tr r="T17" s="20"/>
      </tp>
      <tp t="s">
        <v>VOD 3.1 01/03/79</v>
        <stp/>
        <stp>##V3_BDPV12</stp>
        <stp>AU654481 Corp</stp>
        <stp>security_name</stp>
        <stp>[regression 04.xlsx]all names!R72C6</stp>
        <tr r="F72" s="16"/>
      </tp>
      <tp t="s">
        <v>#N/A Field Not Applicable</v>
        <stp/>
        <stp>##V3_BDPV12</stp>
        <stp>OEM0 Comdty</stp>
        <stp>final_maturity</stp>
        <stp>[regression 04.xlsx]SEM!R88C9</stp>
        <tr r="I88" s="3"/>
      </tp>
      <tp t="s">
        <v>AKFAST 3 7/8 10/05/78</v>
        <stp/>
        <stp>##V3_BDPV12</stp>
        <stp>AR936992 Corp</stp>
        <stp>security_name</stp>
        <stp>[regression 04.xlsx]all names!R10C6</stp>
        <tr r="F10" s="16"/>
      </tp>
      <tp t="e">
        <v>#N/A</v>
        <stp/>
        <stp>##V3_BDPV12</stp>
        <stp xml:space="preserve">DE000A2YNZY4_JP_REPO </stp>
        <stp>short_name</stp>
        <stp>[regression 04.xlsx]SEM!R219C5</stp>
        <tr r="E219" s="3"/>
      </tp>
      <tp t="s">
        <v>REPSM 3 7/8 PERP</v>
        <stp/>
        <stp>##V3_BDPV12</stp>
        <stp>EK803079 Corp</stp>
        <stp>security_name</stp>
        <stp>[regression 04.xlsx]all names!R51C6</stp>
        <tr r="F51" s="16"/>
      </tp>
      <tp t="s">
        <v>VW 3 1/2 PERP</v>
        <stp/>
        <stp>##V3_BDPV12</stp>
        <stp>EK811579 Corp</stp>
        <stp>security_name</stp>
        <stp>[regression 04.xlsx]all names!R73C7</stp>
        <tr r="G73" s="16"/>
      </tp>
      <tp t="s">
        <v>REPSM 3 3/4 PERP</v>
        <stp/>
        <stp>##V3_BDPV12</stp>
        <stp>BJ814648 Corp</stp>
        <stp>security_name</stp>
        <stp>[regression 04.xlsx]all names!R51C7</stp>
        <tr r="G51" s="16"/>
      </tp>
      <tp t="s">
        <v>14/06/2027</v>
        <stp/>
        <stp>##V3_BDPV12</stp>
        <stp>XS1629774230 Corp</stp>
        <stp>nxt_call_dt</stp>
        <stp>[regression 04.xlsx]tkrBbg!R2C10</stp>
        <tr r="J2" s="5"/>
      </tp>
      <tp t="s">
        <v>25/03/2021</v>
        <stp/>
        <stp>##V3_BDPV12</stp>
        <stp>XS1207054666 Corp</stp>
        <stp>nxt_call_dt</stp>
        <stp>[regression 04.xlsx]tkrBbg!R2C10</stp>
        <tr r="J2" s="5"/>
      </tp>
      <tp t="s">
        <v>01/12/2021</v>
        <stp/>
        <stp>##V3_BDPV12</stp>
        <stp>XS1141810991 Corp</stp>
        <stp>nxt_call_dt</stp>
        <stp>[regression 04.xlsx]tkrBbg!R2C10</stp>
        <tr r="J2" s="5"/>
      </tp>
      <tp t="s">
        <v>04/04/2024</v>
        <stp/>
        <stp>##V3_BDPV12</stp>
        <stp>XS1974787480 Corp</stp>
        <stp>nxt_call_dt</stp>
        <stp>[regression 04.xlsx]tkrBbg!R2C10</stp>
        <tr r="J2" s="5"/>
      </tp>
      <tp t="s">
        <v>10/04/2021</v>
        <stp/>
        <stp>##V3_BDPV12</stp>
        <stp>XS1216020161 Corp</stp>
        <stp>nxt_call_dt</stp>
        <stp>[regression 04.xlsx]tkrBbg!R2C10</stp>
        <tr r="J2" s="5"/>
      </tp>
      <tp t="s">
        <v>12/02/2021</v>
        <stp/>
        <stp>##V3_BDPV12</stp>
        <stp>XS1271836600 Corp</stp>
        <stp>nxt_call_dt</stp>
        <stp>[regression 04.xlsx]tkrBbg!R2C10</stp>
        <tr r="J2" s="5"/>
      </tp>
      <tp t="s">
        <v>27/06/2024</v>
        <stp/>
        <stp>##V3_BDPV12</stp>
        <stp>XS1799938995 Corp</stp>
        <stp>nxt_call_dt</stp>
        <stp>[regression 04.xlsx]tkrBbg!R2C10</stp>
        <tr r="J2" s="5"/>
      </tp>
      <tp t="s">
        <v>22/01/2023</v>
        <stp/>
        <stp>##V3_BDPV12</stp>
        <stp>XS1491364953 Corp</stp>
        <stp>nxt_call_dt</stp>
        <stp>[regression 04.xlsx]tkrBbg!R2C10</stp>
        <tr r="J2" s="5"/>
      </tp>
      <tp t="s">
        <v>09/12/2025</v>
        <stp/>
        <stp>##V3_BDPV12</stp>
        <stp>XS1294343337 Corp</stp>
        <stp>nxt_call_dt</stp>
        <stp>[regression 04.xlsx]tkrBbg!R2C10</stp>
        <tr r="J2" s="5"/>
      </tp>
      <tp t="s">
        <v>12/11/2023</v>
        <stp/>
        <stp>##V3_BDPV12</stp>
        <stp>XS0992293901 Corp</stp>
        <stp>nxt_call_dt</stp>
        <stp>[regression 04.xlsx]tkrBbg!R2C10</stp>
        <tr r="J2" s="5"/>
      </tp>
      <tp t="s">
        <v>05/01/2022</v>
        <stp/>
        <stp>##V3_BDPV12</stp>
        <stp>XS1498442521 Corp</stp>
        <stp>nxt_call_dt</stp>
        <stp>[regression 04.xlsx]tkrBbg!R2C10</stp>
        <tr r="J2" s="5"/>
      </tp>
    </main>
    <main first="bofaddin.rtdserver">
      <tp t="s">
        <v>#N/A N/A</v>
        <stp/>
        <stp>BDH|82949206120339795</stp>
        <tr r="AD38" s="20"/>
      </tp>
    </main>
    <main first="bloomberg.rtd">
      <tp t="s">
        <v>29/01/2025</v>
        <stp/>
        <stp>##V3_BDPV12</stp>
        <stp>FR0011401751 Corp</stp>
        <stp>nxt_call_dt</stp>
        <stp>[regression 04.xlsx]tkrBbg!R2C10</stp>
        <tr r="J2" s="5"/>
      </tp>
      <tp t="s">
        <v>27/03/2023</v>
        <stp/>
        <stp>##V3_BDPV12</stp>
        <stp>FR0013292828 Corp</stp>
        <stp>nxt_call_dt</stp>
        <stp>[regression 04.xlsx]tkrBbg!R2C10</stp>
        <tr r="J2" s="5"/>
        <tr r="J2" s="5"/>
      </tp>
      <tp t="s">
        <v>01/06/2026</v>
        <stp/>
        <stp>##V3_BDPV12</stp>
        <stp>FR0013445335 Corp</stp>
        <stp>nxt_call_dt</stp>
        <stp>[regression 04.xlsx]tkrBbg!R2C10</stp>
        <tr r="J2" s="5"/>
      </tp>
      <tp t="s">
        <v>22/01/2026</v>
        <stp/>
        <stp>##V3_BDPV12</stp>
        <stp>FR0011697028 Corp</stp>
        <stp>nxt_call_dt</stp>
        <stp>[regression 04.xlsx]tkrBbg!R2C10</stp>
        <tr r="J2" s="5"/>
      </tp>
      <tp t="s">
        <v>ENEL SPA</v>
        <stp/>
        <stp>##V3_BDPV12</stp>
        <stp>XS2000719992 Corp</stp>
        <stp>short_name</stp>
        <stp>[regression 04.xlsx]SEM!R120C5</stp>
        <tr r="E120" s="3"/>
      </tp>
      <tp t="s">
        <v>ERSTE GROUP</v>
        <stp/>
        <stp>##V3_BDPV12</stp>
        <stp>XS1597324950 Corp</stp>
        <stp>short_name</stp>
        <stp>[regression 04.xlsx]SEM!R404C5</stp>
        <tr r="E404" s="3"/>
      </tp>
      <tp t="s">
        <v>#N/A Field Not Applicable</v>
        <stp/>
        <stp>##V3_BDPV12</stp>
        <stp>US456837AE31 Corp</stp>
        <stp>final_maturity</stp>
        <stp>[regression 04.xlsx]SEM!R373C9</stp>
        <tr r="I373" s="3"/>
      </tp>
      <tp t="s">
        <v>ORANGE</v>
        <stp/>
        <stp>##V3_BDPV12</stp>
        <stp>XS1115498260 Corp</stp>
        <stp>short_name</stp>
        <stp>[regression 04.xlsx]SEM!R180C5</stp>
        <tr r="E180" s="3"/>
      </tp>
      <tp t="s">
        <v>MERCK</v>
        <stp/>
        <stp>##V3_BDPV12</stp>
        <stp>XS2011260531 Corp</stp>
        <stp>short_name</stp>
        <stp>[regression 04.xlsx]SEM!R178C5</stp>
        <tr r="E178" s="3"/>
      </tp>
      <tp t="s">
        <v>#N/A Field Not Applicable</v>
        <stp/>
        <stp>##V3_BDPV12</stp>
        <stp>USH4209UAT37 Corp</stp>
        <stp>final_maturity</stp>
        <stp>[regression 04.xlsx]SEM!R387C9</stp>
        <tr r="I387" s="3"/>
      </tp>
      <tp t="s">
        <v>Mining</v>
        <stp/>
        <stp>##V3_BDPV12</stp>
        <stp>XS1309436910 Corp</stp>
        <stp>INDUSTRY_GROUP</stp>
        <stp>[regression 04.xlsx]main!R45C8</stp>
        <tr r="H45" s="1"/>
      </tp>
      <tp t="s">
        <v>Y</v>
        <stp/>
        <stp>##V3_BDPV12</stp>
        <stp>USQ568A9SP31 Corp</stp>
        <stp>callable</stp>
        <stp>[regression 04.xlsx]SEM!R420C7</stp>
        <tr r="G420" s="3"/>
      </tp>
      <tp t="s">
        <v>Oil&amp;Gas</v>
        <stp/>
        <stp>##V3_BDPV12</stp>
        <stp>XS1294343337 Corp</stp>
        <stp>INDUSTRY_GROUP</stp>
        <stp>[regression 04.xlsx]main!R29C8</stp>
        <tr r="H29" s="1"/>
      </tp>
      <tp t="s">
        <v>#N/A Field Not Applicable</v>
        <stp/>
        <stp>##V3_BDPV12</stp>
        <stp>USH3698DCV40 Corp</stp>
        <stp>final_maturity</stp>
        <stp>[regression 04.xlsx]SEM!R401C9</stp>
        <tr r="I401" s="3"/>
      </tp>
      <tp t="s">
        <v>Oil&amp;Gas</v>
        <stp/>
        <stp>##V3_BDPV12</stp>
        <stp>XS1501166869 Corp</stp>
        <stp>INDUSTRY_GROUP</stp>
        <stp>[regression 04.xlsx]main!R35C8</stp>
        <tr r="H35" s="1"/>
      </tp>
      <tp t="s">
        <v>#N/A Field Not Applicable</v>
        <stp/>
        <stp>##V3_BDPV12</stp>
        <stp>US456837AR44 Corp</stp>
        <stp>final_maturity</stp>
        <stp>[regression 04.xlsx]SEM!R413C9</stp>
        <tr r="I413" s="3"/>
      </tp>
      <tp t="e">
        <v>#N/A</v>
        <stp/>
        <stp>##V3_BDPV12</stp>
        <stp xml:space="preserve">US92857WBQ24_JP_REPO </stp>
        <stp>short_name</stp>
        <stp>[regression 04.xlsx]SEM!R313C5</stp>
        <tr r="E313" s="3"/>
      </tp>
      <tp t="e">
        <v>#N/A</v>
        <stp/>
        <stp>##V3_BDPV12</stp>
        <stp xml:space="preserve">XS1048428012_JP_REPO </stp>
        <stp>final_maturity</stp>
        <stp>[regression 04.xlsx]SEM!R318C9</stp>
        <tr r="I318" s="3"/>
      </tp>
      <tp t="e">
        <v>#N/A</v>
        <stp/>
        <stp>##V3_BDPV12</stp>
        <stp xml:space="preserve">XS2014382845_JP_REPO </stp>
        <stp>final_maturity</stp>
        <stp>[regression 04.xlsx]SEM!R197C9</stp>
        <tr r="I197" s="3"/>
      </tp>
      <tp t="e">
        <v>#N/A</v>
        <stp/>
        <stp>##V3_BDPV12</stp>
        <stp xml:space="preserve">XS2010037765_CS_REPO </stp>
        <stp>final_maturity</stp>
        <stp>[regression 04.xlsx]SEM!R332C9</stp>
        <tr r="I332" s="3"/>
      </tp>
      <tp t="e">
        <v>#N/A</v>
        <stp/>
        <stp>##V3_BDPV12</stp>
        <stp xml:space="preserve">XS1952091202_JP_REPO </stp>
        <stp>final_maturity</stp>
        <stp>[regression 04.xlsx]SEM!R280C9</stp>
        <tr r="I280" s="3"/>
      </tp>
      <tp t="e">
        <v>#N/A</v>
        <stp/>
        <stp>##V3_BDPV12</stp>
        <stp xml:space="preserve">XS1412711217_JP_REPO </stp>
        <stp>final_maturity</stp>
        <stp>[regression 04.xlsx]SEM!R244C9</stp>
        <tr r="I244" s="3"/>
      </tp>
      <tp t="e">
        <v>#N/A</v>
        <stp/>
        <stp>##V3_BDPV12</stp>
        <stp xml:space="preserve">XS1254119750_JP_REPO </stp>
        <stp>final_maturity</stp>
        <stp>[regression 04.xlsx]SEM!R278C9</stp>
        <tr r="I278" s="3"/>
      </tp>
      <tp t="e">
        <v>#N/A</v>
        <stp/>
        <stp>##V3_BDPV12</stp>
        <stp xml:space="preserve">XS2056371334_JP_REPO </stp>
        <stp>final_maturity</stp>
        <stp>[regression 04.xlsx]SEM!R290C9</stp>
        <tr r="I290" s="3"/>
      </tp>
      <tp t="e">
        <v>#N/A</v>
        <stp/>
        <stp>##V3_BDPV12</stp>
        <stp xml:space="preserve">XS1497755360_JP_REPO </stp>
        <stp>final_maturity</stp>
        <stp>[regression 04.xlsx]SEM!R258C9</stp>
        <tr r="I258" s="3"/>
      </tp>
      <tp t="e">
        <v>#N/A</v>
        <stp/>
        <stp>##V3_BDPV12</stp>
        <stp xml:space="preserve">XS1216020161_JP_REPO </stp>
        <stp>final_maturity</stp>
        <stp>[regression 04.xlsx]SEM!R215C9</stp>
        <tr r="I215" s="3"/>
      </tp>
      <tp t="e">
        <v>#N/A</v>
        <stp/>
        <stp>##V3_BDPV12</stp>
        <stp xml:space="preserve">XS1400626690_JP_REPO </stp>
        <stp>final_maturity</stp>
        <stp>[regression 04.xlsx]SEM!R272C9</stp>
        <tr r="I272" s="3"/>
      </tp>
      <tp t="e">
        <v>#N/A</v>
        <stp/>
        <stp>##V3_BDPV12</stp>
        <stp xml:space="preserve">XS2004381245_JP_REPO </stp>
        <stp>final_maturity</stp>
        <stp>[regression 04.xlsx]SEM!R295C9</stp>
        <tr r="I295" s="3"/>
      </tp>
      <tp t="s">
        <v>SBRYLN 6 1/2 PERP</v>
        <stp/>
        <stp>##V3_BDPV12</stp>
        <stp>UV309787 Corp</stp>
        <stp>security_name</stp>
        <stp>[regression 04.xlsx]all names!R54C6</stp>
        <tr r="F54" s="16"/>
      </tp>
      <tp t="s">
        <v>SBRYLN 6 1/2 PERP</v>
        <stp/>
        <stp>##V3_BDPV12</stp>
        <stp>UV309787 Corp</stp>
        <stp>security_name</stp>
        <stp>[regression 04.xlsx]all names!R54C7</stp>
        <tr r="G54" s="16"/>
      </tp>
      <tp t="s">
        <v>BHP 6 3/4 10/19/75</v>
        <stp/>
        <stp>##V3_BDPV12</stp>
        <stp>QJ201812 Corp</stp>
        <stp>security_name</stp>
        <stp>[regression 04.xlsx]all names!R18C7</stp>
        <tr r="G18" s="16"/>
      </tp>
      <tp t="s">
        <v>BHP 6 1/2 10/22/77</v>
        <stp/>
        <stp>##V3_BDPV12</stp>
        <stp>QJ191077 Corp</stp>
        <stp>security_name</stp>
        <stp>[regression 04.xlsx]all names!R18C6</stp>
        <tr r="F18" s="16"/>
      </tp>
      <tp t="s">
        <v>Utilities</v>
        <stp/>
        <stp>##V3_BDPV12</stp>
        <stp>USF2893TAF33 Corp</stp>
        <stp>industry_sector</stp>
        <stp>[regression 04.xlsx]tkrBbg!R2C13</stp>
        <tr r="M2" s="5"/>
      </tp>
      <tp t="s">
        <v>Utilities</v>
        <stp/>
        <stp>##V3_BDPV12</stp>
        <stp>USF2893TAM83 Corp</stp>
        <stp>industry_sector</stp>
        <stp>[regression 04.xlsx]tkrBbg!R2C13</stp>
        <tr r="M2" s="5"/>
      </tp>
      <tp t="s">
        <v>BARCLAYS PLC</v>
        <stp/>
        <stp>##V3_BDPV12</stp>
        <stp>XS1998799792 Corp</stp>
        <stp>short_name</stp>
        <stp>[regression 04.xlsx]SEM!R348C5</stp>
        <tr r="E348" s="3"/>
      </tp>
      <tp t="s">
        <v>ENERGIE BADEN-WU</v>
        <stp/>
        <stp>##V3_BDPV12</stp>
        <stp>XS1405770907 Corp</stp>
        <stp>short_name</stp>
        <stp>[regression 04.xlsx]SEM!R118C5</stp>
        <tr r="E118" s="3"/>
      </tp>
      <tp t="s">
        <v>TELEFONICA EUROP</v>
        <stp/>
        <stp>##V3_BDPV12</stp>
        <stp>XS1731823255 Corp</stp>
        <stp>short_name</stp>
        <stp>[regression 04.xlsx]SEM!R148C5</stp>
        <tr r="E148" s="3"/>
      </tp>
      <tp t="s">
        <v>#N/A Field Not Applicable</v>
        <stp/>
        <stp>##V3_BDPV12</stp>
        <stp>US65557DAL55 Corp</stp>
        <stp>final_maturity</stp>
        <stp>[regression 04.xlsx]SEM!R421C9</stp>
        <tr r="I421" s="3"/>
      </tp>
      <tp t="s">
        <v>DT LUFTHANSA AG</v>
        <stp/>
        <stp>##V3_BDPV12</stp>
        <stp>XS1271836600 Corp</stp>
        <stp>short_name</stp>
        <stp>[regression 04.xlsx]SEM!R129C5</stp>
        <tr r="E129" s="3"/>
      </tp>
      <tp t="s">
        <v>ERSTE GROUP</v>
        <stp/>
        <stp>##V3_BDPV12</stp>
        <stp>XS1961057780 Corp</stp>
        <stp>short_name</stp>
        <stp>[regression 04.xlsx]SEM!R359C5</stp>
        <tr r="E359" s="3"/>
      </tp>
      <tp t="s">
        <v>#N/A Field Not Applicable</v>
        <stp/>
        <stp>##V3_BDPV12</stp>
        <stp>US404280AS86 Corp</stp>
        <stp>final_maturity</stp>
        <stp>[regression 04.xlsx]SEM!R410C9</stp>
        <tr r="I410" s="3"/>
      </tp>
      <tp t="s">
        <v>Chemicals</v>
        <stp/>
        <stp>##V3_BDPV12</stp>
        <stp>XS1323897725 Corp</stp>
        <stp>INDUSTRY_GROUP</stp>
        <stp>[regression 04.xlsx]main!R17C8</stp>
        <tr r="H17" s="1"/>
      </tp>
      <tp t="e">
        <v>#N/A</v>
        <stp/>
        <stp>##V3_BDPV12</stp>
        <stp xml:space="preserve">XS1658012023_JP_REPO </stp>
        <stp>final_maturity</stp>
        <stp>[regression 04.xlsx]SEM!R202C9</stp>
        <tr r="I202" s="3"/>
      </tp>
      <tp t="e">
        <v>#N/A</v>
        <stp/>
        <stp>##V3_BDPV12</stp>
        <stp xml:space="preserve">XS1346815787_CS_REPO </stp>
        <stp>final_maturity</stp>
        <stp>[regression 04.xlsx]SEM!R334C9</stp>
        <tr r="I334" s="3"/>
      </tp>
      <tp t="e">
        <v>#N/A</v>
        <stp/>
        <stp>##V3_BDPV12</stp>
        <stp xml:space="preserve">XS1139315581_JP_REPO </stp>
        <stp>final_maturity</stp>
        <stp>[regression 04.xlsx]SEM!R293C9</stp>
        <tr r="I293" s="3"/>
      </tp>
      <tp t="e">
        <v>#N/A</v>
        <stp/>
        <stp>##V3_BDPV12</stp>
        <stp xml:space="preserve">XS2115092012_JP_REPO </stp>
        <stp>final_maturity</stp>
        <stp>[regression 04.xlsx]SEM!R256C9</stp>
        <tr r="I256" s="3"/>
      </tp>
      <tp t="e">
        <v>#N/A</v>
        <stp/>
        <stp>##V3_BDPV12</stp>
        <stp xml:space="preserve">XS2011260531_JP_REPO </stp>
        <stp>final_maturity</stp>
        <stp>[regression 04.xlsx]SEM!R264C9</stp>
        <tr r="I264" s="3"/>
      </tp>
      <tp t="e">
        <v>#N/A</v>
        <stp/>
        <stp>##V3_BDPV12</stp>
        <stp xml:space="preserve">XS1412281534_JP_REPO </stp>
        <stp>final_maturity</stp>
        <stp>[regression 04.xlsx]SEM!R285C9</stp>
        <tr r="I285" s="3"/>
      </tp>
      <tp t="e">
        <v>#N/A</v>
        <stp/>
        <stp>##V3_BDPV12</stp>
        <stp xml:space="preserve">XS1956028168_JP_REPO </stp>
        <stp>final_maturity</stp>
        <stp>[regression 04.xlsx]SEM!R248C9</stp>
        <tr r="I248" s="3"/>
      </tp>
      <tp t="e">
        <v>#N/A</v>
        <stp/>
        <stp>##V3_BDPV12</stp>
        <stp xml:space="preserve">XS1616411119_JP_REPO </stp>
        <stp>final_maturity</stp>
        <stp>[regression 04.xlsx]SEM!R245C9</stp>
        <tr r="I245" s="3"/>
      </tp>
      <tp t="e">
        <v>#N/A</v>
        <stp/>
        <stp>##V3_BDPV12</stp>
        <stp xml:space="preserve">XS1693818525_JP_REPO </stp>
        <stp>final_maturity</stp>
        <stp>[regression 04.xlsx]SEM!R294C9</stp>
        <tr r="I294" s="3"/>
      </tp>
      <tp t="s">
        <v>T 2 7/8 PERP</v>
        <stp/>
        <stp>##V3_BDPV12</stp>
        <stp>ZP991036 Corp</stp>
        <stp>security_name</stp>
        <stp>[regression 04.xlsx]all names!R62C7</stp>
        <tr r="G62" s="16"/>
      </tp>
      <tp t="s">
        <v>T 2 7/8 PERP</v>
        <stp/>
        <stp>##V3_BDPV12</stp>
        <stp>ZP991036 Corp</stp>
        <stp>security_name</stp>
        <stp>[regression 04.xlsx]all names!R62C6</stp>
        <tr r="F62" s="16"/>
      </tp>
      <tp t="s">
        <v>#N/A Field Not Applicable</v>
        <stp/>
        <stp>##V3_BDPV12</stp>
        <stp>ECM0 Curncy</stp>
        <stp>callable</stp>
        <stp>[regression 04.xlsx]SEM!R188C7</stp>
        <tr r="G188" s="3"/>
      </tp>
      <tp t="s">
        <v>#N/A Field Not Applicable</v>
        <stp/>
        <stp>##V3_BDPV12</stp>
        <stp>USF43628C734 Corp</stp>
        <stp>final_maturity</stp>
        <stp>[regression 04.xlsx]SEM!R425C9</stp>
        <tr r="I425" s="3"/>
      </tp>
      <tp t="s">
        <v>SOLVAY FIN</v>
        <stp/>
        <stp>##V3_BDPV12</stp>
        <stp>XS0992293901 Corp</stp>
        <stp>short_name</stp>
        <stp>[regression 04.xlsx]SEM!R181C5</stp>
        <tr r="E181" s="3"/>
      </tp>
      <tp t="s">
        <v>RWE AG</v>
        <stp/>
        <stp>##V3_BDPV12</stp>
        <stp>XS1219498141 Corp</stp>
        <stp>short_name</stp>
        <stp>[regression 04.xlsx]SEM!R142C5</stp>
        <tr r="E142" s="3"/>
      </tp>
      <tp t="s">
        <v>VOLKSWAGEN INTFN</v>
        <stp/>
        <stp>##V3_BDPV12</stp>
        <stp>XS1048428012 Corp</stp>
        <stp>short_name</stp>
        <stp>[regression 04.xlsx]SEM!R167C5</stp>
        <tr r="E167" s="3"/>
      </tp>
      <tp t="s">
        <v>AKELIUS RESIDENT</v>
        <stp/>
        <stp>##V3_BDPV12</stp>
        <stp>XS1788973573 Corp</stp>
        <stp>short_name</stp>
        <stp>[regression 04.xlsx]SEM!R170C5</stp>
        <tr r="E170" s="3"/>
      </tp>
      <tp t="s">
        <v>Oil&amp;Gas</v>
        <stp/>
        <stp>##V3_BDPV12</stp>
        <stp>XS1413581205 Corp</stp>
        <stp>INDUSTRY_GROUP</stp>
        <stp>[regression 04.xlsx]main!R41C8</stp>
        <tr r="H41" s="1"/>
      </tp>
      <tp t="s">
        <v>#N/A Field Not Applicable</v>
        <stp/>
        <stp>##V3_BDPV12</stp>
        <stp>US404280BP39 Corp</stp>
        <stp>final_maturity</stp>
        <stp>[regression 04.xlsx]SEM!R390C9</stp>
        <tr r="I390" s="3"/>
      </tp>
      <tp t="s">
        <v>Transportation</v>
        <stp/>
        <stp>##V3_BDPV12</stp>
        <stp>XS2010039548 Corp</stp>
        <stp>INDUSTRY_GROUP</stp>
        <stp>[regression 04.xlsx]main!R19C8</stp>
        <tr r="H19" s="1"/>
      </tp>
      <tp t="s">
        <v>#N/A Field Not Applicable</v>
        <stp/>
        <stp>##V3_BDPV12</stp>
        <stp>USF84914CU62 Corp</stp>
        <stp>final_maturity</stp>
        <stp>[regression 04.xlsx]SEM!R381C9</stp>
        <tr r="I381" s="3"/>
      </tp>
      <tp t="s">
        <v>#N/A Field Not Applicable</v>
        <stp/>
        <stp>##V3_BDPV12</stp>
        <stp>US456837AR44 Corp</stp>
        <stp>final_maturity</stp>
        <stp>[regression 04.xlsx]SEM!R371C9</stp>
        <tr r="I371" s="3"/>
      </tp>
      <tp t="e">
        <v>#N/A</v>
        <stp/>
        <stp>##V3_BDPV12</stp>
        <stp xml:space="preserve">XS1823623878_JP_REPO </stp>
        <stp>final_maturity</stp>
        <stp>[regression 04.xlsx]SEM!R217C9</stp>
        <tr r="I217" s="3"/>
      </tp>
      <tp t="e">
        <v>#N/A</v>
        <stp/>
        <stp>##V3_BDPV12</stp>
        <stp xml:space="preserve">XS1693818525_CS_REPO </stp>
        <stp>final_maturity</stp>
        <stp>[regression 04.xlsx]SEM!R337C9</stp>
        <tr r="I337" s="3"/>
      </tp>
      <tp t="e">
        <v>#N/A</v>
        <stp/>
        <stp>##V3_BDPV12</stp>
        <stp xml:space="preserve">XS2010037765_CA_REPO </stp>
        <stp>final_maturity</stp>
        <stp>[regression 04.xlsx]SEM!R250C9</stp>
        <tr r="I250" s="3"/>
      </tp>
      <tp t="e">
        <v>#N/A</v>
        <stp/>
        <stp>##V3_BDPV12</stp>
        <stp xml:space="preserve">XS2046625765_JP_REPO </stp>
        <stp>final_maturity</stp>
        <stp>[regression 04.xlsx]SEM!R287C9</stp>
        <tr r="I287" s="3"/>
      </tp>
      <tp t="e">
        <v>#N/A</v>
        <stp/>
        <stp>##V3_BDPV12</stp>
        <stp xml:space="preserve">XS1043552261_JP_REPO </stp>
        <stp>final_maturity</stp>
        <stp>[regression 04.xlsx]SEM!R260C9</stp>
        <tr r="I260" s="3"/>
      </tp>
      <tp t="e">
        <v>#N/A</v>
        <stp/>
        <stp>##V3_BDPV12</stp>
        <stp xml:space="preserve">XS2107315470_JP_REPO </stp>
        <stp>final_maturity</stp>
        <stp>[regression 04.xlsx]SEM!R243C9</stp>
        <tr r="I243" s="3"/>
      </tp>
      <tp t="e">
        <v>#N/A</v>
        <stp/>
        <stp>##V3_BDPV12</stp>
        <stp xml:space="preserve">XS2035564629_JP_REPO </stp>
        <stp>final_maturity</stp>
        <stp>[regression 04.xlsx]SEM!R231C9</stp>
        <tr r="I231" s="3"/>
      </tp>
      <tp t="e">
        <v>#N/A</v>
        <stp/>
        <stp>##V3_BDPV12</stp>
        <stp xml:space="preserve">XS1877860533_JP_REPO </stp>
        <stp>final_maturity</stp>
        <stp>[regression 04.xlsx]SEM!R271C9</stp>
        <tr r="I271" s="3"/>
      </tp>
      <tp t="e">
        <v>#N/A</v>
        <stp/>
        <stp>##V3_BDPV12</stp>
        <stp xml:space="preserve">XS1139494493_CS_REPO </stp>
        <stp>final_maturity</stp>
        <stp>[regression 04.xlsx]SEM!R331C9</stp>
        <tr r="I331" s="3"/>
      </tp>
      <tp t="e">
        <v>#N/A</v>
        <stp/>
        <stp>##V3_BDPV12</stp>
        <stp xml:space="preserve">XS1713463559_JP_REPO </stp>
        <stp>final_maturity</stp>
        <stp>[regression 04.xlsx]SEM!R234C9</stp>
        <tr r="I234" s="3"/>
      </tp>
      <tp t="s">
        <v>OMVAV 6 1/4 PERP</v>
        <stp/>
        <stp>##V3_BDPV12</stp>
        <stp>QJ993374 Corp</stp>
        <stp>security_name</stp>
        <stp>[regression 04.xlsx]all names!R48C7</stp>
        <tr r="G48" s="16"/>
      </tp>
      <tp t="s">
        <v>PERP/CALL</v>
        <stp/>
        <stp>##V3_BDPV12</stp>
        <stp>DE000A1ZN206 Corp</stp>
        <stp>mty_typ</stp>
        <stp>[regression 04.xlsx]tkrBbg!R2C11</stp>
        <tr r="K2" s="5"/>
      </tp>
      <tp t="s">
        <v>#N/A Field Not Applicable</v>
        <stp/>
        <stp>##V3_BDPV12</stp>
        <stp>IE0032523478 Equity</stp>
        <stp>final_maturity</stp>
        <stp>[regression 04.xlsx]SEM!R127C9</stp>
        <tr r="I127" s="3"/>
      </tp>
      <tp t="s">
        <v>CALLABLE</v>
        <stp/>
        <stp>##V3_BDPV12</stp>
        <stp>US29265WAA62 Corp</stp>
        <stp>mty_typ</stp>
        <stp>[regression 04.xlsx]tkrBbg!R2C11</stp>
        <tr r="K2" s="5"/>
      </tp>
      <tp t="s">
        <v>19/10/2075</v>
        <stp/>
        <stp>##V3_BDPV12</stp>
        <stp>USQ12441AB91 Corp</stp>
        <stp>final_maturity</stp>
        <stp>[regression 04.xlsx]SEM!R104C9</stp>
        <tr r="I104" s="3"/>
      </tp>
      <tp t="s">
        <v>#N/A Field Not Applicable</v>
        <stp/>
        <stp>##V3_BDPV12</stp>
        <stp>US404280BC26 Corp</stp>
        <stp>final_maturity</stp>
        <stp>[regression 04.xlsx]SEM!R391C9</stp>
        <tr r="I391" s="3"/>
      </tp>
      <tp t="s">
        <v>12/08/2027</v>
        <stp/>
        <stp>##V3_BDPV12</stp>
        <stp>ZQ513315 Corp</stp>
        <stp>nxt_call_dt</stp>
        <stp>[regression 04.xlsx]directH (bayngr)!R28C5</stp>
        <tr r="E28" s="17"/>
      </tp>
      <tp t="s">
        <v>TOTAL SA</v>
        <stp/>
        <stp>##V3_BDPV12</stp>
        <stp>XS1195201931 Corp</stp>
        <stp>short_name</stp>
        <stp>[regression 04.xlsx]SEM!R152C5</stp>
        <tr r="E152" s="3"/>
      </tp>
      <tp t="s">
        <v>CENTRICA PLC</v>
        <stp/>
        <stp>##V3_BDPV12</stp>
        <stp>XS1216019585 Corp</stp>
        <stp>short_name</stp>
        <stp>[regression 04.xlsx]SEM!R172C5</stp>
        <tr r="E172" s="3"/>
      </tp>
      <tp t="s">
        <v>SSE PLC</v>
        <stp/>
        <stp>##V3_BDPV12</stp>
        <stp>XS1196714429 Corp</stp>
        <stp>short_name</stp>
        <stp>[regression 04.xlsx]SEM!R147C5</stp>
        <tr r="E147" s="3"/>
      </tp>
      <tp t="s">
        <v>VODAFONE GROUP</v>
        <stp/>
        <stp>##V3_BDPV12</stp>
        <stp>XS1888180996 Corp</stp>
        <stp>short_name</stp>
        <stp>[regression 04.xlsx]SEM!R162C5</stp>
        <tr r="E162" s="3"/>
      </tp>
      <tp t="s">
        <v>UNICREDIT SPA</v>
        <stp/>
        <stp>##V3_BDPV12</stp>
        <stp>XS1963834251 Corp</stp>
        <stp>short_name</stp>
        <stp>[regression 04.xlsx]SEM!R388C5</stp>
        <tr r="E388" s="3"/>
      </tp>
      <tp t="s">
        <v>#N/A Field Not Applicable</v>
        <stp/>
        <stp>##V3_BDPV12</stp>
        <stp>US404280BL25 Corp</stp>
        <stp>final_maturity</stp>
        <stp>[regression 04.xlsx]SEM!R411C9</stp>
        <tr r="I411" s="3"/>
      </tp>
      <tp t="s">
        <v>Oil&amp;Gas</v>
        <stp/>
        <stp>##V3_BDPV12</stp>
        <stp>XS1207058733 Corp</stp>
        <stp>INDUSTRY_GROUP</stp>
        <stp>[regression 04.xlsx]main!R28C8</stp>
        <tr r="H28" s="1"/>
      </tp>
      <tp t="s">
        <v>Oil&amp;Gas</v>
        <stp/>
        <stp>##V3_BDPV12</stp>
        <stp>XS1713462403 Corp</stp>
        <stp>INDUSTRY_GROUP</stp>
        <stp>[regression 04.xlsx]main!R33C8</stp>
        <tr r="H33" s="1"/>
      </tp>
      <tp t="s">
        <v>#N/A Field Not Applicable</v>
        <stp/>
        <stp>##V3_BDPV12</stp>
        <stp>USH3698DBZ62 Corp</stp>
        <stp>final_maturity</stp>
        <stp>[regression 04.xlsx]SEM!R403C9</stp>
        <tr r="I403" s="3"/>
      </tp>
      <tp t="s">
        <v>Oil&amp;Gas</v>
        <stp/>
        <stp>##V3_BDPV12</stp>
        <stp>XS1501166869 Corp</stp>
        <stp>INDUSTRY_GROUP</stp>
        <stp>[regression 04.xlsx]main!R36C8</stp>
        <tr r="H36" s="1"/>
      </tp>
      <tp t="e">
        <v>#N/A</v>
        <stp/>
        <stp>##V3_BDPV12</stp>
        <stp xml:space="preserve">XS2078735433_JP_REPO </stp>
        <stp>final_maturity</stp>
        <stp>[regression 04.xlsx]SEM!R275C9</stp>
        <tr r="I275" s="3"/>
      </tp>
      <tp t="e">
        <v>#N/A</v>
        <stp/>
        <stp>##V3_BDPV12</stp>
        <stp xml:space="preserve">XS0954674825_JP_REPO </stp>
        <stp>final_maturity</stp>
        <stp>[regression 04.xlsx]SEM!R236C9</stp>
        <tr r="I236" s="3"/>
      </tp>
      <tp t="e">
        <v>#N/A</v>
        <stp/>
        <stp>##V3_BDPV12</stp>
        <stp xml:space="preserve">XS0975256685_JP_REPO </stp>
        <stp>final_maturity</stp>
        <stp>[regression 04.xlsx]SEM!R276C9</stp>
        <tr r="I276" s="3"/>
      </tp>
      <tp t="e">
        <v>#N/A</v>
        <stp/>
        <stp>##V3_BDPV12</stp>
        <stp xml:space="preserve">XS1476654238_JP_REPO </stp>
        <stp>final_maturity</stp>
        <stp>[regression 04.xlsx]SEM!R274C9</stp>
        <tr r="I274" s="3"/>
      </tp>
      <tp t="e">
        <v>#N/A</v>
        <stp/>
        <stp>##V3_BDPV12</stp>
        <stp xml:space="preserve">XS2010037765_JP_REPO </stp>
        <stp>final_maturity</stp>
        <stp>[regression 04.xlsx]SEM!R251C9</stp>
        <tr r="I251" s="3"/>
      </tp>
      <tp t="e">
        <v>#N/A</v>
        <stp/>
        <stp>##V3_BDPV12</stp>
        <stp xml:space="preserve">XS2011260705_JP_REPO </stp>
        <stp>final_maturity</stp>
        <stp>[regression 04.xlsx]SEM!R266C9</stp>
        <tr r="I266" s="3"/>
      </tp>
      <tp t="s">
        <v>20/03/2030</v>
        <stp/>
        <stp>##V3_BDPV12</stp>
        <stp>EK811579 Corp</stp>
        <stp>nxt_call_dt</stp>
        <stp>[regression 04.xlsx]directH (vw)!R6C5</stp>
        <tr r="E6" s="14"/>
      </tp>
      <tp t="s">
        <v>#N/A Field Not Applicable</v>
        <stp/>
        <stp>##V3_BDPV12</stp>
        <stp>RXM0 Comdty</stp>
        <stp>final_maturity</stp>
        <stp>[regression 04.xlsx]SEM!R89C9</stp>
        <tr r="I89" s="3"/>
      </tp>
      <tp t="e">
        <v>#N/A</v>
        <stp/>
        <stp>##V3_BDPV12</stp>
        <stp xml:space="preserve">USF2R125CF03_JP_REPO </stp>
        <stp>nxt_call_dt</stp>
        <stp>[regression 04.xlsx]SEM!R192C8</stp>
        <tr r="H192" s="3"/>
      </tp>
      <tp t="s">
        <v>27/06/2028</v>
        <stp/>
        <stp>##V3_BDPV12</stp>
        <stp>AT214434 Corp</stp>
        <stp>nxt_call_dt</stp>
        <stp>[regression 04.xlsx]directH (vw)!R7C5</stp>
        <tr r="E7" s="14"/>
      </tp>
      <tp t="s">
        <v>07/07/2077</v>
        <stp/>
        <stp>##V3_BDPV12</stp>
        <stp>DE000A2GSFF1 Corp</stp>
        <stp>final_maturity</stp>
        <stp>[regression 04.xlsx]SEM!R125C9</stp>
        <tr r="I125" s="3"/>
      </tp>
      <tp t="s">
        <v>SOLBBB 4 1/4 PERP</v>
        <stp/>
        <stp>##V3_BDPV12</stp>
        <stp>AV915324 Corp</stp>
        <stp>security_name</stp>
        <stp>[regression 04.xlsx]historic!R8C4</stp>
        <tr r="D8" s="2"/>
      </tp>
      <tp t="s">
        <v>19/10/2075</v>
        <stp/>
        <stp>##V3_BDPV12</stp>
        <stp>USQ12441AA19 Corp</stp>
        <stp>final_maturity</stp>
        <stp>[regression 04.xlsx]SEM!R103C9</stp>
        <tr r="I103" s="3"/>
      </tp>
      <tp t="s">
        <v>ERSTE GROUP</v>
        <stp/>
        <stp>##V3_BDPV12</stp>
        <stp>XS1597324950 Corp</stp>
        <stp>short_name</stp>
        <stp>[regression 04.xlsx]SEM!R360C5</stp>
        <tr r="E360" s="3"/>
      </tp>
      <tp t="s">
        <v>#N/A Field Not Applicable</v>
        <stp/>
        <stp>##V3_BDPV12</stp>
        <stp>US404280BN80 Corp</stp>
        <stp>final_maturity</stp>
        <stp>[regression 04.xlsx]SEM!R366C9</stp>
        <tr r="I366" s="3"/>
      </tp>
      <tp t="s">
        <v>TELEFONICA EUROP</v>
        <stp/>
        <stp>##V3_BDPV12</stp>
        <stp>XS2056371334 Corp</stp>
        <stp>short_name</stp>
        <stp>[regression 04.xlsx]SEM!R149C5</stp>
        <tr r="E149" s="3"/>
      </tp>
      <tp t="s">
        <v>Oil&amp;Gas</v>
        <stp/>
        <stp>##V3_BDPV12</stp>
        <stp>XS1501167164 Corp</stp>
        <stp>INDUSTRY_GROUP</stp>
        <stp>[regression 04.xlsx]main!R40C8</stp>
        <tr r="H40" s="1"/>
      </tp>
      <tp t="s">
        <v>#N/A Field Not Applicable</v>
        <stp/>
        <stp>##V3_BDPV12</stp>
        <stp>US539439AU36 Corp</stp>
        <stp>final_maturity</stp>
        <stp>[regression 04.xlsx]SEM!R418C9</stp>
        <tr r="I418" s="3"/>
      </tp>
      <tp t="s">
        <v>Oil&amp;Gas</v>
        <stp/>
        <stp>##V3_BDPV12</stp>
        <stp>XS1713462403 Corp</stp>
        <stp>INDUSTRY_GROUP</stp>
        <stp>[regression 04.xlsx]main!R34C8</stp>
        <tr r="H34" s="1"/>
      </tp>
      <tp t="s">
        <v>Pharmaceuticals</v>
        <stp/>
        <stp>##V3_BDPV12</stp>
        <stp>XS2077670342 Corp</stp>
        <stp>INDUSTRY_GROUP</stp>
        <stp>[regression 04.xlsx]main!R20C8</stp>
        <tr r="H20" s="1"/>
      </tp>
      <tp t="s">
        <v>#N/A Invalid Security</v>
        <stp/>
        <stp>##V3_BDPV12</stp>
        <stp>IE00BD3WYB25 Corp</stp>
        <stp>short_name</stp>
        <stp>[regression 04.xlsx]SEM!R187C5</stp>
        <tr r="E187" s="3"/>
      </tp>
      <tp t="e">
        <v>#N/A</v>
        <stp/>
        <stp>##V3_BDPV12</stp>
        <stp xml:space="preserve">XS2020670936_JP_REPO </stp>
        <stp>final_maturity</stp>
        <stp>[regression 04.xlsx]SEM!R322C9</stp>
        <tr r="I322" s="3"/>
      </tp>
      <tp t="e">
        <v>#N/A</v>
        <stp/>
        <stp>##V3_BDPV12</stp>
        <stp xml:space="preserve">XS1111123987_JP_REPO </stp>
        <stp>final_maturity</stp>
        <stp>[regression 04.xlsx]SEM!R252C9</stp>
        <tr r="I252" s="3"/>
      </tp>
      <tp t="e">
        <v>#N/A</v>
        <stp/>
        <stp>##V3_BDPV12</stp>
        <stp xml:space="preserve">XS0968913342_JP_REPO </stp>
        <stp>final_maturity</stp>
        <stp>[regression 04.xlsx]SEM!R315C9</stp>
        <tr r="I315" s="3"/>
      </tp>
      <tp t="e">
        <v>#N/A</v>
        <stp/>
        <stp>##V3_BDPV12</stp>
        <stp xml:space="preserve">XS1888179550_JP_REPO </stp>
        <stp>final_maturity</stp>
        <stp>[regression 04.xlsx]SEM!R311C9</stp>
        <tr r="I311" s="3"/>
      </tp>
      <tp t="e">
        <v>#N/A</v>
        <stp/>
        <stp>##V3_BDPV12</stp>
        <stp xml:space="preserve">XS1969600748_JP_REPO </stp>
        <stp>final_maturity</stp>
        <stp>[regression 04.xlsx]SEM!R216C9</stp>
        <tr r="I216" s="3"/>
      </tp>
      <tp t="e">
        <v>#N/A</v>
        <stp/>
        <stp>##V3_BDPV12</stp>
        <stp xml:space="preserve">XS1963834251_JP_REPO </stp>
        <stp>final_maturity</stp>
        <stp>[regression 04.xlsx]SEM!R302C9</stp>
        <tr r="I302" s="3"/>
      </tp>
      <tp t="e">
        <v>#N/A</v>
        <stp/>
        <stp>##V3_BDPV12</stp>
        <stp xml:space="preserve">XS2150054026_JP_REPO </stp>
        <stp>final_maturity</stp>
        <stp>[regression 04.xlsx]SEM!R201C9</stp>
        <tr r="I201" s="3"/>
      </tp>
      <tp t="e">
        <v>#N/A</v>
        <stp/>
        <stp>##V3_BDPV12</stp>
        <stp xml:space="preserve">XS1501167164_JP_REPO </stp>
        <stp>final_maturity</stp>
        <stp>[regression 04.xlsx]SEM!R297C9</stp>
        <tr r="I297" s="3"/>
      </tp>
      <tp t="e">
        <v>#N/A</v>
        <stp/>
        <stp>##V3_BDPV12</stp>
        <stp xml:space="preserve">XS1513062411_JP_REPO </stp>
        <stp>final_maturity</stp>
        <stp>[regression 04.xlsx]SEM!R263C9</stp>
        <tr r="I263" s="3"/>
      </tp>
      <tp t="e">
        <v>#N/A</v>
        <stp/>
        <stp>##V3_BDPV12</stp>
        <stp xml:space="preserve">XS1720192696_JP_REPO </stp>
        <stp>final_maturity</stp>
        <stp>[regression 04.xlsx]SEM!R270C9</stp>
        <tr r="I270" s="3"/>
      </tp>
      <tp t="s">
        <v>SBBBSS 4 5/8 PERP</v>
        <stp/>
        <stp>##V3_BDPV12</stp>
        <stp>ZS235422 Corp</stp>
        <stp>security_name</stp>
        <stp>[regression 04.xlsx]all names!R53C6</stp>
        <tr r="F53" s="16"/>
      </tp>
      <tp t="s">
        <v>TELEFO 2 7/8 PERP</v>
        <stp/>
        <stp>##V3_BDPV12</stp>
        <stp>ZR655675 Corp</stp>
        <stp>security_name</stp>
        <stp>[regression 04.xlsx]all names!R63C7</stp>
        <tr r="G63" s="16"/>
      </tp>
      <tp t="s">
        <v>25/03/2029</v>
        <stp/>
        <stp>##V3_BDPV12</stp>
        <stp>XS2011260705 Corp</stp>
        <stp>nxt_call_dt</stp>
        <stp>[regression 04.xlsx]main!R8C9</stp>
        <tr r="I8" s="1"/>
      </tp>
      <tp t="s">
        <v>SOLBBB 5.118 PERP</v>
        <stp/>
        <stp>##V3_BDPV12</stp>
        <stp>QJ937853 Corp</stp>
        <stp>security_name</stp>
        <stp>[regression 04.xlsx]historic!R8C6</stp>
        <tr r="F8" s="2"/>
      </tp>
      <tp t="s">
        <v>SOLBBB 5.425 PERP</v>
        <stp/>
        <stp>##V3_BDPV12</stp>
        <stp>EJ917655 Corp</stp>
        <stp>security_name</stp>
        <stp>[regression 04.xlsx]historic!R8C5</stp>
        <tr r="E8" s="2"/>
      </tp>
      <tp t="s">
        <v>Communications</v>
        <stp/>
        <stp>##V3_BDPV12</stp>
        <stp>US92857WBQ24 Corp</stp>
        <stp>industry_sector</stp>
        <stp>[regression 04.xlsx]tkrBbg!R2C13</stp>
        <tr r="M2" s="5"/>
      </tp>
      <tp t="s">
        <v>VOLKSWAGEN INTFN</v>
        <stp/>
        <stp>##V3_BDPV12</stp>
        <stp>XS0968913342 Corp</stp>
        <stp>short_name</stp>
        <stp>[regression 04.xlsx]SEM!R169C5</stp>
        <tr r="E169" s="3"/>
      </tp>
      <tp t="s">
        <v>ORANGE</v>
        <stp/>
        <stp>##V3_BDPV12</stp>
        <stp>XS1028597315 Corp</stp>
        <stp>short_name</stp>
        <stp>[regression 04.xlsx]SEM!R139C5</stp>
        <tr r="E139" s="3"/>
      </tp>
      <tp t="s">
        <v>VOLKSWAGEN INTFN</v>
        <stp/>
        <stp>##V3_BDPV12</stp>
        <stp>XS1629658755 Corp</stp>
        <stp>short_name</stp>
        <stp>[regression 04.xlsx]SEM!R166C5</stp>
        <tr r="E166" s="3"/>
      </tp>
      <tp t="s">
        <v>VODAFONE GROUP</v>
        <stp/>
        <stp>##V3_BDPV12</stp>
        <stp>XS1888180640 Corp</stp>
        <stp>short_name</stp>
        <stp>[regression 04.xlsx]SEM!R164C5</stp>
        <tr r="E164" s="3"/>
      </tp>
      <tp t="s">
        <v>#N/A Field Not Applicable</v>
        <stp/>
        <stp>##V3_BDPV12</stp>
        <stp>US539439AG42 Corp</stp>
        <stp>final_maturity</stp>
        <stp>[regression 04.xlsx]SEM!R419C9</stp>
        <tr r="I419" s="3"/>
      </tp>
      <tp t="s">
        <v>OMV AG</v>
        <stp/>
        <stp>##V3_BDPV12</stp>
        <stp>XS1294343337 Corp</stp>
        <stp>short_name</stp>
        <stp>[regression 04.xlsx]SEM!R136C5</stp>
        <tr r="E136" s="3"/>
      </tp>
      <tp t="s">
        <v>Pharmaceuticals</v>
        <stp/>
        <stp>##V3_BDPV12</stp>
        <stp>XS2077670003 Corp</stp>
        <stp>INDUSTRY_GROUP</stp>
        <stp>[regression 04.xlsx]main!R21C8</stp>
        <tr r="H21" s="1"/>
      </tp>
      <tp t="s">
        <v>Chemicals</v>
        <stp/>
        <stp>##V3_BDPV12</stp>
        <stp>XS1405763019 Corp</stp>
        <stp>INDUSTRY_GROUP</stp>
        <stp>[regression 04.xlsx]main!R15C8</stp>
        <tr r="H15" s="1"/>
      </tp>
      <tp>
        <v>338.08070854406083</v>
        <stp/>
        <stp>##V3_BDPV12</stp>
        <stp>BE6309987400 Corp</stp>
        <stp>z_sprd_mid</stp>
        <stp>[regression 04.xlsx]main!R4C11</stp>
        <tr r="K4" s="1"/>
      </tp>
      <tp t="e">
        <v>#N/A</v>
        <stp/>
        <stp>##V3_BDPV12</stp>
        <stp xml:space="preserve">USF2893TAF33_CS_REPO </stp>
        <stp>short_name</stp>
        <stp>[regression 04.xlsx]SEM!R325C5</stp>
        <tr r="E325" s="3"/>
      </tp>
      <tp t="e">
        <v>#N/A</v>
        <stp/>
        <stp>##V3_BDPV12</stp>
        <stp xml:space="preserve">PTEDPLOM0017_JP_REPO </stp>
        <stp>nxt_call_dt</stp>
        <stp>[regression 04.xlsx]SEM!R228C8</stp>
        <tr r="H228" s="3"/>
      </tp>
      <tp t="e">
        <v>#N/A</v>
        <stp/>
        <stp>##V3_BDPV12</stp>
        <stp xml:space="preserve">XS1216019585_JP_REPO </stp>
        <stp>final_maturity</stp>
        <stp>[regression 04.xlsx]SEM!R319C9</stp>
        <tr r="I319" s="3"/>
      </tp>
      <tp t="e">
        <v>#N/A</v>
        <stp/>
        <stp>##V3_BDPV12</stp>
        <stp xml:space="preserve">XS0942082115_JP_REPO </stp>
        <stp>final_maturity</stp>
        <stp>[regression 04.xlsx]SEM!R307C9</stp>
        <tr r="I307" s="3"/>
      </tp>
      <tp t="e">
        <v>#N/A</v>
        <stp/>
        <stp>##V3_BDPV12</stp>
        <stp xml:space="preserve">XS1323897725_JP_REPO </stp>
        <stp>final_maturity</stp>
        <stp>[regression 04.xlsx]SEM!R284C9</stp>
        <tr r="I284" s="3"/>
      </tp>
      <tp t="e">
        <v>#N/A</v>
        <stp/>
        <stp>##V3_BDPV12</stp>
        <stp xml:space="preserve">XS2122174415_JP_REPO </stp>
        <stp>final_maturity</stp>
        <stp>[regression 04.xlsx]SEM!R257C9</stp>
        <tr r="I257" s="3"/>
      </tp>
      <tp t="s">
        <v>KPN 2 PERP</v>
        <stp/>
        <stp>##V3_BDPV12</stp>
        <stp>ZQ376350 Corp</stp>
        <stp>security_name</stp>
        <stp>[regression 04.xlsx]all names!R41C7</stp>
        <tr r="G41" s="16"/>
      </tp>
      <tp t="s">
        <v>SEVFP 1 5/8 PERP</v>
        <stp/>
        <stp>##V3_BDPV12</stp>
        <stp>ZR441424 Corp</stp>
        <stp>security_name</stp>
        <stp>[regression 04.xlsx]all names!R56C7</stp>
        <tr r="G56" s="16"/>
      </tp>
      <tp t="e">
        <v>#N/A</v>
        <stp/>
        <stp>##V3_BDPV12</stp>
        <stp xml:space="preserve">USF2893TAF33_CS_REPO </stp>
        <stp>nxt_call_dt</stp>
        <stp>[regression 04.xlsx]SEM!R325C8</stp>
        <tr r="H325" s="3"/>
      </tp>
      <tp t="s">
        <v>25/03/2029</v>
        <stp/>
        <stp>##V3_BDPV12</stp>
        <stp>XS2011260705 Corp</stp>
        <stp>nxt_call_dt</stp>
        <stp>[regression 04.xlsx]main!R9C9</stp>
        <tr r="I9" s="1"/>
      </tp>
      <tp t="s">
        <v>#N/A Field Not Applicable</v>
        <stp/>
        <stp>##V3_BDPV12</stp>
        <stp>IE0032523478 Equity</stp>
        <stp>callable</stp>
        <stp>[regression 04.xlsx]SEM!R127C7</stp>
        <tr r="G127" s="3"/>
      </tp>
      <tp t="s">
        <v>#N/A Invalid Security</v>
        <stp/>
        <stp>##V3_BDPV12</stp>
        <stp>MT7000016820 Equity</stp>
        <stp>final_maturity</stp>
        <stp>[regression 04.xlsx]SEM!R327C9</stp>
        <tr r="I327" s="3"/>
      </tp>
      <tp t="s">
        <v>SOLVAY FIN</v>
        <stp/>
        <stp>##V3_BDPV12</stp>
        <stp>XS0992293901 Corp</stp>
        <stp>short_name</stp>
        <stp>[regression 04.xlsx]SEM!R145C5</stp>
        <tr r="E145" s="3"/>
      </tp>
      <tp t="s">
        <v>BNP PARIBAS</v>
        <stp/>
        <stp>##V3_BDPV12</stp>
        <stp>XS1247508903 Corp</stp>
        <stp>short_name</stp>
        <stp>[regression 04.xlsx]SEM!R353C5</stp>
        <tr r="E353" s="3"/>
      </tp>
      <tp t="s">
        <v>#N/A Field Not Applicable</v>
        <stp/>
        <stp>##V3_BDPV12</stp>
        <stp>US456837AE31 Corp</stp>
        <stp>final_maturity</stp>
        <stp>[regression 04.xlsx]SEM!R415C9</stp>
        <tr r="I415" s="3"/>
      </tp>
      <tp t="s">
        <v>CENTRICA PLC</v>
        <stp/>
        <stp>##V3_BDPV12</stp>
        <stp>XS1216019585 Corp</stp>
        <stp>short_name</stp>
        <stp>[regression 04.xlsx]SEM!R107C5</stp>
        <tr r="E107" s="3"/>
      </tp>
      <tp t="s">
        <v>TELEFONICA EUROP</v>
        <stp/>
        <stp>##V3_BDPV12</stp>
        <stp>XS1795406658 Corp</stp>
        <stp>short_name</stp>
        <stp>[regression 04.xlsx]SEM!R150C5</stp>
        <tr r="E150" s="3"/>
      </tp>
      <tp t="s">
        <v>RWE AG</v>
        <stp/>
        <stp>##V3_BDPV12</stp>
        <stp>XS1254119750 Corp</stp>
        <stp>short_name</stp>
        <stp>[regression 04.xlsx]SEM!R143C5</stp>
        <tr r="E143" s="3"/>
      </tp>
      <tp t="s">
        <v>MERCK</v>
        <stp/>
        <stp>##V3_BDPV12</stp>
        <stp>XS1152338072 Corp</stp>
        <stp>short_name</stp>
        <stp>[regression 04.xlsx]SEM!R132C5</stp>
        <tr r="E132" s="3"/>
      </tp>
      <tp t="s">
        <v>BARCLAYS PLC</v>
        <stp/>
        <stp>##V3_BDPV12</stp>
        <stp>XS1481041587 Corp</stp>
        <stp>short_name</stp>
        <stp>[regression 04.xlsx]SEM!R396C5</stp>
        <tr r="E396" s="3"/>
      </tp>
      <tp t="s">
        <v>#N/A Field Not Applicable</v>
        <stp/>
        <stp>##V3_BDPV12</stp>
        <stp>US404280AT69 Corp</stp>
        <stp>final_maturity</stp>
        <stp>[regression 04.xlsx]SEM!R367C9</stp>
        <tr r="I367" s="3"/>
      </tp>
      <tp t="s">
        <v>Chemicals</v>
        <stp/>
        <stp>##V3_BDPV12</stp>
        <stp>XS1405763019 Corp</stp>
        <stp>INDUSTRY_GROUP</stp>
        <stp>[regression 04.xlsx]main!R16C8</stp>
        <tr r="H16" s="1"/>
      </tp>
      <tp t="s">
        <v>EURO FX CURR FUT  Jun20</v>
        <stp/>
        <stp>##V3_BDPV12</stp>
        <stp>ECM0 Curncy</stp>
        <stp>short_name</stp>
        <stp>[regression 04.xlsx]SEM!R188C5</stp>
        <tr r="E188" s="3"/>
      </tp>
      <tp t="e">
        <v>#N/A</v>
        <stp/>
        <stp>##V3_BDPV12</stp>
        <stp xml:space="preserve">XS1425367494_JP_REPO </stp>
        <stp>final_maturity</stp>
        <stp>[regression 04.xlsx]SEM!R247C9</stp>
        <tr r="I247" s="3"/>
      </tp>
      <tp t="e">
        <v>#N/A</v>
        <stp/>
        <stp>##V3_BDPV12</stp>
        <stp xml:space="preserve">USF2893TAF33_JP_REPO </stp>
        <stp>short_name</stp>
        <stp>[regression 04.xlsx]SEM!R226C5</stp>
        <tr r="E226" s="3"/>
      </tp>
      <tp t="e">
        <v>#N/A</v>
        <stp/>
        <stp>##V3_BDPV12</stp>
        <stp xml:space="preserve">XS2052321093_JP_REPO </stp>
        <stp>final_maturity</stp>
        <stp>[regression 04.xlsx]SEM!R316C9</stp>
        <tr r="I316" s="3"/>
      </tp>
      <tp t="e">
        <v>#N/A</v>
        <stp/>
        <stp>##V3_BDPV12</stp>
        <stp xml:space="preserve">XS1004874621_JP_REPO </stp>
        <stp>final_maturity</stp>
        <stp>[regression 04.xlsx]SEM!R196C9</stp>
        <tr r="I196" s="3"/>
      </tp>
      <tp t="e">
        <v>#N/A</v>
        <stp/>
        <stp>##V3_BDPV12</stp>
        <stp xml:space="preserve">XS1772374770_JP_REPO </stp>
        <stp>final_maturity</stp>
        <stp>[regression 04.xlsx]SEM!R221C9</stp>
        <tr r="I221" s="3"/>
      </tp>
      <tp t="e">
        <v>#N/A</v>
        <stp/>
        <stp>##V3_BDPV12</stp>
        <stp xml:space="preserve">XS2077670342_JP_REPO </stp>
        <stp>final_maturity</stp>
        <stp>[regression 04.xlsx]SEM!R205C9</stp>
        <tr r="I205" s="3"/>
      </tp>
      <tp t="e">
        <v>#N/A</v>
        <stp/>
        <stp>##V3_BDPV12</stp>
        <stp xml:space="preserve">XS1294343337_JP_REPO </stp>
        <stp>final_maturity</stp>
        <stp>[regression 04.xlsx]SEM!R268C9</stp>
        <tr r="I268" s="3"/>
      </tp>
      <tp t="s">
        <v>DBHNGR 1.6 PERP</v>
        <stp/>
        <stp>##V3_BDPV12</stp>
        <stp>ZQ100348 Corp</stp>
        <stp>security_name</stp>
        <stp>[regression 04.xlsx]all names!R24C7</stp>
        <tr r="G24" s="16"/>
      </tp>
      <tp t="s">
        <v>LHAGR 5 1/8 08/12/75</v>
        <stp/>
        <stp>##V3_BDPV12</stp>
        <stp>UV429459 Corp</stp>
        <stp>security_name</stp>
        <stp>[regression 04.xlsx]all names!R42C6</stp>
        <tr r="F42" s="16"/>
      </tp>
      <tp t="s">
        <v>LHAGR 5 1/8 08/12/75</v>
        <stp/>
        <stp>##V3_BDPV12</stp>
        <stp>UV429459 Corp</stp>
        <stp>security_name</stp>
        <stp>[regression 04.xlsx]all names!R42C7</stp>
        <tr r="G42" s="16"/>
      </tp>
      <tp t="s">
        <v>OMVAV 5 1/4 PERP</v>
        <stp/>
        <stp>##V3_BDPV12</stp>
        <stp>UV853118 Corp</stp>
        <stp>security_name</stp>
        <stp>[regression 04.xlsx]all names!R48C6</stp>
        <tr r="F48" s="16"/>
      </tp>
      <tp t="s">
        <v>ERFFP 2 7/8 PERP</v>
        <stp/>
        <stp>##V3_BDPV12</stp>
        <stp>ZR457518 Corp</stp>
        <stp>security_name</stp>
        <stp>[regression 04.xlsx]all names!R33C6</stp>
        <tr r="F33" s="16"/>
      </tp>
      <tp t="s">
        <v>BAYNGR 2 3/8 11/12/79</v>
        <stp/>
        <stp>##V3_BDPV12</stp>
        <stp>ZQ512606 Corp</stp>
        <stp>security_name</stp>
        <stp>[regression 04.xlsx]all names!R16C7</stp>
        <tr r="G16" s="16"/>
      </tp>
      <tp t="s">
        <v>TELIAS 1 3/8 05/11/81</v>
        <stp/>
        <stp>##V3_BDPV12</stp>
        <stp>ZP870673 Corp</stp>
        <stp>security_name</stp>
        <stp>[regression 04.xlsx]all names!R64C7</stp>
        <tr r="G64" s="16"/>
      </tp>
      <tp t="s">
        <v>ORSTED 1 3/4 12/09/19</v>
        <stp/>
        <stp>##V3_BDPV12</stp>
        <stp>ZQ804479 Corp</stp>
        <stp>security_name</stp>
        <stp>[regression 04.xlsx]all names!R50C7</stp>
        <tr r="G50" s="16"/>
      </tp>
      <tp t="s">
        <v>SOLBBB 5.118 PERP</v>
        <stp/>
        <stp>##V3_BDPV12</stp>
        <stp>QJ937853 Corp</stp>
        <stp>security_name</stp>
        <stp>[regression 04.xlsx]all names!R58C6</stp>
        <tr r="F58" s="16"/>
      </tp>
      <tp t="s">
        <v>#N/A Field Not Applicable</v>
        <stp/>
        <stp>##V3_BDPV12</stp>
        <stp>USF43628B413 Corp</stp>
        <stp>final_maturity</stp>
        <stp>[regression 04.xlsx]SEM!R383C9</stp>
        <tr r="I383" s="3"/>
      </tp>
      <tp t="s">
        <v>VOLKSWAGEN INTFN</v>
        <stp/>
        <stp>##V3_BDPV12</stp>
        <stp>XS1629774230 Corp</stp>
        <stp>short_name</stp>
        <stp>[regression 04.xlsx]SEM!R168C5</stp>
        <tr r="E168" s="3"/>
      </tp>
      <tp t="s">
        <v>GAS NAT FENOSA F</v>
        <stp/>
        <stp>##V3_BDPV12</stp>
        <stp>XS1139494493 Corp</stp>
        <stp>short_name</stp>
        <stp>[regression 04.xlsx]SEM!R179C5</stp>
        <tr r="E179" s="3"/>
      </tp>
      <tp t="s">
        <v>ENERGIE BADEN-WU</v>
        <stp/>
        <stp>##V3_BDPV12</stp>
        <stp>XS1498442521 Corp</stp>
        <stp>short_name</stp>
        <stp>[regression 04.xlsx]SEM!R175C5</stp>
        <tr r="E175" s="3"/>
      </tp>
      <tp t="s">
        <v>OMV AG</v>
        <stp/>
        <stp>##V3_BDPV12</stp>
        <stp>XS1294342792 Corp</stp>
        <stp>short_name</stp>
        <stp>[regression 04.xlsx]SEM!R135C5</stp>
        <tr r="E135" s="3"/>
      </tp>
      <tp t="s">
        <v>TELEFONICA EUROP</v>
        <stp/>
        <stp>##V3_BDPV12</stp>
        <stp>XS1795406575 Corp</stp>
        <stp>short_name</stp>
        <stp>[regression 04.xlsx]SEM!R151C5</stp>
        <tr r="E151" s="3"/>
      </tp>
      <tp t="s">
        <v>COOPERATIEVE RAB</v>
        <stp/>
        <stp>##V3_BDPV12</stp>
        <stp>XS1400626690 Corp</stp>
        <stp>short_name</stp>
        <stp>[regression 04.xlsx]SEM!R378C5</stp>
        <tr r="E378" s="3"/>
      </tp>
      <tp t="s">
        <v>ING GROEP NV</v>
        <stp/>
        <stp>##V3_BDPV12</stp>
        <stp>XS1497755360 Corp</stp>
        <stp>short_name</stp>
        <stp>[regression 04.xlsx]SEM!R372C5</stp>
        <tr r="E372" s="3"/>
      </tp>
      <tp t="s">
        <v>#N/A Field Not Applicable</v>
        <stp/>
        <stp>##V3_BDPV12</stp>
        <stp>US404280BP39 Corp</stp>
        <stp>final_maturity</stp>
        <stp>[regression 04.xlsx]SEM!R365C9</stp>
        <tr r="I365" s="3"/>
      </tp>
      <tp t="s">
        <v>#N/A Field Not Applicable</v>
        <stp/>
        <stp>##V3_BDPV12</stp>
        <stp>USF84914CU62 Corp</stp>
        <stp>final_maturity</stp>
        <stp>[regression 04.xlsx]SEM!R424C9</stp>
        <tr r="I424" s="3"/>
      </tp>
      <tp t="s">
        <v>#N/A Field Not Applicable</v>
        <stp/>
        <stp>##V3_BDPV12</stp>
        <stp>USH3698DCV40 Corp</stp>
        <stp>final_maturity</stp>
        <stp>[regression 04.xlsx]SEM!R356C9</stp>
        <tr r="I356" s="3"/>
      </tp>
      <tp t="s">
        <v>#N/A Field Not Applicable</v>
        <stp/>
        <stp>##V3_BDPV12</stp>
        <stp>USH3698DBW32 Corp</stp>
        <stp>final_maturity</stp>
        <stp>[regression 04.xlsx]SEM!R357C9</stp>
        <tr r="I357" s="3"/>
      </tp>
      <tp t="s">
        <v>Oil&amp;Gas</v>
        <stp/>
        <stp>##V3_BDPV12</stp>
        <stp>XS1501166869 Corp</stp>
        <stp>INDUSTRY_GROUP</stp>
        <stp>[regression 04.xlsx]main!R42C8</stp>
        <tr r="H42" s="1"/>
      </tp>
      <tp t="e">
        <v>#N/A</v>
        <stp/>
        <stp>##V3_BDPV12</stp>
        <stp xml:space="preserve">PTEDPNOM0015_CS_REPO </stp>
        <stp>nxt_call_dt</stp>
        <stp>[regression 04.xlsx]SEM!R341C8</stp>
        <tr r="H341" s="3"/>
      </tp>
      <tp t="e">
        <v>#N/A</v>
        <stp/>
        <stp>##V3_BDPV12</stp>
        <stp xml:space="preserve">XS1998799792_JP_REPO </stp>
        <stp>final_maturity</stp>
        <stp>[regression 04.xlsx]SEM!R203C9</stp>
        <tr r="I203" s="3"/>
      </tp>
      <tp t="e">
        <v>#N/A</v>
        <stp/>
        <stp>##V3_BDPV12</stp>
        <stp xml:space="preserve">XS2066706909_JP_REPO </stp>
        <stp>final_maturity</stp>
        <stp>[regression 04.xlsx]SEM!R233C9</stp>
        <tr r="I233" s="3"/>
      </tp>
      <tp t="e">
        <v>#N/A</v>
        <stp/>
        <stp>##V3_BDPV12</stp>
        <stp xml:space="preserve">XS1602466424_CS_REPO </stp>
        <stp>final_maturity</stp>
        <stp>[regression 04.xlsx]SEM!R335C9</stp>
        <tr r="I335" s="3"/>
      </tp>
      <tp t="e">
        <v>#N/A</v>
        <stp/>
        <stp>##V3_BDPV12</stp>
        <stp xml:space="preserve">XS2010032378_JP_REPO </stp>
        <stp>final_maturity</stp>
        <stp>[regression 04.xlsx]SEM!R200C9</stp>
        <tr r="I200" s="3"/>
      </tp>
      <tp t="e">
        <v>#N/A</v>
        <stp/>
        <stp>##V3_BDPV12</stp>
        <stp xml:space="preserve">XS1788973573_CS_REPO </stp>
        <stp>final_maturity</stp>
        <stp>[regression 04.xlsx]SEM!R328C9</stp>
        <tr r="I328" s="3"/>
      </tp>
      <tp t="e">
        <v>#N/A</v>
        <stp/>
        <stp>##V3_BDPV12</stp>
        <stp xml:space="preserve">XS1014987355_JP_REPO </stp>
        <stp>final_maturity</stp>
        <stp>[regression 04.xlsx]SEM!R235C9</stp>
        <tr r="I235" s="3"/>
      </tp>
      <tp t="e">
        <v>#N/A</v>
        <stp/>
        <stp>##V3_BDPV12</stp>
        <stp xml:space="preserve">XS1884698256_JP_REPO </stp>
        <stp>final_maturity</stp>
        <stp>[regression 04.xlsx]SEM!R253C9</stp>
        <tr r="I253" s="3"/>
      </tp>
      <tp t="s">
        <v>#N/A Field Not Applicable</v>
        <stp/>
        <stp>##V3_BDPV12</stp>
        <stp>DUM0 Comdty</stp>
        <stp>final_maturity</stp>
        <stp>[regression 04.xlsx]SEM!R20C9</stp>
        <tr r="I20" s="3"/>
      </tp>
      <tp t="s">
        <v>EDF 3 PERP</v>
        <stp/>
        <stp>##V3_BDPV12</stp>
        <stp>ZQ782646 Corp</stp>
        <stp>security_name</stp>
        <stp>[regression 04.xlsx]all names!R27C7</stp>
        <tr r="G27" s="16"/>
      </tp>
      <tp t="s">
        <v>NGGLN 1 5/8 12/05/79</v>
        <stp/>
        <stp>##V3_BDPV12</stp>
        <stp>ZR363806 Corp</stp>
        <stp>security_name</stp>
        <stp>[regression 04.xlsx]all names!R46C6</stp>
        <tr r="F46" s="16"/>
      </tp>
      <tp t="s">
        <v>NGGLN 2 1/8 09/05/82</v>
        <stp/>
        <stp>##V3_BDPV12</stp>
        <stp>ZR363807 Corp</stp>
        <stp>security_name</stp>
        <stp>[regression 04.xlsx]all names!R46C7</stp>
        <tr r="G46" s="16"/>
      </tp>
      <tp t="e">
        <v>#N/A</v>
        <stp/>
        <stp>##V3_BDPV12</stp>
        <stp xml:space="preserve">USF2R125CD54_JP_REPO </stp>
        <stp>nxt_call_dt</stp>
        <stp>[regression 04.xlsx]SEM!R194C8</stp>
        <tr r="H194" s="3"/>
      </tp>
      <tp t="s">
        <v>#N/A N/A</v>
        <stp/>
        <stp>##V3_BDPV12</stp>
        <stp>ZQ258633 Corp</stp>
        <stp>rtg_moody</stp>
        <stp>[regression 04.xlsx]all names!R7C17</stp>
        <tr r="Q7" s="16"/>
      </tp>
      <tp t="s">
        <v>SOLBBB 5.869 PERP</v>
        <stp/>
        <stp>##V3_BDPV12</stp>
        <stp>QJ937566 Corp</stp>
        <stp>security_name</stp>
        <stp>[regression 04.xlsx]historic!R8C3</stp>
        <tr r="C8" s="2"/>
      </tp>
      <tp t="s">
        <v>#N/A Invalid Security</v>
        <stp/>
        <stp>##V3_BDPV12</stp>
        <stp>MT7000016820 Equity</stp>
        <stp>callable</stp>
        <stp>[regression 04.xlsx]SEM!R327C7</stp>
        <tr r="G327" s="3"/>
      </tp>
      <tp t="e">
        <v>#N/A</v>
        <stp/>
        <stp>##V3_BDPV12</stp>
        <stp xml:space="preserve">USF22797RT78_JP_REPO </stp>
        <stp>callable</stp>
        <stp>[regression 04.xlsx]SEM!R193C7</stp>
        <tr r="G193" s="3"/>
      </tp>
      <tp t="s">
        <v>HSBC HOLDINGS</v>
        <stp/>
        <stp>##V3_BDPV12</stp>
        <stp>XS1111123987 Corp</stp>
        <stp>short_name</stp>
        <stp>[regression 04.xlsx]SEM!R363C5</stp>
        <tr r="E363" s="3"/>
      </tp>
      <tp t="s">
        <v>BARCLAYS PLC</v>
        <stp/>
        <stp>##V3_BDPV12</stp>
        <stp>XS1658012023 Corp</stp>
        <stp>short_name</stp>
        <stp>[regression 04.xlsx]SEM!R346C5</stp>
        <tr r="E346" s="3"/>
      </tp>
      <tp t="s">
        <v>VATTENFALL AB</v>
        <stp/>
        <stp>##V3_BDPV12</stp>
        <stp>XS1205618470 Corp</stp>
        <stp>short_name</stp>
        <stp>[regression 04.xlsx]SEM!R159C5</stp>
        <tr r="E159" s="3"/>
      </tp>
      <tp t="s">
        <v>#N/A Field Not Applicable</v>
        <stp/>
        <stp>##V3_BDPV12</stp>
        <stp>US53944YAJ29 Corp</stp>
        <stp>final_maturity</stp>
        <stp>[regression 04.xlsx]SEM!R394C9</stp>
        <tr r="I394" s="3"/>
      </tp>
      <tp t="s">
        <v>HEIMSTADEN BOSTA</v>
        <stp/>
        <stp>##V3_BDPV12</stp>
        <stp>XS2010037765 Corp</stp>
        <stp>short_name</stp>
        <stp>[regression 04.xlsx]SEM!R177C5</stp>
        <tr r="E177" s="3"/>
      </tp>
      <tp t="s">
        <v>ORSTED A/S</v>
        <stp/>
        <stp>##V3_BDPV12</stp>
        <stp>XS1720192696 Corp</stp>
        <stp>short_name</stp>
        <stp>[regression 04.xlsx]SEM!R141C5</stp>
        <tr r="E141" s="3"/>
      </tp>
      <tp t="s">
        <v>Oil&amp;Gas</v>
        <stp/>
        <stp>##V3_BDPV12</stp>
        <stp>XS1294342792 Corp</stp>
        <stp>INDUSTRY_GROUP</stp>
        <stp>[regression 04.xlsx]main!R30C8</stp>
        <tr r="H30" s="1"/>
      </tp>
      <tp t="s">
        <v>#N/A Field Not Applicable</v>
        <stp/>
        <stp>##V3_BDPV12</stp>
        <stp>US404280AT69 Corp</stp>
        <stp>final_maturity</stp>
        <stp>[regression 04.xlsx]SEM!R409C9</stp>
        <tr r="I409" s="3"/>
      </tp>
      <tp t="s">
        <v>#N/A Field Not Applicable</v>
        <stp/>
        <stp>##V3_BDPV12</stp>
        <stp>US539439AU36 Corp</stp>
        <stp>final_maturity</stp>
        <stp>[regression 04.xlsx]SEM!R374C9</stp>
        <tr r="I374" s="3"/>
      </tp>
      <tp t="s">
        <v>#N/A Field Not Applicable</v>
        <stp/>
        <stp>##V3_BDPV12</stp>
        <stp>USH3698DBZ62 Corp</stp>
        <stp>final_maturity</stp>
        <stp>[regression 04.xlsx]SEM!R358C9</stp>
        <tr r="I358" s="3"/>
      </tp>
      <tp t="s">
        <v>Chemicals</v>
        <stp/>
        <stp>##V3_BDPV12</stp>
        <stp>XS1405763019 Corp</stp>
        <stp>INDUSTRY_GROUP</stp>
        <stp>[regression 04.xlsx]main!R18C8</stp>
        <tr r="H18" s="1"/>
      </tp>
      <tp t="e">
        <v>#N/A</v>
        <stp/>
        <stp>##V3_BDPV12</stp>
        <stp xml:space="preserve">XS0969342384_JP_REPO </stp>
        <stp>final_maturity</stp>
        <stp>[regression 04.xlsx]SEM!R198C9</stp>
        <tr r="I198" s="3"/>
      </tp>
      <tp t="e">
        <v>#N/A</v>
        <stp/>
        <stp>##V3_BDPV12</stp>
        <stp xml:space="preserve">XS1294342792_JP_REPO </stp>
        <stp>final_maturity</stp>
        <stp>[regression 04.xlsx]SEM!R267C9</stp>
        <tr r="I267" s="3"/>
      </tp>
      <tp t="e">
        <v>#N/A</v>
        <stp/>
        <stp>##V3_BDPV12</stp>
        <stp xml:space="preserve">XS0992293901_CS_REPO </stp>
        <stp>final_maturity</stp>
        <stp>[regression 04.xlsx]SEM!R336C9</stp>
        <tr r="I336" s="3"/>
      </tp>
      <tp t="e">
        <v>#N/A</v>
        <stp/>
        <stp>##V3_BDPV12</stp>
        <stp xml:space="preserve">XS1960678412_JP_REPO </stp>
        <stp>final_maturity</stp>
        <stp>[regression 04.xlsx]SEM!R262C9</stp>
        <tr r="I262" s="3"/>
      </tp>
      <tp t="s">
        <v>14/06/2027</v>
        <stp/>
        <stp>##V3_BDPV12</stp>
        <stp>AN880326 Corp</stp>
        <stp>nxt_call_dt</stp>
        <stp>[regression 04.xlsx]directH (vw)!R8C5</stp>
        <tr r="E8" s="14"/>
      </tp>
      <tp t="s">
        <v>SBBBSS 2.624 PERP</v>
        <stp/>
        <stp>##V3_BDPV12</stp>
        <stp>ZP659512 Corp</stp>
        <stp>security_name</stp>
        <stp>[regression 04.xlsx]all names!R53C7</stp>
        <tr r="G53" s="16"/>
      </tp>
      <tp t="s">
        <v>COMMERZBANK AG</v>
        <stp/>
        <stp>##V3_BDPV12</stp>
        <stp>XS2024502960 Corp</stp>
        <stp>short_name</stp>
        <stp>[regression 04.xlsx]SEM!R400C5</stp>
        <tr r="E400" s="3"/>
      </tp>
      <tp t="s">
        <v>VODAFONE GROUP</v>
        <stp/>
        <stp>##V3_BDPV12</stp>
        <stp>XS1888179477 Corp</stp>
        <stp>short_name</stp>
        <stp>[regression 04.xlsx]SEM!R161C5</stp>
        <tr r="E161" s="3"/>
      </tp>
      <tp t="s">
        <v>12/02/2025</v>
        <stp/>
        <stp>##V3_BDPV12</stp>
        <stp>ZQ512606 Corp</stp>
        <stp>nxt_call_dt</stp>
        <stp>[regression 04.xlsx]directH (bayngr)!R27C5</stp>
        <tr r="E27" s="17"/>
      </tp>
      <tp t="s">
        <v>ENERGIE BADEN-WU</v>
        <stp/>
        <stp>##V3_BDPV12</stp>
        <stp>XS2035564629 Corp</stp>
        <stp>short_name</stp>
        <stp>[regression 04.xlsx]SEM!R117C5</stp>
        <tr r="E117" s="3"/>
      </tp>
      <tp t="s">
        <v>COOPERATIEVE RAB</v>
        <stp/>
        <stp>##V3_BDPV12</stp>
        <stp>XS1877860533 Corp</stp>
        <stp>short_name</stp>
        <stp>[regression 04.xlsx]SEM!R377C5</stp>
        <tr r="E377" s="3"/>
      </tp>
      <tp t="e">
        <v>#N/A</v>
        <stp/>
        <stp>##V3_BDPV12</stp>
        <stp xml:space="preserve">USF8586CRW49_JP_REPO </stp>
        <stp>callable</stp>
        <stp>[regression 04.xlsx]SEM!R281C7</stp>
        <tr r="G281" s="3"/>
      </tp>
      <tp t="s">
        <v>ERSTE GROUP</v>
        <stp/>
        <stp>##V3_BDPV12</stp>
        <stp>XS1425367494 Corp</stp>
        <stp>short_name</stp>
        <stp>[regression 04.xlsx]SEM!R405C5</stp>
        <tr r="E405" s="3"/>
      </tp>
      <tp t="s">
        <v>LLOYDS BK GR PLC</v>
        <stp/>
        <stp>##V3_BDPV12</stp>
        <stp>XS1043552261 Corp</stp>
        <stp>short_name</stp>
        <stp>[regression 04.xlsx]SEM!R376C5</stp>
        <tr r="E376" s="3"/>
      </tp>
      <tp t="s">
        <v>AT&amp;T INC</v>
        <stp/>
        <stp>##V3_BDPV12</stp>
        <stp>XS2114413565 Corp</stp>
        <stp>short_name</stp>
        <stp>[regression 04.xlsx]SEM!R182C5</stp>
        <tr r="E182" s="3"/>
      </tp>
      <tp t="s">
        <v>ING GROEP NV</v>
        <stp/>
        <stp>##V3_BDPV12</stp>
        <stp>XS1956051145 Corp</stp>
        <stp>short_name</stp>
        <stp>[regression 04.xlsx]SEM!R414C5</stp>
        <tr r="E414" s="3"/>
      </tp>
      <tp t="s">
        <v>HEIMSTADEN BOSTA</v>
        <stp/>
        <stp>##V3_BDPV12</stp>
        <stp>XS2010037765 Corp</stp>
        <stp>short_name</stp>
        <stp>[regression 04.xlsx]SEM!R126C5</stp>
        <tr r="E126" s="3"/>
      </tp>
      <tp t="s">
        <v>DEUTSCH BAHN FIN</v>
        <stp/>
        <stp>##V3_BDPV12</stp>
        <stp>XS2010039548 Corp</stp>
        <stp>short_name</stp>
        <stp>[regression 04.xlsx]SEM!R108C5</stp>
        <tr r="E108" s="3"/>
      </tp>
      <tp t="s">
        <v>BARCLAYS PLC</v>
        <stp/>
        <stp>##V3_BDPV12</stp>
        <stp>XS1481041587 Corp</stp>
        <stp>short_name</stp>
        <stp>[regression 04.xlsx]SEM!R349C5</stp>
        <tr r="E349" s="3"/>
      </tp>
      <tp t="s">
        <v>MERCK</v>
        <stp/>
        <stp>##V3_BDPV12</stp>
        <stp>XS2011260531 Corp</stp>
        <stp>short_name</stp>
        <stp>[regression 04.xlsx]SEM!R131C5</stp>
        <tr r="E131" s="3"/>
      </tp>
      <tp t="s">
        <v>#N/A Field Not Applicable</v>
        <stp/>
        <stp>##V3_BDPV12</stp>
        <stp>US404280AS86 Corp</stp>
        <stp>final_maturity</stp>
        <stp>[regression 04.xlsx]SEM!R368C9</stp>
        <tr r="I368" s="3"/>
      </tp>
      <tp t="s">
        <v>#N/A Field Not Applicable</v>
        <stp/>
        <stp>##V3_BDPV12</stp>
        <stp>USH3698DBZ62 Corp</stp>
        <stp>final_maturity</stp>
        <stp>[regression 04.xlsx]SEM!R389C9</stp>
        <tr r="I389" s="3"/>
      </tp>
      <tp t="s">
        <v>EURO/GBP FUTURE   Jun20</v>
        <stp/>
        <stp>##V3_BDPV12</stp>
        <stp>RPM0 Curncy</stp>
        <stp>short_name</stp>
        <stp>[regression 04.xlsx]SEM!R317C5</stp>
        <tr r="E317" s="3"/>
      </tp>
      <tp t="e">
        <v>#N/A</v>
        <stp/>
        <stp>##V3_BDPV12</stp>
        <stp xml:space="preserve">US404280AT69_JP_REPO </stp>
        <stp>short_name</stp>
        <stp>[regression 04.xlsx]SEM!R255C5</stp>
        <tr r="E255" s="3"/>
      </tp>
      <tp t="e">
        <v>#N/A</v>
        <stp/>
        <stp>##V3_BDPV12</stp>
        <stp xml:space="preserve">US404280BP39_CS_REPO </stp>
        <stp>short_name</stp>
        <stp>[regression 04.xlsx]SEM!R326C5</stp>
        <tr r="E326" s="3"/>
      </tp>
      <tp t="e">
        <v>#N/A</v>
        <stp/>
        <stp>##V3_BDPV12</stp>
        <stp xml:space="preserve">XS1795406575_JP_REPO </stp>
        <stp>final_maturity</stp>
        <stp>[regression 04.xlsx]SEM!R292C9</stp>
        <tr r="I292" s="3"/>
      </tp>
      <tp t="e">
        <v>#N/A</v>
        <stp/>
        <stp>##V3_BDPV12</stp>
        <stp xml:space="preserve">US780099CK11_JP_REPO </stp>
        <stp>short_name</stp>
        <stp>[regression 04.xlsx]SEM!R273C5</stp>
        <tr r="E273" s="3"/>
      </tp>
      <tp t="e">
        <v>#N/A</v>
        <stp/>
        <stp>##V3_BDPV12</stp>
        <stp xml:space="preserve">XS1481041587_JP_REPO </stp>
        <stp>final_maturity</stp>
        <stp>[regression 04.xlsx]SEM!R204C9</stp>
        <tr r="I204" s="3"/>
      </tp>
      <tp t="s">
        <v>CPIPGR 4 7/8 PERP</v>
        <stp/>
        <stp>##V3_BDPV12</stp>
        <stp>ZS108668 Corp</stp>
        <stp>security_name</stp>
        <stp>[regression 04.xlsx]all names!R23C7</stp>
        <tr r="G23" s="16"/>
      </tp>
      <tp t="s">
        <v>DBOERS 2 3/4 02/05/41</v>
        <stp/>
        <stp>##V3_BDPV12</stp>
        <stp>UV391246 Corp</stp>
        <stp>security_name</stp>
        <stp>[regression 04.xlsx]all names!R25C6</stp>
        <tr r="F25" s="16"/>
      </tp>
      <tp t="s">
        <v>#N/A N/A</v>
        <stp/>
        <stp>##V3_BDPV12</stp>
        <stp>ZP426727 Corp</stp>
        <stp>rtg_moody</stp>
        <stp>[regression 04.xlsx]all names!R8C17</stp>
        <tr r="Q8" s="16"/>
      </tp>
      <tp t="s">
        <v>Industrial</v>
        <stp/>
        <stp>##V3_BDPV12</stp>
        <stp>DE000A1ZN206 Corp</stp>
        <stp>industry_sector</stp>
        <stp>[regression 04.xlsx]tkrBbg!R2C13</stp>
        <tr r="M2" s="5"/>
      </tp>
      <tp t="s">
        <v>Utilities</v>
        <stp/>
        <stp>##V3_BDPV12</stp>
        <stp>US29265WAA62 Corp</stp>
        <stp>industry_sector</stp>
        <stp>[regression 04.xlsx]tkrBbg!R2C13</stp>
        <tr r="M2" s="5"/>
      </tp>
      <tp t="e">
        <v>#N/A</v>
        <stp/>
        <stp>##V3_BDPV12</stp>
        <stp xml:space="preserve">USF2R125CD54_JP_REPO </stp>
        <stp>callable</stp>
        <stp>[regression 04.xlsx]SEM!R194C7</stp>
        <tr r="G194" s="3"/>
      </tp>
      <tp t="s">
        <v>BARCLAYS PLC</v>
        <stp/>
        <stp>##V3_BDPV12</stp>
        <stp>XS1571333811 Corp</stp>
        <stp>short_name</stp>
        <stp>[regression 04.xlsx]SEM!R347C5</stp>
        <tr r="E347" s="3"/>
      </tp>
      <tp t="s">
        <v>TOTAL SA</v>
        <stp/>
        <stp>##V3_BDPV12</stp>
        <stp>XS1501166869 Corp</stp>
        <stp>short_name</stp>
        <stp>[regression 04.xlsx]SEM!R155C5</stp>
        <tr r="E155" s="3"/>
      </tp>
      <tp t="s">
        <v>GAS NAT FENOSA F</v>
        <stp/>
        <stp>##V3_BDPV12</stp>
        <stp>XS1139494493 Corp</stp>
        <stp>short_name</stp>
        <stp>[regression 04.xlsx]SEM!R134C5</stp>
        <tr r="E134" s="3"/>
      </tp>
      <tp t="s">
        <v>#N/A Field Not Applicable</v>
        <stp/>
        <stp>##V3_BDPV12</stp>
        <stp>US404280BN80 Corp</stp>
        <stp>final_maturity</stp>
        <stp>[regression 04.xlsx]SEM!R408C9</stp>
        <tr r="I408" s="3"/>
      </tp>
      <tp t="s">
        <v>LLOYDS BK GR PLC</v>
        <stp/>
        <stp>##V3_BDPV12</stp>
        <stp>XS1043552188 Corp</stp>
        <stp>short_name</stp>
        <stp>[regression 04.xlsx]SEM!R375C5</stp>
        <tr r="E375" s="3"/>
      </tp>
      <tp t="s">
        <v>INTESA SANPAOLO</v>
        <stp/>
        <stp>##V3_BDPV12</stp>
        <stp>XS1346815787 Corp</stp>
        <stp>short_name</stp>
        <stp>[regression 04.xlsx]SEM!R392C5</stp>
        <tr r="E392" s="3"/>
      </tp>
      <tp t="s">
        <v>TOTAL SA</v>
        <stp/>
        <stp>##V3_BDPV12</stp>
        <stp>XS1413581205 Corp</stp>
        <stp>short_name</stp>
        <stp>[regression 04.xlsx]SEM!R183C5</stp>
        <tr r="E183" s="3"/>
      </tp>
      <tp t="s">
        <v>#N/A Field Not Applicable</v>
        <stp/>
        <stp>##V3_BDPV12</stp>
        <stp>US53944YAJ29 Corp</stp>
        <stp>final_maturity</stp>
        <stp>[regression 04.xlsx]SEM!R416C9</stp>
        <tr r="I416" s="3"/>
      </tp>
      <tp t="s">
        <v>ENEL SPA</v>
        <stp/>
        <stp>##V3_BDPV12</stp>
        <stp>XS1713463559 Corp</stp>
        <stp>short_name</stp>
        <stp>[regression 04.xlsx]SEM!R121C5</stp>
        <tr r="E121" s="3"/>
      </tp>
      <tp t="s">
        <v>LANXESS</v>
        <stp/>
        <stp>##V3_BDPV12</stp>
        <stp>XS1405763019 Corp</stp>
        <stp>short_name</stp>
        <stp>[regression 04.xlsx]SEM!R130C5</stp>
        <tr r="E130" s="3"/>
      </tp>
      <tp t="s">
        <v>SOLVAY FIN</v>
        <stp/>
        <stp>##V3_BDPV12</stp>
        <stp>XS1323897725 Corp</stp>
        <stp>short_name</stp>
        <stp>[regression 04.xlsx]SEM!R146C5</stp>
        <tr r="E146" s="3"/>
      </tp>
      <tp t="s">
        <v>Oil&amp;Gas</v>
        <stp/>
        <stp>##V3_BDPV12</stp>
        <stp>XS1974787480 Corp</stp>
        <stp>INDUSTRY_GROUP</stp>
        <stp>[regression 04.xlsx]main!R39C8</stp>
        <tr r="H39" s="1"/>
      </tp>
      <tp t="s">
        <v>Oil&amp;Gas</v>
        <stp/>
        <stp>##V3_BDPV12</stp>
        <stp>XS1207058733 Corp</stp>
        <stp>INDUSTRY_GROUP</stp>
        <stp>[regression 04.xlsx]main!R31C8</stp>
        <tr r="H31" s="1"/>
      </tp>
      <tp t="s">
        <v>EURO FX CURR FUT  Jun20</v>
        <stp/>
        <stp>##V3_BDPV12</stp>
        <stp>ECM0 Curncy</stp>
        <stp>short_name</stp>
        <stp>[regression 04.xlsx]SEM!R324C5</stp>
        <tr r="E324" s="3"/>
      </tp>
      <tp t="e">
        <v>#N/A</v>
        <stp/>
        <stp>##V3_BDPV12</stp>
        <stp xml:space="preserve">XS1150673892_JP_REPO </stp>
        <stp>final_maturity</stp>
        <stp>[regression 04.xlsx]SEM!R308C9</stp>
        <tr r="I308" s="3"/>
      </tp>
      <tp t="e">
        <v>#N/A</v>
        <stp/>
        <stp>##V3_BDPV12</stp>
        <stp xml:space="preserve">XS1205618470_CS_REPO </stp>
        <stp>final_maturity</stp>
        <stp>[regression 04.xlsx]SEM!R306C9</stp>
        <tr r="I306" s="3"/>
      </tp>
      <tp t="e">
        <v>#N/A</v>
        <stp/>
        <stp>##V3_BDPV12</stp>
        <stp xml:space="preserve">XS1219498141_JP_REPO </stp>
        <stp>final_maturity</stp>
        <stp>[regression 04.xlsx]SEM!R277C9</stp>
        <tr r="I277" s="3"/>
      </tp>
      <tp t="e">
        <v>#N/A</v>
        <stp/>
        <stp>##V3_BDPV12</stp>
        <stp xml:space="preserve">XS0969341147_JP_REPO </stp>
        <stp>final_maturity</stp>
        <stp>[regression 04.xlsx]SEM!R199C9</stp>
        <tr r="I199" s="3"/>
      </tp>
      <tp t="e">
        <v>#N/A</v>
        <stp/>
        <stp>##V3_BDPV12</stp>
        <stp xml:space="preserve">XS1595704872_JP_REPO </stp>
        <stp>final_maturity</stp>
        <stp>[regression 04.xlsx]SEM!R323C9</stp>
        <tr r="I323" s="3"/>
      </tp>
      <tp t="e">
        <v>#N/A</v>
        <stp/>
        <stp>##V3_BDPV12</stp>
        <stp xml:space="preserve">PTEDPKOM0034_JP_REPO </stp>
        <stp>nxt_call_dt</stp>
        <stp>[regression 04.xlsx]SEM!R230C8</stp>
        <tr r="H230" s="3"/>
      </tp>
      <tp t="e">
        <v>#N/A</v>
        <stp/>
        <stp>##V3_BDPV12</stp>
        <stp xml:space="preserve">XS1195201931_JP_REPO </stp>
        <stp>final_maturity</stp>
        <stp>[regression 04.xlsx]SEM!R296C9</stp>
        <tr r="I296" s="3"/>
      </tp>
      <tp t="e">
        <v>#N/A</v>
        <stp/>
        <stp>##V3_BDPV12</stp>
        <stp xml:space="preserve">XS1629658755_JP_REPO </stp>
        <stp>final_maturity</stp>
        <stp>[regression 04.xlsx]SEM!R314C9</stp>
        <tr r="I314" s="3"/>
      </tp>
      <tp t="e">
        <v>#N/A</v>
        <stp/>
        <stp>##V3_BDPV12</stp>
        <stp xml:space="preserve">XS1795406658_JP_REPO </stp>
        <stp>final_maturity</stp>
        <stp>[regression 04.xlsx]SEM!R291C9</stp>
        <tr r="I291" s="3"/>
      </tp>
      <tp t="e">
        <v>#N/A</v>
        <stp/>
        <stp>##V3_BDPV12</stp>
        <stp xml:space="preserve">XS2075938006_JP_REPO </stp>
        <stp>final_maturity</stp>
        <stp>[regression 04.xlsx]SEM!R261C9</stp>
        <tr r="I261" s="3"/>
      </tp>
      <tp t="e">
        <v>#N/A</v>
        <stp/>
        <stp>##V3_BDPV12</stp>
        <stp xml:space="preserve">USF43628B413_JP_REPO </stp>
        <stp>short_name</stp>
        <stp>[regression 04.xlsx]SEM!R282C5</stp>
        <tr r="E282" s="3"/>
      </tp>
      <tp t="e">
        <v>#N/A</v>
        <stp/>
        <stp>##V3_BDPV12</stp>
        <stp xml:space="preserve">USF2R125CF03_JP_REPO </stp>
        <stp>callable</stp>
        <stp>[regression 04.xlsx]SEM!R192C7</stp>
        <tr r="G192" s="3"/>
      </tp>
      <tp t="s">
        <v>#N/A Field Not Applicable</v>
        <stp/>
        <stp>##V3_BDPV12</stp>
        <stp>US404280BC26 Corp</stp>
        <stp>final_maturity</stp>
        <stp>[regression 04.xlsx]SEM!R369C9</stp>
        <tr r="I369" s="3"/>
      </tp>
      <tp t="s">
        <v>#N/A Field Not Applicable</v>
        <stp/>
        <stp>##V3_BDPV12</stp>
        <stp>US05946KAG67 Corp</stp>
        <stp>final_maturity</stp>
        <stp>[regression 04.xlsx]SEM!R397C9</stp>
        <tr r="I397" s="3"/>
      </tp>
      <tp t="s">
        <v>ENERGIE BADEN-WU</v>
        <stp/>
        <stp>##V3_BDPV12</stp>
        <stp>XS1498442521 Corp</stp>
        <stp>short_name</stp>
        <stp>[regression 04.xlsx]SEM!R119C5</stp>
        <tr r="E119" s="3"/>
      </tp>
      <tp t="s">
        <v>VODAFONE GROUP</v>
        <stp/>
        <stp>##V3_BDPV12</stp>
        <stp>XS1888179550 Corp</stp>
        <stp>short_name</stp>
        <stp>[regression 04.xlsx]SEM!R163C5</stp>
        <tr r="E163" s="3"/>
      </tp>
      <tp t="s">
        <v>ENEL SPA</v>
        <stp/>
        <stp>##V3_BDPV12</stp>
        <stp>XS0954674825 Corp</stp>
        <stp>short_name</stp>
        <stp>[regression 04.xlsx]SEM!R123C5</stp>
        <tr r="E123" s="3"/>
      </tp>
      <tp t="s">
        <v>BERTELSMANN SE</v>
        <stp/>
        <stp>##V3_BDPV12</stp>
        <stp>XS1222591023 Corp</stp>
        <stp>short_name</stp>
        <stp>[regression 04.xlsx]SEM!R171C5</stp>
        <tr r="E171" s="3"/>
      </tp>
      <tp t="s">
        <v>CREDIT SUISSE</v>
        <stp/>
        <stp>##V3_BDPV12</stp>
        <stp>XS1076957700 Corp</stp>
        <stp>short_name</stp>
        <stp>[regression 04.xlsx]SEM!R402C5</stp>
        <tr r="E402" s="3"/>
      </tp>
      <tp t="s">
        <v>MERCK</v>
        <stp/>
        <stp>##V3_BDPV12</stp>
        <stp>XS2011260705 Corp</stp>
        <stp>short_name</stp>
        <stp>[regression 04.xlsx]SEM!R133C5</stp>
        <tr r="E133" s="3"/>
      </tp>
      <tp t="e">
        <v>#N/A</v>
        <stp/>
        <stp>##V3_BDPV12</stp>
        <stp xml:space="preserve">USF1R15XK771_JP_REPO </stp>
        <stp>callable</stp>
        <stp>[regression 04.xlsx]SEM!R213C7</stp>
        <tr r="G213" s="3"/>
      </tp>
      <tp t="s">
        <v>04/04/2079</v>
        <stp/>
        <stp>##V3_BDPV12</stp>
        <stp>US92857WBQ24 Corp</stp>
        <stp>final_maturity</stp>
        <stp>[regression 04.xlsx]SEM!R165C9</stp>
        <tr r="I165" s="3"/>
      </tp>
      <tp t="s">
        <v>Oil&amp;Gas</v>
        <stp/>
        <stp>##V3_BDPV12</stp>
        <stp>XS1974787480 Corp</stp>
        <stp>INDUSTRY_GROUP</stp>
        <stp>[regression 04.xlsx]main!R38C8</stp>
        <tr r="H38" s="1"/>
      </tp>
      <tp t="s">
        <v>Oil&amp;Gas</v>
        <stp/>
        <stp>##V3_BDPV12</stp>
        <stp>XS1294343337 Corp</stp>
        <stp>INDUSTRY_GROUP</stp>
        <stp>[regression 04.xlsx]main!R32C8</stp>
        <tr r="H32" s="1"/>
      </tp>
      <tp t="s">
        <v>Oil&amp;Gas</v>
        <stp/>
        <stp>##V3_BDPV12</stp>
        <stp>XS1195202822 Corp</stp>
        <stp>INDUSTRY_GROUP</stp>
        <stp>[regression 04.xlsx]main!R43C8</stp>
        <tr r="H43" s="1"/>
      </tp>
      <tp t="e">
        <v>#N/A</v>
        <stp/>
        <stp>##V3_BDPV12</stp>
        <stp xml:space="preserve">US404280BP39_JP_REPO </stp>
        <stp>short_name</stp>
        <stp>[regression 04.xlsx]SEM!R254C5</stp>
        <tr r="E254" s="3"/>
      </tp>
      <tp t="e">
        <v>#N/A</v>
        <stp/>
        <stp>##V3_BDPV12</stp>
        <stp xml:space="preserve">XS1501166869_JP_REPO </stp>
        <stp>final_maturity</stp>
        <stp>[regression 04.xlsx]SEM!R299C9</stp>
        <tr r="I299" s="3"/>
      </tp>
      <tp t="e">
        <v>#N/A</v>
        <stp/>
        <stp>##V3_BDPV12</stp>
        <stp xml:space="preserve">XS2010037765_CS_REPO </stp>
        <stp>final_maturity</stp>
        <stp>[regression 04.xlsx]SEM!R249C9</stp>
        <tr r="I249" s="3"/>
      </tp>
      <tp t="e">
        <v>#N/A</v>
        <stp/>
        <stp>##V3_BDPV12</stp>
        <stp xml:space="preserve">XS1043552188_JP_REPO </stp>
        <stp>final_maturity</stp>
        <stp>[regression 04.xlsx]SEM!R259C9</stp>
        <tr r="I259" s="3"/>
      </tp>
      <tp t="e">
        <v>#N/A</v>
        <stp/>
        <stp>##V3_BDPV12</stp>
        <stp xml:space="preserve">XS1222594472_JP_REPO </stp>
        <stp>final_maturity</stp>
        <stp>[regression 04.xlsx]SEM!R209C9</stp>
        <tr r="I209" s="3"/>
      </tp>
      <tp t="e">
        <v>#N/A</v>
        <stp/>
        <stp>##V3_BDPV12</stp>
        <stp xml:space="preserve">XS2101349723_JP_REPO </stp>
        <stp>final_maturity</stp>
        <stp>[regression 04.xlsx]SEM!R206C9</stp>
        <tr r="I206" s="3"/>
      </tp>
      <tp t="s">
        <v>#N/A Field Not Applicable</v>
        <stp/>
        <stp>##V3_BDPV12</stp>
        <stp>RXM0 Comdty</stp>
        <stp>final_maturity</stp>
        <stp>[regression 04.xlsx]SEM!R51C9</stp>
        <tr r="I51" s="3"/>
      </tp>
      <tp t="s">
        <v>ORAFP 1 3/4 PERP</v>
        <stp/>
        <stp>##V3_BDPV12</stp>
        <stp>ZR570567 Corp</stp>
        <stp>security_name</stp>
        <stp>[regression 04.xlsx]all names!R49C7</stp>
        <tr r="G49" s="16"/>
      </tp>
      <tp t="s">
        <v>AKFAST 2.249 05/17/81</v>
        <stp/>
        <stp>##V3_BDPV12</stp>
        <stp>ZP989429 Corp</stp>
        <stp>security_name</stp>
        <stp>[regression 04.xlsx]all names!R10C7</stp>
        <tr r="G10" s="16"/>
      </tp>
      <tp t="e">
        <v>#N/A</v>
        <stp/>
        <stp>##V3_BDPV12</stp>
        <stp xml:space="preserve">USF43628B413_JP_REPO </stp>
        <stp>callable</stp>
        <stp>[regression 04.xlsx]SEM!R282C7</stp>
        <tr r="G282" s="3"/>
      </tp>
      <tp t="s">
        <v>PERP/CALL</v>
        <stp/>
        <stp>##V3_BDPV12</stp>
        <stp>USF2893TAM83 Corp</stp>
        <stp>mty_typ</stp>
        <stp>[regression 04.xlsx]tkrBbg!R2C11</stp>
        <tr r="K2" s="5"/>
      </tp>
      <tp t="s">
        <v>PERP/CALL</v>
        <stp/>
        <stp>##V3_BDPV12</stp>
        <stp>USF2893TAF33 Corp</stp>
        <stp>mty_typ</stp>
        <stp>[regression 04.xlsx]tkrBbg!R2C11</stp>
        <tr r="K2" s="5"/>
      </tp>
      <tp t="s">
        <v>BHP BILLITON FIN</v>
        <stp/>
        <stp>##V3_BDPV12</stp>
        <stp>XS1309437215 Corp</stp>
        <stp>short_name</stp>
        <stp>[regression 04.xlsx]SEM!R102C5</stp>
        <tr r="E102" s="3"/>
      </tp>
      <tp t="s">
        <v>BANCO SANTANDER</v>
        <stp/>
        <stp>##V3_BDPV12</stp>
        <stp>XS1951093894 Corp</stp>
        <stp>short_name</stp>
        <stp>[regression 04.xlsx]SEM!R423C5</stp>
        <tr r="E423" s="3"/>
      </tp>
      <tp t="s">
        <v>BARCLAYS PLC</v>
        <stp/>
        <stp>##V3_BDPV12</stp>
        <stp>XS1998799792 Corp</stp>
        <stp>short_name</stp>
        <stp>[regression 04.xlsx]SEM!R395C5</stp>
        <tr r="E395" s="3"/>
      </tp>
      <tp t="s">
        <v>COMMERZBANK AG</v>
        <stp/>
        <stp>##V3_BDPV12</stp>
        <stp>XS2024502960 Corp</stp>
        <stp>short_name</stp>
        <stp>[regression 04.xlsx]SEM!R355C5</stp>
        <tr r="E355" s="3"/>
      </tp>
      <tp t="s">
        <v>SWEDBANK AB</v>
        <stp/>
        <stp>##V3_BDPV12</stp>
        <stp>XS2046625765 Corp</stp>
        <stp>short_name</stp>
        <stp>[regression 04.xlsx]SEM!R384C5</stp>
        <tr r="E384" s="3"/>
      </tp>
      <tp t="s">
        <v>BANCO SANTANDER</v>
        <stp/>
        <stp>##V3_BDPV12</stp>
        <stp>XS1602466424 Corp</stp>
        <stp>short_name</stp>
        <stp>[regression 04.xlsx]SEM!R393C5</stp>
        <tr r="E393" s="3"/>
      </tp>
      <tp t="s">
        <v>Oil&amp;Gas</v>
        <stp/>
        <stp>##V3_BDPV12</stp>
        <stp>XS1207058733 Corp</stp>
        <stp>INDUSTRY_GROUP</stp>
        <stp>[regression 04.xlsx]main!R27C8</stp>
        <tr r="H27" s="1"/>
      </tp>
      <tp t="e">
        <v>#N/A</v>
        <stp/>
        <stp>##V3_BDPV12</stp>
        <stp xml:space="preserve">USF2893TAF33_JP_REPO </stp>
        <stp>callable</stp>
        <stp>[regression 04.xlsx]SEM!R226C7</stp>
        <tr r="G226" s="3"/>
      </tp>
      <tp t="e">
        <v>#N/A</v>
        <stp/>
        <stp>##V3_BDPV12</stp>
        <stp xml:space="preserve">USF2893TAF33_CS_REPO </stp>
        <stp>callable</stp>
        <stp>[regression 04.xlsx]SEM!R325C7</stp>
        <tr r="G325" s="3"/>
      </tp>
      <tp t="s">
        <v>Oil&amp;Gas</v>
        <stp/>
        <stp>##V3_BDPV12</stp>
        <stp>XS1195202822 Corp</stp>
        <stp>INDUSTRY_GROUP</stp>
        <stp>[regression 04.xlsx]main!R44C8</stp>
        <tr r="H44" s="1"/>
      </tp>
      <tp t="e">
        <v>#N/A</v>
        <stp/>
        <stp>##V3_BDPV12</stp>
        <stp xml:space="preserve">XS1413581205_CS_REPO </stp>
        <stp>final_maturity</stp>
        <stp>[regression 04.xlsx]SEM!R338C9</stp>
        <tr r="I338" s="3"/>
      </tp>
      <tp t="e">
        <v>#N/A</v>
        <stp/>
        <stp>##V3_BDPV12</stp>
        <stp xml:space="preserve">XS1888179477_JP_REPO </stp>
        <stp>final_maturity</stp>
        <stp>[regression 04.xlsx]SEM!R309C9</stp>
        <tr r="I309" s="3"/>
      </tp>
      <tp t="e">
        <v>#N/A</v>
        <stp/>
        <stp>##V3_BDPV12</stp>
        <stp xml:space="preserve">XS1888180996_JP_REPO </stp>
        <stp>final_maturity</stp>
        <stp>[regression 04.xlsx]SEM!R310C9</stp>
        <tr r="I310" s="3"/>
      </tp>
      <tp t="e">
        <v>#N/A</v>
        <stp/>
        <stp>##V3_BDPV12</stp>
        <stp xml:space="preserve">XS1413581205_JP_REPO </stp>
        <stp>final_maturity</stp>
        <stp>[regression 04.xlsx]SEM!R298C9</stp>
        <tr r="I298" s="3"/>
      </tp>
      <tp t="e">
        <v>#N/A</v>
        <stp/>
        <stp>##V3_BDPV12</stp>
        <stp xml:space="preserve">XS1152338072_JP_REPO </stp>
        <stp>final_maturity</stp>
        <stp>[regression 04.xlsx]SEM!R265C9</stp>
        <tr r="I265" s="3"/>
      </tp>
      <tp t="e">
        <v>#N/A</v>
        <stp/>
        <stp>##V3_BDPV12</stp>
        <stp xml:space="preserve">US404280BC26_CS_REPO </stp>
        <stp>short_name</stp>
        <stp>[regression 04.xlsx]SEM!R333C5</stp>
        <tr r="E333" s="3"/>
      </tp>
      <tp t="e">
        <v>#N/A</v>
        <stp/>
        <stp>##V3_BDPV12</stp>
        <stp xml:space="preserve">XS2020583618_JP_REPO </stp>
        <stp>final_maturity</stp>
        <stp>[regression 04.xlsx]SEM!R289C9</stp>
        <tr r="I289" s="3"/>
      </tp>
      <tp t="s">
        <v>TLGGR 3 3/8 PERP</v>
        <stp/>
        <stp>##V3_BDPV12</stp>
        <stp>ZR668027 Corp</stp>
        <stp>security_name</stp>
        <stp>[regression 04.xlsx]all names!R66C7</stp>
        <tr r="G66" s="16"/>
      </tp>
      <tp t="s">
        <v>TLGGR 3 3/8 PERP</v>
        <stp/>
        <stp>##V3_BDPV12</stp>
        <stp>ZR668027 Corp</stp>
        <stp>security_name</stp>
        <stp>[regression 04.xlsx]all names!R66C6</stp>
        <tr r="F66" s="16"/>
      </tp>
      <tp t="s">
        <v>RWE 6 5/8 07/30/75</v>
        <stp/>
        <stp>##V3_BDPV12</stp>
        <stp>UV323151 Corp</stp>
        <stp>security_name</stp>
        <stp>[regression 04.xlsx]all names!R52C7</stp>
        <tr r="G52" s="16"/>
      </tp>
      <tp t="s">
        <v>24/03/2026</v>
        <stp/>
        <stp>##V3_BDPV12</stp>
        <stp>EK131372 Corp</stp>
        <stp>nxt_call_dt</stp>
        <stp>[regression 04.xlsx]directH (vw)!R9C5</stp>
        <tr r="E9" s="14"/>
      </tp>
      <tp t="s">
        <v>12/12/2024</v>
        <stp/>
        <stp>##V3_BDPV12</stp>
        <stp>XS1152343668 Corp</stp>
        <stp>nxt_call_dt</stp>
        <stp>[regression 04.xlsx]main!R7C9</stp>
        <tr r="I7" s="1"/>
      </tp>
      <tp t="s">
        <v>COOPERATIEVE RAB</v>
        <stp/>
        <stp>##V3_BDPV12</stp>
        <stp>XS2050933972 Corp</stp>
        <stp>short_name</stp>
        <stp>[regression 04.xlsx]SEM!R422C5</stp>
        <tr r="E422" s="3"/>
      </tp>
      <tp t="s">
        <v>IBERDROLA INTL</v>
        <stp/>
        <stp>##V3_BDPV12</stp>
        <stp>XS1890845875 Corp</stp>
        <stp>short_name</stp>
        <stp>[regression 04.xlsx]SEM!R128C5</stp>
        <tr r="E128" s="3"/>
      </tp>
      <tp t="s">
        <v>ERSTE GROUP</v>
        <stp/>
        <stp>##V3_BDPV12</stp>
        <stp>XS1425367494 Corp</stp>
        <stp>short_name</stp>
        <stp>[regression 04.xlsx]SEM!R361C5</stp>
        <tr r="E361" s="3"/>
      </tp>
      <tp t="s">
        <v>TOTAL SA</v>
        <stp/>
        <stp>##V3_BDPV12</stp>
        <stp>XS1413581205 Corp</stp>
        <stp>short_name</stp>
        <stp>[regression 04.xlsx]SEM!R154C5</stp>
        <tr r="E154" s="3"/>
      </tp>
      <tp t="s">
        <v>#N/A Field Not Applicable</v>
        <stp/>
        <stp>##V3_BDPV12</stp>
        <stp>USF2893TAF33 Corp</stp>
        <stp>final_maturity</stp>
        <stp>[regression 04.xlsx]SEM!R110C9</stp>
        <tr r="I110" s="3"/>
      </tp>
      <tp t="s">
        <v>SVENSKA HNDLSBKN</v>
        <stp/>
        <stp>##V3_BDPV12</stp>
        <stp>XS1952091202 Corp</stp>
        <stp>short_name</stp>
        <stp>[regression 04.xlsx]SEM!R380C5</stp>
        <tr r="E380" s="3"/>
      </tp>
      <tp t="s">
        <v>TOTAL SA</v>
        <stp/>
        <stp>##V3_BDPV12</stp>
        <stp>XS1501167164 Corp</stp>
        <stp>short_name</stp>
        <stp>[regression 04.xlsx]SEM!R153C5</stp>
        <tr r="E153" s="3"/>
      </tp>
      <tp t="s">
        <v>ENEL SPA</v>
        <stp/>
        <stp>##V3_BDPV12</stp>
        <stp>XS1014987355 Corp</stp>
        <stp>short_name</stp>
        <stp>[regression 04.xlsx]SEM!R122C5</stp>
        <tr r="E122" s="3"/>
      </tp>
      <tp t="s">
        <v>HSBC HOLDINGS</v>
        <stp/>
        <stp>##V3_BDPV12</stp>
        <stp>XS1884698256 Corp</stp>
        <stp>short_name</stp>
        <stp>[regression 04.xlsx]SEM!R364C5</stp>
        <tr r="E364" s="3"/>
      </tp>
      <tp t="s">
        <v>ENEL SPA</v>
        <stp/>
        <stp>##V3_BDPV12</stp>
        <stp>XS1713463559 Corp</stp>
        <stp>short_name</stp>
        <stp>[regression 04.xlsx]SEM!R176C5</stp>
        <tr r="E176" s="3"/>
      </tp>
      <tp t="s">
        <v>ING GROEP NV</v>
        <stp/>
        <stp>##V3_BDPV12</stp>
        <stp>XS2122174415 Corp</stp>
        <stp>short_name</stp>
        <stp>[regression 04.xlsx]SEM!R412C5</stp>
        <tr r="E412" s="3"/>
      </tp>
      <tp t="s">
        <v>Oil&amp;Gas</v>
        <stp/>
        <stp>##V3_BDPV12</stp>
        <stp>XS1207058733 Corp</stp>
        <stp>INDUSTRY_GROUP</stp>
        <stp>[regression 04.xlsx]main!R26C8</stp>
        <tr r="H26" s="1"/>
      </tp>
      <tp t="e">
        <v>#N/A</v>
        <stp/>
        <stp>##V3_BDPV12</stp>
        <stp xml:space="preserve">USF1R15XK367_JP_REPO </stp>
        <stp>callable</stp>
        <stp>[regression 04.xlsx]SEM!R214C7</stp>
        <tr r="G214" s="3"/>
      </tp>
      <tp t="e">
        <v>#N/A</v>
        <stp/>
        <stp>##V3_BDPV12</stp>
        <stp xml:space="preserve">US912810SK51_JP_REPO </stp>
        <stp>nxt_call_dt</stp>
        <stp>[regression 04.xlsx]SEM!R288C8</stp>
        <tr r="H288" s="3"/>
      </tp>
      <tp t="e">
        <v>#N/A</v>
        <stp/>
        <stp>##V3_BDPV12</stp>
        <stp xml:space="preserve">US404280BC26_CS_REPO </stp>
        <stp>nxt_call_dt</stp>
        <stp>[regression 04.xlsx]SEM!R333C8</stp>
        <tr r="H333" s="3"/>
      </tp>
      <tp t="e">
        <v>#N/A</v>
        <stp/>
        <stp>##V3_BDPV12</stp>
        <stp xml:space="preserve">XS0992293901_JP_REPO </stp>
        <stp>final_maturity</stp>
        <stp>[regression 04.xlsx]SEM!R283C9</stp>
        <tr r="I283" s="3"/>
      </tp>
      <tp t="e">
        <v>#N/A</v>
        <stp/>
        <stp>##V3_BDPV12</stp>
        <stp xml:space="preserve">XS1498442521_JP_REPO </stp>
        <stp>final_maturity</stp>
        <stp>[regression 04.xlsx]SEM!R232C9</stp>
        <tr r="I232" s="3"/>
      </tp>
      <tp t="e">
        <v>#N/A</v>
        <stp/>
        <stp>##V3_BDPV12</stp>
        <stp xml:space="preserve">XS1120649584_JP_REPO </stp>
        <stp>final_maturity</stp>
        <stp>[regression 04.xlsx]SEM!R212C9</stp>
        <tr r="I212" s="3"/>
      </tp>
      <tp t="s">
        <v>HEIBOS 3.248 PERP</v>
        <stp/>
        <stp>##V3_BDPV12</stp>
        <stp>ZQ578143 Corp</stp>
        <stp>security_name</stp>
        <stp>[regression 04.xlsx]all names!R37C6</stp>
        <tr r="F37" s="16"/>
      </tp>
      <tp t="s">
        <v>HEIBOS 3.248 PERP</v>
        <stp/>
        <stp>##V3_BDPV12</stp>
        <stp>ZQ578143 Corp</stp>
        <stp>security_name</stp>
        <stp>[regression 04.xlsx]all names!R37C7</stp>
        <tr r="G37" s="16"/>
      </tp>
      <tp t="s">
        <v>IFXGR 2 7/8 PERP</v>
        <stp/>
        <stp>##V3_BDPV12</stp>
        <stp>ZR796682 Corp</stp>
        <stp>security_name</stp>
        <stp>[regression 04.xlsx]all names!R39C6</stp>
        <tr r="F39" s="16"/>
      </tp>
      <tp t="s">
        <v>IFXGR 3 5/8 PERP</v>
        <stp/>
        <stp>##V3_BDPV12</stp>
        <stp>ZR796862 Corp</stp>
        <stp>security_name</stp>
        <stp>[regression 04.xlsx]all names!R39C7</stp>
        <tr r="G39" s="16"/>
      </tp>
      <tp t="e">
        <v>#N/A</v>
        <stp/>
        <stp>##V3_BDPV12</stp>
        <stp xml:space="preserve">CT413383_250620_TRS1 </stp>
        <stp>short_name</stp>
        <stp>[regression 04.xlsx]SEM!R85C5</stp>
        <tr r="E85" s="3"/>
      </tp>
      <tp t="s">
        <v>03/06/2024</v>
        <stp/>
        <stp>##V3_BDPV12</stp>
        <stp>XS1323897725 Corp</stp>
        <stp>nxt_call_dt</stp>
        <stp>[regression 04.xlsx]main!R5C9</stp>
        <tr r="I5" s="1"/>
      </tp>
      <tp t="s">
        <v>#N/A Field Not Applicable</v>
        <stp/>
        <stp>##V3_BDPV12</stp>
        <stp>ECM0 Curncy</stp>
        <stp>callable</stp>
        <stp>[regression 04.xlsx]SEM!R324C7</stp>
        <tr r="G324" s="3"/>
      </tp>
      <tp t="s">
        <v>Baa3</v>
        <stp/>
        <stp>##V3_BDPV12</stp>
        <stp>ZP482524 Corp</stp>
        <stp>rtg_moody</stp>
        <stp>[regression 04.xlsx]all names!R9C17</stp>
        <tr r="Q9" s="16"/>
      </tp>
      <tp t="s">
        <v>ORSTED A/S</v>
        <stp/>
        <stp>##V3_BDPV12</stp>
        <stp>XS2010036874 Corp</stp>
        <stp>short_name</stp>
        <stp>[regression 04.xlsx]SEM!R140C5</stp>
        <tr r="E140" s="3"/>
      </tp>
      <tp t="s">
        <v>VODAFONE GROUP</v>
        <stp/>
        <stp>##V3_BDPV12</stp>
        <stp>XS1888179477 Corp</stp>
        <stp>short_name</stp>
        <stp>[regression 04.xlsx]SEM!R186C5</stp>
        <tr r="E186" s="3"/>
      </tp>
      <tp t="s">
        <v>#N/A Field Not Applicable</v>
        <stp/>
        <stp>##V3_BDPV12</stp>
        <stp>USF2893TAF33 Corp</stp>
        <stp>final_maturity</stp>
        <stp>[regression 04.xlsx]SEM!R173C9</stp>
        <tr r="I173" s="3"/>
      </tp>
      <tp t="s">
        <v>BHP BILLITON FIN</v>
        <stp/>
        <stp>##V3_BDPV12</stp>
        <stp>XS1309436910 Corp</stp>
        <stp>short_name</stp>
        <stp>[regression 04.xlsx]SEM!R101C5</stp>
        <tr r="E101" s="3"/>
      </tp>
      <tp t="s">
        <v>CENTRICA PLC</v>
        <stp/>
        <stp>##V3_BDPV12</stp>
        <stp>XS1216020161 Corp</stp>
        <stp>short_name</stp>
        <stp>[regression 04.xlsx]SEM!R106C5</stp>
        <tr r="E106" s="3"/>
      </tp>
      <tp t="s">
        <v>HSBC HOLDINGS</v>
        <stp/>
        <stp>##V3_BDPV12</stp>
        <stp>XS1884698256 Corp</stp>
        <stp>short_name</stp>
        <stp>[regression 04.xlsx]SEM!R407C5</stp>
        <tr r="E407" s="3"/>
      </tp>
      <tp t="s">
        <v>#N/A Field Not Applicable</v>
        <stp/>
        <stp>##V3_BDPV12</stp>
        <stp>US780099CK11 Corp</stp>
        <stp>final_maturity</stp>
        <stp>[regression 04.xlsx]SEM!R379C9</stp>
        <tr r="I379" s="3"/>
      </tp>
      <tp t="s">
        <v>#N/A Field Not Applicable</v>
        <stp/>
        <stp>##V3_BDPV12</stp>
        <stp>USH4209UAT37 Corp</stp>
        <stp>final_maturity</stp>
        <stp>[regression 04.xlsx]SEM!R429C9</stp>
        <tr r="I429" s="3"/>
      </tp>
      <tp t="s">
        <v>Oil&amp;Gas</v>
        <stp/>
        <stp>##V3_BDPV12</stp>
        <stp>XS1207058733 Corp</stp>
        <stp>INDUSTRY_GROUP</stp>
        <stp>[regression 04.xlsx]main!R25C8</stp>
        <tr r="H25" s="1"/>
      </tp>
      <tp t="s">
        <v>EURO/GBP FUTURE   Jun20</v>
        <stp/>
        <stp>##V3_BDPV12</stp>
        <stp>RPM0 Curncy</stp>
        <stp>short_name</stp>
        <stp>[regression 04.xlsx]SEM!R340C5</stp>
        <tr r="E340" s="3"/>
      </tp>
      <tp t="e">
        <v>#N/A</v>
        <stp/>
        <stp>##V3_BDPV12</stp>
        <stp xml:space="preserve">XS1222591023_CS_REPO </stp>
        <stp>final_maturity</stp>
        <stp>[regression 04.xlsx]SEM!R329C9</stp>
        <tr r="I329" s="3"/>
      </tp>
      <tp t="e">
        <v>#N/A</v>
        <stp/>
        <stp>##V3_BDPV12</stp>
        <stp xml:space="preserve">US780099CK11_JP_REPO </stp>
        <stp>nxt_call_dt</stp>
        <stp>[regression 04.xlsx]SEM!R273C8</stp>
        <tr r="H273" s="3"/>
      </tp>
      <tp t="e">
        <v>#N/A</v>
        <stp/>
        <stp>##V3_BDPV12</stp>
        <stp xml:space="preserve">XS1216019585_CS_REPO </stp>
        <stp>final_maturity</stp>
        <stp>[regression 04.xlsx]SEM!R342C9</stp>
        <tr r="I342" s="3"/>
      </tp>
      <tp t="e">
        <v>#N/A</v>
        <stp/>
        <stp>##V3_BDPV12</stp>
        <stp xml:space="preserve">XS1888180640_JP_REPO </stp>
        <stp>final_maturity</stp>
        <stp>[regression 04.xlsx]SEM!R312C9</stp>
        <tr r="I312" s="3"/>
      </tp>
      <tp t="e">
        <v>#N/A</v>
        <stp/>
        <stp>##V3_BDPV12</stp>
        <stp xml:space="preserve">XS2010039548_JP_REPO </stp>
        <stp>final_maturity</stp>
        <stp>[regression 04.xlsx]SEM!R222C9</stp>
        <tr r="I222" s="3"/>
      </tp>
      <tp t="s">
        <v>EDPPL 1.7 07/20/80</v>
        <stp/>
        <stp>##V3_BDPV12</stp>
        <stp>ZP454068 Corp</stp>
        <stp>security_name</stp>
        <stp>[regression 04.xlsx]all names!R28C7</stp>
        <tr r="G28" s="16"/>
      </tp>
      <tp t="s">
        <v>#N/A Field Not Applicable</v>
        <stp/>
        <stp>##V3_BDPV12</stp>
        <stp>RXM0 Comdty</stp>
        <stp>final_maturity</stp>
        <stp>[regression 04.xlsx]SEM!R74C9</stp>
        <tr r="I74" s="3"/>
      </tp>
      <tp t="s">
        <v>TOTAL 3.369 PERP</v>
        <stp/>
        <stp>##V3_BDPV12</stp>
        <stp>QZ730458 Corp</stp>
        <stp>security_name</stp>
        <stp>[regression 04.xlsx]all names!R67C7</stp>
        <tr r="G67" s="16"/>
      </tp>
      <tp t="s">
        <v>VATFAL 6.1 11/19/78</v>
        <stp/>
        <stp>##V3_BDPV12</stp>
        <stp>QJ787834 Corp</stp>
        <stp>security_name</stp>
        <stp>[regression 04.xlsx]all names!R70C6</stp>
        <tr r="F70" s="16"/>
      </tp>
      <tp t="s">
        <v>03/06/2024</v>
        <stp/>
        <stp>##V3_BDPV12</stp>
        <stp>XS1323897725 Corp</stp>
        <stp>nxt_call_dt</stp>
        <stp>[regression 04.xlsx]main!R6C9</stp>
        <tr r="I6" s="1"/>
      </tp>
      <tp t="e">
        <v>#N/A</v>
        <stp/>
        <stp>##V3_BDPV12</stp>
        <stp xml:space="preserve">DE000A169NC2_JP_REPO </stp>
        <stp>callable</stp>
        <stp>[regression 04.xlsx]SEM!R220C7</stp>
        <tr r="G220" s="3"/>
      </tp>
      <tp t="s">
        <v>#N/A Field Not Applicable</v>
        <stp/>
        <stp>##V3_BDPV12</stp>
        <stp>USF2893TAM83 Corp</stp>
        <stp>final_maturity</stp>
        <stp>[regression 04.xlsx]SEM!R112C9</stp>
        <tr r="I112" s="3"/>
      </tp>
      <tp t="s">
        <v>VOLVO TREAS AB</v>
        <stp/>
        <stp>##V3_BDPV12</stp>
        <stp>XS1150673892 Corp</stp>
        <stp>short_name</stp>
        <stp>[regression 04.xlsx]SEM!R160C5</stp>
        <tr r="E160" s="3"/>
      </tp>
      <tp t="s">
        <v>LLOYDS BK GR PLC</v>
        <stp/>
        <stp>##V3_BDPV12</stp>
        <stp>XS1043545059 Corp</stp>
        <stp>short_name</stp>
        <stp>[regression 04.xlsx]SEM!R417C5</stp>
        <tr r="E417" s="3"/>
      </tp>
      <tp t="s">
        <v>SWEDBANK AB</v>
        <stp/>
        <stp>##V3_BDPV12</stp>
        <stp>XS2046625765 Corp</stp>
        <stp>short_name</stp>
        <stp>[regression 04.xlsx]SEM!R427C5</stp>
        <tr r="E427" s="3"/>
      </tp>
      <tp t="s">
        <v>BERTELSMANN SE</v>
        <stp/>
        <stp>##V3_BDPV12</stp>
        <stp>XS1222594472 Corp</stp>
        <stp>short_name</stp>
        <stp>[regression 04.xlsx]SEM!R100C5</stp>
        <tr r="E100" s="3"/>
      </tp>
      <tp t="s">
        <v>ING GROEP NV</v>
        <stp/>
        <stp>##V3_BDPV12</stp>
        <stp>XS2122174415 Corp</stp>
        <stp>short_name</stp>
        <stp>[regression 04.xlsx]SEM!R370C5</stp>
        <tr r="E370" s="3"/>
      </tp>
      <tp t="s">
        <v>Oil&amp;Gas</v>
        <stp/>
        <stp>##V3_BDPV12</stp>
        <stp>XS1195202822 Corp</stp>
        <stp>INDUSTRY_GROUP</stp>
        <stp>[regression 04.xlsx]main!R37C8</stp>
        <tr r="H37" s="1"/>
      </tp>
      <tp t="e">
        <v>#N/A</v>
        <stp/>
        <stp>##V3_BDPV12</stp>
        <stp xml:space="preserve">XS1597324950_JP_REPO </stp>
        <stp>final_maturity</stp>
        <stp>[regression 04.xlsx]SEM!R246C9</stp>
        <tr r="I246" s="3"/>
      </tp>
      <tp t="e">
        <v>#N/A</v>
        <stp/>
        <stp>##V3_BDPV12</stp>
        <stp xml:space="preserve">XS1222591023_JP_REPO </stp>
        <stp>final_maturity</stp>
        <stp>[regression 04.xlsx]SEM!R208C9</stp>
        <tr r="I208" s="3"/>
      </tp>
      <tp t="e">
        <v>#N/A</v>
        <stp/>
        <stp>##V3_BDPV12</stp>
        <stp xml:space="preserve">XS1196714429_JP_REPO </stp>
        <stp>final_maturity</stp>
        <stp>[regression 04.xlsx]SEM!R286C9</stp>
        <tr r="I286" s="3"/>
      </tp>
      <tp t="e">
        <v>#N/A</v>
        <stp/>
        <stp>##V3_BDPV12</stp>
        <stp xml:space="preserve">XS1498442521_CS_REPO </stp>
        <stp>final_maturity</stp>
        <stp>[regression 04.xlsx]SEM!R330C9</stp>
        <tr r="I330" s="3"/>
      </tp>
      <tp t="e">
        <v>#N/A</v>
        <stp/>
        <stp>##V3_BDPV12</stp>
        <stp xml:space="preserve">XS1222590488_JP_REPO </stp>
        <stp>final_maturity</stp>
        <stp>[regression 04.xlsx]SEM!R229C9</stp>
        <tr r="I229" s="3"/>
      </tp>
      <tp t="s">
        <v>DBHNGR 0.95 PERP</v>
        <stp/>
        <stp>##V3_BDPV12</stp>
        <stp>ZQ099270 Corp</stp>
        <stp>security_name</stp>
        <stp>[regression 04.xlsx]all names!R24C6</stp>
        <tr r="F24" s="16"/>
      </tp>
      <tp t="e">
        <v>#N/A</v>
        <stp/>
        <stp>##V3_BDPV12</stp>
        <stp xml:space="preserve">USF2893TAF33_JP_REPO </stp>
        <stp>nxt_call_dt</stp>
        <stp>[regression 04.xlsx]SEM!R226C8</stp>
        <tr r="H226" s="3"/>
      </tp>
      <tp t="s">
        <v>ENBW 3 3/8 04/05/77</v>
        <stp/>
        <stp>##V3_BDPV12</stp>
        <stp>QZ716550 Corp</stp>
        <stp>security_name</stp>
        <stp>[regression 04.xlsx]all names!R30C6</stp>
        <tr r="F30" s="16"/>
      </tp>
      <tp t="s">
        <v>CALLABLE</v>
        <stp/>
        <stp>##V3_BDPV12</stp>
        <stp>US92857WBQ24 Corp</stp>
        <stp>mty_typ</stp>
        <stp>[regression 04.xlsx]tkrBbg!R2C11</stp>
        <tr r="K2" s="5"/>
      </tp>
      <tp t="s">
        <v>#N/A Field Not Applicable</v>
        <stp/>
        <stp>##V3_BDPV12</stp>
        <stp>RXM0 Comdty</stp>
        <stp>nxt_call_dt</stp>
        <stp>[regression 04.xlsx]SEM!R74C8</stp>
        <tr r="H74" s="3"/>
      </tp>
      <tp t="e">
        <v>#N/A</v>
        <stp/>
        <stp>##V3_BDPV12</stp>
        <stp xml:space="preserve">XS1216019585_JP_REPO </stp>
        <stp>INDUSTRY_GROUP</stp>
        <stp>[regression 04.xlsx]SEM!R319C6</stp>
        <tr r="F319" s="3"/>
      </tp>
      <tp t="e">
        <v>#N/A</v>
        <stp/>
        <stp>##V3_BDPV12</stp>
        <stp xml:space="preserve">XS0942082115_JP_REPO </stp>
        <stp>INDUSTRY_GROUP</stp>
        <stp>[regression 04.xlsx]SEM!R307C6</stp>
        <tr r="F307" s="3"/>
      </tp>
      <tp>
        <v>485.09848022460938</v>
        <stp/>
        <stp>##V3_BDPV12</stp>
        <stp>AN964724 Corp</stp>
        <stp>blp_i_sprd_mid</stp>
        <stp>[regression 04.xlsx]curves!R11C13</stp>
        <tr r="M11" s="20"/>
      </tp>
      <tp t="e">
        <v>#N/A</v>
        <stp/>
        <stp>##V3_BDPV12</stp>
        <stp xml:space="preserve">XS2122174415_JP_REPO </stp>
        <stp>INDUSTRY_GROUP</stp>
        <stp>[regression 04.xlsx]SEM!R257C6</stp>
        <tr r="F257" s="3"/>
      </tp>
      <tp t="e">
        <v>#N/A</v>
        <stp/>
        <stp>##V3_BDPV12</stp>
        <stp xml:space="preserve">XS1323897725_JP_REPO </stp>
        <stp>INDUSTRY_GROUP</stp>
        <stp>[regression 04.xlsx]SEM!R284C6</stp>
        <tr r="F284" s="3"/>
      </tp>
      <tp t="s">
        <v>22/03/2028</v>
        <stp/>
        <stp>##V3_BDPV12</stp>
        <stp>FR0013344686 Corp</stp>
        <stp>nxt_call_dt</stp>
        <stp>[regression 04.xlsx]SEM!R32C8</stp>
        <tr r="H32" s="3"/>
      </tp>
      <tp t="s">
        <v>EDPPL 1.7 07/20/80</v>
        <stp/>
        <stp>##V3_BDPV12</stp>
        <stp>PTEDPLOM0017 Corp</stp>
        <stp>security name</stp>
        <stp>[regression 04.xlsx]tkrBbg!R2C7</stp>
        <tr r="G2" s="5"/>
      </tp>
      <tp t="s">
        <v>Banks</v>
        <stp/>
        <stp>##V3_BDPV12</stp>
        <stp>US539439AG42 Corp</stp>
        <stp>INDUSTRY_GROUP</stp>
        <stp>[regression 04.xlsx]SEM!R419C6</stp>
        <tr r="F419" s="3"/>
      </tp>
      <tp t="s">
        <v>EDPPL 4.496 04/30/79</v>
        <stp/>
        <stp>##V3_BDPV12</stp>
        <stp>PTEDPKOM0034 Corp</stp>
        <stp>security name</stp>
        <stp>[regression 04.xlsx]tkrBbg!R2C7</stp>
        <tr r="G2" s="5"/>
      </tp>
      <tp>
        <v>5.8689999999999998</v>
        <stp/>
        <stp>##V3_BDPV12</stp>
        <stp>XS1323897725 Corp</stp>
        <stp>coupon</stp>
        <stp>[regression 04.xlsx]main!R17C6</stp>
        <tr r="F17" s="1"/>
      </tp>
    </main>
    <main first="bloomberg.rtd">
      <tp t="s">
        <v>03/07/2028</v>
        <stp/>
        <stp>##V3_BDPV12</stp>
        <stp>AU692498 Corp</stp>
        <stp>nxt_call_dt</stp>
        <stp>[regression 04.xlsx]all names!R72C9</stp>
        <tr r="I72" s="16"/>
      </tp>
    </main>
    <main first="bloomberg.rtd">
      <tp t="s">
        <v>07/08/2022</v>
        <stp/>
        <stp>##V3_BDPV12</stp>
        <stp>AO148682 Corp</stp>
        <stp>nxt_call_dt</stp>
        <stp>[regression 04.xlsx]all names!R34C8</stp>
        <tr r="H34" s="16"/>
      </tp>
      <tp t="s">
        <v>07/08/2022</v>
        <stp/>
        <stp>##V3_BDPV12</stp>
        <stp>AO148682 Corp</stp>
        <stp>nxt_call_dt</stp>
        <stp>[regression 04.xlsx]all names!R34C9</stp>
        <tr r="I34" s="16"/>
      </tp>
      <tp t="s">
        <v>12/11/2024</v>
        <stp/>
        <stp>##V3_BDPV12</stp>
        <stp>AX076550 Corp</stp>
        <stp>nxt_call_dt</stp>
        <stp>[regression 04.xlsx]all names!R38C9</stp>
        <tr r="I38" s="16"/>
      </tp>
    </main>
    <main first="bloomberg.rtd">
      <tp t="s">
        <v>24/07/2023</v>
        <stp/>
        <stp>##V3_BDPV12</stp>
        <stp>AS256491 Corp</stp>
        <stp>nxt_call_dt</stp>
        <stp>[regression 04.xlsx]all names!R36C9</stp>
        <tr r="I36" s="16"/>
      </tp>
    </main>
    <main first="bloomberg.rtd">
      <tp t="s">
        <v>05/05/2027</v>
        <stp/>
        <stp>##V3_BDPV12</stp>
        <stp>AZ851450 Corp</stp>
        <stp>nxt_call_dt</stp>
        <stp>[regression 04.xlsx]all names!R30C9</stp>
        <tr r="I30" s="16"/>
      </tp>
    </main>
    <main first="bloomberg.rtd">
      <tp t="s">
        <v>11/04/2028</v>
        <stp/>
        <stp>##V3_BDPV12</stp>
        <stp>AR887333 Corp</stp>
        <stp>nxt_call_dt</stp>
        <stp>[regression 04.xlsx]all names!R26C9</stp>
        <tr r="I26" s="16"/>
      </tp>
      <tp t="s">
        <v>11/04/2028</v>
        <stp/>
        <stp>##V3_BDPV12</stp>
        <stp>AR887333 Corp</stp>
        <stp>nxt_call_dt</stp>
        <stp>[regression 04.xlsx]all names!R26C8</stp>
        <tr r="H26" s="16"/>
      </tp>
    </main>
    <main first="bloomberg.rtd">
      <tp t="s">
        <v>11/03/2026</v>
        <stp/>
        <stp>##V3_BDPV12</stp>
        <stp>BJ814648 Corp</stp>
        <stp>nxt_call_dt</stp>
        <stp>[regression 04.xlsx]all names!R51C9</stp>
        <tr r="I51" s="16"/>
      </tp>
    </main>
    <main first="bloomberg.rtd">
      <tp t="s">
        <v>12/11/2023</v>
        <stp/>
        <stp>##V3_BDPV12</stp>
        <stp>XS0992293901 Corp</stp>
        <stp>nxt_call_dt</stp>
        <stp>[regression 04.xlsx]SEM!R181C8</stp>
        <tr r="H181" s="3"/>
      </tp>
      <tp t="s">
        <v>21/10/2020</v>
        <stp/>
        <stp>##V3_BDPV12</stp>
        <stp>XS1219498141 Corp</stp>
        <stp>nxt_call_dt</stp>
        <stp>[regression 04.xlsx]SEM!R142C8</stp>
        <tr r="H142" s="3"/>
      </tp>
      <tp t="s">
        <v>#N/A Invalid Security</v>
        <stp/>
        <stp>##V3_BDPV12</stp>
        <stp>MT7000016820 Equity</stp>
        <stp>INDUSTRY_GROUP</stp>
        <stp>[regression 04.xlsx]SEM!R327C6</stp>
        <tr r="F327" s="3"/>
      </tp>
      <tp t="s">
        <v>03/10/2023</v>
        <stp/>
        <stp>##V3_BDPV12</stp>
        <stp>XS1888179477 Corp</stp>
        <stp>nxt_call_dt</stp>
        <stp>[regression 04.xlsx]SEM!R186C8</stp>
        <tr r="H186" s="3"/>
      </tp>
      <tp t="s">
        <v>15/04/2024</v>
        <stp/>
        <stp>##V3_BDPV12</stp>
        <stp>XS1597324950 Corp</stp>
        <stp>nxt_call_dt</stp>
        <stp>[regression 04.xlsx]SEM!R404C8</stp>
        <tr r="H404" s="3"/>
      </tp>
      <tp t="s">
        <v>03/07/2024</v>
        <stp/>
        <stp>##V3_BDPV12</stp>
        <stp>XS1888180640 Corp</stp>
        <stp>nxt_call_dt</stp>
        <stp>[regression 04.xlsx]SEM!R164C8</stp>
        <tr r="H164" s="3"/>
      </tp>
      <tp t="s">
        <v>08/02/2024</v>
        <stp/>
        <stp>##V3_BDPV12</stp>
        <stp>XS1951093894 Corp</stp>
        <stp>nxt_call_dt</stp>
        <stp>[regression 04.xlsx]SEM!R423C8</stp>
        <tr r="H423" s="3"/>
      </tp>
      <tp t="s">
        <v>15/06/2025</v>
        <stp/>
        <stp>##V3_BDPV12</stp>
        <stp>XS1998799792 Corp</stp>
        <stp>nxt_call_dt</stp>
        <stp>[regression 04.xlsx]SEM!R395C8</stp>
        <tr r="H395" s="3"/>
      </tp>
      <tp t="s">
        <v>#N/A Field Not Applicable</v>
        <stp/>
        <stp>##V3_BDPV12</stp>
        <stp>DUM0 Comdty</stp>
        <stp>INDUSTRY_GROUP</stp>
        <stp>[regression 04.xlsx]SEM!R20C6</stp>
        <tr r="F20" s="3"/>
      </tp>
      <tp>
        <v>406.09011840820313</v>
        <stp/>
        <stp>##V3_BDPV12</stp>
        <stp>UV323151 Corp</stp>
        <stp>blp_i_sprd_mid</stp>
        <stp>[regression 04.xlsx]curves!R37C14</stp>
        <tr r="N37" s="20"/>
      </tp>
      <tp t="s">
        <v>02/04/2025</v>
        <stp/>
        <stp>##V3_BDPV12</stp>
        <stp>CH0537261858 Corp</stp>
        <stp>nxt_call_dt</stp>
        <stp>[regression 04.xlsx]SEM!R71C8</stp>
        <tr r="H71" s="3"/>
      </tp>
      <tp t="s">
        <v>#N/A Field Not Applicable</v>
        <stp/>
        <stp>##V3_BDPV12</stp>
        <stp>UBM0 Comdty</stp>
        <stp>nxt_call_dt</stp>
        <stp>[regression 04.xlsx]SEM!R65C8</stp>
        <tr r="H65" s="3"/>
      </tp>
      <tp t="s">
        <v>#N/A Field Not Applicable</v>
        <stp/>
        <stp>##V3_BDPV12</stp>
        <stp>OEM0 Comdty</stp>
        <stp>nxt_call_dt</stp>
        <stp>[regression 04.xlsx]SEM!R45C8</stp>
        <tr r="H45" s="3"/>
      </tp>
      <tp>
        <v>342.89437866210938</v>
        <stp/>
        <stp>##V3_BDPV12</stp>
        <stp>EK872764 Corp</stp>
        <stp>blp_i_sprd_mid</stp>
        <stp>[regression 04.xlsx]curves!R32C14</stp>
        <tr r="N32" s="20"/>
      </tp>
      <tp t="s">
        <v>#N/A Field Not Applicable</v>
        <stp/>
        <stp>##V3_BDPV12</stp>
        <stp>FR0013464963 Corp</stp>
        <stp>nxt_call_dt</stp>
        <stp>[regression 04.xlsx]SEM!R23C8</stp>
        <tr r="H23" s="3"/>
      </tp>
      <tp>
        <v>262.41128540039063</v>
        <stp/>
        <stp>##V3_BDPV12</stp>
        <stp>EK753416 Corp</stp>
        <stp>blp_i_sprd_mid</stp>
        <stp>[regression 04.xlsx]curves!R26C13</stp>
        <tr r="M26" s="20"/>
      </tp>
      <tp t="e">
        <v>#N/A</v>
        <stp/>
        <stp>##V3_BDPV12</stp>
        <stp xml:space="preserve">XS1963834251_JP_REPO </stp>
        <stp>INDUSTRY_GROUP</stp>
        <stp>[regression 04.xlsx]SEM!R302C6</stp>
        <tr r="F302" s="3"/>
      </tp>
      <tp t="e">
        <v>#N/A</v>
        <stp/>
        <stp>##V3_BDPV12</stp>
        <stp xml:space="preserve">XS1501167164_JP_REPO </stp>
        <stp>INDUSTRY_GROUP</stp>
        <stp>[regression 04.xlsx]SEM!R297C6</stp>
        <tr r="F297" s="3"/>
      </tp>
      <tp t="e">
        <v>#N/A</v>
        <stp/>
        <stp>##V3_BDPV12</stp>
        <stp xml:space="preserve">XS2150054026_JP_REPO </stp>
        <stp>INDUSTRY_GROUP</stp>
        <stp>[regression 04.xlsx]SEM!R201C6</stp>
        <tr r="F201" s="3"/>
      </tp>
      <tp>
        <v>759.56011962890625</v>
        <stp/>
        <stp>##V3_BDPV12</stp>
        <stp>AO262515 Corp</stp>
        <stp>blp_i_sprd_mid</stp>
        <stp>[regression 04.xlsx]curves!R41C14</stp>
        <tr r="N41" s="20"/>
      </tp>
      <tp t="e">
        <v>#N/A</v>
        <stp/>
        <stp>##V3_BDPV12</stp>
        <stp xml:space="preserve">XS1513062411_JP_REPO </stp>
        <stp>INDUSTRY_GROUP</stp>
        <stp>[regression 04.xlsx]SEM!R263C6</stp>
        <tr r="F263" s="3"/>
      </tp>
      <tp t="e">
        <v>#N/A</v>
        <stp/>
        <stp>##V3_BDPV12</stp>
        <stp xml:space="preserve">XS1720192696_JP_REPO </stp>
        <stp>INDUSTRY_GROUP</stp>
        <stp>[regression 04.xlsx]SEM!R270C6</stp>
        <tr r="F270" s="3"/>
      </tp>
      <tp t="e">
        <v>#N/A</v>
        <stp/>
        <stp>##V3_BDPV12</stp>
        <stp xml:space="preserve">XS0968913342_JP_REPO </stp>
        <stp>INDUSTRY_GROUP</stp>
        <stp>[regression 04.xlsx]SEM!R315C6</stp>
        <tr r="F315" s="3"/>
      </tp>
      <tp t="s">
        <v>28/06/2037</v>
        <stp/>
        <stp>##V3_BDPV12</stp>
        <stp>FR0013284270 Corp</stp>
        <stp>nxt_call_dt</stp>
        <stp>[regression 04.xlsx]SEM!R33C8</stp>
        <tr r="H33" s="3"/>
      </tp>
      <tp t="e">
        <v>#N/A</v>
        <stp/>
        <stp>##V3_BDPV12</stp>
        <stp xml:space="preserve">XS2020670936_JP_REPO </stp>
        <stp>INDUSTRY_GROUP</stp>
        <stp>[regression 04.xlsx]SEM!R322C6</stp>
        <tr r="F322" s="3"/>
      </tp>
      <tp t="e">
        <v>#N/A</v>
        <stp/>
        <stp>##V3_BDPV12</stp>
        <stp xml:space="preserve">XS1111123987_JP_REPO </stp>
        <stp>INDUSTRY_GROUP</stp>
        <stp>[regression 04.xlsx]SEM!R252C6</stp>
        <tr r="F252" s="3"/>
      </tp>
      <tp t="e">
        <v>#N/A</v>
        <stp/>
        <stp>##V3_BDPV12</stp>
        <stp xml:space="preserve">XS1969600748_JP_REPO </stp>
        <stp>INDUSTRY_GROUP</stp>
        <stp>[regression 04.xlsx]SEM!R216C6</stp>
        <tr r="F216" s="3"/>
      </tp>
      <tp t="s">
        <v>#N/A Field Not Applicable</v>
        <stp/>
        <stp>##V3_BDPV12</stp>
        <stp>FR0011360478 Corp</stp>
        <stp>nxt_call_dt</stp>
        <stp>[regression 04.xlsx]SEM!R37C8</stp>
        <tr r="H37" s="3"/>
      </tp>
      <tp t="e">
        <v>#N/A</v>
        <stp/>
        <stp>##V3_BDPV12</stp>
        <stp xml:space="preserve">XS1888179550_JP_REPO </stp>
        <stp>INDUSTRY_GROUP</stp>
        <stp>[regression 04.xlsx]SEM!R311C6</stp>
        <tr r="F311" s="3"/>
      </tp>
      <tp>
        <v>3.3690000000000002</v>
        <stp/>
        <stp>##V3_BDPV12</stp>
        <stp>XS1501166869 Corp</stp>
        <stp>coupon</stp>
        <stp>[regression 04.xlsx]main!R35C6</stp>
        <tr r="F35" s="1"/>
      </tp>
      <tp t="s">
        <v>Banks</v>
        <stp/>
        <stp>##V3_BDPV12</stp>
        <stp>US404280BN80 Corp</stp>
        <stp>INDUSTRY_GROUP</stp>
        <stp>[regression 04.xlsx]SEM!R366C6</stp>
        <tr r="F366" s="3"/>
      </tp>
      <tp t="s">
        <v>19/08/2025</v>
        <stp/>
        <stp>##V3_BDPV12</stp>
        <stp>USF1R15XK367 Corp</stp>
        <stp>nxt_call_dt</stp>
        <stp>[regression 04.xlsx]SEM!R399C8</stp>
        <tr r="H399" s="3"/>
      </tp>
      <tp t="s">
        <v>25/02/2030</v>
        <stp/>
        <stp>##V3_BDPV12</stp>
        <stp>USF1R15XL274 Corp</stp>
        <stp>nxt_call_dt</stp>
        <stp>[regression 04.xlsx]SEM!R398C8</stp>
        <tr r="H398" s="3"/>
      </tp>
      <tp>
        <v>5.625</v>
        <stp/>
        <stp>##V3_BDPV12</stp>
        <stp>XS1309436910 Corp</stp>
        <stp>coupon</stp>
        <stp>[regression 04.xlsx]main!R45C6</stp>
        <tr r="F45" s="1"/>
      </tp>
      <tp t="s">
        <v>Mining</v>
        <stp/>
        <stp>##V3_BDPV12</stp>
        <stp>USQ12441AA19 Corp</stp>
        <stp>INDUSTRY_GROUP</stp>
        <stp>[regression 04.xlsx]SEM!R103C6</stp>
        <tr r="F103" s="3"/>
      </tp>
      <tp>
        <v>6.25</v>
        <stp/>
        <stp>##V3_BDPV12</stp>
        <stp>XS1294343337 Corp</stp>
        <stp>coupon</stp>
        <stp>[regression 04.xlsx]main!R29C6</stp>
        <tr r="F29" s="1"/>
      </tp>
      <tp t="s">
        <v>Banks</v>
        <stp/>
        <stp>##V3_BDPV12</stp>
        <stp>US539439AU36 Corp</stp>
        <stp>INDUSTRY_GROUP</stp>
        <stp>[regression 04.xlsx]SEM!R418C6</stp>
        <tr r="F418" s="3"/>
      </tp>
    </main>
    <main first="bloomberg.rtd">
      <tp t="s">
        <v>16/06/2022</v>
        <stp/>
        <stp>##V3_BDPV12</stp>
        <stp>AM717420 Corp</stp>
        <stp>nxt_call_dt</stp>
        <stp>[regression 04.xlsx]all names!R59C9</stp>
        <tr r="I59" s="16"/>
      </tp>
      <tp t="s">
        <v>07/03/2023</v>
        <stp/>
        <stp>##V3_BDPV12</stp>
        <stp>AO971106 Corp</stp>
        <stp>nxt_call_dt</stp>
        <stp>[regression 04.xlsx]all names!R15C9</stp>
        <tr r="I15" s="16"/>
      </tp>
      <tp t="s">
        <v>07/03/2023</v>
        <stp/>
        <stp>##V3_BDPV12</stp>
        <stp>AO971106 Corp</stp>
        <stp>nxt_call_dt</stp>
        <stp>[regression 04.xlsx]all names!R15C8</stp>
        <tr r="H15" s="16"/>
      </tp>
    </main>
    <main first="bofaddin.rtdserver">
      <tp t="s">
        <v>#N/A N/A</v>
        <stp/>
        <stp>BDH|233461631290710388</stp>
        <tr r="Y34" s="20"/>
      </tp>
    </main>
    <main first="bloomberg.rtd">
      <tp t="s">
        <v>03/10/2023</v>
        <stp/>
        <stp>##V3_BDPV12</stp>
        <stp>AU654481 Corp</stp>
        <stp>nxt_call_dt</stp>
        <stp>[regression 04.xlsx]all names!R72C8</stp>
        <tr r="H72" s="16"/>
      </tp>
    </main>
    <main first="bloomberg.rtd">
      <tp t="s">
        <v>20/03/2030</v>
        <stp/>
        <stp>##V3_BDPV12</stp>
        <stp>EK811579 Corp</stp>
        <stp>nxt_call_dt</stp>
        <stp>[regression 04.xlsx]all names!R73C9</stp>
        <tr r="I73" s="16"/>
      </tp>
      <tp t="s">
        <v>27/03/2023</v>
        <stp/>
        <stp>##V3_BDPV12</stp>
        <stp>AP691131 Corp</stp>
        <stp>nxt_call_dt</stp>
        <stp>[regression 04.xlsx]all names!R19C9</stp>
        <tr r="I19" s="16"/>
      </tp>
      <tp t="s">
        <v>27/03/2023</v>
        <stp/>
        <stp>##V3_BDPV12</stp>
        <stp>AP691131 Corp</stp>
        <stp>nxt_call_dt</stp>
        <stp>[regression 04.xlsx]all names!R19C8</stp>
        <tr r="H19" s="16"/>
      </tp>
    </main>
    <main first="bloomberg.rtd">
      <tp t="s">
        <v>19/07/2023</v>
        <stp/>
        <stp>##V3_BDPV12</stp>
        <stp>AO262498 Corp</stp>
        <stp>nxt_call_dt</stp>
        <stp>[regression 04.xlsx]all names!R57C8</stp>
        <tr r="H57" s="16"/>
      </tp>
    </main>
    <main first="bloomberg.rtd">
      <tp t="s">
        <v>21/04/2025</v>
        <stp/>
        <stp>##V3_BDPV12</stp>
        <stp>EK858869 Corp</stp>
        <stp>nxt_call_dt</stp>
        <stp>[regression 04.xlsx]all names!R52C8</stp>
        <tr r="H52" s="16"/>
      </tp>
    </main>
    <main first="bloomberg.rtd">
      <tp t="s">
        <v>16/09/2022</v>
        <stp/>
        <stp>##V3_BDPV12</stp>
        <stp>XS1111123987 Corp</stp>
        <stp>nxt_call_dt</stp>
        <stp>[regression 04.xlsx]SEM!R363C8</stp>
        <tr r="H363" s="3"/>
      </tp>
      <tp t="s">
        <v>29/12/2026</v>
        <stp/>
        <stp>##V3_BDPV12</stp>
        <stp>XS2050933972 Corp</stp>
        <stp>nxt_call_dt</stp>
        <stp>[regression 04.xlsx]SEM!R422C8</stp>
        <tr r="H422" s="3"/>
      </tp>
      <tp t="s">
        <v>07/03/2023</v>
        <stp/>
        <stp>##V3_BDPV12</stp>
        <stp>XS1731823255 Corp</stp>
        <stp>nxt_call_dt</stp>
        <stp>[regression 04.xlsx]SEM!R148C8</stp>
        <tr r="H148" s="3"/>
      </tp>
      <tp>
        <v>318.05487060546875</v>
        <stp/>
        <stp>##V3_BDPV12</stp>
        <stp>QJ937853 Corp</stp>
        <stp>blp_i_sprd_mid</stp>
        <stp>[regression 04.xlsx]curves!R42C13</stp>
        <tr r="M42" s="20"/>
      </tp>
      <tp>
        <v>381.31234741210938</v>
        <stp/>
        <stp>##V3_BDPV12</stp>
        <stp>ZR655675 Corp</stp>
        <stp>blp_i_sprd_mid</stp>
        <stp>[regression 04.xlsx]curves!R44C14</stp>
        <tr r="N44" s="20"/>
      </tp>
      <tp>
        <v>295.866943359375</v>
        <stp/>
        <stp>##V3_BDPV12</stp>
        <stp>ZR441424 Corp</stp>
        <stp>blp_i_sprd_mid</stp>
        <stp>[regression 04.xlsx]curves!R40C14</stp>
        <tr r="N40" s="20"/>
      </tp>
      <tp>
        <v>237.99385070800781</v>
        <stp/>
        <stp>##V3_BDPV12</stp>
        <stp>ZR570567 Corp</stp>
        <stp>blp_i_sprd_mid</stp>
        <stp>[regression 04.xlsx]curves!R34C14</stp>
        <tr r="N34" s="20"/>
      </tp>
      <tp>
        <v>233.60618591308594</v>
        <stp/>
        <stp>##V3_BDPV12</stp>
        <stp>ZR363806 Corp</stp>
        <stp>blp_i_sprd_mid</stp>
        <stp>[regression 04.xlsx]curves!R31C13</stp>
        <tr r="M31" s="20"/>
      </tp>
      <tp t="s">
        <v>01/06/2026</v>
        <stp/>
        <stp>##V3_BDPV12</stp>
        <stp>CH0336602930 Corp</stp>
        <stp>nxt_call_dt</stp>
        <stp>[regression 04.xlsx]SEM!R91C8</stp>
        <tr r="H91" s="3"/>
      </tp>
      <tp>
        <v>695.7113037109375</v>
        <stp/>
        <stp>##V3_BDPV12</stp>
        <stp>AS146424 Corp</stp>
        <stp>blp_i_sprd_mid</stp>
        <stp>[regression 04.xlsx]curves!R48C13</stp>
        <tr r="M48" s="20"/>
      </tp>
      <tp t="e">
        <v>#N/A</v>
        <stp/>
        <stp>##V3_BDPV12</stp>
        <stp xml:space="preserve">XS2010032378_JP_REPO </stp>
        <stp>INDUSTRY_GROUP</stp>
        <stp>[regression 04.xlsx]SEM!R200C6</stp>
        <tr r="F200" s="3"/>
      </tp>
      <tp t="e">
        <v>#N/A</v>
        <stp/>
        <stp>##V3_BDPV12</stp>
        <stp xml:space="preserve">XS1014987355_JP_REPO </stp>
        <stp>INDUSTRY_GROUP</stp>
        <stp>[regression 04.xlsx]SEM!R235C6</stp>
        <tr r="F235" s="3"/>
      </tp>
      <tp t="e">
        <v>#N/A</v>
        <stp/>
        <stp>##V3_BDPV12</stp>
        <stp xml:space="preserve">XS1884698256_JP_REPO </stp>
        <stp>INDUSTRY_GROUP</stp>
        <stp>[regression 04.xlsx]SEM!R253C6</stp>
        <tr r="F253" s="3"/>
      </tp>
      <tp t="e">
        <v>#N/A</v>
        <stp/>
        <stp>##V3_BDPV12</stp>
        <stp xml:space="preserve">XS1788973573_CS_REPO </stp>
        <stp>INDUSTRY_GROUP</stp>
        <stp>[regression 04.xlsx]SEM!R328C6</stp>
        <tr r="F328" s="3"/>
      </tp>
      <tp t="e">
        <v>#N/A</v>
        <stp/>
        <stp>##V3_BDPV12</stp>
        <stp xml:space="preserve">XS1998799792_JP_REPO </stp>
        <stp>INDUSTRY_GROUP</stp>
        <stp>[regression 04.xlsx]SEM!R203C6</stp>
        <tr r="F203" s="3"/>
      </tp>
      <tp t="e">
        <v>#N/A</v>
        <stp/>
        <stp>##V3_BDPV12</stp>
        <stp xml:space="preserve">XS2066706909_JP_REPO </stp>
        <stp>INDUSTRY_GROUP</stp>
        <stp>[regression 04.xlsx]SEM!R233C6</stp>
        <tr r="F233" s="3"/>
      </tp>
      <tp t="e">
        <v>#N/A</v>
        <stp/>
        <stp>##V3_BDPV12</stp>
        <stp xml:space="preserve">XS1602466424_CS_REPO </stp>
        <stp>INDUSTRY_GROUP</stp>
        <stp>[regression 04.xlsx]SEM!R335C6</stp>
        <tr r="F335" s="3"/>
      </tp>
      <tp>
        <v>1385.6146240234375</v>
        <stp/>
        <stp>##V3_BDPV12</stp>
        <stp>AM679347 Corp</stp>
        <stp>blp_i_sprd_mid</stp>
        <stp>[regression 04.xlsx]curves!R47C13</stp>
        <tr r="M47" s="20"/>
      </tp>
      <tp>
        <v>3.3690000000000002</v>
        <stp/>
        <stp>##V3_BDPV12</stp>
        <stp>XS1501166869 Corp</stp>
        <stp>coupon</stp>
        <stp>[regression 04.xlsx]main!R36C6</stp>
        <tr r="F36" s="1"/>
      </tp>
      <tp>
        <v>4.5</v>
        <stp/>
        <stp>##V3_BDPV12</stp>
        <stp>XS1207058733 Corp</stp>
        <stp>coupon</stp>
        <stp>[regression 04.xlsx]main!R28C6</stp>
        <tr r="F28" s="1"/>
      </tp>
      <tp>
        <v>2.875</v>
        <stp/>
        <stp>##V3_BDPV12</stp>
        <stp>XS1713462403 Corp</stp>
        <stp>coupon</stp>
        <stp>[regression 04.xlsx]main!R33C6</stp>
        <tr r="F33" s="1"/>
      </tp>
      <tp t="s">
        <v>Banks</v>
        <stp/>
        <stp>##V3_BDPV12</stp>
        <stp>USH3698DCV40 Corp</stp>
        <stp>INDUSTRY_GROUP</stp>
        <stp>[regression 04.xlsx]SEM!R356C6</stp>
        <tr r="F356" s="3"/>
      </tp>
      <tp t="s">
        <v>Banks</v>
        <stp/>
        <stp>##V3_BDPV12</stp>
        <stp>USH3698DBW32 Corp</stp>
        <stp>INDUSTRY_GROUP</stp>
        <stp>[regression 04.xlsx]SEM!R357C6</stp>
        <tr r="F357" s="3"/>
      </tp>
      <tp t="s">
        <v>Banks</v>
        <stp/>
        <stp>##V3_BDPV12</stp>
        <stp>USF84914CU62 Corp</stp>
        <stp>INDUSTRY_GROUP</stp>
        <stp>[regression 04.xlsx]SEM!R424C6</stp>
        <tr r="F424" s="3"/>
      </tp>
      <tp t="s">
        <v>EDPPL</v>
        <stp/>
        <stp>##V3_BDPV12</stp>
        <stp>PTEDPLOM0017 Corp</stp>
        <stp>ticker</stp>
        <stp>[regression 04.xlsx]tkrBbg!R2C8</stp>
        <tr r="H2" s="5"/>
      </tp>
      <tp t="s">
        <v>Banks</v>
        <stp/>
        <stp>##V3_BDPV12</stp>
        <stp>US404280BP39 Corp</stp>
        <stp>INDUSTRY_GROUP</stp>
        <stp>[regression 04.xlsx]SEM!R365C6</stp>
        <tr r="F365" s="3"/>
      </tp>
      <tp t="s">
        <v>21/07/2023</v>
        <stp/>
        <stp>##V3_BDPV12</stp>
        <stp>AN964724 Corp</stp>
        <stp>nxt_call_dt</stp>
        <stp>[regression 04.xlsx]all names!R14C8</stp>
        <tr r="H14" s="16"/>
      </tp>
    </main>
    <main first="bloomberg.rtd">
      <tp t="s">
        <v>30/07/2020</v>
        <stp/>
        <stp>##V3_BDPV12</stp>
        <stp>UV309787 Corp</stp>
        <stp>nxt_call_dt</stp>
        <stp>[regression 04.xlsx]all names!R54C9</stp>
        <tr r="I54" s="16"/>
      </tp>
      <tp t="s">
        <v>30/07/2020</v>
        <stp/>
        <stp>##V3_BDPV12</stp>
        <stp>UV309787 Corp</stp>
        <stp>nxt_call_dt</stp>
        <stp>[regression 04.xlsx]all names!R54C8</stp>
        <tr r="H54" s="16"/>
      </tp>
    </main>
    <main first="bloomberg.rtd">
      <tp t="s">
        <v>30/03/2022</v>
        <stp/>
        <stp>##V3_BDPV12</stp>
        <stp>EK821917 Corp</stp>
        <stp>nxt_call_dt</stp>
        <stp>[regression 04.xlsx]all names!R56C8</stp>
        <tr r="H56" s="16"/>
      </tp>
    </main>
    <main first="bloomberg.rtd">
      <tp t="s">
        <v>01/03/2024</v>
        <stp/>
        <stp>##V3_BDPV12</stp>
        <stp>AM888722 Corp</stp>
        <stp>nxt_call_dt</stp>
        <stp>[regression 04.xlsx]all names!R65C8</stp>
        <tr r="H65" s="16"/>
      </tp>
      <tp t="s">
        <v>01/03/2024</v>
        <stp/>
        <stp>##V3_BDPV12</stp>
        <stp>AM888722 Corp</stp>
        <stp>nxt_call_dt</stp>
        <stp>[regression 04.xlsx]all names!R65C9</stp>
        <tr r="I65" s="16"/>
      </tp>
    </main>
    <main first="bloomberg.rtd">
      <tp t="s">
        <v>09/09/2027</v>
        <stp/>
        <stp>##V3_BDPV12</stp>
        <stp>ZQ804479 Corp</stp>
        <stp>nxt_call_dt</stp>
        <stp>[regression 04.xlsx]all names!R50C9</stp>
        <tr r="I50" s="16"/>
      </tp>
    </main>
    <main first="bloomberg.rtd">
      <tp t="s">
        <v>14/12/2022</v>
        <stp/>
        <stp>##V3_BDPV12</stp>
        <stp>XS1629658755 Corp</stp>
        <stp>nxt_call_dt</stp>
        <stp>[regression 04.xlsx]SEM!R166C8</stp>
        <tr r="H166" s="3"/>
      </tp>
      <tp t="s">
        <v>09/04/2025</v>
        <stp/>
        <stp>##V3_BDPV12</stp>
        <stp>XS2024502960 Corp</stp>
        <stp>nxt_call_dt</stp>
        <stp>[regression 04.xlsx]SEM!R355C8</stp>
        <tr r="H355" s="3"/>
      </tp>
      <tp t="s">
        <v>19/03/2027</v>
        <stp/>
        <stp>##V3_BDPV12</stp>
        <stp>XS1205618470 Corp</stp>
        <stp>nxt_call_dt</stp>
        <stp>[regression 04.xlsx]SEM!R159C8</stp>
        <tr r="H159" s="3"/>
      </tp>
      <tp t="s">
        <v>05/01/2022</v>
        <stp/>
        <stp>##V3_BDPV12</stp>
        <stp>XS1498442521 Corp</stp>
        <stp>nxt_call_dt</stp>
        <stp>[regression 04.xlsx]SEM!R175C8</stp>
        <tr r="H175" s="3"/>
      </tp>
      <tp t="s">
        <v>09/09/2027</v>
        <stp/>
        <stp>##V3_BDPV12</stp>
        <stp>XS2010036874 Corp</stp>
        <stp>nxt_call_dt</stp>
        <stp>[regression 04.xlsx]SEM!R140C8</stp>
        <tr r="H140" s="3"/>
      </tp>
      <tp t="s">
        <v>#N/A Field Not Applicable</v>
        <stp/>
        <stp>##V3_BDPV12</stp>
        <stp>XS1150673892 Corp</stp>
        <stp>nxt_call_dt</stp>
        <stp>[regression 04.xlsx]SEM!R160C8</stp>
        <tr r="H160" s="3"/>
      </tp>
      <tp>
        <v>162.77232360839844</v>
        <stp/>
        <stp>##V3_BDPV12</stp>
        <stp>QZ716550 Corp</stp>
        <stp>blp_i_sprd_mid</stp>
        <stp>[regression 04.xlsx]curves!R22C13</stp>
        <tr r="M22" s="20"/>
      </tp>
      <tp>
        <v>473.29592895507813</v>
        <stp/>
        <stp>##V3_BDPV12</stp>
        <stp>ZS235422 Corp</stp>
        <stp>blp_i_sprd_mid</stp>
        <stp>[regression 04.xlsx]curves!R38C13</stp>
        <tr r="M38" s="20"/>
      </tp>
      <tp>
        <v>263.90582275390625</v>
        <stp/>
        <stp>##V3_BDPV12</stp>
        <stp>ZR363807 Corp</stp>
        <stp>blp_i_sprd_mid</stp>
        <stp>[regression 04.xlsx]curves!R31C14</stp>
        <tr r="N31" s="20"/>
      </tp>
      <tp t="s">
        <v>02/04/2025</v>
        <stp/>
        <stp>##V3_BDPV12</stp>
        <stp>CH0537261858 Corp</stp>
        <stp>nxt_call_dt</stp>
        <stp>[regression 04.xlsx]SEM!R13C8</stp>
        <tr r="H13" s="3"/>
      </tp>
      <tp t="s">
        <v>24/07/2041</v>
        <stp/>
        <stp>##V3_BDPV12</stp>
        <stp>FR0013455821 Corp</stp>
        <stp>nxt_call_dt</stp>
        <stp>[regression 04.xlsx]SEM!R30C8</stp>
        <tr r="H30" s="3"/>
      </tp>
      <tp t="e">
        <v>#N/A</v>
        <stp/>
        <stp>##V3_BDPV12</stp>
        <stp xml:space="preserve">XS1004874621_JP_REPO </stp>
        <stp>INDUSTRY_GROUP</stp>
        <stp>[regression 04.xlsx]SEM!R196C6</stp>
        <tr r="F196" s="3"/>
      </tp>
      <tp t="e">
        <v>#N/A</v>
        <stp/>
        <stp>##V3_BDPV12</stp>
        <stp xml:space="preserve">XS2052321093_JP_REPO </stp>
        <stp>INDUSTRY_GROUP</stp>
        <stp>[regression 04.xlsx]SEM!R316C6</stp>
        <tr r="F316" s="3"/>
      </tp>
      <tp t="e">
        <v>#N/A</v>
        <stp/>
        <stp>##V3_BDPV12</stp>
        <stp xml:space="preserve">XS1425367494_JP_REPO </stp>
        <stp>INDUSTRY_GROUP</stp>
        <stp>[regression 04.xlsx]SEM!R247C6</stp>
        <tr r="F247" s="3"/>
      </tp>
      <tp>
        <v>314.06961059570313</v>
        <stp/>
        <stp>##V3_BDPV12</stp>
        <stp>AU692498 Corp</stp>
        <stp>blp_i_sprd_mid</stp>
        <stp>[regression 04.xlsx]curves!R50C14</stp>
        <tr r="N50" s="20"/>
      </tp>
      <tp t="e">
        <v>#N/A</v>
        <stp/>
        <stp>##V3_BDPV12</stp>
        <stp xml:space="preserve">XS1294343337_JP_REPO </stp>
        <stp>INDUSTRY_GROUP</stp>
        <stp>[regression 04.xlsx]SEM!R268C6</stp>
        <tr r="F268" s="3"/>
      </tp>
      <tp>
        <v>355.99789428710938</v>
        <stp/>
        <stp>##V3_BDPV12</stp>
        <stp>EJ814840 Corp</stp>
        <stp>blp_i_sprd_mid</stp>
        <stp>[regression 04.xlsx]curves!R10C13</stp>
        <tr r="M10" s="20"/>
      </tp>
      <tp>
        <v>246.1524658203125</v>
        <stp/>
        <stp>##V3_BDPV12</stp>
        <stp>EJ814830 Corp</stp>
        <stp>blp_i_sprd_mid</stp>
        <stp>[regression 04.xlsx]curves!R10C14</stp>
        <tr r="N10" s="20"/>
      </tp>
      <tp t="e">
        <v>#N/A</v>
        <stp/>
        <stp>##V3_BDPV12</stp>
        <stp xml:space="preserve">XS1772374770_JP_REPO </stp>
        <stp>INDUSTRY_GROUP</stp>
        <stp>[regression 04.xlsx]SEM!R221C6</stp>
        <tr r="F221" s="3"/>
      </tp>
      <tp>
        <v>474.64453125</v>
        <stp/>
        <stp>##V3_BDPV12</stp>
        <stp>EK825033 Corp</stp>
        <stp>blp_i_sprd_mid</stp>
        <stp>[regression 04.xlsx]curves!R16C13</stp>
        <tr r="M16" s="20"/>
      </tp>
      <tp t="e">
        <v>#N/A</v>
        <stp/>
        <stp>##V3_BDPV12</stp>
        <stp xml:space="preserve">XS2077670342_JP_REPO </stp>
        <stp>INDUSTRY_GROUP</stp>
        <stp>[regression 04.xlsx]SEM!R205C6</stp>
        <tr r="F205" s="3"/>
      </tp>
      <tp t="s">
        <v>#N/A Field Not Applicable</v>
        <stp/>
        <stp>##V3_BDPV12</stp>
        <stp>FR0010891317 Corp</stp>
        <stp>nxt_call_dt</stp>
        <stp>[regression 04.xlsx]SEM!R24C8</stp>
        <tr r="H24" s="3"/>
      </tp>
      <tp>
        <v>151.87167358398438</v>
        <stp/>
        <stp>##V3_BDPV12</stp>
        <stp>EK508481 Corp</stp>
        <stp>blp_i_sprd_mid</stp>
        <stp>[regression 04.xlsx]curves!R34C13</stp>
        <tr r="M34" s="20"/>
      </tp>
      <tp>
        <v>239.85816955566406</v>
        <stp/>
        <stp>##V3_BDPV12</stp>
        <stp>AM938782 Corp</stp>
        <stp>blp_i_sprd_mid</stp>
        <stp>[regression 04.xlsx]curves!R45C13</stp>
        <tr r="M45" s="20"/>
      </tp>
      <tp t="s">
        <v>Banks</v>
        <stp/>
        <stp>##V3_BDPV12</stp>
        <stp>US456837AE31 Corp</stp>
        <stp>INDUSTRY_GROUP</stp>
        <stp>[regression 04.xlsx]SEM!R415C6</stp>
        <tr r="F415" s="3"/>
      </tp>
      <tp>
        <v>2.375</v>
        <stp/>
        <stp>##V3_BDPV12</stp>
        <stp>DE000A14J611 Corp</stp>
        <stp>coupon</stp>
        <stp>[regression 04.xlsx]tkrBbg!R2C9</stp>
        <tr r="I2" s="5"/>
      </tp>
      <tp>
        <v>3.875</v>
        <stp/>
        <stp>##V3_BDPV12</stp>
        <stp>XS1413581205 Corp</stp>
        <stp>coupon</stp>
        <stp>[regression 04.xlsx]main!R41C6</stp>
        <tr r="F41" s="1"/>
      </tp>
      <tp>
        <v>1.6</v>
        <stp/>
        <stp>##V3_BDPV12</stp>
        <stp>XS2010039548 Corp</stp>
        <stp>coupon</stp>
        <stp>[regression 04.xlsx]main!R19C6</stp>
        <tr r="F19" s="1"/>
      </tp>
      <tp t="s">
        <v>Banks</v>
        <stp/>
        <stp>##V3_BDPV12</stp>
        <stp>US404280AT69 Corp</stp>
        <stp>INDUSTRY_GROUP</stp>
        <stp>[regression 04.xlsx]SEM!R367C6</stp>
        <tr r="F367" s="3"/>
      </tp>
    </main>
    <main first="bloomberg.rtd">
      <tp t="s">
        <v>KPN</v>
        <stp/>
        <stp>##V3_BDPV12</stp>
        <stp>USN4297BBC74 Corp</stp>
        <stp>ticker</stp>
        <stp>[regression 04.xlsx]tkrBbg!R2C8</stp>
        <tr r="H2" s="5"/>
      </tp>
    </main>
    <main first="bloomberg.rtd">
      <tp t="s">
        <v>05/07/2024</v>
        <stp/>
        <stp>##V3_BDPV12</stp>
        <stp>AX960245 Corp</stp>
        <stp>nxt_call_dt</stp>
        <stp>[regression 04.xlsx]all names!R43C8</stp>
        <tr r="H43" s="16"/>
      </tp>
      <tp t="s">
        <v>05/07/2024</v>
        <stp/>
        <stp>##V3_BDPV12</stp>
        <stp>AX960245 Corp</stp>
        <stp>nxt_call_dt</stp>
        <stp>[regression 04.xlsx]all names!R43C9</stp>
        <tr r="I43" s="16"/>
      </tp>
      <tp t="s">
        <v>10/03/2023</v>
        <stp/>
        <stp>##V3_BDPV12</stp>
        <stp>EK628291 Corp</stp>
        <stp>nxt_call_dt</stp>
        <stp>[regression 04.xlsx]all names!R71C8</stp>
        <tr r="H71" s="16"/>
      </tp>
      <tp t="s">
        <v>10/03/2023</v>
        <stp/>
        <stp>##V3_BDPV12</stp>
        <stp>EK628291 Corp</stp>
        <stp>nxt_call_dt</stp>
        <stp>[regression 04.xlsx]all names!R71C9</stp>
        <tr r="I71" s="16"/>
      </tp>
    </main>
    <main first="bloomberg.rtd">
      <tp t="s">
        <v>30/09/2020</v>
        <stp/>
        <stp>##V3_BDPV12</stp>
        <stp>ED984069 Corp</stp>
        <stp>nxt_call_dt</stp>
        <stp>[regression 04.xlsx]all names!R61C8</stp>
        <tr r="H61" s="16"/>
      </tp>
      <tp t="s">
        <v>06/09/2020</v>
        <stp/>
        <stp>##V3_BDPV12</stp>
        <stp>EJ814840 Corp</stp>
        <stp>nxt_call_dt</stp>
        <stp>[regression 04.xlsx]all names!R12C8</stp>
        <tr r="H12" s="16"/>
      </tp>
      <tp t="s">
        <v>30/09/2020</v>
        <stp/>
        <stp>##V3_BDPV12</stp>
        <stp>ED984069 Corp</stp>
        <stp>nxt_call_dt</stp>
        <stp>[regression 04.xlsx]all names!R61C9</stp>
        <tr r="I61" s="16"/>
      </tp>
      <tp t="s">
        <v>06/09/2020</v>
        <stp/>
        <stp>##V3_BDPV12</stp>
        <stp>EJ814840 Corp</stp>
        <stp>nxt_call_dt</stp>
        <stp>[regression 04.xlsx]all names!R12C9</stp>
        <tr r="I12" s="16"/>
      </tp>
    </main>
    <main first="bloomberg.rtd">
      <tp t="s">
        <v>22/02/2023</v>
        <stp/>
        <stp>##V3_BDPV12</stp>
        <stp>AQ026565 Corp</stp>
        <stp>nxt_call_dt</stp>
        <stp>[regression 04.xlsx]all names!R38C8</stp>
        <tr r="H38" s="16"/>
      </tp>
    </main>
    <main first="bofaddin.rtdserver">
      <tp t="s">
        <v>#N/A N/A</v>
        <stp/>
        <stp>BDH|913030976172056378</stp>
        <tr r="Z21" s="20"/>
      </tp>
    </main>
    <main first="bloomberg.rtd">
      <tp t="s">
        <v>01/12/2021</v>
        <stp/>
        <stp>##V3_BDPV12</stp>
        <stp>EK605885 Corp</stp>
        <stp>nxt_call_dt</stp>
        <stp>[regression 04.xlsx]all names!R60C9</stp>
        <tr r="I60" s="16"/>
      </tp>
      <tp t="s">
        <v>01/12/2021</v>
        <stp/>
        <stp>##V3_BDPV12</stp>
        <stp>EK605885 Corp</stp>
        <stp>nxt_call_dt</stp>
        <stp>[regression 04.xlsx]all names!R60C8</stp>
        <tr r="H60" s="16"/>
      </tp>
    </main>
    <main first="bofaddin.rtdserver">
      <tp t="s">
        <v>#N/A N/A</v>
        <stp/>
        <stp>BDH|547209194575043843</stp>
        <tr r="Z35" s="20"/>
      </tp>
    </main>
    <main first="bloomberg.rtd">
      <tp t="s">
        <v>13/11/2025</v>
        <stp/>
        <stp>##V3_BDPV12</stp>
        <stp>AP809058 Corp</stp>
        <stp>nxt_call_dt</stp>
        <stp>[regression 04.xlsx]all names!R33C9</stp>
        <tr r="I33" s="16"/>
      </tp>
      <tp t="s">
        <v>25/03/2021</v>
        <stp/>
        <stp>##V3_BDPV12</stp>
        <stp>EK803079 Corp</stp>
        <stp>nxt_call_dt</stp>
        <stp>[regression 04.xlsx]all names!R51C8</stp>
        <tr r="H51" s="16"/>
      </tp>
      <tp t="s">
        <v>22/10/2022</v>
        <stp/>
        <stp>##V3_BDPV12</stp>
        <stp>QJ191077 Corp</stp>
        <stp>nxt_call_dt</stp>
        <stp>[regression 04.xlsx]all names!R18C8</stp>
        <tr r="H18" s="16"/>
      </tp>
    </main>
    <main first="bloomberg.rtd">
      <tp t="s">
        <v>22/01/2022</v>
        <stp/>
        <stp>##V3_BDPV12</stp>
        <stp>FR0011697010 Corp</stp>
        <stp>nxt_call_dt</stp>
        <stp>[regression 04.xlsx]SEM!R109C8</stp>
        <tr r="H109" s="3"/>
      </tp>
      <tp t="s">
        <v>22/10/2022</v>
        <stp/>
        <stp>##V3_BDPV12</stp>
        <stp>XS1309437215 Corp</stp>
        <stp>nxt_call_dt</stp>
        <stp>[regression 04.xlsx]SEM!R102C8</stp>
        <tr r="H102" s="3"/>
      </tp>
      <tp t="s">
        <v>Banks</v>
        <stp/>
        <stp>##V3_BDPV12</stp>
        <stp>USF43628B413 Corp</stp>
        <stp>INDUSTRY_GROUP</stp>
        <stp>[regression 04.xlsx]SEM!R383C6</stp>
        <tr r="F383" s="3"/>
      </tp>
      <tp t="s">
        <v>03/06/2026</v>
        <stp/>
        <stp>##V3_BDPV12</stp>
        <stp>XS1963834251 Corp</stp>
        <stp>nxt_call_dt</stp>
        <stp>[regression 04.xlsx]SEM!R388C8</stp>
        <tr r="H388" s="3"/>
      </tp>
      <tp t="s">
        <v>18/11/2022</v>
        <stp/>
        <stp>##V3_BDPV12</stp>
        <stp>XS1139494493 Corp</stp>
        <stp>nxt_call_dt</stp>
        <stp>[regression 04.xlsx]SEM!R134C8</stp>
        <tr r="H134" s="3"/>
      </tp>
      <tp t="s">
        <v>24/02/2025</v>
        <stp/>
        <stp>##V3_BDPV12</stp>
        <stp>XS2000719992 Corp</stp>
        <stp>nxt_call_dt</stp>
        <stp>[regression 04.xlsx]SEM!R120C8</stp>
        <tr r="H120" s="3"/>
      </tp>
      <tp t="s">
        <v>02/01/2032</v>
        <stp/>
        <stp>##V3_BDPV12</stp>
        <stp>BE6320935271 Corp</stp>
        <stp>nxt_call_dt</stp>
        <stp>[regression 04.xlsx]SEM!R70C8</stp>
        <tr r="H70" s="3"/>
      </tp>
      <tp t="s">
        <v>02/04/2025</v>
        <stp/>
        <stp>##V3_BDPV12</stp>
        <stp>CH0537261858 Corp</stp>
        <stp>nxt_call_dt</stp>
        <stp>[regression 04.xlsx]SEM!R84C8</stp>
        <tr r="H84" s="3"/>
      </tp>
      <tp>
        <v>297.72036743164063</v>
        <stp/>
        <stp>##V3_BDPV12</stp>
        <stp>EK352403 Corp</stp>
        <stp>blp_i_sprd_mid</stp>
        <stp>[regression 04.xlsx]curves!R12C13</stp>
        <tr r="M12" s="20"/>
      </tp>
      <tp t="s">
        <v>#N/A Field Not Applicable</v>
        <stp/>
        <stp>##V3_BDPV12</stp>
        <stp>DUM0 Comdty</stp>
        <stp>nxt_call_dt</stp>
        <stp>[regression 04.xlsx]SEM!R20C8</stp>
        <tr r="H20" s="3"/>
      </tp>
      <tp>
        <v>246.53883361816406</v>
        <stp/>
        <stp>##V3_BDPV12</stp>
        <stp>AZ207706 Corp</stp>
        <stp>blp_i_sprd_mid</stp>
        <stp>[regression 04.xlsx]curves!R30C14</stp>
        <tr r="N30" s="20"/>
      </tp>
      <tp>
        <v>360.948486328125</v>
        <stp/>
        <stp>##V3_BDPV12</stp>
        <stp>EJ606316 Corp</stp>
        <stp>blp_i_sprd_mid</stp>
        <stp>[regression 04.xlsx]curves!R29C13</stp>
        <tr r="M29" s="20"/>
      </tp>
      <tp t="e">
        <v>#N/A</v>
        <stp/>
        <stp>##V3_BDPV12</stp>
        <stp xml:space="preserve">XS1956028168_JP_REPO </stp>
        <stp>INDUSTRY_GROUP</stp>
        <stp>[regression 04.xlsx]SEM!R248C6</stp>
        <tr r="F248" s="3"/>
      </tp>
      <tp t="e">
        <v>#N/A</v>
        <stp/>
        <stp>##V3_BDPV12</stp>
        <stp xml:space="preserve">XS1616411119_JP_REPO </stp>
        <stp>INDUSTRY_GROUP</stp>
        <stp>[regression 04.xlsx]SEM!R245C6</stp>
        <tr r="F245" s="3"/>
      </tp>
      <tp t="e">
        <v>#N/A</v>
        <stp/>
        <stp>##V3_BDPV12</stp>
        <stp xml:space="preserve">XS1412281534_JP_REPO </stp>
        <stp>INDUSTRY_GROUP</stp>
        <stp>[regression 04.xlsx]SEM!R285C6</stp>
        <tr r="F285" s="3"/>
      </tp>
      <tp t="e">
        <v>#N/A</v>
        <stp/>
        <stp>##V3_BDPV12</stp>
        <stp xml:space="preserve">XS1693818525_JP_REPO </stp>
        <stp>INDUSTRY_GROUP</stp>
        <stp>[regression 04.xlsx]SEM!R294C6</stp>
        <tr r="F294" s="3"/>
      </tp>
      <tp>
        <v>268.64175415039063</v>
        <stp/>
        <stp>##V3_BDPV12</stp>
        <stp>AS640422 Corp</stp>
        <stp>blp_i_sprd_mid</stp>
        <stp>[regression 04.xlsx]curves!R23C13</stp>
        <tr r="M23" s="20"/>
      </tp>
      <tp>
        <v>370.4114990234375</v>
        <stp/>
        <stp>##V3_BDPV12</stp>
        <stp>EK864970 Corp</stp>
        <stp>blp_i_sprd_mid</stp>
        <stp>[regression 04.xlsx]curves!R13C14</stp>
        <tr r="N13" s="20"/>
      </tp>
      <tp t="e">
        <v>#N/A</v>
        <stp/>
        <stp>##V3_BDPV12</stp>
        <stp xml:space="preserve">XS2115092012_JP_REPO </stp>
        <stp>INDUSTRY_GROUP</stp>
        <stp>[regression 04.xlsx]SEM!R256C6</stp>
        <tr r="F256" s="3"/>
      </tp>
      <tp t="e">
        <v>#N/A</v>
        <stp/>
        <stp>##V3_BDPV12</stp>
        <stp xml:space="preserve">XS2011260531_JP_REPO </stp>
        <stp>INDUSTRY_GROUP</stp>
        <stp>[regression 04.xlsx]SEM!R264C6</stp>
        <tr r="F264" s="3"/>
      </tp>
      <tp t="s">
        <v>13/07/2026</v>
        <stp/>
        <stp>##V3_BDPV12</stp>
        <stp>FR0013213295 Corp</stp>
        <stp>nxt_call_dt</stp>
        <stp>[regression 04.xlsx]SEM!R21C8</stp>
        <tr r="H21" s="3"/>
      </tp>
      <tp t="e">
        <v>#N/A</v>
        <stp/>
        <stp>##V3_BDPV12</stp>
        <stp xml:space="preserve">XS1346815787_CS_REPO </stp>
        <stp>INDUSTRY_GROUP</stp>
        <stp>[regression 04.xlsx]SEM!R334C6</stp>
        <tr r="F334" s="3"/>
      </tp>
      <tp t="e">
        <v>#N/A</v>
        <stp/>
        <stp>##V3_BDPV12</stp>
        <stp xml:space="preserve">XS1658012023_JP_REPO </stp>
        <stp>INDUSTRY_GROUP</stp>
        <stp>[regression 04.xlsx]SEM!R202C6</stp>
        <tr r="F202" s="3"/>
      </tp>
      <tp>
        <v>319.35366821289063</v>
        <stp/>
        <stp>##V3_BDPV12</stp>
        <stp>AU669900 Corp</stp>
        <stp>blp_i_sprd_mid</stp>
        <stp>[regression 04.xlsx]curves!R20C13</stp>
        <tr r="M20" s="20"/>
      </tp>
      <tp t="e">
        <v>#N/A</v>
        <stp/>
        <stp>##V3_BDPV12</stp>
        <stp xml:space="preserve">XS1139315581_JP_REPO </stp>
        <stp>INDUSTRY_GROUP</stp>
        <stp>[regression 04.xlsx]SEM!R293C6</stp>
        <tr r="F293" s="3"/>
      </tp>
      <tp t="s">
        <v>Banks</v>
        <stp/>
        <stp>##V3_BDPV12</stp>
        <stp>US65557DAL55 Corp</stp>
        <stp>INDUSTRY_GROUP</stp>
        <stp>[regression 04.xlsx]SEM!R421C6</stp>
        <tr r="F421" s="3"/>
      </tp>
      <tp>
        <v>4.5</v>
        <stp/>
        <stp>##V3_BDPV12</stp>
        <stp>XS1405763019 Corp</stp>
        <stp>coupon</stp>
        <stp>[regression 04.xlsx]main!R15C6</stp>
        <tr r="F15" s="1"/>
      </tp>
      <tp>
        <v>2.375</v>
        <stp/>
        <stp>##V3_BDPV12</stp>
        <stp>XS2077670003 Corp</stp>
        <stp>coupon</stp>
        <stp>[regression 04.xlsx]main!R21C6</stp>
        <tr r="F21" s="1"/>
      </tp>
      <tp t="s">
        <v>EUR</v>
        <stp/>
        <stp>##V3_BDPV12</stp>
        <stp>ZQ258633 Corp</stp>
        <stp>crncy</stp>
        <stp>[regression 04.xlsx]curves!R7C21</stp>
        <tr r="U7" s="20"/>
      </tp>
      <tp t="s">
        <v>Banks</v>
        <stp/>
        <stp>##V3_BDPV12</stp>
        <stp>US404280AS86 Corp</stp>
        <stp>INDUSTRY_GROUP</stp>
        <stp>[regression 04.xlsx]SEM!R410C6</stp>
        <tr r="F410" s="3"/>
      </tp>
      <tp t="s">
        <v>24/04/2024</v>
        <stp/>
        <stp>##V3_BDPV12</stp>
        <stp>EK872764 Corp</stp>
        <stp>nxt_call_dt</stp>
        <stp>[regression 04.xlsx]all names!R47C9</stp>
        <tr r="I47" s="16"/>
      </tp>
    </main>
    <main first="bloomberg.rtd">
      <tp t="s">
        <v>16/03/2027</v>
        <stp/>
        <stp>##V3_BDPV12</stp>
        <stp>BJ924355 Corp</stp>
        <stp>nxt_call_dt</stp>
        <stp>[regression 04.xlsx]all names!R25C9</stp>
        <tr r="I25" s="16"/>
      </tp>
    </main>
    <main first="bloomberg.rtd">
      <tp t="s">
        <v>08/04/2025</v>
        <stp/>
        <stp>##V3_BDPV12</stp>
        <stp>AZ371883 Corp</stp>
        <stp>nxt_call_dt</stp>
        <stp>[regression 04.xlsx]all names!R32C9</stp>
        <tr r="I32" s="16"/>
      </tp>
    </main>
    <main first="bloomberg.rtd">
      <tp t="s">
        <v>14/12/2022</v>
        <stp/>
        <stp>##V3_BDPV12</stp>
        <stp>AN880322 Corp</stp>
        <stp>nxt_call_dt</stp>
        <stp>[regression 04.xlsx]all names!R73C8</stp>
        <tr r="H73" s="16"/>
      </tp>
    </main>
    <main first="bloomberg.rtd">
      <tp t="s">
        <v>15/03/2023</v>
        <stp/>
        <stp>##V3_BDPV12</stp>
        <stp>XS1571333811 Corp</stp>
        <stp>nxt_call_dt</stp>
        <stp>[regression 04.xlsx]SEM!R347C8</stp>
        <tr r="H347" s="3"/>
      </tp>
      <tp t="s">
        <v>15/09/2024</v>
        <stp/>
        <stp>##V3_BDPV12</stp>
        <stp>XS1658012023 Corp</stp>
        <stp>nxt_call_dt</stp>
        <stp>[regression 04.xlsx]SEM!R346C8</stp>
        <tr r="H346" s="3"/>
      </tp>
      <tp t="s">
        <v>12/11/2023</v>
        <stp/>
        <stp>##V3_BDPV12</stp>
        <stp>XS0992293901 Corp</stp>
        <stp>nxt_call_dt</stp>
        <stp>[regression 04.xlsx]SEM!R145C8</stp>
        <tr r="H145" s="3"/>
      </tp>
      <tp t="s">
        <v>26/02/2021</v>
        <stp/>
        <stp>##V3_BDPV12</stp>
        <stp>XS1195201931 Corp</stp>
        <stp>nxt_call_dt</stp>
        <stp>[regression 04.xlsx]SEM!R152C8</stp>
        <tr r="H152" s="3"/>
      </tp>
      <tp t="s">
        <v>15/04/2024</v>
        <stp/>
        <stp>##V3_BDPV12</stp>
        <stp>XS1597324950 Corp</stp>
        <stp>nxt_call_dt</stp>
        <stp>[regression 04.xlsx]SEM!R360C8</stp>
        <tr r="H360" s="3"/>
      </tp>
      <tp t="s">
        <v>03/07/2028</v>
        <stp/>
        <stp>##V3_BDPV12</stp>
        <stp>XS1888179550 Corp</stp>
        <stp>nxt_call_dt</stp>
        <stp>[regression 04.xlsx]SEM!R163C8</stp>
        <tr r="H163" s="3"/>
      </tp>
      <tp t="s">
        <v>21/10/2025</v>
        <stp/>
        <stp>##V3_BDPV12</stp>
        <stp>ZP482524 Corp</stp>
        <stp>nxt_call_dt</stp>
        <stp>[regression 04.xlsx]curves!R8C10</stp>
        <tr r="J8" s="20"/>
      </tp>
      <tp t="s">
        <v>12/02/2021</v>
        <stp/>
        <stp>##V3_BDPV12</stp>
        <stp>XS1271836600 Corp</stp>
        <stp>nxt_call_dt</stp>
        <stp>[regression 04.xlsx]SEM!R129C8</stp>
        <tr r="H129" s="3"/>
      </tp>
      <tp t="s">
        <v>29/06/2021</v>
        <stp/>
        <stp>##V3_BDPV12</stp>
        <stp>XS1400626690 Corp</stp>
        <stp>nxt_call_dt</stp>
        <stp>[regression 04.xlsx]SEM!R378C8</stp>
        <tr r="H378" s="3"/>
      </tp>
      <tp t="s">
        <v>Banks</v>
        <stp/>
        <stp>##V3_BDPV12</stp>
        <stp>USF43628C734 Corp</stp>
        <stp>INDUSTRY_GROUP</stp>
        <stp>[regression 04.xlsx]SEM!R425C6</stp>
        <tr r="F425" s="3"/>
      </tp>
      <tp t="s">
        <v>#N/A Field Not Applicable</v>
        <stp/>
        <stp>##V3_BDPV12</stp>
        <stp>RXM0 Comdty</stp>
        <stp>INDUSTRY_GROUP</stp>
        <stp>[regression 04.xlsx]SEM!R89C6</stp>
        <tr r="F89" s="3"/>
      </tp>
      <tp>
        <v>488.4114990234375</v>
        <stp/>
        <stp>##V3_BDPV12</stp>
        <stp>ZP659512 Corp</stp>
        <stp>blp_i_sprd_mid</stp>
        <stp>[regression 04.xlsx]curves!R38C14</stp>
        <tr r="N38" s="20"/>
      </tp>
      <tp>
        <v>361.54037475585938</v>
        <stp/>
        <stp>##V3_BDPV12</stp>
        <stp>ZQ376350 Corp</stp>
        <stp>blp_i_sprd_mid</stp>
        <stp>[regression 04.xlsx]curves!R29C14</stp>
        <tr r="N29" s="20"/>
      </tp>
      <tp>
        <v>320.48428344726563</v>
        <stp/>
        <stp>##V3_BDPV12</stp>
        <stp>ZQ512606 Corp</stp>
        <stp>blp_i_sprd_mid</stp>
        <stp>[regression 04.xlsx]curves!R12C14</stp>
        <tr r="N12" s="20"/>
      </tp>
      <tp>
        <v>207.19802856445313</v>
        <stp/>
        <stp>##V3_BDPV12</stp>
        <stp>AX076550 Corp</stp>
        <stp>blp_i_sprd_mid</stp>
        <stp>[regression 04.xlsx]curves!R27C14</stp>
        <tr r="N27" s="20"/>
      </tp>
      <tp>
        <v>211.85145568847656</v>
        <stp/>
        <stp>##V3_BDPV12</stp>
        <stp>AQ026565 Corp</stp>
        <stp>blp_i_sprd_mid</stp>
        <stp>[regression 04.xlsx]curves!R27C13</stp>
        <tr r="M27" s="20"/>
      </tp>
      <tp t="s">
        <v>#N/A Field Not Applicable</v>
        <stp/>
        <stp>##V3_BDPV12</stp>
        <stp>RXM0 Comdty</stp>
        <stp>nxt_call_dt</stp>
        <stp>[regression 04.xlsx]SEM!R51C8</stp>
        <tr r="H51" s="3"/>
      </tp>
      <tp t="e">
        <v>#N/A</v>
        <stp/>
        <stp>##V3_BDPV12</stp>
        <stp xml:space="preserve">XS1254119750_JP_REPO </stp>
        <stp>INDUSTRY_GROUP</stp>
        <stp>[regression 04.xlsx]SEM!R278C6</stp>
        <tr r="F278" s="3"/>
      </tp>
      <tp>
        <v>277.1448974609375</v>
        <stp/>
        <stp>##V3_BDPV12</stp>
        <stp>AW875570 Corp</stp>
        <stp>blp_i_sprd_mid</stp>
        <stp>[regression 04.xlsx]curves!R21C13</stp>
        <tr r="M21" s="20"/>
      </tp>
      <tp t="e">
        <v>#N/A</v>
        <stp/>
        <stp>##V3_BDPV12</stp>
        <stp xml:space="preserve">XS1412711217_JP_REPO </stp>
        <stp>INDUSTRY_GROUP</stp>
        <stp>[regression 04.xlsx]SEM!R244C6</stp>
        <tr r="F244" s="3"/>
      </tp>
      <tp t="e">
        <v>#N/A</v>
        <stp/>
        <stp>##V3_BDPV12</stp>
        <stp xml:space="preserve">XS1952091202_JP_REPO </stp>
        <stp>INDUSTRY_GROUP</stp>
        <stp>[regression 04.xlsx]SEM!R280C6</stp>
        <tr r="F280" s="3"/>
      </tp>
      <tp t="e">
        <v>#N/A</v>
        <stp/>
        <stp>##V3_BDPV12</stp>
        <stp xml:space="preserve">XS1216020161_JP_REPO </stp>
        <stp>INDUSTRY_GROUP</stp>
        <stp>[regression 04.xlsx]SEM!R215C6</stp>
        <tr r="F215" s="3"/>
      </tp>
      <tp t="e">
        <v>#N/A</v>
        <stp/>
        <stp>##V3_BDPV12</stp>
        <stp xml:space="preserve">XS1400626690_JP_REPO </stp>
        <stp>INDUSTRY_GROUP</stp>
        <stp>[regression 04.xlsx]SEM!R272C6</stp>
        <tr r="F272" s="3"/>
      </tp>
      <tp t="e">
        <v>#N/A</v>
        <stp/>
        <stp>##V3_BDPV12</stp>
        <stp xml:space="preserve">XS2004381245_JP_REPO </stp>
        <stp>INDUSTRY_GROUP</stp>
        <stp>[regression 04.xlsx]SEM!R295C6</stp>
        <tr r="F295" s="3"/>
      </tp>
      <tp>
        <v>921.26513671875</v>
        <stp/>
        <stp>##V3_BDPV12</stp>
        <stp>AZ920495 Corp</stp>
        <stp>blp_i_sprd_mid</stp>
        <stp>[regression 04.xlsx]curves!R47C14</stp>
        <tr r="N47" s="20"/>
      </tp>
      <tp t="e">
        <v>#N/A</v>
        <stp/>
        <stp>##V3_BDPV12</stp>
        <stp xml:space="preserve">XS2056371334_JP_REPO </stp>
        <stp>INDUSTRY_GROUP</stp>
        <stp>[regression 04.xlsx]SEM!R290C6</stp>
        <tr r="F290" s="3"/>
      </tp>
      <tp t="e">
        <v>#N/A</v>
        <stp/>
        <stp>##V3_BDPV12</stp>
        <stp xml:space="preserve">XS1497755360_JP_REPO </stp>
        <stp>INDUSTRY_GROUP</stp>
        <stp>[regression 04.xlsx]SEM!R258C6</stp>
        <tr r="F258" s="3"/>
      </tp>
      <tp>
        <v>354.03018188476563</v>
        <stp/>
        <stp>##V3_BDPV12</stp>
        <stp>LW253022 Corp</stp>
        <stp>blp_i_sprd_mid</stp>
        <stp>[regression 04.xlsx]curves!R39C13</stp>
        <tr r="M39" s="20"/>
      </tp>
      <tp t="s">
        <v>30/01/2025</v>
        <stp/>
        <stp>##V3_BDPV12</stp>
        <stp>FR0013457157 Corp</stp>
        <stp>nxt_call_dt</stp>
        <stp>[regression 04.xlsx]SEM!R94C8</stp>
        <tr r="H94" s="3"/>
      </tp>
      <tp t="e">
        <v>#N/A</v>
        <stp/>
        <stp>##V3_BDPV12</stp>
        <stp xml:space="preserve">XS1048428012_JP_REPO </stp>
        <stp>INDUSTRY_GROUP</stp>
        <stp>[regression 04.xlsx]SEM!R318C6</stp>
        <tr r="F318" s="3"/>
      </tp>
      <tp t="e">
        <v>#N/A</v>
        <stp/>
        <stp>##V3_BDPV12</stp>
        <stp xml:space="preserve">XS2010037765_CS_REPO </stp>
        <stp>INDUSTRY_GROUP</stp>
        <stp>[regression 04.xlsx]SEM!R332C6</stp>
        <tr r="F332" s="3"/>
      </tp>
      <tp t="s">
        <v>#N/A Field Not Applicable</v>
        <stp/>
        <stp>##V3_BDPV12</stp>
        <stp>FR0010961581 Corp</stp>
        <stp>nxt_call_dt</stp>
        <stp>[regression 04.xlsx]SEM!R22C8</stp>
        <tr r="H22" s="3"/>
      </tp>
      <tp t="s">
        <v>20/11/2025</v>
        <stp/>
        <stp>##V3_BDPV12</stp>
        <stp>FR0013381704 Corp</stp>
        <stp>nxt_call_dt</stp>
        <stp>[regression 04.xlsx]SEM!R82C8</stp>
        <tr r="H82" s="3"/>
      </tp>
      <tp t="e">
        <v>#N/A</v>
        <stp/>
        <stp>##V3_BDPV12</stp>
        <stp xml:space="preserve">XS2014382845_JP_REPO </stp>
        <stp>INDUSTRY_GROUP</stp>
        <stp>[regression 04.xlsx]SEM!R197C6</stp>
        <tr r="F197" s="3"/>
      </tp>
      <tp t="s">
        <v>Banks</v>
        <stp/>
        <stp>##V3_BDPV12</stp>
        <stp>US456837AE31 Corp</stp>
        <stp>INDUSTRY_GROUP</stp>
        <stp>[regression 04.xlsx]SEM!R373C6</stp>
        <tr r="F373" s="3"/>
      </tp>
      <tp>
        <v>2.7080000000000002</v>
        <stp/>
        <stp>##V3_BDPV12</stp>
        <stp>XS1501167164 Corp</stp>
        <stp>coupon</stp>
        <stp>[regression 04.xlsx]main!R40C6</stp>
        <tr r="F40" s="1"/>
      </tp>
      <tp>
        <v>3.125</v>
        <stp/>
        <stp>##V3_BDPV12</stp>
        <stp>XS2077670342 Corp</stp>
        <stp>coupon</stp>
        <stp>[regression 04.xlsx]main!R20C6</stp>
        <tr r="F20" s="1"/>
      </tp>
      <tp>
        <v>2.875</v>
        <stp/>
        <stp>##V3_BDPV12</stp>
        <stp>XS1713462403 Corp</stp>
        <stp>coupon</stp>
        <stp>[regression 04.xlsx]main!R34C6</stp>
        <tr r="F34" s="1"/>
      </tp>
      <tp t="s">
        <v>Banks</v>
        <stp/>
        <stp>##V3_BDPV12</stp>
        <stp>USH3698DCV40 Corp</stp>
        <stp>INDUSTRY_GROUP</stp>
        <stp>[regression 04.xlsx]SEM!R401C6</stp>
        <tr r="F401" s="3"/>
      </tp>
      <tp t="s">
        <v>11/09/2028</v>
        <stp/>
        <stp>##V3_BDPV12</stp>
        <stp>BJ815149 Corp</stp>
        <stp>nxt_call_dt</stp>
        <stp>[regression 04.xlsx]directH (repsm)!R28C5</stp>
        <tr r="E28" s="18"/>
      </tp>
      <tp t="s">
        <v>Banks</v>
        <stp/>
        <stp>##V3_BDPV12</stp>
        <stp>US456837AR44 Corp</stp>
        <stp>INDUSTRY_GROUP</stp>
        <stp>[regression 04.xlsx]SEM!R413C6</stp>
        <tr r="F413" s="3"/>
      </tp>
      <tp t="s">
        <v>EDPPL</v>
        <stp/>
        <stp>##V3_BDPV12</stp>
        <stp>PTEDPKOM0034 Corp</stp>
        <stp>ticker</stp>
        <stp>[regression 04.xlsx]tkrBbg!R2C8</stp>
        <tr r="H2" s="5"/>
      </tp>
      <tp t="s">
        <v>Y</v>
        <stp/>
        <stp>##V3_BDPV12</stp>
        <stp>PTEDPNOM0015 Corp</stp>
        <stp>callable</stp>
        <stp>[regression 04.xlsx]SEM!R72C7</stp>
        <tr r="G72" s="3"/>
      </tp>
      <tp t="s">
        <v>Banks</v>
        <stp/>
        <stp>##V3_BDPV12</stp>
        <stp>USH4209UAT37 Corp</stp>
        <stp>INDUSTRY_GROUP</stp>
        <stp>[regression 04.xlsx]SEM!R387C6</stp>
        <tr r="F387" s="3"/>
      </tp>
    </main>
    <main first="bloomberg.rtd">
      <tp t="s">
        <v>05/09/2023</v>
        <stp/>
        <stp>##V3_BDPV12</stp>
        <stp>AU216832 Corp</stp>
        <stp>nxt_call_dt</stp>
        <stp>[regression 04.xlsx]all names!R29C8</stp>
        <tr r="H29" s="16"/>
      </tp>
      <tp t="s">
        <v>05/09/2023</v>
        <stp/>
        <stp>##V3_BDPV12</stp>
        <stp>AU216832 Corp</stp>
        <stp>nxt_call_dt</stp>
        <stp>[regression 04.xlsx]all names!R29C9</stp>
        <tr r="I29" s="16"/>
      </tp>
    </main>
    <main first="bloomberg.rtd">
      <tp t="s">
        <v>23/04/2027</v>
        <stp/>
        <stp>##V3_BDPV12</stp>
        <stp>EK864970 Corp</stp>
        <stp>nxt_call_dt</stp>
        <stp>[regression 04.xlsx]all names!R17C9</stp>
        <tr r="I17" s="16"/>
      </tp>
    </main>
    <main first="bloomberg.rtd">
      <tp t="s">
        <v>31/07/2024</v>
        <stp/>
        <stp>##V3_BDPV12</stp>
        <stp>AZ920495 Corp</stp>
        <stp>nxt_call_dt</stp>
        <stp>[regression 04.xlsx]all names!R68C9</stp>
        <tr r="I68" s="16"/>
      </tp>
      <tp t="s">
        <v>09/02/2021</v>
        <stp/>
        <stp>##V3_BDPV12</stp>
        <stp>EK523297 Corp</stp>
        <stp>nxt_call_dt</stp>
        <stp>[regression 04.xlsx]all names!R74C9</stp>
        <tr r="I74" s="16"/>
      </tp>
      <tp t="s">
        <v>09/02/2021</v>
        <stp/>
        <stp>##V3_BDPV12</stp>
        <stp>EK523297 Corp</stp>
        <stp>nxt_call_dt</stp>
        <stp>[regression 04.xlsx]all names!R74C8</stp>
        <tr r="H74" s="16"/>
      </tp>
    </main>
    <main first="bloomberg.rtd">
      <tp t="s">
        <v>01/01/2028</v>
        <stp/>
        <stp>##V3_BDPV12</stp>
        <stp>ZR796862 Corp</stp>
        <stp>nxt_call_dt</stp>
        <stp>[regression 04.xlsx]all names!R39C9</stp>
        <tr r="I39" s="16"/>
      </tp>
    </main>
    <main first="bloomberg.rtd">
      <tp t="s">
        <v>10/09/2020</v>
        <stp/>
        <stp>##V3_BDPV12</stp>
        <stp>EK768069 Corp</stp>
        <stp>nxt_call_dt</stp>
        <stp>[regression 04.xlsx]all names!R59C8</stp>
        <tr r="H59" s="16"/>
      </tp>
      <tp t="s">
        <v>02/03/2025</v>
        <stp/>
        <stp>##V3_BDPV12</stp>
        <stp>ZP991036 Corp</stp>
        <stp>nxt_call_dt</stp>
        <stp>[regression 04.xlsx]all names!R62C8</stp>
        <tr r="H62" s="16"/>
      </tp>
      <tp t="s">
        <v>02/03/2025</v>
        <stp/>
        <stp>##V3_BDPV12</stp>
        <stp>ZP991036 Corp</stp>
        <stp>nxt_call_dt</stp>
        <stp>[regression 04.xlsx]all names!R62C9</stp>
        <tr r="I62" s="16"/>
      </tp>
    </main>
    <main first="bloomberg.rtd">
      <tp t="s">
        <v>23/04/2023</v>
        <stp/>
        <stp>##V3_BDPV12</stp>
        <stp>EK848378 Corp</stp>
        <stp>nxt_call_dt</stp>
        <stp>[regression 04.xlsx]all names!R17C8</stp>
        <tr r="H17" s="16"/>
      </tp>
    </main>
    <main first="bloomberg.rtd">
      <tp t="s">
        <v>25/01/2026</v>
        <stp/>
        <stp>##V3_BDPV12</stp>
        <stp>FR0013330537 Corp</stp>
        <stp>nxt_call_dt</stp>
        <stp>[regression 04.xlsx]SEM!R158C8</stp>
        <tr r="H158" s="3"/>
      </tp>
      <tp t="s">
        <v>27/03/2023</v>
        <stp/>
        <stp>##V3_BDPV12</stp>
        <stp>FR0013292828 Corp</stp>
        <stp>nxt_call_dt</stp>
        <stp>[regression 04.xlsx]SEM!R105C8</stp>
        <tr r="H105" s="3"/>
      </tp>
      <tp t="s">
        <v>10/09/2020</v>
        <stp/>
        <stp>##V3_BDPV12</stp>
        <stp>XS0954674825 Corp</stp>
        <stp>nxt_call_dt</stp>
        <stp>[regression 04.xlsx]SEM!R123C8</stp>
        <tr r="H123" s="3"/>
      </tp>
      <tp t="s">
        <v>24/03/2021</v>
        <stp/>
        <stp>##V3_BDPV12</stp>
        <stp>XS1048428012 Corp</stp>
        <stp>nxt_call_dt</stp>
        <stp>[regression 04.xlsx]SEM!R167C8</stp>
        <tr r="H167" s="3"/>
      </tp>
      <tp t="s">
        <v>15/10/2025</v>
        <stp/>
        <stp>##V3_BDPV12</stp>
        <stp>XS1961057780 Corp</stp>
        <stp>nxt_call_dt</stp>
        <stp>[regression 04.xlsx]SEM!R359C8</stp>
        <tr r="H359" s="3"/>
      </tp>
      <tp>
        <v>266.4952392578125</v>
        <stp/>
        <stp>##V3_BDPV12</stp>
        <stp>ZP870673 Corp</stp>
        <stp>blp_i_sprd_mid</stp>
        <stp>[regression 04.xlsx]curves!R45C14</stp>
        <tr r="N45" s="20"/>
      </tp>
      <tp>
        <v>328.0244140625</v>
        <stp/>
        <stp>##V3_BDPV12</stp>
        <stp>AS256491 Corp</stp>
        <stp>blp_i_sprd_mid</stp>
        <stp>[regression 04.xlsx]curves!R26C14</stp>
        <tr r="N26" s="20"/>
      </tp>
      <tp>
        <v>552.78955078125</v>
        <stp/>
        <stp>##V3_BDPV12</stp>
        <stp>AS146490 Corp</stp>
        <stp>blp_i_sprd_mid</stp>
        <stp>[regression 04.xlsx]curves!R48C14</stp>
        <tr r="N48" s="20"/>
      </tp>
      <tp t="s">
        <v>#N/A Field Not Applicable</v>
        <stp/>
        <stp>##V3_BDPV12</stp>
        <stp>OEM0 Comdty</stp>
        <stp>nxt_call_dt</stp>
        <stp>[regression 04.xlsx]SEM!R92C8</stp>
        <tr r="H92" s="3"/>
      </tp>
      <tp t="e">
        <v>#N/A</v>
        <stp/>
        <stp>##V3_BDPV12</stp>
        <stp xml:space="preserve">XS0975256685_JP_REPO </stp>
        <stp>INDUSTRY_GROUP</stp>
        <stp>[regression 04.xlsx]SEM!R276C6</stp>
        <tr r="F276" s="3"/>
      </tp>
      <tp>
        <v>313.67398071289063</v>
        <stp/>
        <stp>##V3_BDPV12</stp>
        <stp>AU654481 Corp</stp>
        <stp>blp_i_sprd_mid</stp>
        <stp>[regression 04.xlsx]curves!R50C13</stp>
        <tr r="M50" s="20"/>
      </tp>
      <tp t="e">
        <v>#N/A</v>
        <stp/>
        <stp>##V3_BDPV12</stp>
        <stp xml:space="preserve">XS2010037765_JP_REPO </stp>
        <stp>INDUSTRY_GROUP</stp>
        <stp>[regression 04.xlsx]SEM!R251C6</stp>
        <tr r="F251" s="3"/>
      </tp>
      <tp t="e">
        <v>#N/A</v>
        <stp/>
        <stp>##V3_BDPV12</stp>
        <stp xml:space="preserve">XS2011260705_JP_REPO </stp>
        <stp>INDUSTRY_GROUP</stp>
        <stp>[regression 04.xlsx]SEM!R266C6</stp>
        <tr r="F266" s="3"/>
      </tp>
      <tp>
        <v>304.3992919921875</v>
        <stp/>
        <stp>##V3_BDPV12</stp>
        <stp>AS640440 Corp</stp>
        <stp>blp_i_sprd_mid</stp>
        <stp>[regression 04.xlsx]curves!R23C14</stp>
        <tr r="N23" s="20"/>
      </tp>
      <tp>
        <v>248.62788391113281</v>
        <stp/>
        <stp>##V3_BDPV12</stp>
        <stp>AZ371883 Corp</stp>
        <stp>blp_i_sprd_mid</stp>
        <stp>[regression 04.xlsx]curves!R24C14</stp>
        <tr r="N24" s="20"/>
      </tp>
      <tp>
        <v>463.01193237304688</v>
        <stp/>
        <stp>##V3_BDPV12</stp>
        <stp>AL211915 Corp</stp>
        <stp>blp_i_sprd_mid</stp>
        <stp>[regression 04.xlsx]curves!R39C14</stp>
        <tr r="N39" s="20"/>
      </tp>
      <tp t="e">
        <v>#N/A</v>
        <stp/>
        <stp>##V3_BDPV12</stp>
        <stp xml:space="preserve">XS1476654238_JP_REPO </stp>
        <stp>INDUSTRY_GROUP</stp>
        <stp>[regression 04.xlsx]SEM!R274C6</stp>
        <tr r="F274" s="3"/>
      </tp>
      <tp t="s">
        <v>17/06/2024</v>
        <stp/>
        <stp>##V3_BDPV12</stp>
        <stp>FR0013425170 Corp</stp>
        <stp>nxt_call_dt</stp>
        <stp>[regression 04.xlsx]SEM!R95C8</stp>
        <tr r="H95" s="3"/>
      </tp>
      <tp t="s">
        <v>22/04/2025</v>
        <stp/>
        <stp>##V3_BDPV12</stp>
        <stp>FR0013508512 Corp</stp>
        <stp>nxt_call_dt</stp>
        <stp>[regression 04.xlsx]SEM!R78C8</stp>
        <tr r="H78" s="3"/>
      </tp>
      <tp t="s">
        <v>30/12/2031</v>
        <stp/>
        <stp>##V3_BDPV12</stp>
        <stp>FR0013504693 Corp</stp>
        <stp>nxt_call_dt</stp>
        <stp>[regression 04.xlsx]SEM!R34C8</stp>
        <tr r="H34" s="3"/>
      </tp>
      <tp t="s">
        <v>23/07/2037</v>
        <stp/>
        <stp>##V3_BDPV12</stp>
        <stp>FR0013290749 Corp</stp>
        <stp>nxt_call_dt</stp>
        <stp>[regression 04.xlsx]SEM!R50C8</stp>
        <tr r="H50" s="3"/>
      </tp>
      <tp t="e">
        <v>#N/A</v>
        <stp/>
        <stp>##V3_BDPV12</stp>
        <stp xml:space="preserve">XS2078735433_JP_REPO </stp>
        <stp>INDUSTRY_GROUP</stp>
        <stp>[regression 04.xlsx]SEM!R275C6</stp>
        <tr r="F275" s="3"/>
      </tp>
      <tp t="e">
        <v>#N/A</v>
        <stp/>
        <stp>##V3_BDPV12</stp>
        <stp xml:space="preserve">XS0954674825_JP_REPO </stp>
        <stp>INDUSTRY_GROUP</stp>
        <stp>[regression 04.xlsx]SEM!R236C6</stp>
        <tr r="F236" s="3"/>
      </tp>
      <tp>
        <v>3.3690000000000002</v>
        <stp/>
        <stp>##V3_BDPV12</stp>
        <stp>XS1501166869 Corp</stp>
        <stp>coupon</stp>
        <stp>[regression 04.xlsx]main!R42C6</stp>
        <tr r="F42" s="1"/>
      </tp>
      <tp t="s">
        <v>Banks</v>
        <stp/>
        <stp>##V3_BDPV12</stp>
        <stp>US404280BL25 Corp</stp>
        <stp>INDUSTRY_GROUP</stp>
        <stp>[regression 04.xlsx]SEM!R411C6</stp>
        <tr r="F411" s="3"/>
      </tp>
      <tp t="s">
        <v>Mining</v>
        <stp/>
        <stp>##V3_BDPV12</stp>
        <stp>USQ12441AB91 Corp</stp>
        <stp>INDUSTRY_GROUP</stp>
        <stp>[regression 04.xlsx]SEM!R104C6</stp>
        <tr r="F104" s="3"/>
      </tp>
      <tp t="s">
        <v>Banks</v>
        <stp/>
        <stp>##V3_BDPV12</stp>
        <stp>US404280BC26 Corp</stp>
        <stp>INDUSTRY_GROUP</stp>
        <stp>[regression 04.xlsx]SEM!R391C6</stp>
        <tr r="F391" s="3"/>
      </tp>
      <tp>
        <v>7</v>
        <stp/>
        <stp>##V3_BDPV12</stp>
        <stp>US92857WBQ24 Corp</stp>
        <stp>coupon</stp>
        <stp>[regression 04.xlsx]tkrBbg!R2C9</stp>
        <tr r="I2" s="5"/>
      </tp>
      <tp t="s">
        <v>EUR</v>
        <stp/>
        <stp>##V3_BDPV12</stp>
        <stp>ZP482524 Corp</stp>
        <stp>crncy</stp>
        <stp>[regression 04.xlsx]curves!R8C21</stp>
        <tr r="U8" s="20"/>
      </tp>
      <tp t="s">
        <v>Banks</v>
        <stp/>
        <stp>##V3_BDPV12</stp>
        <stp>USH3698DBZ62 Corp</stp>
        <stp>INDUSTRY_GROUP</stp>
        <stp>[regression 04.xlsx]SEM!R403C6</stp>
        <tr r="F403" s="3"/>
      </tp>
      <tp t="s">
        <v>#N/A Invalid Security</v>
        <stp/>
        <stp>##V3_BDPV12</stp>
        <stp>MT7000016820 Equity</stp>
        <stp>nxt_call_dt</stp>
        <stp>[regression 04.xlsx]SEM!R327C8</stp>
        <tr r="H327" s="3"/>
      </tp>
      <tp t="s">
        <v>20/10/2025</v>
        <stp/>
        <stp>##V3_BDPV12</stp>
        <stp>QJ201812 Corp</stp>
        <stp>nxt_call_dt</stp>
        <stp>[regression 04.xlsx]all names!R18C9</stp>
        <tr r="I18" s="16"/>
      </tp>
    </main>
    <main first="bloomberg.rtd">
      <tp t="s">
        <v>31/01/2024</v>
        <stp/>
        <stp>##V3_BDPV12</stp>
        <stp>EJ891119 Corp</stp>
        <stp>nxt_call_dt</stp>
        <stp>[regression 04.xlsx]all names!R22C9</stp>
        <tr r="I22" s="16"/>
      </tp>
      <tp t="s">
        <v>31/01/2024</v>
        <stp/>
        <stp>##V3_BDPV12</stp>
        <stp>EJ891119 Corp</stp>
        <stp>nxt_call_dt</stp>
        <stp>[regression 04.xlsx]all names!R22C8</stp>
        <tr r="H22" s="16"/>
      </tp>
    </main>
    <main first="bloomberg.rtd">
      <tp t="s">
        <v>17/02/2026</v>
        <stp/>
        <stp>##V3_BDPV12</stp>
        <stp>ZP989429 Corp</stp>
        <stp>nxt_call_dt</stp>
        <stp>[regression 04.xlsx]all names!R10C9</stp>
        <tr r="I10" s="16"/>
      </tp>
      <tp t="s">
        <v>14/02/2023</v>
        <stp/>
        <stp>##V3_BDPV12</stp>
        <stp>AP909674 Corp</stp>
        <stp>nxt_call_dt</stp>
        <stp>[regression 04.xlsx]all names!R35C9</stp>
        <tr r="I35" s="16"/>
      </tp>
      <tp t="s">
        <v>14/02/2023</v>
        <stp/>
        <stp>##V3_BDPV12</stp>
        <stp>AP909674 Corp</stp>
        <stp>nxt_call_dt</stp>
        <stp>[regression 04.xlsx]all names!R35C8</stp>
        <tr r="H35" s="16"/>
      </tp>
      <tp t="s">
        <v>11/02/2026</v>
        <stp/>
        <stp>##V3_BDPV12</stp>
        <stp>ZP870673 Corp</stp>
        <stp>nxt_call_dt</stp>
        <stp>[regression 04.xlsx]all names!R64C9</stp>
        <tr r="I64" s="16"/>
      </tp>
      <tp t="s">
        <v>18/11/2022</v>
        <stp/>
        <stp>##V3_BDPV12</stp>
        <stp>EK588292 Corp</stp>
        <stp>nxt_call_dt</stp>
        <stp>[regression 04.xlsx]all names!R47C8</stp>
        <tr r="H47" s="16"/>
      </tp>
      <tp t="s">
        <v>EDF</v>
        <stp/>
        <stp>##V3_BDPV12</stp>
        <stp>USF2893TAF33 Corp</stp>
        <stp>ticker</stp>
        <stp>[regression 04.xlsx]tkrBbg!R2C8</stp>
        <tr r="H2" s="5"/>
      </tp>
    </main>
    <main first="bloomberg.rtd">
      <tp t="s">
        <v>Chemicals</v>
        <stp/>
        <stp>##V3_BDPV12</stp>
        <stp>DE000A2GSFF1 Corp</stp>
        <stp>INDUSTRY_GROUP</stp>
        <stp>[regression 04.xlsx]SEM!R125C6</stp>
        <tr r="F125" s="3"/>
      </tp>
    </main>
    <main first="bloomberg.rtd">
      <tp t="s">
        <v>18/09/2024</v>
        <stp/>
        <stp>##V3_BDPV12</stp>
        <stp>XS2011260531 Corp</stp>
        <stp>nxt_call_dt</stp>
        <stp>[regression 04.xlsx]SEM!R178C8</stp>
        <tr r="H178" s="3"/>
      </tp>
      <tp t="s">
        <v>24/06/2027</v>
        <stp/>
        <stp>##V3_BDPV12</stp>
        <stp>XS2056371334 Corp</stp>
        <stp>nxt_call_dt</stp>
        <stp>[regression 04.xlsx]SEM!R149C8</stp>
        <tr r="H149" s="3"/>
      </tp>
      <tp t="s">
        <v>06/10/2026</v>
        <stp/>
        <stp>##V3_BDPV12</stp>
        <stp>XS1501166869 Corp</stp>
        <stp>nxt_call_dt</stp>
        <stp>[regression 04.xlsx]SEM!R155C8</stp>
        <tr r="H155" s="3"/>
      </tp>
      <tp t="s">
        <v>#N/A Field Not Applicable</v>
        <stp/>
        <stp>##V3_BDPV12</stp>
        <stp>OEM0 Comdty</stp>
        <stp>nxt_call_dt</stp>
        <stp>[regression 04.xlsx]SEM!R73C8</stp>
        <tr r="H73" s="3"/>
      </tp>
      <tp t="e">
        <v>#N/A</v>
        <stp/>
        <stp>##V3_BDPV12</stp>
        <stp xml:space="preserve">XS2107315470_JP_REPO </stp>
        <stp>INDUSTRY_GROUP</stp>
        <stp>[regression 04.xlsx]SEM!R243C6</stp>
        <tr r="F243" s="3"/>
      </tp>
      <tp t="e">
        <v>#N/A</v>
        <stp/>
        <stp>##V3_BDPV12</stp>
        <stp xml:space="preserve">XS2035564629_JP_REPO </stp>
        <stp>INDUSTRY_GROUP</stp>
        <stp>[regression 04.xlsx]SEM!R231C6</stp>
        <tr r="F231" s="3"/>
      </tp>
      <tp t="e">
        <v>#N/A</v>
        <stp/>
        <stp>##V3_BDPV12</stp>
        <stp xml:space="preserve">XS1877860533_JP_REPO </stp>
        <stp>INDUSTRY_GROUP</stp>
        <stp>[regression 04.xlsx]SEM!R271C6</stp>
        <tr r="F271" s="3"/>
      </tp>
      <tp t="e">
        <v>#N/A</v>
        <stp/>
        <stp>##V3_BDPV12</stp>
        <stp xml:space="preserve">XS2046625765_JP_REPO </stp>
        <stp>INDUSTRY_GROUP</stp>
        <stp>[regression 04.xlsx]SEM!R287C6</stp>
        <tr r="F287" s="3"/>
      </tp>
      <tp t="e">
        <v>#N/A</v>
        <stp/>
        <stp>##V3_BDPV12</stp>
        <stp xml:space="preserve">XS1043552261_JP_REPO </stp>
        <stp>INDUSTRY_GROUP</stp>
        <stp>[regression 04.xlsx]SEM!R260C6</stp>
        <tr r="F260" s="3"/>
      </tp>
      <tp>
        <v>330.41827392578125</v>
        <stp/>
        <stp>##V3_BDPV12</stp>
        <stp>AV915324 Corp</stp>
        <stp>blp_i_sprd_mid</stp>
        <stp>[regression 04.xlsx]curves!R42C14</stp>
        <tr r="N42" s="20"/>
      </tp>
      <tp>
        <v>252.76348876953125</v>
        <stp/>
        <stp>##V3_BDPV12</stp>
        <stp>EK821917 Corp</stp>
        <stp>blp_i_sprd_mid</stp>
        <stp>[regression 04.xlsx]curves!R40C13</stp>
        <tr r="M40" s="20"/>
      </tp>
      <tp>
        <v>548.72906494140625</v>
        <stp/>
        <stp>##V3_BDPV12</stp>
        <stp>AS322477 Corp</stp>
        <stp>blp_i_sprd_mid</stp>
        <stp>[regression 04.xlsx]curves!R17C13</stp>
        <tr r="M17" s="20"/>
      </tp>
      <tp t="e">
        <v>#N/A</v>
        <stp/>
        <stp>##V3_BDPV12</stp>
        <stp xml:space="preserve">XS1713463559_JP_REPO </stp>
        <stp>INDUSTRY_GROUP</stp>
        <stp>[regression 04.xlsx]SEM!R234C6</stp>
        <tr r="F234" s="3"/>
      </tp>
      <tp>
        <v>215.10523986816406</v>
        <stp/>
        <stp>##V3_BDPV12</stp>
        <stp>EK634166 Corp</stp>
        <stp>blp_i_sprd_mid</stp>
        <stp>[regression 04.xlsx]curves!R30C13</stp>
        <tr r="M30" s="20"/>
      </tp>
      <tp>
        <v>488.88641357421875</v>
        <stp/>
        <stp>##V3_BDPV12</stp>
        <stp>EK824997 Corp</stp>
        <stp>blp_i_sprd_mid</stp>
        <stp>[regression 04.xlsx]curves!R16C14</stp>
        <tr r="N16" s="20"/>
      </tp>
      <tp>
        <v>232.54403686523438</v>
        <stp/>
        <stp>##V3_BDPV12</stp>
        <stp>AZ851450 Corp</stp>
        <stp>blp_i_sprd_mid</stp>
        <stp>[regression 04.xlsx]curves!R22C14</stp>
        <tr r="N22" s="20"/>
      </tp>
      <tp>
        <v>253.79168701171875</v>
        <stp/>
        <stp>##V3_BDPV12</stp>
        <stp>EK605885 Corp</stp>
        <stp>blp_i_sprd_mid</stp>
        <stp>[regression 04.xlsx]curves!R43C14</stp>
        <tr r="N43" s="20"/>
      </tp>
      <tp>
        <v>253.79168701171875</v>
        <stp/>
        <stp>##V3_BDPV12</stp>
        <stp>EK605885 Corp</stp>
        <stp>blp_i_sprd_mid</stp>
        <stp>[regression 04.xlsx]curves!R43C13</stp>
        <tr r="M43" s="20"/>
      </tp>
      <tp t="e">
        <v>#N/A</v>
        <stp/>
        <stp>##V3_BDPV12</stp>
        <stp xml:space="preserve">XS1139494493_CS_REPO </stp>
        <stp>INDUSTRY_GROUP</stp>
        <stp>[regression 04.xlsx]SEM!R331C6</stp>
        <tr r="F331" s="3"/>
      </tp>
      <tp t="e">
        <v>#N/A</v>
        <stp/>
        <stp>##V3_BDPV12</stp>
        <stp xml:space="preserve">XS1823623878_JP_REPO </stp>
        <stp>INDUSTRY_GROUP</stp>
        <stp>[regression 04.xlsx]SEM!R217C6</stp>
        <tr r="F217" s="3"/>
      </tp>
      <tp t="e">
        <v>#N/A</v>
        <stp/>
        <stp>##V3_BDPV12</stp>
        <stp xml:space="preserve">XS1693818525_CS_REPO </stp>
        <stp>INDUSTRY_GROUP</stp>
        <stp>[regression 04.xlsx]SEM!R337C6</stp>
        <tr r="F337" s="3"/>
      </tp>
      <tp t="s">
        <v>15/10/2030</v>
        <stp/>
        <stp>##V3_BDPV12</stp>
        <stp>FR0013476595 Corp</stp>
        <stp>nxt_call_dt</stp>
        <stp>[regression 04.xlsx]SEM!R77C8</stp>
        <tr r="H77" s="3"/>
      </tp>
      <tp t="e">
        <v>#N/A</v>
        <stp/>
        <stp>##V3_BDPV12</stp>
        <stp xml:space="preserve">XS2010037765_CA_REPO </stp>
        <stp>INDUSTRY_GROUP</stp>
        <stp>[regression 04.xlsx]SEM!R250C6</stp>
        <tr r="F250" s="3"/>
      </tp>
      <tp>
        <v>378.4373779296875</v>
        <stp/>
        <stp>##V3_BDPV12</stp>
        <stp>AR738776 Corp</stp>
        <stp>blp_i_sprd_mid</stp>
        <stp>[regression 04.xlsx]curves!R44C13</stp>
        <tr r="M44" s="20"/>
      </tp>
      <tp>
        <v>5</v>
        <stp/>
        <stp>##V3_BDPV12</stp>
        <stp>DE000A1ZN206 Corp</stp>
        <stp>coupon</stp>
        <stp>[regression 04.xlsx]tkrBbg!R2C9</stp>
        <tr r="I2" s="5"/>
      </tp>
      <tp>
        <v>4.5</v>
        <stp/>
        <stp>##V3_BDPV12</stp>
        <stp>XS1405763019 Corp</stp>
        <stp>coupon</stp>
        <stp>[regression 04.xlsx]main!R16C6</stp>
        <tr r="F16" s="1"/>
      </tp>
      <tp t="s">
        <v>EUR</v>
        <stp/>
        <stp>##V3_BDPV12</stp>
        <stp>ZP989429 Corp</stp>
        <stp>crncy</stp>
        <stp>[regression 04.xlsx]curves!R9C21</stp>
        <tr r="U9" s="20"/>
      </tp>
      <tp t="s">
        <v>Banks</v>
        <stp/>
        <stp>##V3_BDPV12</stp>
        <stp>USF84914CU62 Corp</stp>
        <stp>INDUSTRY_GROUP</stp>
        <stp>[regression 04.xlsx]SEM!R381C6</stp>
        <tr r="F381" s="3"/>
      </tp>
      <tp t="s">
        <v>Banks</v>
        <stp/>
        <stp>##V3_BDPV12</stp>
        <stp>US456837AR44 Corp</stp>
        <stp>INDUSTRY_GROUP</stp>
        <stp>[regression 04.xlsx]SEM!R371C6</stp>
        <tr r="F371" s="3"/>
      </tp>
      <tp t="s">
        <v>Banks</v>
        <stp/>
        <stp>##V3_BDPV12</stp>
        <stp>US404280BP39 Corp</stp>
        <stp>INDUSTRY_GROUP</stp>
        <stp>[regression 04.xlsx]SEM!R390C6</stp>
        <tr r="F390" s="3"/>
      </tp>
      <tp t="s">
        <v>25/07/2023</v>
        <stp/>
        <stp>##V3_BDPV12</stp>
        <stp>AS146424 Corp</stp>
        <stp>nxt_call_dt</stp>
        <stp>[regression 04.xlsx]all names!R69C8</stp>
        <tr r="H69" s="16"/>
      </tp>
      <tp t="s">
        <v>22/12/2021</v>
        <stp/>
        <stp>##V3_BDPV12</stp>
        <stp>AM679347 Corp</stp>
        <stp>nxt_call_dt</stp>
        <stp>[regression 04.xlsx]all names!R68C8</stp>
        <tr r="H68" s="16"/>
      </tp>
      <tp t="s">
        <v>19/12/2026</v>
        <stp/>
        <stp>##V3_BDPV12</stp>
        <stp>ZR570567 Corp</stp>
        <stp>nxt_call_dt</stp>
        <stp>[regression 04.xlsx]all names!R49C9</stp>
        <tr r="I49" s="16"/>
      </tp>
      <tp t="s">
        <v>10/04/2021</v>
        <stp/>
        <stp>##V3_BDPV12</stp>
        <stp>EK825033 Corp</stp>
        <stp>nxt_call_dt</stp>
        <stp>[regression 04.xlsx]all names!R21C8</stp>
        <tr r="H21" s="16"/>
      </tp>
    </main>
    <main first="bofaddin.rtdserver">
      <tp t="s">
        <v>#N/A N/A</v>
        <stp/>
        <stp>BDH|307313756955617139</stp>
        <tr r="Z34" s="20"/>
      </tp>
    </main>
    <main first="bloomberg.rtd">
      <tp t="s">
        <v>20/04/2025</v>
        <stp/>
        <stp>##V3_BDPV12</stp>
        <stp>ZP454068 Corp</stp>
        <stp>nxt_call_dt</stp>
        <stp>[regression 04.xlsx]all names!R28C9</stp>
        <tr r="I28" s="16"/>
      </tp>
      <tp t="s">
        <v>19/12/2026</v>
        <stp/>
        <stp>##V3_BDPV12</stp>
        <stp>FR0013447877 Corp</stp>
        <stp>nxt_call_dt</stp>
        <stp>[regression 04.xlsx]SEM!R137C8</stp>
        <tr r="H137" s="3"/>
      </tp>
      <tp t="s">
        <v>09/04/2025</v>
        <stp/>
        <stp>##V3_BDPV12</stp>
        <stp>XS2024502960 Corp</stp>
        <stp>nxt_call_dt</stp>
        <stp>[regression 04.xlsx]SEM!R400C8</stp>
        <tr r="H400" s="3"/>
      </tp>
      <tp t="s">
        <v>03/10/2023</v>
        <stp/>
        <stp>##V3_BDPV12</stp>
        <stp>XS1888179477 Corp</stp>
        <stp>nxt_call_dt</stp>
        <stp>[regression 04.xlsx]SEM!R161C8</stp>
        <tr r="H161" s="3"/>
      </tp>
      <tp t="s">
        <v>18/07/2029</v>
        <stp/>
        <stp>##V3_BDPV12</stp>
        <stp>XS2010039548 Corp</stp>
        <stp>nxt_call_dt</stp>
        <stp>[regression 04.xlsx]SEM!R108C8</stp>
        <tr r="H108" s="3"/>
      </tp>
      <tp t="s">
        <v>17/06/2022</v>
        <stp/>
        <stp>##V3_BDPV12</stp>
        <stp>XS1247508903 Corp</stp>
        <stp>nxt_call_dt</stp>
        <stp>[regression 04.xlsx]SEM!R353C8</stp>
        <tr r="H353" s="3"/>
      </tp>
      <tp t="s">
        <v>15/03/2022</v>
        <stp/>
        <stp>##V3_BDPV12</stp>
        <stp>XS1481041587 Corp</stp>
        <stp>nxt_call_dt</stp>
        <stp>[regression 04.xlsx]SEM!R349C8</stp>
        <tr r="H349" s="3"/>
      </tp>
      <tp t="s">
        <v>08/07/2023</v>
        <stp/>
        <stp>##V3_BDPV12</stp>
        <stp>XS1788973573 Corp</stp>
        <stp>nxt_call_dt</stp>
        <stp>[regression 04.xlsx]SEM!R170C8</stp>
        <tr r="H170" s="3"/>
      </tp>
      <tp t="s">
        <v>Debt Fund</v>
        <stp/>
        <stp>##V3_BDPV12</stp>
        <stp>IE0032523478 Equity</stp>
        <stp>INDUSTRY_GROUP</stp>
        <stp>[regression 04.xlsx]SEM!R127C6</stp>
        <tr r="F127" s="3"/>
      </tp>
      <tp>
        <v>381.37460327148438</v>
        <stp/>
        <stp>##V3_BDPV12</stp>
        <stp>AN880322 Corp</stp>
        <stp>blp_i_sprd_mid</stp>
        <stp>[regression 04.xlsx]curves!R51C13</stp>
        <tr r="M51" s="20"/>
      </tp>
      <tp t="e">
        <v>#N/A</v>
        <stp/>
        <stp>##V3_BDPV12</stp>
        <stp xml:space="preserve">XS1120649584_JP_REPO </stp>
        <stp>INDUSTRY_GROUP</stp>
        <stp>[regression 04.xlsx]SEM!R212C6</stp>
        <tr r="F212" s="3"/>
      </tp>
      <tp t="e">
        <v>#N/A</v>
        <stp/>
        <stp>##V3_BDPV12</stp>
        <stp xml:space="preserve">XS0992293901_JP_REPO </stp>
        <stp>INDUSTRY_GROUP</stp>
        <stp>[regression 04.xlsx]SEM!R283C6</stp>
        <tr r="F283" s="3"/>
      </tp>
      <tp>
        <v>313.70538330078125</v>
        <stp/>
        <stp>##V3_BDPV12</stp>
        <stp>EK588292 Corp</stp>
        <stp>blp_i_sprd_mid</stp>
        <stp>[regression 04.xlsx]curves!R32C13</stp>
        <tr r="M32" s="20"/>
      </tp>
      <tp t="s">
        <v>15/10/2030</v>
        <stp/>
        <stp>##V3_BDPV12</stp>
        <stp>FR0013476595 Corp</stp>
        <stp>nxt_call_dt</stp>
        <stp>[regression 04.xlsx]SEM!R68C8</stp>
        <tr r="H68" s="3"/>
      </tp>
      <tp t="e">
        <v>#N/A</v>
        <stp/>
        <stp>##V3_BDPV12</stp>
        <stp xml:space="preserve">XS1498442521_JP_REPO </stp>
        <stp>INDUSTRY_GROUP</stp>
        <stp>[regression 04.xlsx]SEM!R232C6</stp>
        <tr r="F232" s="3"/>
      </tp>
      <tp t="s">
        <v>Electric</v>
        <stp/>
        <stp>##V3_BDPV12</stp>
        <stp>USF2893TAF33 Corp</stp>
        <stp>INDUSTRY_GROUP</stp>
        <stp>[regression 04.xlsx]SEM!R110C6</stp>
        <tr r="F110" s="3"/>
      </tp>
      <tp t="s">
        <v>25/02/2030</v>
        <stp/>
        <stp>##V3_BDPV12</stp>
        <stp>USF1R15XL274 Corp</stp>
        <stp>nxt_call_dt</stp>
        <stp>[regression 04.xlsx]SEM!R351C8</stp>
        <tr r="H351" s="3"/>
      </tp>
      <tp t="s">
        <v>EUR</v>
        <stp/>
        <stp>##V3_BDPV12</stp>
        <stp>AR936992 Corp</stp>
        <stp>crncy</stp>
        <stp>[regression 04.xlsx]curves!R9C20</stp>
        <tr r="T9" s="20"/>
      </tp>
      <tp t="s">
        <v>05/09/2024</v>
        <stp/>
        <stp>##V3_BDPV12</stp>
        <stp>ZR363806 Corp</stp>
        <stp>nxt_call_dt</stp>
        <stp>[regression 04.xlsx]all names!R46C8</stp>
        <tr r="H46" s="16"/>
      </tp>
      <tp t="s">
        <v>BAYER AG</v>
        <stp/>
        <stp>##V3_BDPV12</stp>
        <stp>DE000A11QR73 Corp</stp>
        <stp>short_name</stp>
        <stp>[regression 04.xlsx]main!R23C5</stp>
        <tr r="E23" s="1"/>
      </tp>
      <tp t="s">
        <v>04/04/2023</v>
        <stp/>
        <stp>##V3_BDPV12</stp>
        <stp>AM938782 Corp</stp>
        <stp>nxt_call_dt</stp>
        <stp>[regression 04.xlsx]all names!R64C8</stp>
        <tr r="H64" s="16"/>
      </tp>
      <tp t="s">
        <v>05/06/2027</v>
        <stp/>
        <stp>##V3_BDPV12</stp>
        <stp>ZR363807 Corp</stp>
        <stp>nxt_call_dt</stp>
        <stp>[regression 04.xlsx]all names!R46C9</stp>
        <tr r="I46" s="16"/>
      </tp>
    </main>
    <main first="bloomberg.rtd">
      <tp t="s">
        <v>01/07/2024</v>
        <stp/>
        <stp>##V3_BDPV12</stp>
        <stp>EK352403 Corp</stp>
        <stp>nxt_call_dt</stp>
        <stp>[regression 04.xlsx]all names!R16C8</stp>
        <tr r="H16" s="16"/>
      </tp>
      <tp t="s">
        <v>24/08/2023</v>
        <stp/>
        <stp>##V3_BDPV12</stp>
        <stp>AS640422 Corp</stp>
        <stp>nxt_call_dt</stp>
        <stp>[regression 04.xlsx]all names!R31C8</stp>
        <tr r="H31" s="16"/>
      </tp>
      <tp t="s">
        <v>02/01/2022</v>
        <stp/>
        <stp>##V3_BDPV12</stp>
        <stp>LW253022 Corp</stp>
        <stp>nxt_call_dt</stp>
        <stp>[regression 04.xlsx]all names!R55C8</stp>
        <tr r="H55" s="16"/>
      </tp>
      <tp t="s">
        <v>12/06/2021</v>
        <stp/>
        <stp>##V3_BDPV12</stp>
        <stp>EK634166 Corp</stp>
        <stp>nxt_call_dt</stp>
        <stp>[regression 04.xlsx]all names!R45C8</stp>
        <tr r="H45" s="16"/>
      </tp>
    </main>
    <main first="bloomberg.rtd">
      <tp t="s">
        <v>26/06/2023</v>
        <stp/>
        <stp>##V3_BDPV12</stp>
        <stp>EJ723329 Corp</stp>
        <stp>nxt_call_dt</stp>
        <stp>[regression 04.xlsx]all names!R50C8</stp>
        <tr r="H50" s="16"/>
      </tp>
      <tp t="s">
        <v>06/10/2026</v>
        <stp/>
        <stp>##V3_BDPV12</stp>
        <stp>QZ730458 Corp</stp>
        <stp>nxt_call_dt</stp>
        <stp>[regression 04.xlsx]all names!R67C9</stp>
        <tr r="I67" s="16"/>
      </tp>
    </main>
    <main first="bloomberg.rtd">
      <tp t="s">
        <v>19/03/2027</v>
        <stp/>
        <stp>##V3_BDPV12</stp>
        <stp>EK785024 Corp</stp>
        <stp>nxt_call_dt</stp>
        <stp>[regression 04.xlsx]all names!R70C9</stp>
        <tr r="I70" s="16"/>
      </tp>
    </main>
    <main first="bloomberg.rtd">
      <tp t="s">
        <v>28/09/2026</v>
        <stp/>
        <stp>##V3_BDPV12</stp>
        <stp>XS1884698256 Corp</stp>
        <stp>nxt_call_dt</stp>
        <stp>[regression 04.xlsx]SEM!R364C8</stp>
        <tr r="H364" s="3"/>
      </tp>
      <tp t="s">
        <v>25/01/2026</v>
        <stp/>
        <stp>##V3_BDPV12</stp>
        <stp>FR0013330537 Corp</stp>
        <stp>nxt_call_dt</stp>
        <stp>[regression 04.xlsx]SEM!R185C8</stp>
        <tr r="H185" s="3"/>
      </tp>
      <tp t="s">
        <v>07/02/2022</v>
        <stp/>
        <stp>##V3_BDPV12</stp>
        <stp>XS1028597315 Corp</stp>
        <stp>nxt_call_dt</stp>
        <stp>[regression 04.xlsx]SEM!R139C8</stp>
        <tr r="H139" s="3"/>
      </tp>
      <tp t="s">
        <v>18/05/2022</v>
        <stp/>
        <stp>##V3_BDPV12</stp>
        <stp>XS1413581205 Corp</stp>
        <stp>nxt_call_dt</stp>
        <stp>[regression 04.xlsx]SEM!R183C8</stp>
        <tr r="H183" s="3"/>
      </tp>
      <tp t="s">
        <v>03/06/2024</v>
        <stp/>
        <stp>##V3_BDPV12</stp>
        <stp>XS1323897725 Corp</stp>
        <stp>nxt_call_dt</stp>
        <stp>[regression 04.xlsx]SEM!R146C8</stp>
        <tr r="H146" s="3"/>
      </tp>
      <tp t="s">
        <v>15/03/2022</v>
        <stp/>
        <stp>##V3_BDPV12</stp>
        <stp>XS1481041587 Corp</stp>
        <stp>nxt_call_dt</stp>
        <stp>[regression 04.xlsx]SEM!R396C8</stp>
        <tr r="H396" s="3"/>
      </tp>
      <tp t="s">
        <v>30/03/2022</v>
        <stp/>
        <stp>##V3_BDPV12</stp>
        <stp>FR0012648590 Corp</stp>
        <stp>nxt_call_dt</stp>
        <stp>[regression 04.xlsx]SEM!R144C8</stp>
        <tr r="H144" s="3"/>
      </tp>
      <tp t="s">
        <v>04/09/2023</v>
        <stp/>
        <stp>##V3_BDPV12</stp>
        <stp>XS0968913342 Corp</stp>
        <stp>nxt_call_dt</stp>
        <stp>[regression 04.xlsx]SEM!R169C8</stp>
        <tr r="H169" s="3"/>
      </tp>
      <tp t="s">
        <v>15/01/2025</v>
        <stp/>
        <stp>##V3_BDPV12</stp>
        <stp>FR0013413887 Corp</stp>
        <stp>nxt_call_dt</stp>
        <stp>[regression 04.xlsx]SEM!R138C8</stp>
        <tr r="H138" s="3"/>
      </tp>
      <tp t="s">
        <v>#N/A Field Not Applicable</v>
        <stp/>
        <stp>##V3_BDPV12</stp>
        <stp>DE000A169NC2 Corp</stp>
        <stp>nxt_call_dt</stp>
        <stp>[regression 04.xlsx]SEM!R15C8</stp>
        <tr r="H15" s="3"/>
      </tp>
      <tp>
        <v>236.52322387695313</v>
        <stp/>
        <stp>##V3_BDPV12</stp>
        <stp>QZ730458 Corp</stp>
        <stp>blp_i_sprd_mid</stp>
        <stp>[regression 04.xlsx]curves!R46C14</stp>
        <tr r="N46" s="20"/>
      </tp>
      <tp>
        <v>377.242919921875</v>
        <stp/>
        <stp>##V3_BDPV12</stp>
        <stp>ZR796862 Corp</stp>
        <stp>blp_i_sprd_mid</stp>
        <stp>[regression 04.xlsx]curves!R28C14</stp>
        <tr r="N28" s="20"/>
      </tp>
      <tp>
        <v>355.5770263671875</v>
        <stp/>
        <stp>##V3_BDPV12</stp>
        <stp>ZR796682 Corp</stp>
        <stp>blp_i_sprd_mid</stp>
        <stp>[regression 04.xlsx]curves!R28C13</stp>
        <tr r="M28" s="20"/>
      </tp>
      <tp>
        <v>183.43484497070313</v>
        <stp/>
        <stp>##V3_BDPV12</stp>
        <stp>EJ723329 Corp</stp>
        <stp>blp_i_sprd_mid</stp>
        <stp>[regression 04.xlsx]curves!R35C13</stp>
        <tr r="M35" s="20"/>
      </tp>
      <tp t="e">
        <v>#N/A</v>
        <stp/>
        <stp>##V3_BDPV12</stp>
        <stp xml:space="preserve">XS1152338072_JP_REPO </stp>
        <stp>INDUSTRY_GROUP</stp>
        <stp>[regression 04.xlsx]SEM!R265C6</stp>
        <tr r="F265" s="3"/>
      </tp>
      <tp t="e">
        <v>#N/A</v>
        <stp/>
        <stp>##V3_BDPV12</stp>
        <stp xml:space="preserve">XS1888180996_JP_REPO </stp>
        <stp>INDUSTRY_GROUP</stp>
        <stp>[regression 04.xlsx]SEM!R310C6</stp>
        <tr r="F310" s="3"/>
      </tp>
      <tp t="e">
        <v>#N/A</v>
        <stp/>
        <stp>##V3_BDPV12</stp>
        <stp xml:space="preserve">XS1413581205_JP_REPO </stp>
        <stp>INDUSTRY_GROUP</stp>
        <stp>[regression 04.xlsx]SEM!R298C6</stp>
        <tr r="F298" s="3"/>
      </tp>
      <tp t="e">
        <v>#N/A</v>
        <stp/>
        <stp>##V3_BDPV12</stp>
        <stp xml:space="preserve">XS2020583618_JP_REPO </stp>
        <stp>INDUSTRY_GROUP</stp>
        <stp>[regression 04.xlsx]SEM!R289C6</stp>
        <tr r="F289" s="3"/>
      </tp>
      <tp t="e">
        <v>#N/A</v>
        <stp/>
        <stp>##V3_BDPV12</stp>
        <stp xml:space="preserve">XS1413581205_CS_REPO </stp>
        <stp>INDUSTRY_GROUP</stp>
        <stp>[regression 04.xlsx]SEM!R338C6</stp>
        <tr r="F338" s="3"/>
      </tp>
      <tp t="e">
        <v>#N/A</v>
        <stp/>
        <stp>##V3_BDPV12</stp>
        <stp xml:space="preserve">XS1888179477_JP_REPO </stp>
        <stp>INDUSTRY_GROUP</stp>
        <stp>[regression 04.xlsx]SEM!R309C6</stp>
        <tr r="F309" s="3"/>
      </tp>
      <tp>
        <v>5.25</v>
        <stp/>
        <stp>##V3_BDPV12</stp>
        <stp>XS1294342792 Corp</stp>
        <stp>coupon</stp>
        <stp>[regression 04.xlsx]main!R30C6</stp>
        <tr r="F30" s="1"/>
      </tp>
      <tp>
        <v>4.5</v>
        <stp/>
        <stp>##V3_BDPV12</stp>
        <stp>XS1405763019 Corp</stp>
        <stp>coupon</stp>
        <stp>[regression 04.xlsx]main!R18C6</stp>
        <tr r="F18" s="1"/>
      </tp>
      <tp t="s">
        <v>25/03/2021</v>
        <stp/>
        <stp>##V3_BDPV12</stp>
        <stp>EK803079 Corp</stp>
        <stp>nxt_call_dt</stp>
        <stp>[regression 04.xlsx]directH (repsm)!R25C5</stp>
        <tr r="E25" s="18"/>
      </tp>
    </main>
    <main first="bloomberg.rtd">
      <tp t="s">
        <v>19/07/2027</v>
        <stp/>
        <stp>##V3_BDPV12</stp>
        <stp>AO262515 Corp</stp>
        <stp>nxt_call_dt</stp>
        <stp>[regression 04.xlsx]all names!R57C9</stp>
        <tr r="I57" s="16"/>
      </tp>
      <tp t="s">
        <v>30/03/2026</v>
        <stp/>
        <stp>##V3_BDPV12</stp>
        <stp>UV323151 Corp</stp>
        <stp>nxt_call_dt</stp>
        <stp>[regression 04.xlsx]all names!R52C9</stp>
        <tr r="I52" s="16"/>
      </tp>
      <tp t="s">
        <v>02/06/2021</v>
        <stp/>
        <stp>##V3_BDPV12</stp>
        <stp>QJ937853 Corp</stp>
        <stp>nxt_call_dt</stp>
        <stp>[regression 04.xlsx]all names!R58C8</stp>
        <tr r="H58" s="16"/>
      </tp>
      <tp t="s">
        <v>BAYER AG</v>
        <stp/>
        <stp>##V3_BDPV12</stp>
        <stp>DE000A11QR73 Corp</stp>
        <stp>short_name</stp>
        <stp>[regression 04.xlsx]main!R22C5</stp>
        <tr r="E22" s="1"/>
      </tp>
      <tp t="s">
        <v>ECLEAR 2 5/8 04/11/48</v>
        <stp/>
        <stp>##V3_BDPV12</stp>
        <stp>XS1797663967 Corp</stp>
        <stp>security_name</stp>
        <stp>[regression 04.xlsx]historic!R8C7</stp>
        <tr r="G8" s="2"/>
      </tp>
      <tp t="s">
        <v>01/10/2021</v>
        <stp/>
        <stp>##V3_BDPV12</stp>
        <stp>EK508481 Corp</stp>
        <stp>nxt_call_dt</stp>
        <stp>[regression 04.xlsx]all names!R49C8</stp>
        <tr r="H49" s="16"/>
      </tp>
    </main>
    <main first="bloomberg.rtd">
      <tp t="s">
        <v>30/01/2025</v>
        <stp/>
        <stp>##V3_BDPV12</stp>
        <stp>ZP659512 Corp</stp>
        <stp>nxt_call_dt</stp>
        <stp>[regression 04.xlsx]all names!R53C9</stp>
        <tr r="I53" s="16"/>
      </tp>
    </main>
    <main first="bloomberg.rtd">
      <tp t="s">
        <v>16/07/2025</v>
        <stp/>
        <stp>##V3_BDPV12</stp>
        <stp>ZS108668 Corp</stp>
        <stp>nxt_call_dt</stp>
        <stp>[regression 04.xlsx]all names!R23C9</stp>
        <tr r="I23" s="16"/>
      </tp>
    </main>
    <main first="bloomberg.rtd">
      <tp t="s">
        <v>03/09/2027</v>
        <stp/>
        <stp>##V3_BDPV12</stp>
        <stp>ZQ782646 Corp</stp>
        <stp>nxt_call_dt</stp>
        <stp>[regression 04.xlsx]all names!R27C9</stp>
        <tr r="I27" s="16"/>
      </tp>
    </main>
    <main first="bloomberg.rtd">
      <tp t="s">
        <v>12/01/2025</v>
        <stp/>
        <stp>##V3_BDPV12</stp>
        <stp>AZ576858 Corp</stp>
        <stp>nxt_call_dt</stp>
        <stp>[regression 04.xlsx]all names!R14C9</stp>
        <tr r="I14" s="16"/>
      </tp>
      <tp t="s">
        <v>19/11/2023</v>
        <stp/>
        <stp>##V3_BDPV12</stp>
        <stp>QJ787834 Corp</stp>
        <stp>nxt_call_dt</stp>
        <stp>[regression 04.xlsx]all names!R70C8</stp>
        <tr r="H70" s="16"/>
      </tp>
      <tp t="s">
        <v>29/03/2024</v>
        <stp/>
        <stp>##V3_BDPV12</stp>
        <stp>ES0813211010 Corp</stp>
        <stp>nxt_call_dt</stp>
        <stp>[regression 04.xlsx]SEM!R350C8</stp>
        <tr r="H350" s="3"/>
      </tp>
      <tp t="s">
        <v>16/01/2023</v>
        <stp/>
        <stp>##V3_BDPV12</stp>
        <stp>FR0013310505 Corp</stp>
        <stp>nxt_call_dt</stp>
        <stp>[regression 04.xlsx]SEM!R124C8</stp>
        <tr r="H124" s="3"/>
      </tp>
      <tp t="s">
        <v>25/07/2023</v>
        <stp/>
        <stp>##V3_BDPV12</stp>
        <stp>FR0013330529 Corp</stp>
        <stp>nxt_call_dt</stp>
        <stp>[regression 04.xlsx]SEM!R184C8</stp>
        <tr r="H184" s="3"/>
      </tp>
      <tp t="s">
        <v>19/01/2021</v>
        <stp/>
        <stp>##V3_BDPV12</stp>
        <stp>XS1346815787 Corp</stp>
        <stp>nxt_call_dt</stp>
        <stp>[regression 04.xlsx]SEM!R392C8</stp>
        <tr r="H392" s="3"/>
      </tp>
      <tp t="s">
        <v>22/06/2026</v>
        <stp/>
        <stp>##V3_BDPV12</stp>
        <stp>XS1795406658 Corp</stp>
        <stp>nxt_call_dt</stp>
        <stp>[regression 04.xlsx]SEM!R150C8</stp>
        <tr r="H150" s="3"/>
      </tp>
      <tp t="s">
        <v>02/03/2025</v>
        <stp/>
        <stp>##V3_BDPV12</stp>
        <stp>XS2114413565 Corp</stp>
        <stp>nxt_call_dt</stp>
        <stp>[regression 04.xlsx]SEM!R182C8</stp>
        <tr r="H182" s="3"/>
      </tp>
      <tp t="s">
        <v>29/01/2026</v>
        <stp/>
        <stp>##V3_BDPV12</stp>
        <stp>FR0011401728 Corp</stp>
        <stp>nxt_call_dt</stp>
        <stp>[regression 04.xlsx]SEM!R114C8</stp>
        <tr r="H114" s="3"/>
      </tp>
      <tp t="s">
        <v>23/04/2023</v>
        <stp/>
        <stp>##V3_BDPV12</stp>
        <stp>XS1222591023 Corp</stp>
        <stp>nxt_call_dt</stp>
        <stp>[regression 04.xlsx]SEM!R171C8</stp>
        <tr r="H171" s="3"/>
      </tp>
      <tp t="s">
        <v>05/05/2023</v>
        <stp/>
        <stp>##V3_BDPV12</stp>
        <stp>XS1501167164 Corp</stp>
        <stp>nxt_call_dt</stp>
        <stp>[regression 04.xlsx]SEM!R153C8</stp>
        <tr r="H153" s="3"/>
      </tp>
      <tp t="s">
        <v>16/04/2024</v>
        <stp/>
        <stp>##V3_BDPV12</stp>
        <stp>XS1956051145 Corp</stp>
        <stp>nxt_call_dt</stp>
        <stp>[regression 04.xlsx]SEM!R414C8</stp>
        <tr r="H414" s="3"/>
      </tp>
      <tp t="s">
        <v>14/06/2027</v>
        <stp/>
        <stp>##V3_BDPV12</stp>
        <stp>XS1629774230 Corp</stp>
        <stp>nxt_call_dt</stp>
        <stp>[regression 04.xlsx]SEM!R168C8</stp>
        <tr r="H168" s="3"/>
      </tp>
      <tp t="s">
        <v>03/07/2025</v>
        <stp/>
        <stp>##V3_BDPV12</stp>
        <stp>XS1888180996 Corp</stp>
        <stp>nxt_call_dt</stp>
        <stp>[regression 04.xlsx]SEM!R162C8</stp>
        <tr r="H162" s="3"/>
      </tp>
      <tp t="s">
        <v>18/12/2024</v>
        <stp/>
        <stp>##V3_BDPV12</stp>
        <stp>XS1076957700 Corp</stp>
        <stp>nxt_call_dt</stp>
        <stp>[regression 04.xlsx]SEM!R402C8</stp>
        <tr r="H402" s="3"/>
      </tp>
      <tp t="s">
        <v>17/02/2026</v>
        <stp/>
        <stp>##V3_BDPV12</stp>
        <stp>ZP989429 Corp</stp>
        <stp>nxt_call_dt</stp>
        <stp>[regression 04.xlsx]curves!R9C10</stp>
        <tr r="J9" s="20"/>
      </tp>
      <tp t="s">
        <v>#N/A Field Not Applicable</v>
        <stp/>
        <stp>##V3_BDPV12</stp>
        <stp>RXM0 Comdty</stp>
        <stp>INDUSTRY_GROUP</stp>
        <stp>[regression 04.xlsx]SEM!R74C6</stp>
        <tr r="F74" s="3"/>
      </tp>
      <tp t="s">
        <v>SOLVAY SA</v>
        <stp/>
        <stp>##V3_BDPV12</stp>
        <stp>BE6309987400 Corp</stp>
        <stp>short_name</stp>
        <stp>[regression 04.xlsx]main!R4C5</stp>
        <tr r="E4" s="1"/>
      </tp>
      <tp>
        <v>556.5550537109375</v>
        <stp/>
        <stp>##V3_BDPV12</stp>
        <stp>ZS108668 Corp</stp>
        <stp>blp_i_sprd_mid</stp>
        <stp>[regression 04.xlsx]curves!R17C14</stp>
        <tr r="N17" s="20"/>
      </tp>
      <tp t="e">
        <v>#N/A</v>
        <stp/>
        <stp>##V3_BDPV12</stp>
        <stp xml:space="preserve">XS1222591023_JP_REPO </stp>
        <stp>INDUSTRY_GROUP</stp>
        <stp>[regression 04.xlsx]SEM!R208C6</stp>
        <tr r="F208" s="3"/>
      </tp>
      <tp t="e">
        <v>#N/A</v>
        <stp/>
        <stp>##V3_BDPV12</stp>
        <stp xml:space="preserve">XS1196714429_JP_REPO </stp>
        <stp>INDUSTRY_GROUP</stp>
        <stp>[regression 04.xlsx]SEM!R286C6</stp>
        <tr r="F286" s="3"/>
      </tp>
      <tp>
        <v>398.30859375</v>
        <stp/>
        <stp>##V3_BDPV12</stp>
        <stp>EK811579 Corp</stp>
        <stp>blp_i_sprd_mid</stp>
        <stp>[regression 04.xlsx]curves!R51C14</stp>
        <tr r="N51" s="20"/>
      </tp>
      <tp t="e">
        <v>#N/A</v>
        <stp/>
        <stp>##V3_BDPV12</stp>
        <stp xml:space="preserve">XS1222590488_JP_REPO </stp>
        <stp>INDUSTRY_GROUP</stp>
        <stp>[regression 04.xlsx]SEM!R229C6</stp>
        <tr r="F229" s="3"/>
      </tp>
      <tp>
        <v>212.73809814453125</v>
        <stp/>
        <stp>##V3_BDPV12</stp>
        <stp>AP691131 Corp</stp>
        <stp>blp_i_sprd_mid</stp>
        <stp>[regression 04.xlsx]curves!R15C13</stp>
        <tr r="M15" s="20"/>
      </tp>
      <tp>
        <v>212.73809814453125</v>
        <stp/>
        <stp>##V3_BDPV12</stp>
        <stp>AP691131 Corp</stp>
        <stp>blp_i_sprd_mid</stp>
        <stp>[regression 04.xlsx]curves!R15C14</stp>
        <tr r="N15" s="20"/>
      </tp>
      <tp t="e">
        <v>#N/A</v>
        <stp/>
        <stp>##V3_BDPV12</stp>
        <stp xml:space="preserve">XS1498442521_CS_REPO </stp>
        <stp>INDUSTRY_GROUP</stp>
        <stp>[regression 04.xlsx]SEM!R330C6</stp>
        <tr r="F330" s="3"/>
      </tp>
      <tp t="s">
        <v>19/06/2025</v>
        <stp/>
        <stp>##V3_BDPV12</stp>
        <stp>FR0013365285 Corp</stp>
        <stp>nxt_call_dt</stp>
        <stp>[regression 04.xlsx]SEM!R29C8</stp>
        <tr r="H29" s="3"/>
      </tp>
      <tp t="e">
        <v>#N/A</v>
        <stp/>
        <stp>##V3_BDPV12</stp>
        <stp xml:space="preserve">XS1597324950_JP_REPO </stp>
        <stp>INDUSTRY_GROUP</stp>
        <stp>[regression 04.xlsx]SEM!R246C6</stp>
        <tr r="F246" s="3"/>
      </tp>
      <tp>
        <v>434.85101318359375</v>
        <stp/>
        <stp>##V3_BDPV12</stp>
        <stp>AP809058 Corp</stp>
        <stp>blp_i_sprd_mid</stp>
        <stp>[regression 04.xlsx]curves!R25C14</stp>
        <tr r="N25" s="20"/>
      </tp>
      <tp>
        <v>2.625</v>
        <stp/>
        <stp>##V3_BDPV12</stp>
        <stp>XS1195202822 Corp</stp>
        <stp>coupon</stp>
        <stp>[regression 04.xlsx]main!R43C6</stp>
        <tr r="F43" s="1"/>
      </tp>
      <tp t="s">
        <v>#N/A Invalid Security</v>
        <stp/>
        <stp>##V3_BDPV12</stp>
        <stp>IE00B3F81R35 Corp</stp>
        <stp>security name</stp>
        <stp>[regression 04.xlsx]tkrBbg!R2C7</stp>
        <tr r="G2" s="5"/>
      </tp>
      <tp>
        <v>1.75</v>
        <stp/>
        <stp>##V3_BDPV12</stp>
        <stp>XS1974787480 Corp</stp>
        <stp>coupon</stp>
        <stp>[regression 04.xlsx]main!R38C6</stp>
        <tr r="F38" s="1"/>
      </tp>
      <tp t="s">
        <v>Electric</v>
        <stp/>
        <stp>##V3_BDPV12</stp>
        <stp>USF2893TAM83 Corp</stp>
        <stp>INDUSTRY_GROUP</stp>
        <stp>[regression 04.xlsx]SEM!R112C6</stp>
        <tr r="F112" s="3"/>
      </tp>
      <tp>
        <v>6.25</v>
        <stp/>
        <stp>##V3_BDPV12</stp>
        <stp>XS1294343337 Corp</stp>
        <stp>coupon</stp>
        <stp>[regression 04.xlsx]main!R32C6</stp>
        <tr r="F32" s="1"/>
      </tp>
      <tp t="s">
        <v>WIEAV 5 PERP</v>
        <stp/>
        <stp>##V3_BDPV12</stp>
        <stp>DE000A1ZN206 Corp</stp>
        <stp>security name</stp>
        <stp>[regression 04.xlsx]tkrBbg!R2C7</stp>
        <tr r="G2" s="5"/>
      </tp>
    </main>
    <main first="bloomberg.rtd">
      <tp t="s">
        <v>25/03/2029</v>
        <stp/>
        <stp>##V3_BDPV12</stp>
        <stp>AZ207706 Corp</stp>
        <stp>nxt_call_dt</stp>
        <stp>[regression 04.xlsx]all names!R45C9</stp>
        <tr r="I45" s="16"/>
      </tp>
    </main>
    <main first="bloomberg.rtd">
      <tp t="s">
        <v>30/01/2024</v>
        <stp/>
        <stp>##V3_BDPV12</stp>
        <stp>AW875570 Corp</stp>
        <stp>nxt_call_dt</stp>
        <stp>[regression 04.xlsx]all names!R28C8</stp>
        <tr r="H28" s="16"/>
      </tp>
      <tp t="s">
        <v>08/11/2024</v>
        <stp/>
        <stp>##V3_BDPV12</stp>
        <stp>ZQ376350 Corp</stp>
        <stp>nxt_call_dt</stp>
        <stp>[regression 04.xlsx]all names!R41C9</stp>
        <tr r="I41" s="16"/>
      </tp>
    </main>
    <main first="bloomberg.rtd">
      <tp t="s">
        <v>09/08/2023</v>
        <stp/>
        <stp>##V3_BDPV12</stp>
        <stp>AS322477 Corp</stp>
        <stp>nxt_call_dt</stp>
        <stp>[regression 04.xlsx]all names!R23C8</stp>
        <tr r="H23" s="16"/>
      </tp>
    </main>
    <main first="bloomberg.rtd">
      <tp t="s">
        <v>06/06/2023</v>
        <stp/>
        <stp>##V3_BDPV12</stp>
        <stp>AL243419 Corp</stp>
        <stp>nxt_call_dt</stp>
        <stp>[regression 04.xlsx]all names!R44C9</stp>
        <tr r="I44" s="16"/>
      </tp>
      <tp t="s">
        <v>06/06/2023</v>
        <stp/>
        <stp>##V3_BDPV12</stp>
        <stp>AL243419 Corp</stp>
        <stp>nxt_call_dt</stp>
        <stp>[regression 04.xlsx]all names!R44C8</stp>
        <tr r="H44" s="16"/>
      </tp>
      <tp t="s">
        <v>25/07/2023</v>
        <stp/>
        <stp>##V3_BDPV12</stp>
        <stp>FR0013330529 Corp</stp>
        <stp>nxt_call_dt</stp>
        <stp>[regression 04.xlsx]SEM!R157C8</stp>
        <tr r="H157" s="3"/>
      </tp>
      <tp t="s">
        <v>01/03/2024</v>
        <stp/>
        <stp>##V3_BDPV12</stp>
        <stp>XS1952091202 Corp</stp>
        <stp>nxt_call_dt</stp>
        <stp>[regression 04.xlsx]SEM!R380C8</stp>
        <tr r="H380" s="3"/>
      </tp>
      <tp t="s">
        <v>24/08/2026</v>
        <stp/>
        <stp>##V3_BDPV12</stp>
        <stp>XS1713463559 Corp</stp>
        <stp>nxt_call_dt</stp>
        <stp>[regression 04.xlsx]SEM!R176C8</stp>
        <tr r="H176" s="3"/>
      </tp>
      <tp t="s">
        <v>12/06/2021</v>
        <stp/>
        <stp>##V3_BDPV12</stp>
        <stp>XS1152338072 Corp</stp>
        <stp>nxt_call_dt</stp>
        <stp>[regression 04.xlsx]SEM!R132C8</stp>
        <tr r="H132" s="3"/>
      </tp>
      <tp t="s">
        <v>30/03/2026</v>
        <stp/>
        <stp>##V3_BDPV12</stp>
        <stp>XS1254119750 Corp</stp>
        <stp>nxt_call_dt</stp>
        <stp>[regression 04.xlsx]SEM!R143C8</stp>
        <tr r="H143" s="3"/>
      </tp>
      <tp t="s">
        <v>19/11/2024</v>
        <stp/>
        <stp>##V3_BDPV12</stp>
        <stp>XS2010037765 Corp</stp>
        <stp>nxt_call_dt</stp>
        <stp>[regression 04.xlsx]SEM!R177C8</stp>
        <tr r="H177" s="3"/>
      </tp>
      <tp t="s">
        <v>15/10/2021</v>
        <stp/>
        <stp>##V3_BDPV12</stp>
        <stp>XS1425367494 Corp</stp>
        <stp>nxt_call_dt</stp>
        <stp>[regression 04.xlsx]SEM!R361C8</stp>
        <tr r="H361" s="3"/>
      </tp>
      <tp t="s">
        <v>12/11/2024</v>
        <stp/>
        <stp>##V3_BDPV12</stp>
        <stp>XS1890845875 Corp</stp>
        <stp>nxt_call_dt</stp>
        <stp>[regression 04.xlsx]SEM!R128C8</stp>
        <tr r="H128" s="3"/>
      </tp>
      <tp>
        <v>222.02919006347656</v>
        <stp/>
        <stp>##V3_BDPV12</stp>
        <stp>ZQ804479 Corp</stp>
        <stp>blp_i_sprd_mid</stp>
        <stp>[regression 04.xlsx]curves!R35C14</stp>
        <tr r="N35" s="20"/>
      </tp>
      <tp t="s">
        <v>#N/A Field Not Applicable</v>
        <stp/>
        <stp>##V3_BDPV12</stp>
        <stp>DE0001102499 Govt</stp>
        <stp>nxt_call_dt</stp>
        <stp>[regression 04.xlsx]SEM!R18C8</stp>
        <tr r="H18" s="3"/>
      </tp>
      <tp t="s">
        <v>24/07/2030</v>
        <stp/>
        <stp>##V3_BDPV12</stp>
        <stp>FR0013455813 Corp</stp>
        <stp>nxt_call_dt</stp>
        <stp>[regression 04.xlsx]SEM!R28C8</stp>
        <tr r="H28" s="3"/>
      </tp>
      <tp>
        <v>388.66433715820313</v>
        <stp/>
        <stp>##V3_BDPV12</stp>
        <stp>BJ814648 Corp</stp>
        <stp>blp_i_sprd_mid</stp>
        <stp>[regression 04.xlsx]curves!R36C14</stp>
        <tr r="N36" s="20"/>
      </tp>
      <tp>
        <v>256.91030883789063</v>
        <stp/>
        <stp>##V3_BDPV12</stp>
        <stp>EK803079 Corp</stp>
        <stp>blp_i_sprd_mid</stp>
        <stp>[regression 04.xlsx]curves!R36C13</stp>
        <tr r="M36" s="20"/>
      </tp>
      <tp t="e">
        <v>#N/A</v>
        <stp/>
        <stp>##V3_BDPV12</stp>
        <stp xml:space="preserve">XS2010039548_JP_REPO </stp>
        <stp>INDUSTRY_GROUP</stp>
        <stp>[regression 04.xlsx]SEM!R222C6</stp>
        <tr r="F222" s="3"/>
      </tp>
      <tp>
        <v>260.76742553710938</v>
        <stp/>
        <stp>##V3_BDPV12</stp>
        <stp>AQ711148 Corp</stp>
        <stp>blp_i_sprd_mid</stp>
        <stp>[regression 04.xlsx]curves!R24C13</stp>
        <tr r="M24" s="20"/>
      </tp>
      <tp t="e">
        <v>#N/A</v>
        <stp/>
        <stp>##V3_BDPV12</stp>
        <stp xml:space="preserve">XS1222591023_CS_REPO </stp>
        <stp>INDUSTRY_GROUP</stp>
        <stp>[regression 04.xlsx]SEM!R329C6</stp>
        <tr r="F329" s="3"/>
      </tp>
      <tp t="e">
        <v>#N/A</v>
        <stp/>
        <stp>##V3_BDPV12</stp>
        <stp xml:space="preserve">XS1216019585_CS_REPO </stp>
        <stp>INDUSTRY_GROUP</stp>
        <stp>[regression 04.xlsx]SEM!R342C6</stp>
        <tr r="F342" s="3"/>
      </tp>
      <tp t="e">
        <v>#N/A</v>
        <stp/>
        <stp>##V3_BDPV12</stp>
        <stp xml:space="preserve">XS1888180640_JP_REPO </stp>
        <stp>INDUSTRY_GROUP</stp>
        <stp>[regression 04.xlsx]SEM!R312C6</stp>
        <tr r="F312" s="3"/>
      </tp>
      <tp t="s">
        <v>Electric</v>
        <stp/>
        <stp>##V3_BDPV12</stp>
        <stp>USF2893TAF33 Corp</stp>
        <stp>INDUSTRY_GROUP</stp>
        <stp>[regression 04.xlsx]SEM!R173C6</stp>
        <tr r="F173" s="3"/>
      </tp>
      <tp t="s">
        <v>Banks</v>
        <stp/>
        <stp>##V3_BDPV12</stp>
        <stp>US780099CK11 Corp</stp>
        <stp>INDUSTRY_GROUP</stp>
        <stp>[regression 04.xlsx]SEM!R379C6</stp>
        <tr r="F379" s="3"/>
      </tp>
      <tp t="s">
        <v>29/09/2025</v>
        <stp/>
        <stp>##V3_BDPV12</stp>
        <stp>USF43628B413 Corp</stp>
        <stp>nxt_call_dt</stp>
        <stp>[regression 04.xlsx]SEM!R383C8</stp>
        <tr r="H383" s="3"/>
      </tp>
      <tp>
        <v>1.75</v>
        <stp/>
        <stp>##V3_BDPV12</stp>
        <stp>XS1974787480 Corp</stp>
        <stp>coupon</stp>
        <stp>[regression 04.xlsx]main!R39C6</stp>
        <tr r="F39" s="1"/>
      </tp>
      <tp>
        <v>4.5</v>
        <stp/>
        <stp>##V3_BDPV12</stp>
        <stp>XS1207058733 Corp</stp>
        <stp>coupon</stp>
        <stp>[regression 04.xlsx]main!R31C6</stp>
        <tr r="F31" s="1"/>
      </tp>
      <tp t="s">
        <v>11/03/2026</v>
        <stp/>
        <stp>##V3_BDPV12</stp>
        <stp>BJ814648 Corp</stp>
        <stp>nxt_call_dt</stp>
        <stp>[regression 04.xlsx]directH (repsm)!R27C5</stp>
        <tr r="E27" s="18"/>
      </tp>
      <tp t="s">
        <v>Banks</v>
        <stp/>
        <stp>##V3_BDPV12</stp>
        <stp>USH4209UAT37 Corp</stp>
        <stp>INDUSTRY_GROUP</stp>
        <stp>[regression 04.xlsx]SEM!R429C6</stp>
        <tr r="F429" s="3"/>
      </tp>
    </main>
    <main first="bloomberg.rtd">
      <tp t="s">
        <v>18/05/2025</v>
        <stp/>
        <stp>##V3_BDPV12</stp>
        <stp>BG013162 Corp</stp>
        <stp>nxt_call_dt</stp>
        <stp>[regression 04.xlsx]all names!R20C8</stp>
        <tr r="H20" s="16"/>
      </tp>
      <tp t="s">
        <v>18/05/2025</v>
        <stp/>
        <stp>##V3_BDPV12</stp>
        <stp>BG013162 Corp</stp>
        <stp>nxt_call_dt</stp>
        <stp>[regression 04.xlsx]all names!R20C9</stp>
        <tr r="I20" s="16"/>
      </tp>
      <tp t="s">
        <v>17/12/2021</v>
        <stp/>
        <stp>##V3_BDPV12</stp>
        <stp>EK642935 Corp</stp>
        <stp>nxt_call_dt</stp>
        <stp>[regression 04.xlsx]all names!R13C8</stp>
        <tr r="H13" s="16"/>
      </tp>
      <tp t="s">
        <v>17/12/2021</v>
        <stp/>
        <stp>##V3_BDPV12</stp>
        <stp>EK642935 Corp</stp>
        <stp>nxt_call_dt</stp>
        <stp>[regression 04.xlsx]all names!R13C9</stp>
        <tr r="I13" s="16"/>
      </tp>
      <tp t="s">
        <v>28/03/2023</v>
        <stp/>
        <stp>##V3_BDPV12</stp>
        <stp>EJ606316 Corp</stp>
        <stp>nxt_call_dt</stp>
        <stp>[regression 04.xlsx]all names!R41C8</stp>
        <tr r="H41" s="16"/>
      </tp>
    </main>
    <main first="bloomberg.rtd">
      <tp t="s">
        <v>29/01/2024</v>
        <stp/>
        <stp>##V3_BDPV12</stp>
        <stp>AL211915 Corp</stp>
        <stp>nxt_call_dt</stp>
        <stp>[regression 04.xlsx]all names!R55C9</stp>
        <tr r="I55" s="16"/>
      </tp>
      <tp t="s">
        <v>19/11/2024</v>
        <stp/>
        <stp>##V3_BDPV12</stp>
        <stp>ZQ578143 Corp</stp>
        <stp>nxt_call_dt</stp>
        <stp>[regression 04.xlsx]all names!R37C9</stp>
        <tr r="I37" s="16"/>
      </tp>
      <tp t="s">
        <v>19/11/2024</v>
        <stp/>
        <stp>##V3_BDPV12</stp>
        <stp>ZQ578143 Corp</stp>
        <stp>nxt_call_dt</stp>
        <stp>[regression 04.xlsx]all names!R37C8</stp>
        <tr r="H37" s="16"/>
      </tp>
    </main>
    <main first="bloomberg.rtd">
      <tp t="s">
        <v>01/01/2025</v>
        <stp/>
        <stp>##V3_BDPV12</stp>
        <stp>ZR796682 Corp</stp>
        <stp>nxt_call_dt</stp>
        <stp>[regression 04.xlsx]all names!R39C8</stp>
        <tr r="H39" s="16"/>
      </tp>
    </main>
    <main first="bloomberg.rtd">
      <tp t="s">
        <v>18/05/2022</v>
        <stp/>
        <stp>##V3_BDPV12</stp>
        <stp>LW068019 Corp</stp>
        <stp>nxt_call_dt</stp>
        <stp>[regression 04.xlsx]all names!R67C8</stp>
        <tr r="H67" s="16"/>
      </tp>
    </main>
    <main first="bloomberg.rtd">
      <tp t="s">
        <v>09/12/2025</v>
        <stp/>
        <stp>##V3_BDPV12</stp>
        <stp>QJ993374 Corp</stp>
        <stp>nxt_call_dt</stp>
        <stp>[regression 04.xlsx]all names!R48C9</stp>
        <tr r="I48" s="16"/>
      </tp>
      <tp t="s">
        <v>11/08/2022</v>
        <stp/>
        <stp>##V3_BDPV12</stp>
        <stp>ZR457518 Corp</stp>
        <stp>nxt_call_dt</stp>
        <stp>[regression 04.xlsx]all names!R33C8</stp>
        <tr r="H33" s="16"/>
      </tp>
      <tp t="s">
        <v>04/09/2023</v>
        <stp/>
        <stp>##V3_BDPV12</stp>
        <stp>XS1795406575 Corp</stp>
        <stp>nxt_call_dt</stp>
        <stp>[regression 04.xlsx]SEM!R151C8</stp>
        <tr r="H151" s="3"/>
      </tp>
      <tp t="s">
        <v>28/09/2026</v>
        <stp/>
        <stp>##V3_BDPV12</stp>
        <stp>XS1884698256 Corp</stp>
        <stp>nxt_call_dt</stp>
        <stp>[regression 04.xlsx]SEM!R407C8</stp>
        <tr r="H407" s="3"/>
      </tp>
      <tp t="s">
        <v>09/12/2025</v>
        <stp/>
        <stp>##V3_BDPV12</stp>
        <stp>XS1294343337 Corp</stp>
        <stp>nxt_call_dt</stp>
        <stp>[regression 04.xlsx]SEM!R136C8</stp>
        <tr r="H136" s="3"/>
      </tp>
      <tp t="s">
        <v>10/04/2021</v>
        <stp/>
        <stp>##V3_BDPV12</stp>
        <stp>XS1216020161 Corp</stp>
        <stp>nxt_call_dt</stp>
        <stp>[regression 04.xlsx]SEM!R106C8</stp>
        <tr r="H106" s="3"/>
      </tp>
      <tp t="s">
        <v>19/11/2024</v>
        <stp/>
        <stp>##V3_BDPV12</stp>
        <stp>XS2010037765 Corp</stp>
        <stp>nxt_call_dt</stp>
        <stp>[regression 04.xlsx]SEM!R126C8</stp>
        <tr r="H126" s="3"/>
      </tp>
      <tp t="s">
        <v>22/10/2024</v>
        <stp/>
        <stp>##V3_BDPV12</stp>
        <stp>XS1309436910 Corp</stp>
        <stp>nxt_call_dt</stp>
        <stp>[regression 04.xlsx]SEM!R101C8</stp>
        <tr r="H101" s="3"/>
      </tp>
      <tp t="s">
        <v>10/04/2025</v>
        <stp/>
        <stp>##V3_BDPV12</stp>
        <stp>XS1216019585 Corp</stp>
        <stp>nxt_call_dt</stp>
        <stp>[regression 04.xlsx]SEM!R172C8</stp>
        <tr r="H172" s="3"/>
      </tp>
      <tp t="s">
        <v>22/01/2029</v>
        <stp/>
        <stp>##V3_BDPV12</stp>
        <stp>FR0011700293 Corp</stp>
        <stp>nxt_call_dt</stp>
        <stp>[regression 04.xlsx]SEM!R113C8</stp>
        <tr r="H113" s="3"/>
      </tp>
      <tp>
        <v>370.10177612304688</v>
        <stp/>
        <stp>##V3_BDPV12</stp>
        <stp>ZQ782646 Corp</stp>
        <stp>blp_i_sprd_mid</stp>
        <stp>[regression 04.xlsx]curves!R20C14</stp>
        <tr r="N20" s="20"/>
      </tp>
      <tp t="s">
        <v>#N/A Field Not Applicable</v>
        <stp/>
        <stp>##V3_BDPV12</stp>
        <stp>OEM0 Comdty</stp>
        <stp>nxt_call_dt</stp>
        <stp>[regression 04.xlsx]SEM!R88C8</stp>
        <tr r="H88" s="3"/>
      </tp>
      <tp t="e">
        <v>#N/A</v>
        <stp/>
        <stp>##V3_BDPV12</stp>
        <stp xml:space="preserve">XS1795406575_JP_REPO </stp>
        <stp>INDUSTRY_GROUP</stp>
        <stp>[regression 04.xlsx]SEM!R292C6</stp>
        <tr r="F292" s="3"/>
      </tp>
      <tp>
        <v>888.24249267578125</v>
        <stp/>
        <stp>##V3_BDPV12</stp>
        <stp>AO262498 Corp</stp>
        <stp>blp_i_sprd_mid</stp>
        <stp>[regression 04.xlsx]curves!R41C13</stp>
        <tr r="M41" s="20"/>
      </tp>
      <tp t="e">
        <v>#N/A</v>
        <stp/>
        <stp>##V3_BDPV12</stp>
        <stp xml:space="preserve">XS1481041587_JP_REPO </stp>
        <stp>INDUSTRY_GROUP</stp>
        <stp>[regression 04.xlsx]SEM!R204C6</stp>
        <tr r="F204" s="3"/>
      </tp>
      <tp t="s">
        <v>19/08/2025</v>
        <stp/>
        <stp>##V3_BDPV12</stp>
        <stp>USF1R15XK367 Corp</stp>
        <stp>nxt_call_dt</stp>
        <stp>[regression 04.xlsx]SEM!R354C8</stp>
        <tr r="H354" s="3"/>
      </tp>
      <tp>
        <v>4.5</v>
        <stp/>
        <stp>##V3_BDPV12</stp>
        <stp>XS1207058733 Corp</stp>
        <stp>coupon</stp>
        <stp>[regression 04.xlsx]main!R26C6</stp>
        <tr r="F26" s="1"/>
      </tp>
      <tp t="s">
        <v>Banks</v>
        <stp/>
        <stp>##V3_BDPV12</stp>
        <stp>USH3698DBZ62 Corp</stp>
        <stp>INDUSTRY_GROUP</stp>
        <stp>[regression 04.xlsx]SEM!R389C6</stp>
        <tr r="F389" s="3"/>
      </tp>
      <tp t="s">
        <v>Banks</v>
        <stp/>
        <stp>##V3_BDPV12</stp>
        <stp>US404280AS86 Corp</stp>
        <stp>INDUSTRY_GROUP</stp>
        <stp>[regression 04.xlsx]SEM!R368C6</stp>
        <tr r="F368" s="3"/>
      </tp>
      <tp t="s">
        <v>N</v>
        <stp/>
        <stp>##V3_BDPV12</stp>
        <stp>US912810SK51 Govt</stp>
        <stp>callable</stp>
        <stp>[regression 04.xlsx]SEM!R55C7</stp>
        <tr r="G55" s="3"/>
      </tp>
    </main>
    <main first="bofaddin.rtdserver">
      <tp t="s">
        <v>#N/A N/A</v>
        <stp/>
        <stp>BDH|842665415166346871</stp>
        <tr r="Z9" s="20"/>
      </tp>
    </main>
    <main first="bloomberg.rtd">
      <tp t="s">
        <v>10/03/2030</v>
        <stp/>
        <stp>##V3_BDPV12</stp>
        <stp>BJ838285 Corp</stp>
        <stp>nxt_call_dt</stp>
        <stp>[regression 04.xlsx]all names!R11C9</stp>
        <tr r="I11" s="16"/>
      </tp>
      <tp t="s">
        <v>04/07/2024</v>
        <stp/>
        <stp>##V3_BDPV12</stp>
        <stp>AU669900 Corp</stp>
        <stp>nxt_call_dt</stp>
        <stp>[regression 04.xlsx]all names!R27C8</stp>
        <tr r="H27" s="16"/>
      </tp>
    </main>
    <main first="bloomberg.rtd">
      <tp t="s">
        <v>25/01/2026</v>
        <stp/>
        <stp>##V3_BDPV12</stp>
        <stp>AS146490 Corp</stp>
        <stp>nxt_call_dt</stp>
        <stp>[regression 04.xlsx]all names!R69C9</stp>
        <tr r="I69" s="16"/>
      </tp>
    </main>
    <main first="bloomberg.rtd">
      <tp t="s">
        <v>18/07/2029</v>
        <stp/>
        <stp>##V3_BDPV12</stp>
        <stp>ZQ100348 Corp</stp>
        <stp>nxt_call_dt</stp>
        <stp>[regression 04.xlsx]all names!R24C9</stp>
        <tr r="I24" s="16"/>
      </tp>
    </main>
    <main first="bloomberg.rtd">
      <tp t="s">
        <v>16/01/2023</v>
        <stp/>
        <stp>##V3_BDPV12</stp>
        <stp>AQ711148 Corp</stp>
        <stp>nxt_call_dt</stp>
        <stp>[regression 04.xlsx]all names!R32C8</stp>
        <tr r="H32" s="16"/>
      </tp>
    </main>
    <main first="bloomberg.rtd">
      <tp t="s">
        <v>09/12/2021</v>
        <stp/>
        <stp>##V3_BDPV12</stp>
        <stp>UV853118 Corp</stp>
        <stp>nxt_call_dt</stp>
        <stp>[regression 04.xlsx]all names!R48C8</stp>
        <tr r="H48" s="16"/>
      </tp>
      <tp t="s">
        <v>23/04/2027</v>
        <stp/>
        <stp>##V3_BDPV12</stp>
        <stp>XS1222594472 Corp</stp>
        <stp>nxt_call_dt</stp>
        <stp>[regression 04.xlsx]SEM!R100C8</stp>
        <tr r="H100" s="3"/>
      </tp>
      <tp t="s">
        <v>16/05/2029</v>
        <stp/>
        <stp>##V3_BDPV12</stp>
        <stp>XS2122174415 Corp</stp>
        <stp>nxt_call_dt</stp>
        <stp>[regression 04.xlsx]SEM!R370C8</stp>
        <tr r="H370" s="3"/>
      </tp>
      <tp t="s">
        <v>17/09/2024</v>
        <stp/>
        <stp>##V3_BDPV12</stp>
        <stp>XS2046625765 Corp</stp>
        <stp>nxt_call_dt</stp>
        <stp>[regression 04.xlsx]SEM!R427C8</stp>
        <tr r="H427" s="3"/>
      </tp>
      <tp t="s">
        <v>29/01/2025</v>
        <stp/>
        <stp>##V3_BDPV12</stp>
        <stp>FR0011401751 Corp</stp>
        <stp>nxt_call_dt</stp>
        <stp>[regression 04.xlsx]SEM!R111C8</stp>
        <tr r="H111" s="3"/>
      </tp>
      <tp t="s">
        <v>16/04/2022</v>
        <stp/>
        <stp>##V3_BDPV12</stp>
        <stp>XS1497755360 Corp</stp>
        <stp>nxt_call_dt</stp>
        <stp>[regression 04.xlsx]SEM!R372C8</stp>
        <tr r="H372" s="3"/>
      </tp>
      <tp t="s">
        <v>09/12/2021</v>
        <stp/>
        <stp>##V3_BDPV12</stp>
        <stp>XS1294342792 Corp</stp>
        <stp>nxt_call_dt</stp>
        <stp>[regression 04.xlsx]SEM!R135C8</stp>
        <tr r="H135" s="3"/>
      </tp>
      <tp t="s">
        <v>BHP</v>
        <stp/>
        <stp>##V3_BDPV12</stp>
        <stp>USQ12441AA19 Corp</stp>
        <stp>ticker</stp>
        <stp>[regression 04.xlsx]tkrBbg!R2C8</stp>
        <tr r="H2" s="5"/>
      </tp>
      <tp t="s">
        <v>22/01/2029</v>
        <stp/>
        <stp>##V3_BDPV12</stp>
        <stp>FR0011700293 Corp</stp>
        <stp>nxt_call_dt</stp>
        <stp>[regression 04.xlsx]SEM!R174C8</stp>
        <tr r="H174" s="3"/>
      </tp>
      <tp t="s">
        <v>MERCK</v>
        <stp/>
        <stp>##V3_BDPV12</stp>
        <stp>XS1152343668 Corp</stp>
        <stp>short_name</stp>
        <stp>[regression 04.xlsx]main!R7C5</stp>
        <tr r="E7" s="1"/>
      </tp>
      <tp t="s">
        <v>SOLVAY FIN</v>
        <stp/>
        <stp>##V3_BDPV12</stp>
        <stp>XS1323897725 Corp</stp>
        <stp>short_name</stp>
        <stp>[regression 04.xlsx]main!R5C5</stp>
        <tr r="E5" s="1"/>
      </tp>
      <tp t="s">
        <v>MERCK</v>
        <stp/>
        <stp>##V3_BDPV12</stp>
        <stp>XS2011260705 Corp</stp>
        <stp>short_name</stp>
        <stp>[regression 04.xlsx]main!R9C5</stp>
        <tr r="E9" s="1"/>
      </tp>
      <tp t="s">
        <v>#N/A Field Not Applicable</v>
        <stp/>
        <stp>##V3_BDPV12</stp>
        <stp>RXM0 Comdty</stp>
        <stp>INDUSTRY_GROUP</stp>
        <stp>[regression 04.xlsx]SEM!R51C6</stp>
        <tr r="F51" s="3"/>
      </tp>
      <tp>
        <v>448.206298828125</v>
        <stp/>
        <stp>##V3_BDPV12</stp>
        <stp>AZ576858 Corp</stp>
        <stp>blp_i_sprd_mid</stp>
        <stp>[regression 04.xlsx]curves!R11C14</stp>
        <tr r="N11" s="20"/>
      </tp>
      <tp t="s">
        <v>#N/A Field Not Applicable</v>
        <stp/>
        <stp>##V3_BDPV12</stp>
        <stp>RXM0 Comdty</stp>
        <stp>nxt_call_dt</stp>
        <stp>[regression 04.xlsx]SEM!R89C8</stp>
        <tr r="H89" s="3"/>
      </tp>
      <tp t="e">
        <v>#N/A</v>
        <stp/>
        <stp>##V3_BDPV12</stp>
        <stp xml:space="preserve">XS1294342792_JP_REPO </stp>
        <stp>INDUSTRY_GROUP</stp>
        <stp>[regression 04.xlsx]SEM!R267C6</stp>
        <tr r="F267" s="3"/>
      </tp>
      <tp t="e">
        <v>#N/A</v>
        <stp/>
        <stp>##V3_BDPV12</stp>
        <stp xml:space="preserve">XS0992293901_CS_REPO </stp>
        <stp>INDUSTRY_GROUP</stp>
        <stp>[regression 04.xlsx]SEM!R336C6</stp>
        <tr r="F336" s="3"/>
      </tp>
      <tp>
        <v>199.09220886230469</v>
        <stp/>
        <stp>##V3_BDPV12</stp>
        <stp>LW068019 Corp</stp>
        <stp>blp_i_sprd_mid</stp>
        <stp>[regression 04.xlsx]curves!R46C13</stp>
        <tr r="M46" s="20"/>
      </tp>
      <tp t="e">
        <v>#N/A</v>
        <stp/>
        <stp>##V3_BDPV12</stp>
        <stp xml:space="preserve">XS1960678412_JP_REPO </stp>
        <stp>INDUSTRY_GROUP</stp>
        <stp>[regression 04.xlsx]SEM!R262C6</stp>
        <tr r="F262" s="3"/>
      </tp>
      <tp t="e">
        <v>#N/A</v>
        <stp/>
        <stp>##V3_BDPV12</stp>
        <stp xml:space="preserve">XS0969342384_JP_REPO </stp>
        <stp>INDUSTRY_GROUP</stp>
        <stp>[regression 04.xlsx]SEM!R198C6</stp>
        <tr r="F198" s="3"/>
      </tp>
      <tp t="s">
        <v>Banks</v>
        <stp/>
        <stp>##V3_BDPV12</stp>
        <stp>US53944YAJ29 Corp</stp>
        <stp>INDUSTRY_GROUP</stp>
        <stp>[regression 04.xlsx]SEM!R394C6</stp>
        <tr r="F394" s="3"/>
      </tp>
      <tp>
        <v>2.625</v>
        <stp/>
        <stp>##V3_BDPV12</stp>
        <stp>XS1195202822 Corp</stp>
        <stp>coupon</stp>
        <stp>[regression 04.xlsx]main!R44C6</stp>
        <tr r="F44" s="1"/>
      </tp>
      <tp>
        <v>4.5</v>
        <stp/>
        <stp>##V3_BDPV12</stp>
        <stp>XS1207058733 Corp</stp>
        <stp>coupon</stp>
        <stp>[regression 04.xlsx]main!R27C6</stp>
        <tr r="F27" s="1"/>
      </tp>
      <tp t="s">
        <v>Banks</v>
        <stp/>
        <stp>##V3_BDPV12</stp>
        <stp>US404280AT69 Corp</stp>
        <stp>INDUSTRY_GROUP</stp>
        <stp>[regression 04.xlsx]SEM!R409C6</stp>
        <tr r="F409" s="3"/>
      </tp>
      <tp t="s">
        <v>25/03/2025</v>
        <stp/>
        <stp>##V3_BDPV12</stp>
        <stp>EK814844 Corp</stp>
        <stp>nxt_call_dt</stp>
        <stp>[regression 04.xlsx]directH (repsm)!R26C5</stp>
        <tr r="E26" s="18"/>
      </tp>
      <tp t="s">
        <v>Banks</v>
        <stp/>
        <stp>##V3_BDPV12</stp>
        <stp>USH3698DBZ62 Corp</stp>
        <stp>INDUSTRY_GROUP</stp>
        <stp>[regression 04.xlsx]SEM!R358C6</stp>
        <tr r="F358" s="3"/>
      </tp>
      <tp t="s">
        <v>Banks</v>
        <stp/>
        <stp>##V3_BDPV12</stp>
        <stp>US539439AU36 Corp</stp>
        <stp>INDUSTRY_GROUP</stp>
        <stp>[regression 04.xlsx]SEM!R374C6</stp>
        <tr r="F374" s="3"/>
      </tp>
    </main>
    <main first="bloomberg.rtd">
      <tp t="s">
        <v>18/02/2022</v>
        <stp/>
        <stp>##V3_BDPV12</stp>
        <stp>EK753416 Corp</stp>
        <stp>nxt_call_dt</stp>
        <stp>[regression 04.xlsx]all names!R36C8</stp>
        <tr r="H36" s="16"/>
      </tp>
      <tp t="s">
        <v>#N/A Field Not Applicable</v>
        <stp/>
        <stp>##V3_BDPV12</stp>
        <stp>IE0032523478 Equity</stp>
        <stp>nxt_call_dt</stp>
        <stp>[regression 04.xlsx]SEM!R127C8</stp>
        <tr r="H127" s="3"/>
      </tp>
      <tp t="s">
        <v>01/06/2026</v>
        <stp/>
        <stp>##V3_BDPV12</stp>
        <stp>ZR441424 Corp</stp>
        <stp>nxt_call_dt</stp>
        <stp>[regression 04.xlsx]all names!R56C9</stp>
        <tr r="I56" s="16"/>
      </tp>
      <tp t="s">
        <v>08/07/2023</v>
        <stp/>
        <stp>##V3_BDPV12</stp>
        <stp>AR936992 Corp</stp>
        <stp>nxt_call_dt</stp>
        <stp>[regression 04.xlsx]all names!R10C8</stp>
        <tr r="H10" s="16"/>
      </tp>
      <tp t="s">
        <v>EDF</v>
        <stp/>
        <stp>##V3_BDPV12</stp>
        <stp>USF2893TAM83 Corp</stp>
        <stp>ticker</stp>
        <stp>[regression 04.xlsx]tkrBbg!R2C8</stp>
        <tr r="H2" s="5"/>
      </tp>
    </main>
    <main first="bloomberg.rtd">
      <tp t="s">
        <v>10/04/2025</v>
        <stp/>
        <stp>##V3_BDPV12</stp>
        <stp>EK824997 Corp</stp>
        <stp>nxt_call_dt</stp>
        <stp>[regression 04.xlsx]all names!R21C9</stp>
        <tr r="I21" s="16"/>
      </tp>
    </main>
    <main first="bloomberg.rtd">
      <tp t="s">
        <v>01/10/2026</v>
        <stp/>
        <stp>##V3_BDPV12</stp>
        <stp>XS1115498260 Corp</stp>
        <stp>nxt_call_dt</stp>
        <stp>[regression 04.xlsx]SEM!R180C8</stp>
        <tr r="H180" s="3"/>
      </tp>
      <tp t="s">
        <v>27/06/2029</v>
        <stp/>
        <stp>##V3_BDPV12</stp>
        <stp>XS1043552261 Corp</stp>
        <stp>nxt_call_dt</stp>
        <stp>[regression 04.xlsx]SEM!R376C8</stp>
        <tr r="H376" s="3"/>
      </tp>
      <tp t="s">
        <v>24/08/2026</v>
        <stp/>
        <stp>##V3_BDPV12</stp>
        <stp>XS1713463559 Corp</stp>
        <stp>nxt_call_dt</stp>
        <stp>[regression 04.xlsx]SEM!R121C8</stp>
        <tr r="H121" s="3"/>
      </tp>
      <tp t="s">
        <v>24/08/2024</v>
        <stp/>
        <stp>##V3_BDPV12</stp>
        <stp>XS1720192696 Corp</stp>
        <stp>nxt_call_dt</stp>
        <stp>[regression 04.xlsx]SEM!R141C8</stp>
        <tr r="H141" s="3"/>
      </tp>
      <tp t="s">
        <v>15/06/2025</v>
        <stp/>
        <stp>##V3_BDPV12</stp>
        <stp>XS1998799792 Corp</stp>
        <stp>nxt_call_dt</stp>
        <stp>[regression 04.xlsx]SEM!R348C8</stp>
        <tr r="H348" s="3"/>
      </tp>
      <tp t="s">
        <v>27/06/2023</v>
        <stp/>
        <stp>##V3_BDPV12</stp>
        <stp>XS1043552188 Corp</stp>
        <stp>nxt_call_dt</stp>
        <stp>[regression 04.xlsx]SEM!R375C8</stp>
        <tr r="H375" s="3"/>
      </tp>
      <tp t="s">
        <v>MERCK</v>
        <stp/>
        <stp>##V3_BDPV12</stp>
        <stp>XS2011260705 Corp</stp>
        <stp>short_name</stp>
        <stp>[regression 04.xlsx]main!R8C5</stp>
        <tr r="E8" s="1"/>
      </tp>
      <tp t="e">
        <v>#N/A</v>
        <stp/>
        <stp>##V3_BDPV12</stp>
        <stp xml:space="preserve">XS1043552188_JP_REPO </stp>
        <stp>INDUSTRY_GROUP</stp>
        <stp>[regression 04.xlsx]SEM!R259C6</stp>
        <tr r="F259" s="3"/>
      </tp>
      <tp t="e">
        <v>#N/A</v>
        <stp/>
        <stp>##V3_BDPV12</stp>
        <stp xml:space="preserve">XS1222594472_JP_REPO </stp>
        <stp>INDUSTRY_GROUP</stp>
        <stp>[regression 04.xlsx]SEM!R209C6</stp>
        <tr r="F209" s="3"/>
      </tp>
      <tp t="e">
        <v>#N/A</v>
        <stp/>
        <stp>##V3_BDPV12</stp>
        <stp xml:space="preserve">XS2101349723_JP_REPO </stp>
        <stp>INDUSTRY_GROUP</stp>
        <stp>[regression 04.xlsx]SEM!R206C6</stp>
        <tr r="F206" s="3"/>
      </tp>
      <tp>
        <v>349.86734008789063</v>
        <stp/>
        <stp>##V3_BDPV12</stp>
        <stp>EK848378 Corp</stp>
        <stp>blp_i_sprd_mid</stp>
        <stp>[regression 04.xlsx]curves!R13C13</stp>
        <tr r="M13" s="20"/>
      </tp>
      <tp>
        <v>286.69613647460938</v>
        <stp/>
        <stp>##V3_BDPV12</stp>
        <stp>EK858869 Corp</stp>
        <stp>blp_i_sprd_mid</stp>
        <stp>[regression 04.xlsx]curves!R37C13</stp>
        <tr r="M37" s="20"/>
      </tp>
      <tp t="e">
        <v>#N/A</v>
        <stp/>
        <stp>##V3_BDPV12</stp>
        <stp xml:space="preserve">XS1501166869_JP_REPO </stp>
        <stp>INDUSTRY_GROUP</stp>
        <stp>[regression 04.xlsx]SEM!R299C6</stp>
        <tr r="F299" s="3"/>
      </tp>
      <tp t="e">
        <v>#N/A</v>
        <stp/>
        <stp>##V3_BDPV12</stp>
        <stp xml:space="preserve">XS2010037765_CS_REPO </stp>
        <stp>INDUSTRY_GROUP</stp>
        <stp>[regression 04.xlsx]SEM!R249C6</stp>
        <tr r="F249" s="3"/>
      </tp>
      <tp t="s">
        <v>13/09/2021</v>
        <stp/>
        <stp>##V3_BDPV12</stp>
        <stp>USF43628C734 Corp</stp>
        <stp>nxt_call_dt</stp>
        <stp>[regression 04.xlsx]SEM!R425C8</stp>
        <tr r="H425" s="3"/>
      </tp>
      <tp>
        <v>2.625</v>
        <stp/>
        <stp>##V3_BDPV12</stp>
        <stp>XS1195202822 Corp</stp>
        <stp>coupon</stp>
        <stp>[regression 04.xlsx]main!R37C6</stp>
        <tr r="F37" s="1"/>
      </tp>
      <tp t="s">
        <v>15/11/2027</v>
        <stp/>
        <stp>##V3_BDPV12</stp>
        <stp>USF1R15XK771 Corp</stp>
        <stp>nxt_call_dt</stp>
        <stp>[regression 04.xlsx]SEM!R352C8</stp>
        <tr r="H352" s="3"/>
      </tp>
      <tp t="s">
        <v>Banks</v>
        <stp/>
        <stp>##V3_BDPV12</stp>
        <stp>US05946KAG67 Corp</stp>
        <stp>INDUSTRY_GROUP</stp>
        <stp>[regression 04.xlsx]SEM!R397C6</stp>
        <tr r="F397" s="3"/>
      </tp>
      <tp t="s">
        <v>Banks</v>
        <stp/>
        <stp>##V3_BDPV12</stp>
        <stp>US404280BC26 Corp</stp>
        <stp>INDUSTRY_GROUP</stp>
        <stp>[regression 04.xlsx]SEM!R369C6</stp>
        <tr r="F369" s="3"/>
      </tp>
      <tp t="s">
        <v>BAYNGR 2 3/8 04/02/75</v>
        <stp/>
        <stp>##V3_BDPV12</stp>
        <stp>DE000A14J611 Corp</stp>
        <stp>security name</stp>
        <stp>[regression 04.xlsx]tkrBbg!R2C7</stp>
        <tr r="G2" s="5"/>
      </tp>
      <tp t="s">
        <v>Telecommunications</v>
        <stp/>
        <stp>##V3_BDPV12</stp>
        <stp>US92857WBQ24 Corp</stp>
        <stp>INDUSTRY_GROUP</stp>
        <stp>[regression 04.xlsx]SEM!R165C6</stp>
        <tr r="F165" s="3"/>
      </tp>
      <tp t="s">
        <v>ENELIM</v>
        <stp/>
        <stp>##V3_BDPV12</stp>
        <stp>US29265WAA62 Corp</stp>
        <stp>ticker</stp>
        <stp>[regression 04.xlsx]tkrBbg!R2C8</stp>
        <tr r="H2" s="5"/>
      </tp>
    </main>
    <main first="bloomberg.rtd">
      <tp t="s">
        <v>30/03/2025</v>
        <stp/>
        <stp>##V3_BDPV12</stp>
        <stp>AR008123 Corp</stp>
        <stp>nxt_call_dt</stp>
        <stp>[regression 04.xlsx]all names!R11C8</stp>
        <tr r="H11" s="16"/>
      </tp>
    </main>
    <main first="bloomberg.rtd">
      <tp t="s">
        <v>27/04/2024</v>
        <stp/>
        <stp>##V3_BDPV12</stp>
        <stp>ZS235422 Corp</stp>
        <stp>nxt_call_dt</stp>
        <stp>[regression 04.xlsx]all names!R53C8</stp>
        <tr r="H53" s="16"/>
      </tp>
    </main>
    <main first="bloomberg.rtd">
      <tp t="s">
        <v>12/02/2025</v>
        <stp/>
        <stp>##V3_BDPV12</stp>
        <stp>ZQ512606 Corp</stp>
        <stp>nxt_call_dt</stp>
        <stp>[regression 04.xlsx]all names!R16C9</stp>
        <tr r="I16" s="16"/>
      </tp>
    </main>
    <main first="bloomberg.rtd">
      <tp t="s">
        <v>24/08/2026</v>
        <stp/>
        <stp>##V3_BDPV12</stp>
        <stp>AS640440 Corp</stp>
        <stp>nxt_call_dt</stp>
        <stp>[regression 04.xlsx]all names!R31C9</stp>
        <tr r="I31" s="16"/>
      </tp>
    </main>
    <main first="bloomberg.rtd">
      <tp t="s">
        <v>04/12/2023</v>
        <stp/>
        <stp>##V3_BDPV12</stp>
        <stp>AV915324 Corp</stp>
        <stp>nxt_call_dt</stp>
        <stp>[regression 04.xlsx]all names!R58C9</stp>
        <tr r="I58" s="16"/>
      </tp>
      <tp t="s">
        <v>04/09/2023</v>
        <stp/>
        <stp>##V3_BDPV12</stp>
        <stp>AR738776 Corp</stp>
        <stp>nxt_call_dt</stp>
        <stp>[regression 04.xlsx]all names!R63C8</stp>
        <tr r="H63" s="16"/>
      </tp>
    </main>
    <main first="bloomberg.rtd">
      <tp t="s">
        <v>12/02/2021</v>
        <stp/>
        <stp>##V3_BDPV12</stp>
        <stp>UV429459 Corp</stp>
        <stp>nxt_call_dt</stp>
        <stp>[regression 04.xlsx]all names!R42C9</stp>
        <tr r="I42" s="16"/>
      </tp>
      <tp t="s">
        <v>12/02/2021</v>
        <stp/>
        <stp>##V3_BDPV12</stp>
        <stp>UV429459 Corp</stp>
        <stp>nxt_call_dt</stp>
        <stp>[regression 04.xlsx]all names!R42C8</stp>
        <tr r="H42" s="16"/>
      </tp>
      <tp t="s">
        <v>#N/A Invalid Security</v>
        <stp/>
        <stp>##V3_BDPV12</stp>
        <stp>IE00B3F81R35 Corp</stp>
        <stp>ticker</stp>
        <stp>[regression 04.xlsx]tkrBbg!R2C8</stp>
        <tr r="H2" s="5"/>
      </tp>
      <tp t="s">
        <v>22/01/2025</v>
        <stp/>
        <stp>##V3_BDPV12</stp>
        <stp>ZQ099270 Corp</stp>
        <stp>nxt_call_dt</stp>
        <stp>[regression 04.xlsx]all names!R24C8</stp>
        <tr r="H24" s="16"/>
      </tp>
    </main>
    <main first="bloomberg.rtd">
      <tp t="s">
        <v>16/05/2029</v>
        <stp/>
        <stp>##V3_BDPV12</stp>
        <stp>XS2122174415 Corp</stp>
        <stp>nxt_call_dt</stp>
        <stp>[regression 04.xlsx]SEM!R412C8</stp>
        <tr r="H412" s="3"/>
      </tp>
      <tp t="s">
        <v>27/06/2025</v>
        <stp/>
        <stp>##V3_BDPV12</stp>
        <stp>XS1043545059 Corp</stp>
        <stp>nxt_call_dt</stp>
        <stp>[regression 04.xlsx]SEM!R417C8</stp>
        <tr r="H417" s="3"/>
      </tp>
      <tp t="s">
        <v>05/01/2022</v>
        <stp/>
        <stp>##V3_BDPV12</stp>
        <stp>XS1498442521 Corp</stp>
        <stp>nxt_call_dt</stp>
        <stp>[regression 04.xlsx]SEM!R119C8</stp>
        <tr r="H119" s="3"/>
      </tp>
      <tp t="s">
        <v>05/01/2022</v>
        <stp/>
        <stp>##V3_BDPV12</stp>
        <stp>XS1405770907 Corp</stp>
        <stp>nxt_call_dt</stp>
        <stp>[regression 04.xlsx]SEM!R118C8</stp>
        <tr r="H118" s="3"/>
      </tp>
      <tp t="s">
        <v>05/05/2027</v>
        <stp/>
        <stp>##V3_BDPV12</stp>
        <stp>XS2035564629 Corp</stp>
        <stp>nxt_call_dt</stp>
        <stp>[regression 04.xlsx]SEM!R117C8</stp>
        <tr r="H117" s="3"/>
      </tp>
      <tp t="s">
        <v>15/10/2021</v>
        <stp/>
        <stp>##V3_BDPV12</stp>
        <stp>XS1425367494 Corp</stp>
        <stp>nxt_call_dt</stp>
        <stp>[regression 04.xlsx]SEM!R405C8</stp>
        <tr r="H405" s="3"/>
      </tp>
      <tp t="s">
        <v>10/04/2025</v>
        <stp/>
        <stp>##V3_BDPV12</stp>
        <stp>XS1216019585 Corp</stp>
        <stp>nxt_call_dt</stp>
        <stp>[regression 04.xlsx]SEM!R107C8</stp>
        <tr r="H107" s="3"/>
      </tp>
      <tp t="s">
        <v>30/01/2025</v>
        <stp/>
        <stp>##V3_BDPV12</stp>
        <stp>ZQ258633 Corp</stp>
        <stp>nxt_call_dt</stp>
        <stp>[regression 04.xlsx]curves!R7C10</stp>
        <tr r="J7" s="20"/>
      </tp>
      <tp t="s">
        <v>18/11/2022</v>
        <stp/>
        <stp>##V3_BDPV12</stp>
        <stp>XS1139494493 Corp</stp>
        <stp>nxt_call_dt</stp>
        <stp>[regression 04.xlsx]SEM!R179C8</stp>
        <tr r="H179" s="3"/>
      </tp>
      <tp>
        <v>225.76362609863281</v>
        <stp/>
        <stp>##V3_BDPV12</stp>
        <stp>UV853118 Corp</stp>
        <stp>blp_i_sprd_mid</stp>
        <stp>[regression 04.xlsx]curves!R33C13</stp>
        <tr r="M33" s="20"/>
      </tp>
      <tp>
        <v>296.62921142578125</v>
        <stp/>
        <stp>##V3_BDPV12</stp>
        <stp>QJ993374 Corp</stp>
        <stp>blp_i_sprd_mid</stp>
        <stp>[regression 04.xlsx]curves!R33C14</stp>
        <tr r="N33" s="20"/>
      </tp>
      <tp>
        <v>202.74024963378906</v>
        <stp/>
        <stp>##V3_BDPV12</stp>
        <stp>ZP454068 Corp</stp>
        <stp>blp_i_sprd_mid</stp>
        <stp>[regression 04.xlsx]curves!R21C14</stp>
        <tr r="N21" s="20"/>
      </tp>
      <tp>
        <v>427.97613525390625</v>
        <stp/>
        <stp>##V3_BDPV12</stp>
        <stp>ZR457518 Corp</stp>
        <stp>blp_i_sprd_mid</stp>
        <stp>[regression 04.xlsx]curves!R25C13</stp>
        <tr r="M25" s="20"/>
      </tp>
      <tp t="e">
        <v>#N/A</v>
        <stp/>
        <stp>##V3_BDPV12</stp>
        <stp xml:space="preserve">XS1795406658_JP_REPO </stp>
        <stp>INDUSTRY_GROUP</stp>
        <stp>[regression 04.xlsx]SEM!R291C6</stp>
        <tr r="F291" s="3"/>
      </tp>
      <tp t="e">
        <v>#N/A</v>
        <stp/>
        <stp>##V3_BDPV12</stp>
        <stp xml:space="preserve">XS2075938006_JP_REPO </stp>
        <stp>INDUSTRY_GROUP</stp>
        <stp>[regression 04.xlsx]SEM!R261C6</stp>
        <tr r="F261" s="3"/>
      </tp>
      <tp t="e">
        <v>#N/A</v>
        <stp/>
        <stp>##V3_BDPV12</stp>
        <stp xml:space="preserve">XS1150673892_JP_REPO </stp>
        <stp>INDUSTRY_GROUP</stp>
        <stp>[regression 04.xlsx]SEM!R308C6</stp>
        <tr r="F308" s="3"/>
      </tp>
      <tp t="e">
        <v>#N/A</v>
        <stp/>
        <stp>##V3_BDPV12</stp>
        <stp xml:space="preserve">XS0969341147_JP_REPO </stp>
        <stp>INDUSTRY_GROUP</stp>
        <stp>[regression 04.xlsx]SEM!R199C6</stp>
        <tr r="F199" s="3"/>
      </tp>
      <tp t="e">
        <v>#N/A</v>
        <stp/>
        <stp>##V3_BDPV12</stp>
        <stp xml:space="preserve">XS1205618470_CS_REPO </stp>
        <stp>INDUSTRY_GROUP</stp>
        <stp>[regression 04.xlsx]SEM!R306C6</stp>
        <tr r="F306" s="3"/>
      </tp>
      <tp t="e">
        <v>#N/A</v>
        <stp/>
        <stp>##V3_BDPV12</stp>
        <stp xml:space="preserve">XS1219498141_JP_REPO </stp>
        <stp>INDUSTRY_GROUP</stp>
        <stp>[regression 04.xlsx]SEM!R277C6</stp>
        <tr r="F277" s="3"/>
      </tp>
      <tp t="s">
        <v>21/03/2039</v>
        <stp/>
        <stp>##V3_BDPV12</stp>
        <stp>FR0013428513 Corp</stp>
        <stp>nxt_call_dt</stp>
        <stp>[regression 04.xlsx]SEM!R31C8</stp>
        <tr r="H31" s="3"/>
      </tp>
      <tp t="e">
        <v>#N/A</v>
        <stp/>
        <stp>##V3_BDPV12</stp>
        <stp xml:space="preserve">XS1629658755_JP_REPO </stp>
        <stp>INDUSTRY_GROUP</stp>
        <stp>[regression 04.xlsx]SEM!R314C6</stp>
        <tr r="F314" s="3"/>
      </tp>
      <tp t="e">
        <v>#N/A</v>
        <stp/>
        <stp>##V3_BDPV12</stp>
        <stp xml:space="preserve">XS1595704872_JP_REPO </stp>
        <stp>INDUSTRY_GROUP</stp>
        <stp>[regression 04.xlsx]SEM!R323C6</stp>
        <tr r="F323" s="3"/>
      </tp>
      <tp t="e">
        <v>#N/A</v>
        <stp/>
        <stp>##V3_BDPV12</stp>
        <stp xml:space="preserve">XS1195201931_JP_REPO </stp>
        <stp>INDUSTRY_GROUP</stp>
        <stp>[regression 04.xlsx]SEM!R296C6</stp>
        <tr r="F296" s="3"/>
      </tp>
      <tp t="s">
        <v>Banks</v>
        <stp/>
        <stp>##V3_BDPV12</stp>
        <stp>US53944YAJ29 Corp</stp>
        <stp>INDUSTRY_GROUP</stp>
        <stp>[regression 04.xlsx]SEM!R416C6</stp>
        <tr r="F416" s="3"/>
      </tp>
      <tp t="s">
        <v>Banks</v>
        <stp/>
        <stp>##V3_BDPV12</stp>
        <stp>US404280BN80 Corp</stp>
        <stp>INDUSTRY_GROUP</stp>
        <stp>[regression 04.xlsx]SEM!R408C6</stp>
        <tr r="F408" s="3"/>
      </tp>
      <tp>
        <v>4.5</v>
        <stp/>
        <stp>##V3_BDPV12</stp>
        <stp>XS1207058733 Corp</stp>
        <stp>coupon</stp>
        <stp>[regression 04.xlsx]main!R25C6</stp>
        <tr r="F25" s="1"/>
      </tp>
    </main>
    <main first="bloomberg.rtd">
      <tp t="s">
        <v>24/06/2027</v>
        <stp/>
        <stp>##V3_BDPV12</stp>
        <stp>ZR655675 Corp</stp>
        <stp>nxt_call_dt</stp>
        <stp>[regression 04.xlsx]all names!R63C9</stp>
        <tr r="I63" s="16"/>
      </tp>
      <tp t="s">
        <v>BAYER AG</v>
        <stp/>
        <stp>##V3_BDPV12</stp>
        <stp>DE000A11QR73 Corp</stp>
        <stp>short_name</stp>
        <stp>[regression 04.xlsx]main!R24C5</stp>
        <tr r="E24" s="1"/>
      </tp>
      <tp t="s">
        <v>05/01/2022</v>
        <stp/>
        <stp>##V3_BDPV12</stp>
        <stp>QZ716550 Corp</stp>
        <stp>nxt_call_dt</stp>
        <stp>[regression 04.xlsx]all names!R30C8</stp>
        <tr r="H30" s="16"/>
      </tp>
      <tp t="s">
        <v>23/09/2024</v>
        <stp/>
        <stp>##V3_BDPV12</stp>
        <stp>ZR668027 Corp</stp>
        <stp>nxt_call_dt</stp>
        <stp>[regression 04.xlsx]all names!R66C9</stp>
        <tr r="I66" s="16"/>
      </tp>
      <tp t="s">
        <v>23/09/2024</v>
        <stp/>
        <stp>##V3_BDPV12</stp>
        <stp>ZR668027 Corp</stp>
        <stp>nxt_call_dt</stp>
        <stp>[regression 04.xlsx]all names!R66C8</stp>
        <tr r="H66" s="16"/>
      </tp>
    </main>
    <main first="bloomberg.rtd">
      <tp t="s">
        <v>26/04/2024</v>
        <stp/>
        <stp>##V3_BDPV12</stp>
        <stp>AX691342 Corp</stp>
        <stp>nxt_call_dt</stp>
        <stp>[regression 04.xlsx]all names!R40C9</stp>
        <tr r="I40" s="16"/>
      </tp>
      <tp t="s">
        <v>26/04/2024</v>
        <stp/>
        <stp>##V3_BDPV12</stp>
        <stp>AX691342 Corp</stp>
        <stp>nxt_call_dt</stp>
        <stp>[regression 04.xlsx]all names!R40C8</stp>
        <tr r="H40" s="16"/>
      </tp>
      <tp t="s">
        <v>05/11/2020</v>
        <stp/>
        <stp>##V3_BDPV12</stp>
        <stp>UV391246 Corp</stp>
        <stp>nxt_call_dt</stp>
        <stp>[regression 04.xlsx]all names!R25C8</stp>
        <tr r="H25" s="16"/>
      </tp>
    </main>
    <main first="bofaddin.rtdserver">
      <tp t="s">
        <v>#N/A N/A</v>
        <stp/>
        <stp>BDH|202481907138708685</stp>
        <tr r="F9" s="11"/>
      </tp>
    </main>
    <main first="bloomberg.rtd">
      <tp t="s">
        <v>18/09/2024</v>
        <stp/>
        <stp>##V3_BDPV12</stp>
        <stp>XS2011260531 Corp</stp>
        <stp>nxt_call_dt</stp>
        <stp>[regression 04.xlsx]SEM!R131C8</stp>
        <tr r="H131" s="3"/>
      </tp>
      <tp t="s">
        <v>17/09/2024</v>
        <stp/>
        <stp>##V3_BDPV12</stp>
        <stp>XS2046625765 Corp</stp>
        <stp>nxt_call_dt</stp>
        <stp>[regression 04.xlsx]SEM!R384C8</stp>
        <tr r="H384" s="3"/>
      </tp>
      <tp t="s">
        <v>BHP</v>
        <stp/>
        <stp>##V3_BDPV12</stp>
        <stp>USQ12441AB91 Corp</stp>
        <stp>ticker</stp>
        <stp>[regression 04.xlsx]tkrBbg!R2C8</stp>
        <tr r="H2" s="5"/>
      </tp>
      <tp t="s">
        <v>25/03/2029</v>
        <stp/>
        <stp>##V3_BDPV12</stp>
        <stp>XS2011260705 Corp</stp>
        <stp>nxt_call_dt</stp>
        <stp>[regression 04.xlsx]SEM!R133C8</stp>
        <tr r="H133" s="3"/>
      </tp>
      <tp t="s">
        <v>06/06/2023</v>
        <stp/>
        <stp>##V3_BDPV12</stp>
        <stp>XS1405763019 Corp</stp>
        <stp>nxt_call_dt</stp>
        <stp>[regression 04.xlsx]SEM!R130C8</stp>
        <tr r="H130" s="3"/>
      </tp>
      <tp t="s">
        <v>25/04/2022</v>
        <stp/>
        <stp>##V3_BDPV12</stp>
        <stp>XS1602466424 Corp</stp>
        <stp>nxt_call_dt</stp>
        <stp>[regression 04.xlsx]SEM!R393C8</stp>
        <tr r="H393" s="3"/>
      </tp>
      <tp t="s">
        <v>10/09/2020</v>
        <stp/>
        <stp>##V3_BDPV12</stp>
        <stp>XS1196714429 Corp</stp>
        <stp>nxt_call_dt</stp>
        <stp>[regression 04.xlsx]SEM!R147C8</stp>
        <tr r="H147" s="3"/>
      </tp>
      <tp t="s">
        <v>18/05/2022</v>
        <stp/>
        <stp>##V3_BDPV12</stp>
        <stp>XS1413581205 Corp</stp>
        <stp>nxt_call_dt</stp>
        <stp>[regression 04.xlsx]SEM!R154C8</stp>
        <tr r="H154" s="3"/>
      </tp>
      <tp t="s">
        <v>29/12/2025</v>
        <stp/>
        <stp>##V3_BDPV12</stp>
        <stp>XS1877860533 Corp</stp>
        <stp>nxt_call_dt</stp>
        <stp>[regression 04.xlsx]SEM!R377C8</stp>
        <tr r="H377" s="3"/>
      </tp>
      <tp t="s">
        <v>15/09/2021</v>
        <stp/>
        <stp>##V3_BDPV12</stp>
        <stp>XS1014987355 Corp</stp>
        <stp>nxt_call_dt</stp>
        <stp>[regression 04.xlsx]SEM!R122C8</stp>
        <tr r="H122" s="3"/>
      </tp>
      <tp t="s">
        <v>SOLVAY FIN</v>
        <stp/>
        <stp>##V3_BDPV12</stp>
        <stp>XS1323897725 Corp</stp>
        <stp>short_name</stp>
        <stp>[regression 04.xlsx]main!R6C5</stp>
        <tr r="E6" s="1"/>
      </tp>
      <tp t="e">
        <v>#N/A</v>
        <stp/>
        <stp>##V3_BDPV12</stp>
        <stp xml:space="preserve">CH0537261858_JP_REPO </stp>
        <stp>INDUSTRY_GROUP</stp>
        <stp>[regression 04.xlsx]SEM!R218C6</stp>
        <tr r="F218" s="3"/>
      </tp>
      <tp t="s">
        <v>24/03/2032</v>
        <stp/>
        <stp>##V3_BDPV12</stp>
        <stp>XS2014382845 Corp</stp>
        <stp>nxt_call_dt</stp>
        <stp>[regression 04.xlsx]SEM!R9C8</stp>
        <tr r="H9" s="3"/>
      </tp>
      <tp t="e">
        <v>#N/A</v>
        <stp/>
        <stp>##V3_BDPV12</stp>
        <stp xml:space="preserve">FR0013447877_JP_REPO </stp>
        <stp>INDUSTRY_GROUP</stp>
        <stp>[regression 04.xlsx]SEM!R269C6</stp>
        <tr r="F269" s="3"/>
      </tp>
      <tp t="s">
        <v>#N/A Field Not Applicable</v>
        <stp/>
        <stp>##V3_BDPV12</stp>
        <stp>XS2101349723 Corp</stp>
        <stp>nxt_call_dt</stp>
        <stp>[regression 04.xlsx]SEM!R80C8</stp>
        <tr r="H80" s="3"/>
      </tp>
      <tp t="s">
        <v>22/04/2025</v>
        <stp/>
        <stp>##V3_BDPV12</stp>
        <stp>FR0013508512 Corp</stp>
        <stp>nxt_call_dt</stp>
        <stp>[regression 04.xlsx]SEM!R6C8</stp>
        <tr r="H6" s="3"/>
      </tp>
      <tp t="s">
        <v>TOTAL 2 5/8 PERP</v>
        <stp/>
        <stp>##V3_BDPV12</stp>
        <stp>XS1195202822 Corp</stp>
        <stp>security_name</stp>
        <stp>[regression 04.xlsx]main!R43C7</stp>
        <tr r="G43" s="1"/>
      </tp>
      <tp t="s">
        <v>Banks</v>
        <stp/>
        <stp>##V3_BDPV12</stp>
        <stp>USF8586CRW49 Corp</stp>
        <stp>INDUSTRY_GROUP</stp>
        <stp>[regression 04.xlsx]SEM!R426C6</stp>
        <tr r="F426" s="3"/>
      </tp>
      <tp t="s">
        <v>AKEFP 2 3/4 PERP</v>
        <stp/>
        <stp>##V3_BDPV12</stp>
        <stp>FR0013425170 Corp</stp>
        <stp>security_name</stp>
        <stp>[regression 04.xlsx]main!R12C7</stp>
        <tr r="G12" s="1"/>
      </tp>
      <tp t="s">
        <v>BAYNGR 3 3/4 07/01/74</v>
        <stp/>
        <stp>##V3_BDPV12</stp>
        <stp>DE000A11QR73 Corp</stp>
        <stp>security_name</stp>
        <stp>[regression 04.xlsx]main!R22C7</stp>
        <tr r="G22" s="1"/>
      </tp>
      <tp t="e">
        <v>#N/A</v>
        <stp/>
        <stp>##V3_BDPV12</stp>
        <stp xml:space="preserve">USF1R15XK367_JP_REPO </stp>
        <stp>INDUSTRY_GROUP</stp>
        <stp>[regression 04.xlsx]SEM!R214C6</stp>
        <tr r="F214" s="3"/>
      </tp>
      <tp t="s">
        <v>02/01/2032</v>
        <stp/>
        <stp>##V3_BDPV12</stp>
        <stp>BE6320935271 Corp</stp>
        <stp>nxt_call_dt</stp>
        <stp>[regression 04.xlsx]SEM!R4C8</stp>
        <tr r="H4" s="3"/>
      </tp>
      <tp t="s">
        <v>#N/A Field Not Applicable</v>
        <stp/>
        <stp>##V3_BDPV12</stp>
        <stp>XS0975256685 Corp</stp>
        <stp>nxt_call_dt</stp>
        <stp>[regression 04.xlsx]SEM!R49C8</stp>
        <tr r="H49" s="3"/>
      </tp>
      <tp t="s">
        <v>08/01/2032</v>
        <stp/>
        <stp>##V3_BDPV12</stp>
        <stp>XS2153409029 Corp</stp>
        <stp>nxt_call_dt</stp>
        <stp>[regression 04.xlsx]SEM!R64C8</stp>
        <tr r="H64" s="3"/>
      </tp>
      <tp t="s">
        <v>02/04/2024</v>
        <stp/>
        <stp>##V3_BDPV12</stp>
        <stp>XS2150054026 Corp</stp>
        <stp>nxt_call_dt</stp>
        <stp>[regression 04.xlsx]SEM!R79C8</stp>
        <tr r="H79" s="3"/>
      </tp>
      <tp t="s">
        <v>14/10/2022</v>
        <stp/>
        <stp>##V3_BDPV12</stp>
        <stp>XS1120649584 Corp</stp>
        <stp>nxt_call_dt</stp>
        <stp>[regression 04.xlsx]SEM!R83C8</stp>
        <tr r="H83" s="3"/>
      </tp>
      <tp t="s">
        <v>OMVAV 2 7/8 PERP</v>
        <stp/>
        <stp>##V3_BDPV12</stp>
        <stp>XS1713462403 Corp</stp>
        <stp>security_name</stp>
        <stp>[regression 04.xlsx]main!R33C7</stp>
        <tr r="G33" s="1"/>
      </tp>
      <tp t="s">
        <v>Electric</v>
        <stp/>
        <stp>##V3_BDPV12</stp>
        <stp>PTEDPLOM0017 Corp</stp>
        <stp>INDUSTRY_GROUP</stp>
        <stp>[regression 04.xlsx]SEM!R115C6</stp>
        <tr r="F115" s="3"/>
      </tp>
      <tp t="s">
        <v>REPSM 4 1/2 03/25/75</v>
        <stp/>
        <stp>##V3_BDPV12</stp>
        <stp>XS1207058733 Corp</stp>
        <stp>security_name</stp>
        <stp>[regression 04.xlsx]main!R25C7</stp>
        <tr r="G25" s="1"/>
      </tp>
      <tp t="s">
        <v>AKEFP 2 3/4 PERP</v>
        <stp/>
        <stp>##V3_BDPV12</stp>
        <stp>FR0013425170 Corp</stp>
        <stp>security_name</stp>
        <stp>[regression 04.xlsx]main!R13C7</stp>
        <tr r="G13" s="1"/>
      </tp>
      <tp t="s">
        <v>BAYNGR 3 3/4 07/01/74</v>
        <stp/>
        <stp>##V3_BDPV12</stp>
        <stp>DE000A11QR73 Corp</stp>
        <stp>security_name</stp>
        <stp>[regression 04.xlsx]main!R23C7</stp>
        <tr r="G23" s="1"/>
      </tp>
      <tp>
        <v>419.25066844211744</v>
        <stp/>
        <stp>##V3_BDPV12</stp>
        <stp>ED984069 Corp</stp>
        <stp>Z_SPRD_MID</stp>
        <stp>[regression 04.xlsx]all names!R61C13</stp>
        <tr r="M61" s="16"/>
      </tp>
      <tp>
        <v>419.25066844211744</v>
        <stp/>
        <stp>##V3_BDPV12</stp>
        <stp>ED984069 Corp</stp>
        <stp>Z_SPRD_MID</stp>
        <stp>[regression 04.xlsx]all names!R61C12</stp>
        <tr r="L61" s="16"/>
      </tp>
      <tp t="s">
        <v>#N/A Invalid Security</v>
        <stp/>
        <stp>##V3_BDPV12</stp>
        <stp xml:space="preserve">EURUSD CASH </stp>
        <stp>INDUSTRY_GROUP</stp>
        <stp>[regression 04.xlsx]SEM!R362C6</stp>
        <tr r="F362" s="3"/>
      </tp>
      <tp t="s">
        <v>#N/A Field Not Applicable</v>
        <stp/>
        <stp>##V3_BDPV12</stp>
        <stp>XS2156768546 Corp</stp>
        <stp>nxt_call_dt</stp>
        <stp>[regression 04.xlsx]SEM!R16C8</stp>
        <tr r="H16" s="3"/>
      </tp>
      <tp t="e">
        <v>#N/A</v>
        <stp/>
        <stp>##V3_BDPV12</stp>
        <stp xml:space="preserve">FR0013455821_JP_REPO </stp>
        <stp>INDUSTRY_GROUP</stp>
        <stp>[regression 04.xlsx]SEM!R239C6</stp>
        <tr r="F239" s="3"/>
      </tp>
      <tp t="s">
        <v>Electric</v>
        <stp/>
        <stp>##V3_BDPV12</stp>
        <stp>PTEDPKOM0034 Corp</stp>
        <stp>INDUSTRY_GROUP</stp>
        <stp>[regression 04.xlsx]SEM!R116C6</stp>
        <tr r="F116" s="3"/>
      </tp>
      <tp t="s">
        <v>REPSM 4 1/2 03/25/75</v>
        <stp/>
        <stp>##V3_BDPV12</stp>
        <stp>XS1207058733 Corp</stp>
        <stp>security_name</stp>
        <stp>[regression 04.xlsx]main!R26C7</stp>
        <tr r="G26" s="1"/>
      </tp>
      <tp t="s">
        <v>DBHNGR 1.6 PERP</v>
        <stp/>
        <stp>##V3_BDPV12</stp>
        <stp>XS2010039548 Corp</stp>
        <stp>security_name</stp>
        <stp>[regression 04.xlsx]main!R19C7</stp>
        <tr r="G19" s="1"/>
      </tp>
      <tp t="s">
        <v>#N/A Field Not Applicable</v>
        <stp/>
        <stp>##V3_BDPV12</stp>
        <stp>UBM0 Comdty</stp>
        <stp>INDUSTRY_GROUP</stp>
        <stp>[regression 04.xlsx]SEM!R65C6</stp>
        <tr r="F65" s="3"/>
      </tp>
      <tp t="s">
        <v>#N/A Field Not Applicable</v>
        <stp/>
        <stp>##V3_BDPV12</stp>
        <stp>OEM0 Comdty</stp>
        <stp>INDUSTRY_GROUP</stp>
        <stp>[regression 04.xlsx]SEM!R92C6</stp>
        <tr r="F92" s="3"/>
      </tp>
      <tp t="s">
        <v>06/01/2029</v>
        <stp/>
        <stp>##V3_BDPV12</stp>
        <stp>XS2113700921 Corp</stp>
        <stp>nxt_call_dt</stp>
        <stp>[regression 04.xlsx]SEM!R7C8</stp>
        <tr r="H7" s="3"/>
      </tp>
      <tp t="s">
        <v>#N/A Field Not Applicable</v>
        <stp/>
        <stp>##V3_BDPV12</stp>
        <stp>XS1443997819 Corp</stp>
        <stp>nxt_call_dt</stp>
        <stp>[regression 04.xlsx]SEM!R59C8</stp>
        <tr r="H59" s="3"/>
      </tp>
      <tp t="e">
        <v>#N/A</v>
        <stp/>
        <stp>##V3_BDPV12</stp>
        <stp xml:space="preserve">FR0013365285_JP_REPO </stp>
        <stp>INDUSTRY_GROUP</stp>
        <stp>[regression 04.xlsx]SEM!R238C6</stp>
        <tr r="F238" s="3"/>
      </tp>
      <tp t="s">
        <v>23/04/2023</v>
        <stp/>
        <stp>##V3_BDPV12</stp>
        <stp>XS1222591023 Corp</stp>
        <stp>nxt_call_dt</stp>
        <stp>[regression 04.xlsx]SEM!R99C8</stp>
        <tr r="H99" s="3"/>
      </tp>
      <tp t="s">
        <v>#N/A Field Not Applicable</v>
        <stp/>
        <stp>##V3_BDPV12</stp>
        <stp>XS2115092012 Corp</stp>
        <stp>nxt_call_dt</stp>
        <stp>[regression 04.xlsx]SEM!R39C8</stp>
        <tr r="H39" s="3"/>
      </tp>
      <tp t="s">
        <v>LXSGR 4 1/2 12/06/76</v>
        <stp/>
        <stp>##V3_BDPV12</stp>
        <stp>XS1405763019 Corp</stp>
        <stp>security_name</stp>
        <stp>[regression 04.xlsx]main!R18C7</stp>
        <tr r="G18" s="1"/>
      </tp>
      <tp t="s">
        <v>OMVAV 6 1/4 PERP</v>
        <stp/>
        <stp>##V3_BDPV12</stp>
        <stp>XS1294343337 Corp</stp>
        <stp>security_name</stp>
        <stp>[regression 04.xlsx]main!R32C7</stp>
        <tr r="G32" s="1"/>
      </tp>
      <tp t="s">
        <v>REPSM 4 1/2 03/25/75</v>
        <stp/>
        <stp>##V3_BDPV12</stp>
        <stp>XS1207058733 Corp</stp>
        <stp>security_name</stp>
        <stp>[regression 04.xlsx]main!R27C7</stp>
        <tr r="G27" s="1"/>
      </tp>
      <tp t="s">
        <v>AB INBEV SA/NV</v>
        <stp/>
        <stp>##V3_BDPV12</stp>
        <stp>BE6320935271 Corp</stp>
        <stp>short_name</stp>
        <stp>[regression 04.xlsx]SEM!R4C5</stp>
        <tr r="E4" s="3"/>
      </tp>
      <tp t="s">
        <v>AKEFP 2 3/4 PERP</v>
        <stp/>
        <stp>##V3_BDPV12</stp>
        <stp>FR0013425170 Corp</stp>
        <stp>security_name</stp>
        <stp>[regression 04.xlsx]main!R11C7</stp>
        <tr r="G11" s="1"/>
      </tp>
      <tp t="s">
        <v>ALLIANDER</v>
        <stp/>
        <stp>##V3_BDPV12</stp>
        <stp>XS2014382845 Corp</stp>
        <stp>short_name</stp>
        <stp>[regression 04.xlsx]SEM!R9C5</stp>
        <tr r="E9" s="3"/>
      </tp>
      <tp t="s">
        <v>#N/A Field Not Applicable</v>
        <stp/>
        <stp>##V3_BDPV12</stp>
        <stp>OEM0 Comdty</stp>
        <stp>INDUSTRY_GROUP</stp>
        <stp>[regression 04.xlsx]SEM!R73C6</stp>
        <tr r="F73" s="3"/>
      </tp>
      <tp t="e">
        <v>#N/A</v>
        <stp/>
        <stp>##V3_BDPV12</stp>
        <stp xml:space="preserve">BE6285457519_JP_REPO </stp>
        <stp>INDUSTRY_GROUP</stp>
        <stp>[regression 04.xlsx]SEM!R190C6</stp>
        <tr r="F190" s="3"/>
      </tp>
      <tp t="e">
        <v>#N/A</v>
        <stp/>
        <stp>##V3_BDPV12</stp>
        <stp xml:space="preserve">DE000A169NC2_JP_REPO </stp>
        <stp>INDUSTRY_GROUP</stp>
        <stp>[regression 04.xlsx]SEM!R220C6</stp>
        <tr r="F220" s="3"/>
      </tp>
      <tp t="s">
        <v>Auto Manufacturers</v>
        <stp/>
        <stp>##V3_BDPV12</stp>
        <stp>DE000A2YNZY4 Corp</stp>
        <stp>INDUSTRY_GROUP</stp>
        <stp>[regression 04.xlsx]SEM!R14C6</stp>
        <tr r="F14" s="3"/>
      </tp>
      <tp t="s">
        <v>13/01/2025</v>
        <stp/>
        <stp>##V3_BDPV12</stp>
        <stp>XS1595704872 Corp</stp>
        <stp>nxt_call_dt</stp>
        <stp>[regression 04.xlsx]SEM!R40C8</stp>
        <tr r="H40" s="3"/>
      </tp>
      <tp t="s">
        <v>19/03/2039</v>
        <stp/>
        <stp>##V3_BDPV12</stp>
        <stp>XS2052321093 Corp</stp>
        <stp>nxt_call_dt</stp>
        <stp>[regression 04.xlsx]SEM!R69C8</stp>
        <tr r="H69" s="3"/>
      </tp>
      <tp t="s">
        <v>07/12/2030</v>
        <stp/>
        <stp>##V3_BDPV12</stp>
        <stp>XS1960678412 Corp</stp>
        <stp>nxt_call_dt</stp>
        <stp>[regression 04.xlsx]SEM!R43C8</stp>
        <tr r="H43" s="3"/>
      </tp>
      <tp t="s">
        <v>TOTAL 2 5/8 PERP</v>
        <stp/>
        <stp>##V3_BDPV12</stp>
        <stp>XS1195202822 Corp</stp>
        <stp>security_name</stp>
        <stp>[regression 04.xlsx]main!R37C7</stp>
        <tr r="G37" s="1"/>
      </tp>
      <tp t="s">
        <v>OMVAV 5 1/4 PERP</v>
        <stp/>
        <stp>##V3_BDPV12</stp>
        <stp>XS1294342792 Corp</stp>
        <stp>security_name</stp>
        <stp>[regression 04.xlsx]main!R30C7</stp>
        <tr r="G30" s="1"/>
      </tp>
      <tp t="s">
        <v>Banks</v>
        <stp/>
        <stp>##V3_BDPV12</stp>
        <stp>USF8586CRW49 Corp</stp>
        <stp>INDUSTRY_GROUP</stp>
        <stp>[regression 04.xlsx]SEM!R382C6</stp>
        <tr r="F382" s="3"/>
      </tp>
      <tp t="s">
        <v>Banks</v>
        <stp/>
        <stp>##V3_BDPV12</stp>
        <stp>USQ568A9SP31 Corp</stp>
        <stp>INDUSTRY_GROUP</stp>
        <stp>[regression 04.xlsx]SEM!R420C6</stp>
        <tr r="F420" s="3"/>
      </tp>
      <tp>
        <v>6.75</v>
        <stp/>
        <stp>##V3_BDPV12</stp>
        <stp>USQ12441AB91 Corp</stp>
        <stp>coupon</stp>
        <stp>[regression 04.xlsx]tkrBbg!R2C9</stp>
        <tr r="I2" s="5"/>
      </tp>
      <tp>
        <v>8.75</v>
        <stp/>
        <stp>##V3_BDPV12</stp>
        <stp>US29265WAA62 Corp</stp>
        <stp>coupon</stp>
        <stp>[regression 04.xlsx]tkrBbg!R2C9</stp>
        <tr r="I2" s="5"/>
      </tp>
      <tp t="s">
        <v>BAYNGR 2 3/8 11/12/79</v>
        <stp/>
        <stp>##V3_BDPV12</stp>
        <stp>XS2077670003 Corp</stp>
        <stp>security_name</stp>
        <stp>[regression 04.xlsx]main!R21C7</stp>
        <tr r="G21" s="1"/>
      </tp>
      <tp t="s">
        <v>BAYNGR 3 1/8 11/12/79</v>
        <stp/>
        <stp>##V3_BDPV12</stp>
        <stp>XS2077670342 Corp</stp>
        <stp>security_name</stp>
        <stp>[regression 04.xlsx]main!R20C7</stp>
        <tr r="G20" s="1"/>
      </tp>
      <tp t="s">
        <v>BHP 5 5/8 10/22/79</v>
        <stp/>
        <stp>##V3_BDPV12</stp>
        <stp>XS1309436910 Corp</stp>
        <stp>security_name</stp>
        <stp>[regression 04.xlsx]main!R45C7</stp>
        <tr r="G45" s="1"/>
      </tp>
      <tp>
        <v>1.5</v>
        <stp/>
        <stp>##V3_BDPV12</stp>
        <stp>FR0013478252 Corp</stp>
        <stp>coupon</stp>
        <stp>[regression 04.xlsx]main!R10C6</stp>
        <tr r="F10" s="1"/>
      </tp>
      <tp t="s">
        <v>KPN 7 03/28/73</v>
        <stp/>
        <stp>##V3_BDPV12</stp>
        <stp>USN4297BBC74 Corp</stp>
        <stp>security name</stp>
        <stp>[regression 04.xlsx]tkrBbg!R2C7</stp>
        <tr r="G2" s="5"/>
      </tp>
      <tp t="s">
        <v>REPSM 4 1/2 03/25/75</v>
        <stp/>
        <stp>##V3_BDPV12</stp>
        <stp>XS1207058733 Corp</stp>
        <stp>security_name</stp>
        <stp>[regression 04.xlsx]main!R31C7</stp>
        <tr r="G31" s="1"/>
      </tp>
      <tp t="s">
        <v>AKEFP 1 1/2 PERP</v>
        <stp/>
        <stp>##V3_BDPV12</stp>
        <stp>FR0013478252 Corp</stp>
        <stp>security_name</stp>
        <stp>[regression 04.xlsx]main!R10C7</stp>
        <tr r="G10" s="1"/>
      </tp>
      <tp t="s">
        <v>Banks</v>
        <stp/>
        <stp>##V3_BDPV12</stp>
        <stp>USF22797RT78 Corp</stp>
        <stp>INDUSTRY_GROUP</stp>
        <stp>[regression 04.xlsx]SEM!R344C6</stp>
        <tr r="F344" s="3"/>
      </tp>
      <tp t="s">
        <v>BAYNGR 3 3/4 07/01/74</v>
        <stp/>
        <stp>##V3_BDPV12</stp>
        <stp>DE000A11QR73 Corp</stp>
        <stp>security name</stp>
        <stp>[regression 04.xlsx]tkrBbg!R2C7</stp>
        <tr r="G2" s="5"/>
      </tp>
      <tp t="s">
        <v>#N/A Invalid Security</v>
        <stp/>
        <stp>##V3_BDPV12</stp>
        <stp>IE00B3F81R35 Corp</stp>
        <stp>coupon</stp>
        <stp>[regression 04.xlsx]tkrBbg!R2C9</stp>
        <tr r="I2" s="5"/>
      </tp>
      <tp t="s">
        <v>10/08/2021</v>
        <stp/>
        <stp>##V3_BDPV12</stp>
        <stp>CH0331455318 Corp</stp>
        <stp>nxt_call_dt</stp>
        <stp>[regression 04.xlsx]SEM!R386C8</stp>
        <tr r="H386" s="3"/>
      </tp>
      <tp t="s">
        <v>#N/A Field Not Applicable</v>
        <stp/>
        <stp>##V3_BDPV12</stp>
        <stp>OEM0 Comdty</stp>
        <stp>INDUSTRY_GROUP</stp>
        <stp>[regression 04.xlsx]SEM!R45C6</stp>
        <tr r="F45" s="3"/>
      </tp>
      <tp t="s">
        <v>#N/A Invalid Security</v>
        <stp/>
        <stp>##V3_BDPV12</stp>
        <stp xml:space="preserve">EURUSD CASH </stp>
        <stp>INDUSTRY_GROUP</stp>
        <stp>[regression 04.xlsx]SEM!R406C6</stp>
        <tr r="F406" s="3"/>
      </tp>
      <tp t="e">
        <v>#N/A</v>
        <stp/>
        <stp>##V3_BDPV12</stp>
        <stp xml:space="preserve">FR0013428513_JP_REPO </stp>
        <stp>INDUSTRY_GROUP</stp>
        <stp>[regression 04.xlsx]SEM!R240C6</stp>
        <tr r="F240" s="3"/>
      </tp>
      <tp t="s">
        <v>02/10/2039</v>
        <stp/>
        <stp>##V3_BDPV12</stp>
        <stp>BE6320936287 Corp</stp>
        <stp>nxt_call_dt</stp>
        <stp>[regression 04.xlsx]SEM!R5C8</stp>
        <tr r="H5" s="3"/>
      </tp>
      <tp t="e">
        <v>#N/A</v>
        <stp/>
        <stp>##V3_BDPV12</stp>
        <stp xml:space="preserve">USF1R15XK771_JP_REPO </stp>
        <stp>INDUSTRY_GROUP</stp>
        <stp>[regression 04.xlsx]SEM!R213C6</stp>
        <tr r="F213" s="3"/>
      </tp>
      <tp t="s">
        <v>12/08/2027</v>
        <stp/>
        <stp>##V3_BDPV12</stp>
        <stp>XS2077670342 Corp</stp>
        <stp>nxt_call_dt</stp>
        <stp>[regression 04.xlsx]SEM!R98C8</stp>
        <tr r="H98" s="3"/>
      </tp>
      <tp t="s">
        <v>24/07/2033</v>
        <stp/>
        <stp>##V3_BDPV12</stp>
        <stp>XS1505568136 Corp</stp>
        <stp>nxt_call_dt</stp>
        <stp>[regression 04.xlsx]SEM!R57C8</stp>
        <tr r="H57" s="3"/>
      </tp>
      <tp t="s">
        <v>OMVAV 2 7/8 PERP</v>
        <stp/>
        <stp>##V3_BDPV12</stp>
        <stp>XS1713462403 Corp</stp>
        <stp>security_name</stp>
        <stp>[regression 04.xlsx]main!R34C7</stp>
        <tr r="G34" s="1"/>
      </tp>
      <tp t="s">
        <v>BHP 6 1/4 10/19/75</v>
        <stp/>
        <stp>##V3_BDPV12</stp>
        <stp>USQ12441AA19 Corp</stp>
        <stp>security name</stp>
        <stp>[regression 04.xlsx]tkrBbg!R2C7</stp>
        <tr r="G2" s="5"/>
      </tp>
      <tp t="s">
        <v>BHP 6 3/4 10/19/75</v>
        <stp/>
        <stp>##V3_BDPV12</stp>
        <stp>USQ12441AB91 Corp</stp>
        <stp>security name</stp>
        <stp>[regression 04.xlsx]tkrBbg!R2C7</stp>
        <tr r="G2" s="5"/>
      </tp>
      <tp t="s">
        <v>ENELIM 8 3/4 09/24/73</v>
        <stp/>
        <stp>##V3_BDPV12</stp>
        <stp>US29265WAA62 Corp</stp>
        <stp>security name</stp>
        <stp>[regression 04.xlsx]tkrBbg!R2C7</stp>
        <tr r="G2" s="5"/>
      </tp>
      <tp t="s">
        <v>AKEFP 2 3/4 PERP</v>
        <stp/>
        <stp>##V3_BDPV12</stp>
        <stp>FR0013425170 Corp</stp>
        <stp>security_name</stp>
        <stp>[regression 04.xlsx]main!R14C7</stp>
        <tr r="G14" s="1"/>
      </tp>
      <tp t="s">
        <v>BAYNGR 3 3/4 07/01/74</v>
        <stp/>
        <stp>##V3_BDPV12</stp>
        <stp>DE000A11QR73 Corp</stp>
        <stp>security_name</stp>
        <stp>[regression 04.xlsx]main!R24C7</stp>
        <tr r="G24" s="1"/>
      </tp>
      <tp>
        <v>5.625</v>
        <stp/>
        <stp>##V3_BDPV12</stp>
        <stp>USF2893TAM83 Corp</stp>
        <stp>coupon</stp>
        <stp>[regression 04.xlsx]tkrBbg!R2C9</stp>
        <tr r="I2" s="5"/>
      </tp>
      <tp t="s">
        <v>31/01/2023</v>
        <stp/>
        <stp>##V3_BDPV12</stp>
        <stp>CH0400441280 Corp</stp>
        <stp>nxt_call_dt</stp>
        <stp>[regression 04.xlsx]SEM!R385C8</stp>
        <tr r="H385" s="3"/>
      </tp>
      <tp t="s">
        <v>26/09/2024</v>
        <stp/>
        <stp>##V3_BDPV12</stp>
        <stp>XS1689540935 Corp</stp>
        <stp>nxt_call_dt</stp>
        <stp>[regression 04.xlsx]SEM!R86C8</stp>
        <tr r="H86" s="3"/>
      </tp>
      <tp t="e">
        <v>#N/A</v>
        <stp/>
        <stp>##V3_BDPV12</stp>
        <stp xml:space="preserve">FR0013330529_CS_REPO </stp>
        <stp>INDUSTRY_GROUP</stp>
        <stp>[regression 04.xlsx]SEM!R339C6</stp>
        <tr r="F339" s="3"/>
      </tp>
      <tp t="s">
        <v>01/05/2049</v>
        <stp/>
        <stp>##V3_BDPV12</stp>
        <stp>XS2075938006 Corp</stp>
        <stp>nxt_call_dt</stp>
        <stp>[regression 04.xlsx]SEM!R41C8</stp>
        <tr r="H41" s="3"/>
      </tp>
      <tp t="s">
        <v>TOTAL 2.708 PERP</v>
        <stp/>
        <stp>##V3_BDPV12</stp>
        <stp>XS1501167164 Corp</stp>
        <stp>security_name</stp>
        <stp>[regression 04.xlsx]main!R40C7</stp>
        <tr r="G40" s="1"/>
      </tp>
      <tp t="s">
        <v>TOTAL 2 5/8 PERP</v>
        <stp/>
        <stp>##V3_BDPV12</stp>
        <stp>XS1195202822 Corp</stp>
        <stp>security_name</stp>
        <stp>[regression 04.xlsx]main!R44C7</stp>
        <tr r="G44" s="1"/>
      </tp>
      <tp t="s">
        <v>EVKGR 2 1/8 07/07/77</v>
        <stp/>
        <stp>##V3_BDPV12</stp>
        <stp>DE000A2GSFF1 Corp</stp>
        <stp>security name</stp>
        <stp>[regression 04.xlsx]tkrBbg!R2C7</stp>
        <tr r="G2" s="5"/>
      </tp>
      <tp>
        <v>6.25</v>
        <stp/>
        <stp>##V3_BDPV12</stp>
        <stp>USQ12441AA19 Corp</stp>
        <stp>coupon</stp>
        <stp>[regression 04.xlsx]tkrBbg!R2C9</stp>
        <tr r="I2" s="5"/>
      </tp>
      <tp t="s">
        <v>#N/A Field Not Applicable</v>
        <stp/>
        <stp>##V3_BDPV12</stp>
        <stp>ECM0 Curncy</stp>
        <stp>nxt_call_dt</stp>
        <stp>[regression 04.xlsx]SEM!R188C8</stp>
        <tr r="H188" s="3"/>
      </tp>
      <tp t="s">
        <v>08/01/2027</v>
        <stp/>
        <stp>##V3_BDPV12</stp>
        <stp>XS2153406868 Corp</stp>
        <stp>nxt_call_dt</stp>
        <stp>[regression 04.xlsx]SEM!R62C8</stp>
        <tr r="H62" s="3"/>
      </tp>
      <tp t="s">
        <v>06/09/2023</v>
        <stp/>
        <stp>##V3_BDPV12</stp>
        <stp>XS0969341147 Corp</stp>
        <stp>nxt_call_dt</stp>
        <stp>[regression 04.xlsx]SEM!R96C8</stp>
        <tr r="H96" s="3"/>
      </tp>
      <tp t="e">
        <v>#N/A</v>
        <stp/>
        <stp>##V3_BDPV12</stp>
        <stp xml:space="preserve">FR0013284270_JP_REPO </stp>
        <stp>INDUSTRY_GROUP</stp>
        <stp>[regression 04.xlsx]SEM!R242C6</stp>
        <tr r="F242" s="3"/>
      </tp>
      <tp t="e">
        <v>#N/A</v>
        <stp/>
        <stp>##V3_BDPV12</stp>
        <stp xml:space="preserve">FR0013476595_JP_REPO </stp>
        <stp>INDUSTRY_GROUP</stp>
        <stp>[regression 04.xlsx]SEM!R320C6</stp>
        <tr r="F320" s="3"/>
      </tp>
      <tp t="e">
        <v>#N/A</v>
        <stp/>
        <stp>##V3_BDPV12</stp>
        <stp xml:space="preserve">FR0011401751_JP_REPO </stp>
        <stp>INDUSTRY_GROUP</stp>
        <stp>[regression 04.xlsx]SEM!R227C6</stp>
        <tr r="F227" s="3"/>
      </tp>
      <tp t="s">
        <v>#N/A Field Not Applicable</v>
        <stp/>
        <stp>##V3_BDPV12</stp>
        <stp>XS0942082115 Corp</stp>
        <stp>nxt_call_dt</stp>
        <stp>[regression 04.xlsx]SEM!R67C8</stp>
        <tr r="H67" s="3"/>
      </tp>
      <tp t="s">
        <v>TOTAL 3 7/8 PERP</v>
        <stp/>
        <stp>##V3_BDPV12</stp>
        <stp>XS1413581205 Corp</stp>
        <stp>security_name</stp>
        <stp>[regression 04.xlsx]main!R41C7</stp>
        <tr r="G41" s="1"/>
      </tp>
      <tp t="s">
        <v>TOTAL 1 3/4 PERP</v>
        <stp/>
        <stp>##V3_BDPV12</stp>
        <stp>XS1974787480 Corp</stp>
        <stp>security_name</stp>
        <stp>[regression 04.xlsx]main!R39C7</stp>
        <tr r="G39" s="1"/>
      </tp>
      <tp t="s">
        <v>TOTAL 3.369 PERP</v>
        <stp/>
        <stp>##V3_BDPV12</stp>
        <stp>XS1501166869 Corp</stp>
        <stp>security_name</stp>
        <stp>[regression 04.xlsx]main!R42C7</stp>
        <tr r="G42" s="1"/>
      </tp>
      <tp t="s">
        <v>SOLBBB 5.869 PERP</v>
        <stp/>
        <stp>##V3_BDPV12</stp>
        <stp>XS1323897725 Corp</stp>
        <stp>security_name</stp>
        <stp>[regression 04.xlsx]main!R17C7</stp>
        <tr r="G17" s="1"/>
      </tp>
      <tp t="s">
        <v>OMVAV 6 1/4 PERP</v>
        <stp/>
        <stp>##V3_BDPV12</stp>
        <stp>XS1294343337 Corp</stp>
        <stp>security_name</stp>
        <stp>[regression 04.xlsx]main!R29C7</stp>
        <tr r="G29" s="1"/>
      </tp>
    </main>
    <main first="bloomberg.rtd">
      <tp t="s">
        <v>BAYNGR</v>
        <stp/>
        <stp>##V3_BDPV12</stp>
        <stp>DE000A14J611 Corp</stp>
        <stp>ticker</stp>
        <stp>[regression 04.xlsx]tkrBbg!R2C8</stp>
        <tr r="H2" s="5"/>
      </tp>
      <tp>
        <v>7</v>
        <stp/>
        <stp>##V3_BDPV12</stp>
        <stp>USN4297BBC74 Corp</stp>
        <stp>coupon</stp>
        <stp>[regression 04.xlsx]tkrBbg!R2C9</stp>
        <tr r="I2" s="5"/>
      </tp>
      <tp t="s">
        <v>#N/A Field Not Applicable</v>
        <stp/>
        <stp>##V3_BDPV12</stp>
        <stp>RPM0 Curncy</stp>
        <stp>nxt_call_dt</stp>
        <stp>[regression 04.xlsx]SEM!R317C8</stp>
        <tr r="H317" s="3"/>
      </tp>
      <tp t="s">
        <v>#N/A Field Not Applicable</v>
        <stp/>
        <stp>##V3_BDPV12</stp>
        <stp>OEM0 Comdty</stp>
        <stp>INDUSTRY_GROUP</stp>
        <stp>[regression 04.xlsx]SEM!R88C6</stp>
        <tr r="F88" s="3"/>
      </tp>
      <tp>
        <v>228.16599540966629</v>
        <stp/>
        <stp>##V3_BDPV12</stp>
        <stp>QJ191077 Corp</stp>
        <stp>Z_SPRD_MID</stp>
        <stp>[regression 04.xlsx]all names!R18C12</stp>
        <tr r="L18" s="16"/>
      </tp>
      <tp t="s">
        <v>02/04/2039</v>
        <stp/>
        <stp>##V3_BDPV12</stp>
        <stp>XS2020670936 Corp</stp>
        <stp>nxt_call_dt</stp>
        <stp>[regression 04.xlsx]SEM!R42C8</stp>
        <tr r="H42" s="3"/>
      </tp>
      <tp t="s">
        <v>#N/A Field Not Applicable</v>
        <stp/>
        <stp>##V3_BDPV12</stp>
        <stp>XS2107315470 Corp</stp>
        <stp>nxt_call_dt</stp>
        <stp>[regression 04.xlsx]SEM!R35C8</stp>
        <tr r="H35" s="3"/>
      </tp>
      <tp t="s">
        <v>#N/A Field Not Applicable</v>
        <stp/>
        <stp>##V3_BDPV12</stp>
        <stp>XS1693818525 Corp</stp>
        <stp>nxt_call_dt</stp>
        <stp>[regression 04.xlsx]SEM!R61C8</stp>
        <tr r="H61" s="3"/>
      </tp>
      <tp t="s">
        <v>#N/A Field Not Applicable</v>
        <stp/>
        <stp>##V3_BDPV12</stp>
        <stp>BE6285457519 Corp</stp>
        <stp>nxt_call_dt</stp>
        <stp>[regression 04.xlsx]SEM!R3C8</stp>
        <tr r="H3" s="3"/>
      </tp>
      <tp t="s">
        <v>TOTAL 1 3/4 PERP</v>
        <stp/>
        <stp>##V3_BDPV12</stp>
        <stp>XS1974787480 Corp</stp>
        <stp>security_name</stp>
        <stp>[regression 04.xlsx]main!R38C7</stp>
        <tr r="G38" s="1"/>
      </tp>
      <tp>
        <v>1.7</v>
        <stp/>
        <stp>##V3_BDPV12</stp>
        <stp>PTEDPLOM0017 Corp</stp>
        <stp>coupon</stp>
        <stp>[regression 04.xlsx]tkrBbg!R2C9</stp>
        <tr r="I2" s="5"/>
      </tp>
      <tp>
        <v>2.75</v>
        <stp/>
        <stp>##V3_BDPV12</stp>
        <stp>FR0013425170 Corp</stp>
        <stp>coupon</stp>
        <stp>[regression 04.xlsx]main!R11C6</stp>
        <tr r="F11" s="1"/>
      </tp>
      <tp t="s">
        <v>EUR</v>
        <stp/>
        <stp>##V3_BDPV12</stp>
        <stp>EK337178 Corp</stp>
        <stp>crncy</stp>
        <stp>[regression 04.xlsx]curves!R7C20</stp>
        <tr r="T7" s="20"/>
      </tp>
      <tp t="e">
        <v>#N/A</v>
        <stp/>
        <stp>##V3_BDPV12</stp>
        <stp xml:space="preserve">USF2R125CD54_JP_REPO </stp>
        <stp>INDUSTRY_GROUP</stp>
        <stp>[regression 04.xlsx]SEM!R194C6</stp>
        <tr r="F194" s="3"/>
      </tp>
      <tp t="e">
        <v>#N/A</v>
        <stp/>
        <stp>##V3_BDPV12</stp>
        <stp xml:space="preserve">CH0400441280_JP_REPO </stp>
        <stp>INDUSTRY_GROUP</stp>
        <stp>[regression 04.xlsx]SEM!R301C6</stp>
        <tr r="F301" s="3"/>
      </tp>
      <tp t="s">
        <v>#N/A Field Not Applicable</v>
        <stp/>
        <stp>##V3_BDPV12</stp>
        <stp>XS1004874621 Corp</stp>
        <stp>nxt_call_dt</stp>
        <stp>[regression 04.xlsx]SEM!R8C8</stp>
        <tr r="H8" s="3"/>
      </tp>
      <tp t="s">
        <v>06/09/2020</v>
        <stp/>
        <stp>##V3_BDPV12</stp>
        <stp>XS0969342384 Corp</stp>
        <stp>nxt_call_dt</stp>
        <stp>[regression 04.xlsx]SEM!R97C8</stp>
        <tr r="H97" s="3"/>
      </tp>
      <tp t="s">
        <v>19/10/2025</v>
        <stp/>
        <stp>##V3_BDPV12</stp>
        <stp>XS1823623878 Corp</stp>
        <stp>nxt_call_dt</stp>
        <stp>[regression 04.xlsx]SEM!R12C8</stp>
        <tr r="H12" s="3"/>
      </tp>
      <tp t="s">
        <v>25/10/2029</v>
        <stp/>
        <stp>##V3_BDPV12</stp>
        <stp>XS2010032378 Corp</stp>
        <stp>nxt_call_dt</stp>
        <stp>[regression 04.xlsx]SEM!R10C8</stp>
        <tr r="H10" s="3"/>
      </tp>
      <tp t="s">
        <v>13/02/2025</v>
        <stp/>
        <stp>##V3_BDPV12</stp>
        <stp>XS1412281534 Corp</stp>
        <stp>nxt_call_dt</stp>
        <stp>[regression 04.xlsx]SEM!R53C8</stp>
        <tr r="H53" s="3"/>
      </tp>
      <tp t="s">
        <v>#N/A Field Not Applicable</v>
        <stp/>
        <stp>##V3_BDPV12</stp>
        <stp>XS0942081570 Corp</stp>
        <stp>nxt_call_dt</stp>
        <stp>[regression 04.xlsx]SEM!R66C8</stp>
        <tr r="H66" s="3"/>
      </tp>
      <tp t="e">
        <v>#N/A</v>
        <stp/>
        <stp>##V3_BDPV12</stp>
        <stp xml:space="preserve">FR0013330537_CA_REPO </stp>
        <stp>INDUSTRY_GROUP</stp>
        <stp>[regression 04.xlsx]SEM!R304C6</stp>
        <tr r="F304" s="3"/>
      </tp>
      <tp>
        <v>2.75</v>
        <stp/>
        <stp>##V3_BDPV12</stp>
        <stp>FR0013425170 Corp</stp>
        <stp>coupon</stp>
        <stp>[regression 04.xlsx]main!R12C6</stp>
        <tr r="F12" s="1"/>
      </tp>
      <tp t="s">
        <v>SHELL INTL FIN</v>
        <stp/>
        <stp>##V3_BDPV12</stp>
        <stp>XS2154419118 Corp</stp>
        <stp>short_name</stp>
        <stp>[regression 04.xlsx]SEM!R2C5</stp>
        <tr r="E2" s="3"/>
      </tp>
      <tp>
        <v>424.22430022781401</v>
        <stp/>
        <stp>##V3_BDPV12</stp>
        <stp>QJ787834 Corp</stp>
        <stp>Z_SPRD_MID</stp>
        <stp>[regression 04.xlsx]all names!R70C12</stp>
        <tr r="L70" s="16"/>
      </tp>
      <tp t="e">
        <v>#N/A</v>
        <stp/>
        <stp>##V3_BDPV12</stp>
        <stp xml:space="preserve">CH0336602930_JP_REPO </stp>
        <stp>INDUSTRY_GROUP</stp>
        <stp>[regression 04.xlsx]SEM!R300C6</stp>
        <tr r="F300" s="3"/>
      </tp>
      <tp t="e">
        <v>#N/A</v>
        <stp/>
        <stp>##V3_BDPV12</stp>
        <stp xml:space="preserve">ES0813211010_JP_REPO </stp>
        <stp>INDUSTRY_GROUP</stp>
        <stp>[regression 04.xlsx]SEM!R207C6</stp>
        <tr r="F207" s="3"/>
      </tp>
      <tp t="e">
        <v>#N/A</v>
        <stp/>
        <stp>##V3_BDPV12</stp>
        <stp xml:space="preserve">FR0013330537_JP_REPO </stp>
        <stp>INDUSTRY_GROUP</stp>
        <stp>[regression 04.xlsx]SEM!R305C6</stp>
        <tr r="F305" s="3"/>
      </tp>
      <tp t="s">
        <v>21/03/2023</v>
        <stp/>
        <stp>##V3_BDPV12</stp>
        <stp>XS2149270477 Corp</stp>
        <stp>nxt_call_dt</stp>
        <stp>[regression 04.xlsx]SEM!R76C8</stp>
        <tr r="H76" s="3"/>
      </tp>
      <tp t="e">
        <v>#N/A</v>
        <stp/>
        <stp>##V3_BDPV12</stp>
        <stp xml:space="preserve">FR0013344686_JP_REPO </stp>
        <stp>INDUSTRY_GROUP</stp>
        <stp>[regression 04.xlsx]SEM!R241C6</stp>
        <tr r="F241" s="3"/>
      </tp>
      <tp t="e">
        <v>#N/A</v>
        <stp/>
        <stp>##V3_BDPV12</stp>
        <stp xml:space="preserve">FR0010961581_JP_REPO </stp>
        <stp>INDUSTRY_GROUP</stp>
        <stp>[regression 04.xlsx]SEM!R224C6</stp>
        <tr r="F224" s="3"/>
      </tp>
      <tp t="s">
        <v>28/02/2039</v>
        <stp/>
        <stp>##V3_BDPV12</stp>
        <stp>XS2004381245 Corp</stp>
        <stp>nxt_call_dt</stp>
        <stp>[regression 04.xlsx]SEM!R63C8</stp>
        <tr r="H63" s="3"/>
      </tp>
      <tp>
        <v>2.75</v>
        <stp/>
        <stp>##V3_BDPV12</stp>
        <stp>FR0013425170 Corp</stp>
        <stp>coupon</stp>
        <stp>[regression 04.xlsx]main!R13C6</stp>
        <tr r="F13" s="1"/>
      </tp>
      <tp t="s">
        <v>#N/A Field Not Applicable</v>
        <stp/>
        <stp>##V3_BDPV12</stp>
        <stp>ECM0 Curncy</stp>
        <stp>nxt_call_dt</stp>
        <stp>[regression 04.xlsx]SEM!R324C8</stp>
        <tr r="H324" s="3"/>
      </tp>
      <tp t="s">
        <v>31/01/2023</v>
        <stp/>
        <stp>##V3_BDPV12</stp>
        <stp>CH0400441280 Corp</stp>
        <stp>nxt_call_dt</stp>
        <stp>[regression 04.xlsx]SEM!R428C8</stp>
        <tr r="H428" s="3"/>
      </tp>
      <tp>
        <v>268.74793800187916</v>
        <stp/>
        <stp>##V3_BDPV12</stp>
        <stp>EK785024 Corp</stp>
        <stp>Z_SPRD_MID</stp>
        <stp>[regression 04.xlsx]all names!R70C13</stp>
        <tr r="M70" s="16"/>
      </tp>
      <tp t="s">
        <v>#N/A Field Not Applicable</v>
        <stp/>
        <stp>##V3_BDPV12</stp>
        <stp>XS0452187916 Corp</stp>
        <stp>nxt_call_dt</stp>
        <stp>[regression 04.xlsx]SEM!R27C8</stp>
        <tr r="H27" s="3"/>
      </tp>
      <tp t="e">
        <v>#N/A</v>
        <stp/>
        <stp>##V3_BDPV12</stp>
        <stp xml:space="preserve">FR0011697010_JP_REPO </stp>
        <stp>INDUSTRY_GROUP</stp>
        <stp>[regression 04.xlsx]SEM!R225C6</stp>
        <tr r="F225" s="3"/>
      </tp>
      <tp t="s">
        <v>#N/A Field Not Applicable</v>
        <stp/>
        <stp>##V3_BDPV12</stp>
        <stp>XS2078735433 Corp</stp>
        <stp>nxt_call_dt</stp>
        <stp>[regression 04.xlsx]SEM!R47C8</stp>
        <tr r="H47" s="3"/>
      </tp>
      <tp t="s">
        <v>24/02/2027</v>
        <stp/>
        <stp>##V3_BDPV12</stp>
        <stp>XS2123320033 Corp</stp>
        <stp>nxt_call_dt</stp>
        <stp>[regression 04.xlsx]SEM!R87C8</stp>
        <tr r="H87" s="3"/>
      </tp>
      <tp t="s">
        <v>#N/A Field Not Applicable</v>
        <stp/>
        <stp>##V3_BDPV12</stp>
        <stp>XS2154418730 Corp</stp>
        <stp>nxt_call_dt</stp>
        <stp>[regression 04.xlsx]SEM!R48C8</stp>
        <tr r="H48" s="3"/>
      </tp>
      <tp t="e">
        <v>#N/A</v>
        <stp/>
        <stp>##V3_BDPV12</stp>
        <stp xml:space="preserve">FR0013457157_CA_REPO </stp>
        <stp>INDUSTRY_GROUP</stp>
        <stp>[regression 04.xlsx]SEM!R195C6</stp>
        <tr r="F195" s="3"/>
      </tp>
      <tp t="e">
        <v>#N/A</v>
        <stp/>
        <stp>##V3_BDPV12</stp>
        <stp xml:space="preserve">FR0013455813_JP_REPO </stp>
        <stp>INDUSTRY_GROUP</stp>
        <stp>[regression 04.xlsx]SEM!R237C6</stp>
        <tr r="F237" s="3"/>
      </tp>
      <tp t="e">
        <v>#N/A</v>
        <stp/>
        <stp>##V3_BDPV12</stp>
        <stp xml:space="preserve">FR0013292828_JP_REPO </stp>
        <stp>INDUSTRY_GROUP</stp>
        <stp>[regression 04.xlsx]SEM!R210C6</stp>
        <tr r="F210" s="3"/>
      </tp>
      <tp t="s">
        <v>#N/A Field Not Applicable</v>
        <stp/>
        <stp>##V3_BDPV12</stp>
        <stp>XS2156510021 Corp</stp>
        <stp>nxt_call_dt</stp>
        <stp>[regression 04.xlsx]SEM!R90C8</stp>
        <tr r="H90" s="3"/>
      </tp>
      <tp t="s">
        <v>27/01/2023</v>
        <stp/>
        <stp>##V3_BDPV12</stp>
        <stp>XS1956028168 Corp</stp>
        <stp>nxt_call_dt</stp>
        <stp>[regression 04.xlsx]SEM!R38C8</stp>
        <tr r="H38" s="3"/>
      </tp>
      <tp t="s">
        <v>#N/A Field Not Applicable</v>
        <stp/>
        <stp>##V3_BDPV12</stp>
        <stp>XS1476654238 Corp</stp>
        <stp>nxt_call_dt</stp>
        <stp>[regression 04.xlsx]SEM!R46C8</stp>
        <tr r="H46" s="3"/>
      </tp>
      <tp t="s">
        <v>EDF 5 5/8 PERP</v>
        <stp/>
        <stp>##V3_BDPV12</stp>
        <stp>USF2893TAM83 Corp</stp>
        <stp>security name</stp>
        <stp>[regression 04.xlsx]tkrBbg!R2C7</stp>
        <tr r="G2" s="5"/>
      </tp>
      <tp t="s">
        <v>TOTAL 3.369 PERP</v>
        <stp/>
        <stp>##V3_BDPV12</stp>
        <stp>XS1501166869 Corp</stp>
        <stp>security_name</stp>
        <stp>[regression 04.xlsx]main!R36C7</stp>
        <tr r="G36" s="1"/>
      </tp>
      <tp>
        <v>2.75</v>
        <stp/>
        <stp>##V3_BDPV12</stp>
        <stp>FR0013425170 Corp</stp>
        <stp>coupon</stp>
        <stp>[regression 04.xlsx]main!R14C6</stp>
        <tr r="F14" s="1"/>
      </tp>
      <tp t="s">
        <v>REPSM 4 1/2 03/25/75</v>
        <stp/>
        <stp>##V3_BDPV12</stp>
        <stp>XS1207058733 Corp</stp>
        <stp>security_name</stp>
        <stp>[regression 04.xlsx]main!R28C7</stp>
        <tr r="G28" s="1"/>
      </tp>
      <tp t="s">
        <v>EDF 5 1/4 PERP</v>
        <stp/>
        <stp>##V3_BDPV12</stp>
        <stp>USF2893TAF33 Corp</stp>
        <stp>security name</stp>
        <stp>[regression 04.xlsx]tkrBbg!R2C7</stp>
        <tr r="G2" s="5"/>
      </tp>
      <tp t="s">
        <v>A2A SPA</v>
        <stp/>
        <stp>##V3_BDPV12</stp>
        <stp>XS1004874621 Corp</stp>
        <stp>short_name</stp>
        <stp>[regression 04.xlsx]SEM!R8C5</stp>
        <tr r="E8" s="3"/>
      </tp>
      <tp t="s">
        <v>WIEAV</v>
        <stp/>
        <stp>##V3_BDPV12</stp>
        <stp>DE000A1ZN206 Corp</stp>
        <stp>ticker</stp>
        <stp>[regression 04.xlsx]tkrBbg!R2C8</stp>
        <tr r="H2" s="5"/>
      </tp>
      <tp>
        <v>1295.6128734612305</v>
        <stp/>
        <stp>##V3_BDPV12</stp>
        <stp>AM679347 Corp</stp>
        <stp>Z_SPRD_MID</stp>
        <stp>[regression 04.xlsx]all names!R68C12</stp>
        <tr r="L68" s="16"/>
      </tp>
      <tp t="e">
        <v>#N/A</v>
        <stp/>
        <stp>##V3_BDPV12</stp>
        <stp xml:space="preserve">FR0013330529_JP_REPO </stp>
        <stp>INDUSTRY_GROUP</stp>
        <stp>[regression 04.xlsx]SEM!R303C6</stp>
        <tr r="F303" s="3"/>
      </tp>
      <tp t="s">
        <v>#N/A Field Not Applicable</v>
        <stp/>
        <stp>##V3_BDPV12</stp>
        <stp>XS1693818525 Corp</stp>
        <stp>nxt_call_dt</stp>
        <stp>[regression 04.xlsx]SEM!R75C8</stp>
        <tr r="H75" s="3"/>
      </tp>
      <tp t="s">
        <v>16/05/2033</v>
        <stp/>
        <stp>##V3_BDPV12</stp>
        <stp>XS1772374770 Corp</stp>
        <stp>nxt_call_dt</stp>
        <stp>[regression 04.xlsx]SEM!R17C8</stp>
        <tr r="H17" s="3"/>
      </tp>
      <tp t="s">
        <v>LXSGR 4 1/2 12/06/76</v>
        <stp/>
        <stp>##V3_BDPV12</stp>
        <stp>XS1405763019 Corp</stp>
        <stp>security_name</stp>
        <stp>[regression 04.xlsx]main!R16C7</stp>
        <tr r="G16" s="1"/>
      </tp>
      <tp t="s">
        <v>VOD</v>
        <stp/>
        <stp>##V3_BDPV12</stp>
        <stp>US92857WBQ24 Corp</stp>
        <stp>ticker</stp>
        <stp>[regression 04.xlsx]tkrBbg!R2C8</stp>
        <tr r="H2" s="5"/>
      </tp>
      <tp t="s">
        <v>CRED AGRICOLE SA</v>
        <stp/>
        <stp>##V3_BDPV12</stp>
        <stp>FR0013508512 Corp</stp>
        <stp>short_name</stp>
        <stp>[regression 04.xlsx]SEM!R6C5</stp>
        <tr r="E6" s="3"/>
      </tp>
      <tp t="s">
        <v>AB INBEV SA/NV</v>
        <stp/>
        <stp>##V3_BDPV12</stp>
        <stp>BE6320936287 Corp</stp>
        <stp>short_name</stp>
        <stp>[regression 04.xlsx]SEM!R5C5</stp>
        <tr r="E5" s="3"/>
      </tp>
      <tp t="s">
        <v>#N/A Invalid Security</v>
        <stp/>
        <stp>##V3_BDPV12</stp>
        <stp>IE00BD3WYB25 Corp</stp>
        <stp>nxt_call_dt</stp>
        <stp>[regression 04.xlsx]SEM!R187C8</stp>
        <tr r="H187" s="3"/>
      </tp>
      <tp>
        <v>5.25</v>
        <stp/>
        <stp>##V3_BDPV12</stp>
        <stp>USF2893TAF33 Corp</stp>
        <stp>coupon</stp>
        <stp>[regression 04.xlsx]tkrBbg!R2C9</stp>
        <tr r="I2" s="5"/>
      </tp>
      <tp>
        <v>307.84521624100671</v>
        <stp/>
        <stp>##V3_BDPV12</stp>
        <stp>QJ201812 Corp</stp>
        <stp>Z_SPRD_MID</stp>
        <stp>[regression 04.xlsx]all names!R18C13</stp>
        <tr r="M18" s="16"/>
      </tp>
      <tp t="s">
        <v>#N/A Field Not Applicable</v>
        <stp/>
        <stp>##V3_BDPV12</stp>
        <stp>XS2154419118 Corp</stp>
        <stp>nxt_call_dt</stp>
        <stp>[regression 04.xlsx]SEM!R2C8</stp>
        <tr r="H2" s="3"/>
      </tp>
      <tp t="e">
        <v>#N/A</v>
        <stp/>
        <stp>##V3_BDPV12</stp>
        <stp xml:space="preserve">BE6320936287_JP_REPO </stp>
        <stp>INDUSTRY_GROUP</stp>
        <stp>[regression 04.xlsx]SEM!R191C6</stp>
        <tr r="F191" s="3"/>
      </tp>
      <tp t="e">
        <v>#N/A</v>
        <stp/>
        <stp>##V3_BDPV12</stp>
        <stp xml:space="preserve">FR0010891317_JP_REPO </stp>
        <stp>INDUSTRY_GROUP</stp>
        <stp>[regression 04.xlsx]SEM!R321C6</stp>
        <tr r="F321" s="3"/>
      </tp>
      <tp t="s">
        <v>#N/A Field Not Applicable</v>
        <stp/>
        <stp>##V3_BDPV12</stp>
        <stp>XS2089226026 Corp</stp>
        <stp>nxt_call_dt</stp>
        <stp>[regression 04.xlsx]SEM!R19C8</stp>
        <tr r="H19" s="3"/>
      </tp>
      <tp t="e">
        <v>#N/A</v>
        <stp/>
        <stp>##V3_BDPV12</stp>
        <stp xml:space="preserve">FR0013213295_JP_REPO </stp>
        <stp>INDUSTRY_GROUP</stp>
        <stp>[regression 04.xlsx]SEM!R223C6</stp>
        <tr r="F223" s="3"/>
      </tp>
      <tp t="s">
        <v>25/12/2026</v>
        <stp/>
        <stp>##V3_BDPV12</stp>
        <stp>XS1969600748 Corp</stp>
        <stp>nxt_call_dt</stp>
        <stp>[regression 04.xlsx]SEM!R11C8</stp>
        <tr r="H11" s="3"/>
      </tp>
      <tp t="e">
        <v>#N/A</v>
        <stp/>
        <stp>##V3_BDPV12</stp>
        <stp xml:space="preserve">FR0013381704_JP_REPO </stp>
        <stp>INDUSTRY_GROUP</stp>
        <stp>[regression 04.xlsx]SEM!R211C6</stp>
        <tr r="F211" s="3"/>
      </tp>
      <tp t="s">
        <v>21/03/2023</v>
        <stp/>
        <stp>##V3_BDPV12</stp>
        <stp>XS2149270477 Corp</stp>
        <stp>nxt_call_dt</stp>
        <stp>[regression 04.xlsx]SEM!R93C8</stp>
        <tr r="H93" s="3"/>
      </tp>
      <tp t="s">
        <v>#N/A Field Not Applicable</v>
        <stp/>
        <stp>##V3_BDPV12</stp>
        <stp>XS1222590488 Corp</stp>
        <stp>nxt_call_dt</stp>
        <stp>[regression 04.xlsx]SEM!R25C8</stp>
        <tr r="H25" s="3"/>
      </tp>
      <tp t="s">
        <v>#N/A Field Not Applicable</v>
        <stp/>
        <stp>##V3_BDPV12</stp>
        <stp>XS2156510021 Corp</stp>
        <stp>nxt_call_dt</stp>
        <stp>[regression 04.xlsx]SEM!R52C8</stp>
        <tr r="H52" s="3"/>
      </tp>
      <tp t="s">
        <v>01/01/2039</v>
        <stp/>
        <stp>##V3_BDPV12</stp>
        <stp>XS2020583618 Corp</stp>
        <stp>nxt_call_dt</stp>
        <stp>[regression 04.xlsx]SEM!R56C8</stp>
        <tr r="H56" s="3"/>
      </tp>
      <tp t="s">
        <v>02/08/2036</v>
        <stp/>
        <stp>##V3_BDPV12</stp>
        <stp>XS1513062411 Corp</stp>
        <stp>nxt_call_dt</stp>
        <stp>[regression 04.xlsx]SEM!R44C8</stp>
        <tr r="H44" s="3"/>
      </tp>
      <tp t="s">
        <v>24/07/2025</v>
        <stp/>
        <stp>##V3_BDPV12</stp>
        <stp>XS1705553250 Corp</stp>
        <stp>nxt_call_dt</stp>
        <stp>[regression 04.xlsx]SEM!R54C8</stp>
        <tr r="H54" s="3"/>
      </tp>
      <tp t="s">
        <v>#N/A Field Not Applicable</v>
        <stp/>
        <stp>##V3_BDPV12</stp>
        <stp>XS1497606365 Corp</stp>
        <stp>nxt_call_dt</stp>
        <stp>[regression 04.xlsx]SEM!R58C8</stp>
        <tr r="H58" s="3"/>
      </tp>
      <tp t="s">
        <v>LXSGR 4 1/2 12/06/76</v>
        <stp/>
        <stp>##V3_BDPV12</stp>
        <stp>XS1405763019 Corp</stp>
        <stp>security_name</stp>
        <stp>[regression 04.xlsx]main!R15C7</stp>
        <tr r="G15" s="1"/>
      </tp>
      <tp t="s">
        <v>07/08/2022</v>
        <stp/>
        <stp>##V3_BDPV12</stp>
        <stp>DE000A2GSFF1 Corp</stp>
        <stp>nxt_call_dt</stp>
        <stp>[regression 04.xlsx]SEM!R125C8</stp>
        <tr r="H125" s="3"/>
      </tp>
      <tp>
        <v>4.4960000000000004</v>
        <stp/>
        <stp>##V3_BDPV12</stp>
        <stp>PTEDPKOM0034 Corp</stp>
        <stp>coupon</stp>
        <stp>[regression 04.xlsx]tkrBbg!R2C9</stp>
        <tr r="I2" s="5"/>
      </tp>
      <tp t="s">
        <v>EUR</v>
        <stp/>
        <stp>##V3_BDPV12</stp>
        <stp>EK545606 Corp</stp>
        <stp>crncy</stp>
        <stp>[regression 04.xlsx]curves!R8C20</stp>
        <tr r="T8" s="20"/>
      </tp>
      <tp>
        <v>902.36646692850957</v>
        <stp/>
        <stp>##V3_BDPV12</stp>
        <stp>AZ920495 Corp</stp>
        <stp>Z_SPRD_MID</stp>
        <stp>[regression 04.xlsx]all names!R68C13</stp>
        <tr r="M68" s="16"/>
      </tp>
      <tp t="e">
        <v>#N/A</v>
        <stp/>
        <stp>##V3_BDPV12</stp>
        <stp xml:space="preserve">BE6285455497_JP_REPO </stp>
        <stp>INDUSTRY_GROUP</stp>
        <stp>[regression 04.xlsx]SEM!R189C6</stp>
        <tr r="F189" s="3"/>
      </tp>
      <tp t="s">
        <v>#N/A Field Not Applicable</v>
        <stp/>
        <stp>##V3_BDPV12</stp>
        <stp>XS1419646317 Corp</stp>
        <stp>nxt_call_dt</stp>
        <stp>[regression 04.xlsx]SEM!R81C8</stp>
        <tr r="H81" s="3"/>
      </tp>
      <tp t="s">
        <v>17/03/2027</v>
        <stp/>
        <stp>##V3_BDPV12</stp>
        <stp>XS2066706909 Corp</stp>
        <stp>nxt_call_dt</stp>
        <stp>[regression 04.xlsx]SEM!R26C8</stp>
        <tr r="H26" s="3"/>
      </tp>
      <tp t="e">
        <v>#N/A</v>
        <stp/>
        <stp>##V3_BDPV12</stp>
        <stp xml:space="preserve">FR0012648590_JP_REPO </stp>
        <stp>INDUSTRY_GROUP</stp>
        <stp>[regression 04.xlsx]SEM!R279C6</stp>
        <tr r="F279" s="3"/>
      </tp>
      <tp t="s">
        <v>#N/A Field Not Applicable</v>
        <stp/>
        <stp>##V3_BDPV12</stp>
        <stp>XS1139315581 Corp</stp>
        <stp>nxt_call_dt</stp>
        <stp>[regression 04.xlsx]SEM!R60C8</stp>
        <tr r="H60" s="3"/>
      </tp>
      <tp t="s">
        <v>#N/A Field Not Applicable</v>
        <stp/>
        <stp>##V3_BDPV12</stp>
        <stp>XS1412711217 Corp</stp>
        <stp>nxt_call_dt</stp>
        <stp>[regression 04.xlsx]SEM!R36C8</stp>
        <tr r="H36" s="3"/>
      </tp>
      <tp t="s">
        <v>TOTAL 3.369 PERP</v>
        <stp/>
        <stp>##V3_BDPV12</stp>
        <stp>XS1501166869 Corp</stp>
        <stp>security_name</stp>
        <stp>[regression 04.xlsx]main!R35C7</stp>
        <tr r="G35" s="1"/>
      </tp>
      <tp t="s">
        <v>ACEA SPA</v>
        <stp/>
        <stp>##V3_BDPV12</stp>
        <stp>XS2113700921 Corp</stp>
        <stp>short_name</stp>
        <stp>[regression 04.xlsx]SEM!R7C5</stp>
        <tr r="E7" s="3"/>
      </tp>
      <tp t="s">
        <v>VOD 7 04/04/79</v>
        <stp/>
        <stp>##V3_BDPV12</stp>
        <stp>US92857WBQ24 Corp</stp>
        <stp>security name</stp>
        <stp>[regression 04.xlsx]tkrBbg!R2C7</stp>
        <tr r="G2" s="5"/>
      </tp>
      <tp t="s">
        <v>AB INBEV SA/NV</v>
        <stp/>
        <stp>##V3_BDPV12</stp>
        <stp>BE6285457519 Corp</stp>
        <stp>short_name</stp>
        <stp>[regression 04.xlsx]SEM!R3C5</stp>
        <tr r="E3" s="3"/>
      </tp>
      <tp t="s">
        <v>#N/A Field Not Applicable</v>
        <stp/>
        <stp>##V3_BDPV12</stp>
        <stp>RPM0 Curncy</stp>
        <stp>nxt_call_dt</stp>
        <stp>[regression 04.xlsx]SEM!R340C8</stp>
        <tr r="H340" s="3"/>
      </tp>
      <tp t="e">
        <v>#N/A</v>
        <stp/>
        <stp>##V3_BDPV12</stp>
        <stp xml:space="preserve">USF2R125CF03_JP_REPO </stp>
        <stp>INDUSTRY_GROUP</stp>
        <stp>[regression 04.xlsx]SEM!R192C6</stp>
        <tr r="F192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28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(bayngr)'!$B$25</c:f>
              <c:strCache>
                <c:ptCount val="1"/>
                <c:pt idx="0">
                  <c:v>BAYNGR 2 3/8 04/02/75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(bayngr)'!$F$24:$IU$24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(bayngr)'!$F$25:$IU$25</c:f>
              <c:numCache>
                <c:formatCode>0</c:formatCode>
                <c:ptCount val="250"/>
                <c:pt idx="0">
                  <c:v>300.154</c:v>
                </c:pt>
                <c:pt idx="1">
                  <c:v>295.20800000000003</c:v>
                </c:pt>
                <c:pt idx="2">
                  <c:v>302.77999999999997</c:v>
                </c:pt>
                <c:pt idx="3">
                  <c:v>301.00099999999998</c:v>
                </c:pt>
                <c:pt idx="4">
                  <c:v>300.63200000000001</c:v>
                </c:pt>
                <c:pt idx="5">
                  <c:v>297.57299999999998</c:v>
                </c:pt>
                <c:pt idx="6">
                  <c:v>297.02800000000002</c:v>
                </c:pt>
                <c:pt idx="7">
                  <c:v>294.60500000000002</c:v>
                </c:pt>
                <c:pt idx="8">
                  <c:v>317.64499999999998</c:v>
                </c:pt>
                <c:pt idx="9">
                  <c:v>309.28500000000003</c:v>
                </c:pt>
                <c:pt idx="10">
                  <c:v>305.37400000000002</c:v>
                </c:pt>
                <c:pt idx="11">
                  <c:v>292.15899999999999</c:v>
                </c:pt>
                <c:pt idx="12">
                  <c:v>279.91699999999997</c:v>
                </c:pt>
                <c:pt idx="13">
                  <c:v>336.69799999999998</c:v>
                </c:pt>
                <c:pt idx="14">
                  <c:v>333.45600000000002</c:v>
                </c:pt>
                <c:pt idx="15">
                  <c:v>334.29899999999998</c:v>
                </c:pt>
                <c:pt idx="16">
                  <c:v>286.78899999999999</c:v>
                </c:pt>
                <c:pt idx="17">
                  <c:v>240.60499999999999</c:v>
                </c:pt>
                <c:pt idx="18">
                  <c:v>210.72200000000001</c:v>
                </c:pt>
                <c:pt idx="19">
                  <c:v>219.298</c:v>
                </c:pt>
                <c:pt idx="20">
                  <c:v>246.096</c:v>
                </c:pt>
                <c:pt idx="21">
                  <c:v>256.70800000000003</c:v>
                </c:pt>
                <c:pt idx="22">
                  <c:v>272.28300000000002</c:v>
                </c:pt>
                <c:pt idx="23">
                  <c:v>267.93599999999998</c:v>
                </c:pt>
                <c:pt idx="24">
                  <c:v>257.02100000000002</c:v>
                </c:pt>
                <c:pt idx="25">
                  <c:v>240.54599999999999</c:v>
                </c:pt>
                <c:pt idx="26">
                  <c:v>232.90899999999999</c:v>
                </c:pt>
                <c:pt idx="27">
                  <c:v>254.84700000000001</c:v>
                </c:pt>
                <c:pt idx="28">
                  <c:v>300.26600000000002</c:v>
                </c:pt>
                <c:pt idx="29">
                  <c:v>298.24200000000002</c:v>
                </c:pt>
                <c:pt idx="30">
                  <c:v>298.267</c:v>
                </c:pt>
                <c:pt idx="31">
                  <c:v>307.86399999999998</c:v>
                </c:pt>
                <c:pt idx="32">
                  <c:v>326.99700000000001</c:v>
                </c:pt>
                <c:pt idx="33">
                  <c:v>351.97699999999998</c:v>
                </c:pt>
                <c:pt idx="34">
                  <c:v>353.40100000000001</c:v>
                </c:pt>
                <c:pt idx="35">
                  <c:v>350.70299999999997</c:v>
                </c:pt>
                <c:pt idx="36">
                  <c:v>336.47800000000001</c:v>
                </c:pt>
                <c:pt idx="37">
                  <c:v>325.69</c:v>
                </c:pt>
                <c:pt idx="38">
                  <c:v>317.98500000000001</c:v>
                </c:pt>
                <c:pt idx="39">
                  <c:v>323.80399999999997</c:v>
                </c:pt>
                <c:pt idx="40">
                  <c:v>316.738</c:v>
                </c:pt>
                <c:pt idx="41">
                  <c:v>315.70400000000001</c:v>
                </c:pt>
                <c:pt idx="42">
                  <c:v>317.99700000000001</c:v>
                </c:pt>
                <c:pt idx="43">
                  <c:v>319.31599999999997</c:v>
                </c:pt>
                <c:pt idx="44">
                  <c:v>278.76</c:v>
                </c:pt>
                <c:pt idx="45">
                  <c:v>271.94799999999998</c:v>
                </c:pt>
                <c:pt idx="46">
                  <c:v>262.94</c:v>
                </c:pt>
                <c:pt idx="47">
                  <c:v>257.91199999999998</c:v>
                </c:pt>
                <c:pt idx="48">
                  <c:v>279.27</c:v>
                </c:pt>
                <c:pt idx="49">
                  <c:v>283.76799999999997</c:v>
                </c:pt>
                <c:pt idx="50">
                  <c:v>292.28800000000001</c:v>
                </c:pt>
                <c:pt idx="51">
                  <c:v>292.351</c:v>
                </c:pt>
                <c:pt idx="52">
                  <c:v>288.19499999999999</c:v>
                </c:pt>
                <c:pt idx="53">
                  <c:v>287.62700000000001</c:v>
                </c:pt>
                <c:pt idx="54">
                  <c:v>290.34100000000001</c:v>
                </c:pt>
                <c:pt idx="55">
                  <c:v>281.54700000000003</c:v>
                </c:pt>
                <c:pt idx="56">
                  <c:v>292.07400000000001</c:v>
                </c:pt>
                <c:pt idx="57">
                  <c:v>358.48899999999998</c:v>
                </c:pt>
                <c:pt idx="58">
                  <c:v>412.70600000000002</c:v>
                </c:pt>
                <c:pt idx="59">
                  <c:v>442.53</c:v>
                </c:pt>
                <c:pt idx="60">
                  <c:v>482.52499999999998</c:v>
                </c:pt>
                <c:pt idx="61">
                  <c:v>504.56599999999997</c:v>
                </c:pt>
                <c:pt idx="62">
                  <c:v>503.113</c:v>
                </c:pt>
                <c:pt idx="63">
                  <c:v>520.93899999999996</c:v>
                </c:pt>
                <c:pt idx="64">
                  <c:v>541.79499999999996</c:v>
                </c:pt>
                <c:pt idx="65">
                  <c:v>552.01700000000005</c:v>
                </c:pt>
                <c:pt idx="66">
                  <c:v>565.851</c:v>
                </c:pt>
                <c:pt idx="67">
                  <c:v>607.70100000000002</c:v>
                </c:pt>
                <c:pt idx="68">
                  <c:v>653.01800000000003</c:v>
                </c:pt>
                <c:pt idx="69">
                  <c:v>794.70500000000004</c:v>
                </c:pt>
                <c:pt idx="70">
                  <c:v>824.56700000000001</c:v>
                </c:pt>
                <c:pt idx="71">
                  <c:v>807.54200000000003</c:v>
                </c:pt>
                <c:pt idx="72">
                  <c:v>855.63499999999999</c:v>
                </c:pt>
                <c:pt idx="73">
                  <c:v>831.97500000000002</c:v>
                </c:pt>
                <c:pt idx="74">
                  <c:v>622.78399999999999</c:v>
                </c:pt>
                <c:pt idx="75">
                  <c:v>472.303</c:v>
                </c:pt>
                <c:pt idx="76">
                  <c:v>384.084</c:v>
                </c:pt>
                <c:pt idx="77">
                  <c:v>369.05</c:v>
                </c:pt>
                <c:pt idx="78">
                  <c:v>305.36700000000002</c:v>
                </c:pt>
                <c:pt idx="79">
                  <c:v>294.52100000000002</c:v>
                </c:pt>
                <c:pt idx="80">
                  <c:v>309.93200000000002</c:v>
                </c:pt>
                <c:pt idx="81">
                  <c:v>248.398</c:v>
                </c:pt>
                <c:pt idx="82">
                  <c:v>210.57400000000001</c:v>
                </c:pt>
                <c:pt idx="83">
                  <c:v>201.929</c:v>
                </c:pt>
                <c:pt idx="84">
                  <c:v>209.80799999999999</c:v>
                </c:pt>
                <c:pt idx="85">
                  <c:v>232.67099999999999</c:v>
                </c:pt>
                <c:pt idx="86">
                  <c:v>235.273</c:v>
                </c:pt>
                <c:pt idx="87">
                  <c:v>208.63300000000001</c:v>
                </c:pt>
                <c:pt idx="88">
                  <c:v>186.779</c:v>
                </c:pt>
                <c:pt idx="89">
                  <c:v>181.501</c:v>
                </c:pt>
                <c:pt idx="90">
                  <c:v>172.42099999999999</c:v>
                </c:pt>
                <c:pt idx="91">
                  <c:v>153.82300000000001</c:v>
                </c:pt>
                <c:pt idx="92">
                  <c:v>156.12799999999999</c:v>
                </c:pt>
                <c:pt idx="93">
                  <c:v>159.87700000000001</c:v>
                </c:pt>
                <c:pt idx="94">
                  <c:v>163.636</c:v>
                </c:pt>
                <c:pt idx="95">
                  <c:v>165.41499999999999</c:v>
                </c:pt>
                <c:pt idx="96">
                  <c:v>163.80500000000001</c:v>
                </c:pt>
                <c:pt idx="97">
                  <c:v>162.721</c:v>
                </c:pt>
                <c:pt idx="98">
                  <c:v>161.78299999999999</c:v>
                </c:pt>
                <c:pt idx="99">
                  <c:v>162.88200000000001</c:v>
                </c:pt>
                <c:pt idx="100">
                  <c:v>164.85499999999999</c:v>
                </c:pt>
                <c:pt idx="101">
                  <c:v>164.25</c:v>
                </c:pt>
                <c:pt idx="102">
                  <c:v>161.214</c:v>
                </c:pt>
                <c:pt idx="103">
                  <c:v>164.26</c:v>
                </c:pt>
                <c:pt idx="104">
                  <c:v>167.447</c:v>
                </c:pt>
                <c:pt idx="105">
                  <c:v>173.61600000000001</c:v>
                </c:pt>
                <c:pt idx="106">
                  <c:v>172.80500000000001</c:v>
                </c:pt>
                <c:pt idx="107">
                  <c:v>171.24799999999999</c:v>
                </c:pt>
                <c:pt idx="108">
                  <c:v>167.154</c:v>
                </c:pt>
                <c:pt idx="109">
                  <c:v>167.24</c:v>
                </c:pt>
                <c:pt idx="110">
                  <c:v>168.017</c:v>
                </c:pt>
                <c:pt idx="111">
                  <c:v>153.78700000000001</c:v>
                </c:pt>
                <c:pt idx="112">
                  <c:v>157.42599999999999</c:v>
                </c:pt>
                <c:pt idx="113">
                  <c:v>151.58699999999999</c:v>
                </c:pt>
                <c:pt idx="114">
                  <c:v>149.95699999999999</c:v>
                </c:pt>
                <c:pt idx="115">
                  <c:v>148.887</c:v>
                </c:pt>
                <c:pt idx="116">
                  <c:v>151.21199999999999</c:v>
                </c:pt>
                <c:pt idx="117">
                  <c:v>159.624</c:v>
                </c:pt>
                <c:pt idx="118">
                  <c:v>168.39699999999999</c:v>
                </c:pt>
                <c:pt idx="119">
                  <c:v>171.61099999999999</c:v>
                </c:pt>
                <c:pt idx="120">
                  <c:v>174.00299999999999</c:v>
                </c:pt>
                <c:pt idx="121">
                  <c:v>176.99299999999999</c:v>
                </c:pt>
                <c:pt idx="122">
                  <c:v>181.18299999999999</c:v>
                </c:pt>
                <c:pt idx="123">
                  <c:v>184.048</c:v>
                </c:pt>
                <c:pt idx="124">
                  <c:v>169.822</c:v>
                </c:pt>
                <c:pt idx="125">
                  <c:v>166.32900000000001</c:v>
                </c:pt>
                <c:pt idx="126">
                  <c:v>165.006</c:v>
                </c:pt>
                <c:pt idx="127">
                  <c:v>161.96700000000001</c:v>
                </c:pt>
                <c:pt idx="128">
                  <c:v>160.11000000000001</c:v>
                </c:pt>
                <c:pt idx="129">
                  <c:v>159.99600000000001</c:v>
                </c:pt>
                <c:pt idx="130">
                  <c:v>161.001</c:v>
                </c:pt>
                <c:pt idx="131">
                  <c:v>161.661</c:v>
                </c:pt>
                <c:pt idx="132">
                  <c:v>161.249</c:v>
                </c:pt>
                <c:pt idx="133">
                  <c:v>165.66200000000001</c:v>
                </c:pt>
                <c:pt idx="134">
                  <c:v>167.24600000000001</c:v>
                </c:pt>
                <c:pt idx="135">
                  <c:v>167.798</c:v>
                </c:pt>
                <c:pt idx="136">
                  <c:v>170.37299999999999</c:v>
                </c:pt>
                <c:pt idx="137">
                  <c:v>169.95500000000001</c:v>
                </c:pt>
                <c:pt idx="138">
                  <c:v>170.03200000000001</c:v>
                </c:pt>
                <c:pt idx="139">
                  <c:v>178.648</c:v>
                </c:pt>
                <c:pt idx="140">
                  <c:v>178.876</c:v>
                </c:pt>
                <c:pt idx="141">
                  <c:v>179.24700000000001</c:v>
                </c:pt>
                <c:pt idx="142">
                  <c:v>179.92099999999999</c:v>
                </c:pt>
                <c:pt idx="143">
                  <c:v>185.976</c:v>
                </c:pt>
                <c:pt idx="144">
                  <c:v>191.25399999999999</c:v>
                </c:pt>
                <c:pt idx="145">
                  <c:v>196.61</c:v>
                </c:pt>
                <c:pt idx="146">
                  <c:v>196.31700000000001</c:v>
                </c:pt>
                <c:pt idx="147">
                  <c:v>191.446</c:v>
                </c:pt>
                <c:pt idx="148">
                  <c:v>194.83600000000001</c:v>
                </c:pt>
                <c:pt idx="149">
                  <c:v>197.11600000000001</c:v>
                </c:pt>
                <c:pt idx="150">
                  <c:v>192.99600000000001</c:v>
                </c:pt>
                <c:pt idx="151">
                  <c:v>191.334</c:v>
                </c:pt>
                <c:pt idx="152">
                  <c:v>198.346</c:v>
                </c:pt>
                <c:pt idx="153">
                  <c:v>206.78899999999999</c:v>
                </c:pt>
                <c:pt idx="154">
                  <c:v>212.23400000000001</c:v>
                </c:pt>
                <c:pt idx="155">
                  <c:v>213.00399999999999</c:v>
                </c:pt>
                <c:pt idx="156">
                  <c:v>205.8</c:v>
                </c:pt>
                <c:pt idx="157">
                  <c:v>201.255</c:v>
                </c:pt>
                <c:pt idx="158">
                  <c:v>200.36799999999999</c:v>
                </c:pt>
                <c:pt idx="159">
                  <c:v>199.03700000000001</c:v>
                </c:pt>
                <c:pt idx="160">
                  <c:v>196.88900000000001</c:v>
                </c:pt>
                <c:pt idx="161">
                  <c:v>192.642</c:v>
                </c:pt>
                <c:pt idx="162">
                  <c:v>191.334</c:v>
                </c:pt>
                <c:pt idx="163">
                  <c:v>183.012</c:v>
                </c:pt>
                <c:pt idx="164">
                  <c:v>180.24199999999999</c:v>
                </c:pt>
                <c:pt idx="165">
                  <c:v>187.035</c:v>
                </c:pt>
                <c:pt idx="166">
                  <c:v>180.30199999999999</c:v>
                </c:pt>
                <c:pt idx="167">
                  <c:v>187.95599999999999</c:v>
                </c:pt>
                <c:pt idx="168">
                  <c:v>200.149</c:v>
                </c:pt>
                <c:pt idx="169">
                  <c:v>201.42599999999999</c:v>
                </c:pt>
                <c:pt idx="170">
                  <c:v>204.464</c:v>
                </c:pt>
                <c:pt idx="171">
                  <c:v>197.35</c:v>
                </c:pt>
                <c:pt idx="172">
                  <c:v>194.70599999999999</c:v>
                </c:pt>
                <c:pt idx="173">
                  <c:v>202.245</c:v>
                </c:pt>
                <c:pt idx="174">
                  <c:v>206.87100000000001</c:v>
                </c:pt>
                <c:pt idx="175">
                  <c:v>208.81700000000001</c:v>
                </c:pt>
                <c:pt idx="176">
                  <c:v>209.63200000000001</c:v>
                </c:pt>
                <c:pt idx="177">
                  <c:v>212.69900000000001</c:v>
                </c:pt>
                <c:pt idx="178">
                  <c:v>215.67099999999999</c:v>
                </c:pt>
                <c:pt idx="179">
                  <c:v>216.465</c:v>
                </c:pt>
                <c:pt idx="180">
                  <c:v>217.381</c:v>
                </c:pt>
                <c:pt idx="181">
                  <c:v>216.602</c:v>
                </c:pt>
                <c:pt idx="182">
                  <c:v>220.47200000000001</c:v>
                </c:pt>
                <c:pt idx="183">
                  <c:v>221.012</c:v>
                </c:pt>
                <c:pt idx="184">
                  <c:v>229.529</c:v>
                </c:pt>
                <c:pt idx="185">
                  <c:v>234.14</c:v>
                </c:pt>
                <c:pt idx="186">
                  <c:v>236.11</c:v>
                </c:pt>
                <c:pt idx="187">
                  <c:v>233.84200000000001</c:v>
                </c:pt>
                <c:pt idx="188">
                  <c:v>238.71299999999999</c:v>
                </c:pt>
                <c:pt idx="189">
                  <c:v>240.09800000000001</c:v>
                </c:pt>
                <c:pt idx="190">
                  <c:v>233.261</c:v>
                </c:pt>
                <c:pt idx="191">
                  <c:v>228.499</c:v>
                </c:pt>
                <c:pt idx="192">
                  <c:v>241.71199999999999</c:v>
                </c:pt>
                <c:pt idx="193">
                  <c:v>242.81700000000001</c:v>
                </c:pt>
                <c:pt idx="194">
                  <c:v>252.761</c:v>
                </c:pt>
                <c:pt idx="195">
                  <c:v>254.78800000000001</c:v>
                </c:pt>
                <c:pt idx="196">
                  <c:v>249.286</c:v>
                </c:pt>
                <c:pt idx="197">
                  <c:v>249.042</c:v>
                </c:pt>
                <c:pt idx="198">
                  <c:v>244.52099999999999</c:v>
                </c:pt>
                <c:pt idx="199">
                  <c:v>250.423</c:v>
                </c:pt>
                <c:pt idx="200">
                  <c:v>250.149</c:v>
                </c:pt>
                <c:pt idx="201">
                  <c:v>240.51900000000001</c:v>
                </c:pt>
                <c:pt idx="202">
                  <c:v>232.78700000000001</c:v>
                </c:pt>
                <c:pt idx="203">
                  <c:v>229.376</c:v>
                </c:pt>
                <c:pt idx="204">
                  <c:v>229.053</c:v>
                </c:pt>
                <c:pt idx="205">
                  <c:v>259.66300000000001</c:v>
                </c:pt>
                <c:pt idx="206">
                  <c:v>255.46700000000001</c:v>
                </c:pt>
                <c:pt idx="207">
                  <c:v>245.39400000000001</c:v>
                </c:pt>
                <c:pt idx="208">
                  <c:v>237.096</c:v>
                </c:pt>
                <c:pt idx="209">
                  <c:v>235.39699999999999</c:v>
                </c:pt>
                <c:pt idx="210">
                  <c:v>240.37</c:v>
                </c:pt>
                <c:pt idx="211">
                  <c:v>237.83799999999999</c:v>
                </c:pt>
                <c:pt idx="212">
                  <c:v>235.88499999999999</c:v>
                </c:pt>
                <c:pt idx="213">
                  <c:v>233.422</c:v>
                </c:pt>
                <c:pt idx="214">
                  <c:v>233.44800000000001</c:v>
                </c:pt>
                <c:pt idx="215">
                  <c:v>233.82400000000001</c:v>
                </c:pt>
                <c:pt idx="216">
                  <c:v>228.05</c:v>
                </c:pt>
                <c:pt idx="217">
                  <c:v>229.946</c:v>
                </c:pt>
                <c:pt idx="218">
                  <c:v>227.333</c:v>
                </c:pt>
                <c:pt idx="219">
                  <c:v>224.7</c:v>
                </c:pt>
                <c:pt idx="220">
                  <c:v>235.50399999999999</c:v>
                </c:pt>
                <c:pt idx="221">
                  <c:v>248.613</c:v>
                </c:pt>
                <c:pt idx="222">
                  <c:v>258.767</c:v>
                </c:pt>
                <c:pt idx="223">
                  <c:v>270.26</c:v>
                </c:pt>
                <c:pt idx="224">
                  <c:v>270.11700000000002</c:v>
                </c:pt>
                <c:pt idx="225">
                  <c:v>265.35399999999998</c:v>
                </c:pt>
                <c:pt idx="226">
                  <c:v>258.05700000000002</c:v>
                </c:pt>
                <c:pt idx="227">
                  <c:v>246.624</c:v>
                </c:pt>
                <c:pt idx="228">
                  <c:v>236.35499999999999</c:v>
                </c:pt>
                <c:pt idx="229">
                  <c:v>252.66900000000001</c:v>
                </c:pt>
                <c:pt idx="230">
                  <c:v>272.07900000000001</c:v>
                </c:pt>
                <c:pt idx="231">
                  <c:v>283.12099999999998</c:v>
                </c:pt>
                <c:pt idx="232">
                  <c:v>305.58199999999999</c:v>
                </c:pt>
                <c:pt idx="233">
                  <c:v>293.815</c:v>
                </c:pt>
                <c:pt idx="234">
                  <c:v>288.44099999999997</c:v>
                </c:pt>
                <c:pt idx="235">
                  <c:v>280.85300000000001</c:v>
                </c:pt>
                <c:pt idx="236">
                  <c:v>265.80099999999999</c:v>
                </c:pt>
                <c:pt idx="237">
                  <c:v>239.95699999999999</c:v>
                </c:pt>
                <c:pt idx="238">
                  <c:v>233.94</c:v>
                </c:pt>
                <c:pt idx="239">
                  <c:v>233.917</c:v>
                </c:pt>
                <c:pt idx="240">
                  <c:v>252.65600000000001</c:v>
                </c:pt>
                <c:pt idx="241">
                  <c:v>261.79399999999998</c:v>
                </c:pt>
                <c:pt idx="242">
                  <c:v>273.45800000000003</c:v>
                </c:pt>
                <c:pt idx="243">
                  <c:v>274.90499999999997</c:v>
                </c:pt>
                <c:pt idx="244">
                  <c:v>273.04500000000002</c:v>
                </c:pt>
                <c:pt idx="245">
                  <c:v>261.14800000000002</c:v>
                </c:pt>
                <c:pt idx="246">
                  <c:v>255.51</c:v>
                </c:pt>
                <c:pt idx="247">
                  <c:v>264.58100000000002</c:v>
                </c:pt>
                <c:pt idx="248">
                  <c:v>263.20800000000003</c:v>
                </c:pt>
                <c:pt idx="249">
                  <c:v>261.31200000000001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0-49A4-B27C-643AD0184E70}"/>
            </c:ext>
          </c:extLst>
        </c:ser>
        <c:ser>
          <c:idx val="1"/>
          <c:order val="1"/>
          <c:tx>
            <c:strRef>
              <c:f>'directH (bayngr)'!$B$26</c:f>
              <c:strCache>
                <c:ptCount val="1"/>
                <c:pt idx="0">
                  <c:v>BAYNGR 3 3/4 07/01/74 nc-24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(bayngr)'!$F$26:$IU$26</c:f>
              <c:numCache>
                <c:formatCode>0</c:formatCode>
                <c:ptCount val="250"/>
                <c:pt idx="0">
                  <c:v>299.84500000000003</c:v>
                </c:pt>
                <c:pt idx="1">
                  <c:v>304.37599999999998</c:v>
                </c:pt>
                <c:pt idx="2">
                  <c:v>310.09699999999998</c:v>
                </c:pt>
                <c:pt idx="3">
                  <c:v>308.83</c:v>
                </c:pt>
                <c:pt idx="4">
                  <c:v>304.22800000000001</c:v>
                </c:pt>
                <c:pt idx="5">
                  <c:v>302.584</c:v>
                </c:pt>
                <c:pt idx="6">
                  <c:v>297.49</c:v>
                </c:pt>
                <c:pt idx="7">
                  <c:v>295.79899999999998</c:v>
                </c:pt>
                <c:pt idx="8">
                  <c:v>313.863</c:v>
                </c:pt>
                <c:pt idx="9">
                  <c:v>306.13099999999997</c:v>
                </c:pt>
                <c:pt idx="10">
                  <c:v>305.48</c:v>
                </c:pt>
                <c:pt idx="11">
                  <c:v>296.29899999999998</c:v>
                </c:pt>
                <c:pt idx="12">
                  <c:v>286.34899999999999</c:v>
                </c:pt>
                <c:pt idx="13">
                  <c:v>313.411</c:v>
                </c:pt>
                <c:pt idx="14">
                  <c:v>308.423</c:v>
                </c:pt>
                <c:pt idx="15">
                  <c:v>308.12700000000001</c:v>
                </c:pt>
                <c:pt idx="16">
                  <c:v>278.12799999999999</c:v>
                </c:pt>
                <c:pt idx="17">
                  <c:v>248.535</c:v>
                </c:pt>
                <c:pt idx="18">
                  <c:v>226.41499999999999</c:v>
                </c:pt>
                <c:pt idx="19">
                  <c:v>233.964</c:v>
                </c:pt>
                <c:pt idx="20">
                  <c:v>262.47300000000001</c:v>
                </c:pt>
                <c:pt idx="21">
                  <c:v>271.62700000000001</c:v>
                </c:pt>
                <c:pt idx="22">
                  <c:v>289.846</c:v>
                </c:pt>
                <c:pt idx="23">
                  <c:v>286.50799999999998</c:v>
                </c:pt>
                <c:pt idx="24">
                  <c:v>280.88499999999999</c:v>
                </c:pt>
                <c:pt idx="25">
                  <c:v>270.70100000000002</c:v>
                </c:pt>
                <c:pt idx="26">
                  <c:v>269.7</c:v>
                </c:pt>
                <c:pt idx="27">
                  <c:v>292.80099999999999</c:v>
                </c:pt>
                <c:pt idx="28">
                  <c:v>332.161</c:v>
                </c:pt>
                <c:pt idx="29">
                  <c:v>335.90600000000001</c:v>
                </c:pt>
                <c:pt idx="30">
                  <c:v>335.17700000000002</c:v>
                </c:pt>
                <c:pt idx="31">
                  <c:v>340.036</c:v>
                </c:pt>
                <c:pt idx="32">
                  <c:v>355.20800000000003</c:v>
                </c:pt>
                <c:pt idx="33">
                  <c:v>372.42099999999999</c:v>
                </c:pt>
                <c:pt idx="34">
                  <c:v>378.66</c:v>
                </c:pt>
                <c:pt idx="35">
                  <c:v>379.00700000000001</c:v>
                </c:pt>
                <c:pt idx="36">
                  <c:v>370.09100000000001</c:v>
                </c:pt>
                <c:pt idx="37">
                  <c:v>363.916</c:v>
                </c:pt>
                <c:pt idx="38">
                  <c:v>361.29599999999999</c:v>
                </c:pt>
                <c:pt idx="39">
                  <c:v>365.34800000000001</c:v>
                </c:pt>
                <c:pt idx="40">
                  <c:v>362.58</c:v>
                </c:pt>
                <c:pt idx="41">
                  <c:v>361.96300000000002</c:v>
                </c:pt>
                <c:pt idx="42">
                  <c:v>361.666</c:v>
                </c:pt>
                <c:pt idx="43">
                  <c:v>361.49900000000002</c:v>
                </c:pt>
                <c:pt idx="44">
                  <c:v>342.44799999999998</c:v>
                </c:pt>
                <c:pt idx="45">
                  <c:v>334.76900000000001</c:v>
                </c:pt>
                <c:pt idx="46">
                  <c:v>330.34800000000001</c:v>
                </c:pt>
                <c:pt idx="47">
                  <c:v>325.87799999999999</c:v>
                </c:pt>
                <c:pt idx="48">
                  <c:v>344.517</c:v>
                </c:pt>
                <c:pt idx="49">
                  <c:v>353.32400000000001</c:v>
                </c:pt>
                <c:pt idx="50">
                  <c:v>358.65600000000001</c:v>
                </c:pt>
                <c:pt idx="51">
                  <c:v>362.83800000000002</c:v>
                </c:pt>
                <c:pt idx="52">
                  <c:v>355.37900000000002</c:v>
                </c:pt>
                <c:pt idx="53">
                  <c:v>353.92099999999999</c:v>
                </c:pt>
                <c:pt idx="54">
                  <c:v>357.80799999999999</c:v>
                </c:pt>
                <c:pt idx="55">
                  <c:v>346.71699999999998</c:v>
                </c:pt>
                <c:pt idx="56">
                  <c:v>346.28800000000001</c:v>
                </c:pt>
                <c:pt idx="57">
                  <c:v>397.37599999999998</c:v>
                </c:pt>
                <c:pt idx="58">
                  <c:v>429.39800000000002</c:v>
                </c:pt>
                <c:pt idx="59">
                  <c:v>454.23599999999999</c:v>
                </c:pt>
                <c:pt idx="60">
                  <c:v>499.25700000000001</c:v>
                </c:pt>
                <c:pt idx="61">
                  <c:v>519.83900000000006</c:v>
                </c:pt>
                <c:pt idx="62">
                  <c:v>523.18100000000004</c:v>
                </c:pt>
                <c:pt idx="63">
                  <c:v>532.66999999999996</c:v>
                </c:pt>
                <c:pt idx="64">
                  <c:v>544.58799999999997</c:v>
                </c:pt>
                <c:pt idx="65">
                  <c:v>559.125</c:v>
                </c:pt>
                <c:pt idx="66">
                  <c:v>565.88099999999997</c:v>
                </c:pt>
                <c:pt idx="67">
                  <c:v>585.11900000000003</c:v>
                </c:pt>
                <c:pt idx="68">
                  <c:v>618.91899999999998</c:v>
                </c:pt>
                <c:pt idx="69">
                  <c:v>695.45</c:v>
                </c:pt>
                <c:pt idx="70">
                  <c:v>729.30899999999997</c:v>
                </c:pt>
                <c:pt idx="71">
                  <c:v>704.23400000000004</c:v>
                </c:pt>
                <c:pt idx="72">
                  <c:v>726.97500000000002</c:v>
                </c:pt>
                <c:pt idx="73">
                  <c:v>716.72400000000005</c:v>
                </c:pt>
                <c:pt idx="74">
                  <c:v>548.99300000000005</c:v>
                </c:pt>
                <c:pt idx="75">
                  <c:v>465.35500000000002</c:v>
                </c:pt>
                <c:pt idx="76">
                  <c:v>388.59899999999999</c:v>
                </c:pt>
                <c:pt idx="77">
                  <c:v>374.72</c:v>
                </c:pt>
                <c:pt idx="78">
                  <c:v>329.714</c:v>
                </c:pt>
                <c:pt idx="79">
                  <c:v>318.39600000000002</c:v>
                </c:pt>
                <c:pt idx="80">
                  <c:v>338.64499999999998</c:v>
                </c:pt>
                <c:pt idx="81">
                  <c:v>275.62900000000002</c:v>
                </c:pt>
                <c:pt idx="82">
                  <c:v>244.89500000000001</c:v>
                </c:pt>
                <c:pt idx="83">
                  <c:v>236.75399999999999</c:v>
                </c:pt>
                <c:pt idx="84">
                  <c:v>242.34899999999999</c:v>
                </c:pt>
                <c:pt idx="85">
                  <c:v>257.62599999999998</c:v>
                </c:pt>
                <c:pt idx="86">
                  <c:v>257.29300000000001</c:v>
                </c:pt>
                <c:pt idx="87">
                  <c:v>238.37799999999999</c:v>
                </c:pt>
                <c:pt idx="88">
                  <c:v>216.03800000000001</c:v>
                </c:pt>
                <c:pt idx="89">
                  <c:v>206.93299999999999</c:v>
                </c:pt>
                <c:pt idx="90">
                  <c:v>199.76499999999999</c:v>
                </c:pt>
                <c:pt idx="91">
                  <c:v>182.15100000000001</c:v>
                </c:pt>
                <c:pt idx="92">
                  <c:v>183.86500000000001</c:v>
                </c:pt>
                <c:pt idx="93">
                  <c:v>187.07300000000001</c:v>
                </c:pt>
                <c:pt idx="94">
                  <c:v>189.10300000000001</c:v>
                </c:pt>
                <c:pt idx="95">
                  <c:v>188.33099999999999</c:v>
                </c:pt>
                <c:pt idx="96">
                  <c:v>187.511</c:v>
                </c:pt>
                <c:pt idx="97">
                  <c:v>188.214</c:v>
                </c:pt>
                <c:pt idx="98">
                  <c:v>187.34200000000001</c:v>
                </c:pt>
                <c:pt idx="99">
                  <c:v>188.01</c:v>
                </c:pt>
                <c:pt idx="100">
                  <c:v>189.703</c:v>
                </c:pt>
                <c:pt idx="101">
                  <c:v>188.755</c:v>
                </c:pt>
                <c:pt idx="102">
                  <c:v>187.31</c:v>
                </c:pt>
                <c:pt idx="103">
                  <c:v>191.43700000000001</c:v>
                </c:pt>
                <c:pt idx="104">
                  <c:v>198.16300000000001</c:v>
                </c:pt>
                <c:pt idx="105">
                  <c:v>205.94300000000001</c:v>
                </c:pt>
                <c:pt idx="106">
                  <c:v>204.79400000000001</c:v>
                </c:pt>
                <c:pt idx="107">
                  <c:v>203.77099999999999</c:v>
                </c:pt>
                <c:pt idx="108">
                  <c:v>199.97300000000001</c:v>
                </c:pt>
                <c:pt idx="109">
                  <c:v>198.82</c:v>
                </c:pt>
                <c:pt idx="110">
                  <c:v>202.06299999999999</c:v>
                </c:pt>
                <c:pt idx="111">
                  <c:v>190.46700000000001</c:v>
                </c:pt>
                <c:pt idx="112">
                  <c:v>195.14</c:v>
                </c:pt>
                <c:pt idx="113">
                  <c:v>188.73400000000001</c:v>
                </c:pt>
                <c:pt idx="114">
                  <c:v>188.404</c:v>
                </c:pt>
                <c:pt idx="115">
                  <c:v>187.648</c:v>
                </c:pt>
                <c:pt idx="116">
                  <c:v>192.274</c:v>
                </c:pt>
                <c:pt idx="117">
                  <c:v>202.40600000000001</c:v>
                </c:pt>
                <c:pt idx="118">
                  <c:v>209.559</c:v>
                </c:pt>
                <c:pt idx="119">
                  <c:v>209.76900000000001</c:v>
                </c:pt>
                <c:pt idx="120">
                  <c:v>212.59700000000001</c:v>
                </c:pt>
                <c:pt idx="121">
                  <c:v>215.54499999999999</c:v>
                </c:pt>
                <c:pt idx="122">
                  <c:v>217.292</c:v>
                </c:pt>
                <c:pt idx="123">
                  <c:v>221.84200000000001</c:v>
                </c:pt>
                <c:pt idx="124">
                  <c:v>216.28299999999999</c:v>
                </c:pt>
                <c:pt idx="125">
                  <c:v>212.40100000000001</c:v>
                </c:pt>
                <c:pt idx="126">
                  <c:v>210.9</c:v>
                </c:pt>
                <c:pt idx="127">
                  <c:v>205.92599999999999</c:v>
                </c:pt>
                <c:pt idx="128">
                  <c:v>205.99100000000001</c:v>
                </c:pt>
                <c:pt idx="129">
                  <c:v>203.03299999999999</c:v>
                </c:pt>
                <c:pt idx="130">
                  <c:v>207.08699999999999</c:v>
                </c:pt>
                <c:pt idx="131">
                  <c:v>207.34899999999999</c:v>
                </c:pt>
                <c:pt idx="132">
                  <c:v>205.946</c:v>
                </c:pt>
                <c:pt idx="133">
                  <c:v>209.922</c:v>
                </c:pt>
                <c:pt idx="134">
                  <c:v>209.20400000000001</c:v>
                </c:pt>
                <c:pt idx="135">
                  <c:v>210.79400000000001</c:v>
                </c:pt>
                <c:pt idx="136">
                  <c:v>215.69800000000001</c:v>
                </c:pt>
                <c:pt idx="137">
                  <c:v>217.166</c:v>
                </c:pt>
                <c:pt idx="138">
                  <c:v>219.83500000000001</c:v>
                </c:pt>
                <c:pt idx="139">
                  <c:v>227.25</c:v>
                </c:pt>
                <c:pt idx="140">
                  <c:v>228.95699999999999</c:v>
                </c:pt>
                <c:pt idx="141">
                  <c:v>228.24100000000001</c:v>
                </c:pt>
                <c:pt idx="142">
                  <c:v>228.68100000000001</c:v>
                </c:pt>
                <c:pt idx="143">
                  <c:v>231.245</c:v>
                </c:pt>
                <c:pt idx="144">
                  <c:v>234.78</c:v>
                </c:pt>
                <c:pt idx="145">
                  <c:v>240.19900000000001</c:v>
                </c:pt>
                <c:pt idx="146">
                  <c:v>242.958</c:v>
                </c:pt>
                <c:pt idx="147">
                  <c:v>234.27699999999999</c:v>
                </c:pt>
                <c:pt idx="148">
                  <c:v>237.959</c:v>
                </c:pt>
                <c:pt idx="149">
                  <c:v>239.869</c:v>
                </c:pt>
                <c:pt idx="150">
                  <c:v>240.71700000000001</c:v>
                </c:pt>
                <c:pt idx="151">
                  <c:v>238.88</c:v>
                </c:pt>
                <c:pt idx="152">
                  <c:v>242.37700000000001</c:v>
                </c:pt>
                <c:pt idx="153">
                  <c:v>248.13900000000001</c:v>
                </c:pt>
                <c:pt idx="154">
                  <c:v>250.24</c:v>
                </c:pt>
                <c:pt idx="155">
                  <c:v>251.93700000000001</c:v>
                </c:pt>
                <c:pt idx="156">
                  <c:v>246.73699999999999</c:v>
                </c:pt>
                <c:pt idx="157">
                  <c:v>244.27699999999999</c:v>
                </c:pt>
                <c:pt idx="158">
                  <c:v>245.44</c:v>
                </c:pt>
                <c:pt idx="159">
                  <c:v>244.661</c:v>
                </c:pt>
                <c:pt idx="160">
                  <c:v>240.625</c:v>
                </c:pt>
                <c:pt idx="161">
                  <c:v>234.62799999999999</c:v>
                </c:pt>
                <c:pt idx="162">
                  <c:v>234.89599999999999</c:v>
                </c:pt>
                <c:pt idx="163">
                  <c:v>230.77699999999999</c:v>
                </c:pt>
                <c:pt idx="164">
                  <c:v>223.76900000000001</c:v>
                </c:pt>
                <c:pt idx="165">
                  <c:v>222.24299999999999</c:v>
                </c:pt>
                <c:pt idx="166">
                  <c:v>211.732</c:v>
                </c:pt>
                <c:pt idx="167">
                  <c:v>217.74799999999999</c:v>
                </c:pt>
                <c:pt idx="168">
                  <c:v>229.458</c:v>
                </c:pt>
                <c:pt idx="169">
                  <c:v>231.154</c:v>
                </c:pt>
                <c:pt idx="170">
                  <c:v>228.72800000000001</c:v>
                </c:pt>
                <c:pt idx="171">
                  <c:v>224.661</c:v>
                </c:pt>
                <c:pt idx="172">
                  <c:v>221.57400000000001</c:v>
                </c:pt>
                <c:pt idx="173">
                  <c:v>224.05600000000001</c:v>
                </c:pt>
                <c:pt idx="174">
                  <c:v>228.91499999999999</c:v>
                </c:pt>
                <c:pt idx="175">
                  <c:v>229.471</c:v>
                </c:pt>
                <c:pt idx="176">
                  <c:v>229.46700000000001</c:v>
                </c:pt>
                <c:pt idx="177">
                  <c:v>231.13499999999999</c:v>
                </c:pt>
                <c:pt idx="178">
                  <c:v>233.047</c:v>
                </c:pt>
                <c:pt idx="179">
                  <c:v>235.17500000000001</c:v>
                </c:pt>
                <c:pt idx="180">
                  <c:v>234.685</c:v>
                </c:pt>
                <c:pt idx="181">
                  <c:v>235.3</c:v>
                </c:pt>
                <c:pt idx="182">
                  <c:v>237.619</c:v>
                </c:pt>
                <c:pt idx="183">
                  <c:v>238.40100000000001</c:v>
                </c:pt>
                <c:pt idx="184">
                  <c:v>247.98500000000001</c:v>
                </c:pt>
                <c:pt idx="185">
                  <c:v>252.73699999999999</c:v>
                </c:pt>
                <c:pt idx="186">
                  <c:v>255.66200000000001</c:v>
                </c:pt>
                <c:pt idx="187">
                  <c:v>254.05699999999999</c:v>
                </c:pt>
                <c:pt idx="188">
                  <c:v>258.26799999999997</c:v>
                </c:pt>
                <c:pt idx="189">
                  <c:v>261.38</c:v>
                </c:pt>
                <c:pt idx="190">
                  <c:v>255.26300000000001</c:v>
                </c:pt>
                <c:pt idx="191">
                  <c:v>252.983</c:v>
                </c:pt>
                <c:pt idx="192">
                  <c:v>261.053</c:v>
                </c:pt>
                <c:pt idx="193">
                  <c:v>261.33800000000002</c:v>
                </c:pt>
                <c:pt idx="194">
                  <c:v>269.26100000000002</c:v>
                </c:pt>
                <c:pt idx="195">
                  <c:v>271.28899999999999</c:v>
                </c:pt>
                <c:pt idx="196">
                  <c:v>268.30900000000003</c:v>
                </c:pt>
                <c:pt idx="197">
                  <c:v>268.88200000000001</c:v>
                </c:pt>
                <c:pt idx="198">
                  <c:v>265.50299999999999</c:v>
                </c:pt>
                <c:pt idx="199">
                  <c:v>270.274</c:v>
                </c:pt>
                <c:pt idx="200">
                  <c:v>266.94900000000001</c:v>
                </c:pt>
                <c:pt idx="201">
                  <c:v>260.84500000000003</c:v>
                </c:pt>
                <c:pt idx="202">
                  <c:v>257.33300000000003</c:v>
                </c:pt>
                <c:pt idx="203">
                  <c:v>254.185</c:v>
                </c:pt>
                <c:pt idx="204">
                  <c:v>256.57600000000002</c:v>
                </c:pt>
                <c:pt idx="205">
                  <c:v>283.32499999999999</c:v>
                </c:pt>
                <c:pt idx="206">
                  <c:v>281.02600000000001</c:v>
                </c:pt>
                <c:pt idx="207">
                  <c:v>274.35700000000003</c:v>
                </c:pt>
                <c:pt idx="208">
                  <c:v>272.233</c:v>
                </c:pt>
                <c:pt idx="209">
                  <c:v>269.09399999999999</c:v>
                </c:pt>
                <c:pt idx="210">
                  <c:v>275.19900000000001</c:v>
                </c:pt>
                <c:pt idx="211">
                  <c:v>274.94099999999997</c:v>
                </c:pt>
                <c:pt idx="212">
                  <c:v>272.85700000000003</c:v>
                </c:pt>
                <c:pt idx="213">
                  <c:v>271.09500000000003</c:v>
                </c:pt>
                <c:pt idx="214">
                  <c:v>271.55200000000002</c:v>
                </c:pt>
                <c:pt idx="215">
                  <c:v>272.19099999999997</c:v>
                </c:pt>
                <c:pt idx="216">
                  <c:v>266.97300000000001</c:v>
                </c:pt>
                <c:pt idx="217">
                  <c:v>262.50400000000002</c:v>
                </c:pt>
                <c:pt idx="218">
                  <c:v>264.97300000000001</c:v>
                </c:pt>
                <c:pt idx="219">
                  <c:v>266.19499999999999</c:v>
                </c:pt>
                <c:pt idx="220">
                  <c:v>274.04399999999998</c:v>
                </c:pt>
                <c:pt idx="221">
                  <c:v>285.90300000000002</c:v>
                </c:pt>
                <c:pt idx="222">
                  <c:v>292.53399999999999</c:v>
                </c:pt>
                <c:pt idx="223">
                  <c:v>305.47800000000001</c:v>
                </c:pt>
                <c:pt idx="224">
                  <c:v>308.31099999999998</c:v>
                </c:pt>
                <c:pt idx="225">
                  <c:v>299.54700000000003</c:v>
                </c:pt>
                <c:pt idx="226">
                  <c:v>293.88499999999999</c:v>
                </c:pt>
                <c:pt idx="227">
                  <c:v>285.108</c:v>
                </c:pt>
                <c:pt idx="228">
                  <c:v>276.298</c:v>
                </c:pt>
                <c:pt idx="229">
                  <c:v>290.89999999999998</c:v>
                </c:pt>
                <c:pt idx="230">
                  <c:v>302.78100000000001</c:v>
                </c:pt>
                <c:pt idx="231">
                  <c:v>310.72000000000003</c:v>
                </c:pt>
                <c:pt idx="232">
                  <c:v>321.99</c:v>
                </c:pt>
                <c:pt idx="233">
                  <c:v>314.65800000000002</c:v>
                </c:pt>
                <c:pt idx="234">
                  <c:v>311.57</c:v>
                </c:pt>
                <c:pt idx="235">
                  <c:v>310.14</c:v>
                </c:pt>
                <c:pt idx="236">
                  <c:v>299.63499999999999</c:v>
                </c:pt>
                <c:pt idx="237">
                  <c:v>279.70499999999998</c:v>
                </c:pt>
                <c:pt idx="238">
                  <c:v>274.67599999999999</c:v>
                </c:pt>
                <c:pt idx="239">
                  <c:v>275.166</c:v>
                </c:pt>
                <c:pt idx="240">
                  <c:v>287.56099999999998</c:v>
                </c:pt>
                <c:pt idx="241">
                  <c:v>295.68</c:v>
                </c:pt>
                <c:pt idx="242">
                  <c:v>302.12099999999998</c:v>
                </c:pt>
                <c:pt idx="243">
                  <c:v>302.93900000000002</c:v>
                </c:pt>
                <c:pt idx="244">
                  <c:v>302.38400000000001</c:v>
                </c:pt>
                <c:pt idx="245">
                  <c:v>293.959</c:v>
                </c:pt>
                <c:pt idx="246">
                  <c:v>290.733</c:v>
                </c:pt>
                <c:pt idx="247">
                  <c:v>293.80099999999999</c:v>
                </c:pt>
                <c:pt idx="248">
                  <c:v>290.98500000000001</c:v>
                </c:pt>
                <c:pt idx="249">
                  <c:v>292.33800000000002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0-49A4-B27C-643AD0184E70}"/>
            </c:ext>
          </c:extLst>
        </c:ser>
        <c:ser>
          <c:idx val="2"/>
          <c:order val="2"/>
          <c:tx>
            <c:strRef>
              <c:f>'directH (bayngr)'!$B$27</c:f>
              <c:strCache>
                <c:ptCount val="1"/>
                <c:pt idx="0">
                  <c:v>BAYNGR 2 3/8 11/12/79 nc-25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(bayngr)'!$F$27:$IT$27</c:f>
              <c:numCache>
                <c:formatCode>0</c:formatCode>
                <c:ptCount val="249"/>
                <c:pt idx="0">
                  <c:v>323.25200000000001</c:v>
                </c:pt>
                <c:pt idx="1">
                  <c:v>327.404</c:v>
                </c:pt>
                <c:pt idx="2">
                  <c:v>332.39</c:v>
                </c:pt>
                <c:pt idx="3">
                  <c:v>330.58800000000002</c:v>
                </c:pt>
                <c:pt idx="4">
                  <c:v>323.31</c:v>
                </c:pt>
                <c:pt idx="5">
                  <c:v>321.04700000000003</c:v>
                </c:pt>
                <c:pt idx="6">
                  <c:v>315.07900000000001</c:v>
                </c:pt>
                <c:pt idx="7">
                  <c:v>313.88900000000001</c:v>
                </c:pt>
                <c:pt idx="8">
                  <c:v>331.70100000000002</c:v>
                </c:pt>
                <c:pt idx="9">
                  <c:v>325.36500000000001</c:v>
                </c:pt>
                <c:pt idx="10">
                  <c:v>323.69499999999999</c:v>
                </c:pt>
                <c:pt idx="11">
                  <c:v>312.32799999999997</c:v>
                </c:pt>
                <c:pt idx="12">
                  <c:v>304.68700000000001</c:v>
                </c:pt>
                <c:pt idx="13">
                  <c:v>331.16800000000001</c:v>
                </c:pt>
                <c:pt idx="14">
                  <c:v>325.27999999999997</c:v>
                </c:pt>
                <c:pt idx="15">
                  <c:v>326.99700000000001</c:v>
                </c:pt>
                <c:pt idx="16">
                  <c:v>298.47800000000001</c:v>
                </c:pt>
                <c:pt idx="17">
                  <c:v>267.27699999999999</c:v>
                </c:pt>
                <c:pt idx="18">
                  <c:v>250.239</c:v>
                </c:pt>
                <c:pt idx="19">
                  <c:v>256.08100000000002</c:v>
                </c:pt>
                <c:pt idx="20">
                  <c:v>286.58699999999999</c:v>
                </c:pt>
                <c:pt idx="21">
                  <c:v>294.50299999999999</c:v>
                </c:pt>
                <c:pt idx="22">
                  <c:v>313.7</c:v>
                </c:pt>
                <c:pt idx="23">
                  <c:v>312.52699999999999</c:v>
                </c:pt>
                <c:pt idx="24">
                  <c:v>312.04899999999998</c:v>
                </c:pt>
                <c:pt idx="25">
                  <c:v>300.56</c:v>
                </c:pt>
                <c:pt idx="26">
                  <c:v>301.46600000000001</c:v>
                </c:pt>
                <c:pt idx="27">
                  <c:v>325.41500000000002</c:v>
                </c:pt>
                <c:pt idx="28">
                  <c:v>362.55200000000002</c:v>
                </c:pt>
                <c:pt idx="29">
                  <c:v>366.93200000000002</c:v>
                </c:pt>
                <c:pt idx="30">
                  <c:v>368.12099999999998</c:v>
                </c:pt>
                <c:pt idx="31">
                  <c:v>376.00700000000001</c:v>
                </c:pt>
                <c:pt idx="32">
                  <c:v>393.59300000000002</c:v>
                </c:pt>
                <c:pt idx="33">
                  <c:v>412.20699999999999</c:v>
                </c:pt>
                <c:pt idx="34">
                  <c:v>423.14299999999997</c:v>
                </c:pt>
                <c:pt idx="35">
                  <c:v>421.04399999999998</c:v>
                </c:pt>
                <c:pt idx="36">
                  <c:v>408.78</c:v>
                </c:pt>
                <c:pt idx="37">
                  <c:v>403.69600000000003</c:v>
                </c:pt>
                <c:pt idx="38">
                  <c:v>400.52499999999998</c:v>
                </c:pt>
                <c:pt idx="39">
                  <c:v>400.28800000000001</c:v>
                </c:pt>
                <c:pt idx="40">
                  <c:v>403.54399999999998</c:v>
                </c:pt>
                <c:pt idx="41">
                  <c:v>403.37599999999998</c:v>
                </c:pt>
                <c:pt idx="42">
                  <c:v>405.90899999999999</c:v>
                </c:pt>
                <c:pt idx="43">
                  <c:v>405.53800000000001</c:v>
                </c:pt>
                <c:pt idx="44">
                  <c:v>375.58300000000003</c:v>
                </c:pt>
                <c:pt idx="45">
                  <c:v>365.428</c:v>
                </c:pt>
                <c:pt idx="46">
                  <c:v>358.44400000000002</c:v>
                </c:pt>
                <c:pt idx="47">
                  <c:v>354.19600000000003</c:v>
                </c:pt>
                <c:pt idx="48">
                  <c:v>368.92899999999997</c:v>
                </c:pt>
                <c:pt idx="49">
                  <c:v>372.31</c:v>
                </c:pt>
                <c:pt idx="50">
                  <c:v>382.19099999999997</c:v>
                </c:pt>
                <c:pt idx="51">
                  <c:v>383.90300000000002</c:v>
                </c:pt>
                <c:pt idx="52">
                  <c:v>376.64600000000002</c:v>
                </c:pt>
                <c:pt idx="53">
                  <c:v>375.54700000000003</c:v>
                </c:pt>
                <c:pt idx="54">
                  <c:v>375.52</c:v>
                </c:pt>
                <c:pt idx="55">
                  <c:v>370.51400000000001</c:v>
                </c:pt>
                <c:pt idx="56">
                  <c:v>373.83100000000002</c:v>
                </c:pt>
                <c:pt idx="57">
                  <c:v>430.29899999999998</c:v>
                </c:pt>
                <c:pt idx="58">
                  <c:v>458.20299999999997</c:v>
                </c:pt>
                <c:pt idx="59">
                  <c:v>479.02</c:v>
                </c:pt>
                <c:pt idx="60">
                  <c:v>505.755</c:v>
                </c:pt>
                <c:pt idx="61">
                  <c:v>519.05799999999999</c:v>
                </c:pt>
                <c:pt idx="62">
                  <c:v>514.87</c:v>
                </c:pt>
                <c:pt idx="63">
                  <c:v>523.00099999999998</c:v>
                </c:pt>
                <c:pt idx="64">
                  <c:v>527.54200000000003</c:v>
                </c:pt>
                <c:pt idx="65">
                  <c:v>538.99699999999996</c:v>
                </c:pt>
                <c:pt idx="66">
                  <c:v>539.44200000000001</c:v>
                </c:pt>
                <c:pt idx="67">
                  <c:v>566.17200000000003</c:v>
                </c:pt>
                <c:pt idx="68">
                  <c:v>598.31399999999996</c:v>
                </c:pt>
                <c:pt idx="69">
                  <c:v>660.06500000000005</c:v>
                </c:pt>
                <c:pt idx="70">
                  <c:v>671.97500000000002</c:v>
                </c:pt>
                <c:pt idx="71">
                  <c:v>655.32899999999995</c:v>
                </c:pt>
                <c:pt idx="72">
                  <c:v>678.44600000000003</c:v>
                </c:pt>
                <c:pt idx="73">
                  <c:v>648.59199999999998</c:v>
                </c:pt>
                <c:pt idx="74">
                  <c:v>511.06599999999997</c:v>
                </c:pt>
                <c:pt idx="75">
                  <c:v>450.62900000000002</c:v>
                </c:pt>
                <c:pt idx="76">
                  <c:v>391.50700000000001</c:v>
                </c:pt>
                <c:pt idx="77">
                  <c:v>388.12900000000002</c:v>
                </c:pt>
                <c:pt idx="78">
                  <c:v>335.89400000000001</c:v>
                </c:pt>
                <c:pt idx="79">
                  <c:v>326.89400000000001</c:v>
                </c:pt>
                <c:pt idx="80">
                  <c:v>341.11500000000001</c:v>
                </c:pt>
                <c:pt idx="81">
                  <c:v>280.25099999999998</c:v>
                </c:pt>
                <c:pt idx="82">
                  <c:v>255.79599999999999</c:v>
                </c:pt>
                <c:pt idx="83">
                  <c:v>245.68299999999999</c:v>
                </c:pt>
                <c:pt idx="84">
                  <c:v>251.78800000000001</c:v>
                </c:pt>
                <c:pt idx="85">
                  <c:v>268.536</c:v>
                </c:pt>
                <c:pt idx="86">
                  <c:v>267.26100000000002</c:v>
                </c:pt>
                <c:pt idx="87">
                  <c:v>249.279</c:v>
                </c:pt>
                <c:pt idx="88">
                  <c:v>225.761</c:v>
                </c:pt>
                <c:pt idx="89">
                  <c:v>220.63</c:v>
                </c:pt>
                <c:pt idx="90">
                  <c:v>212.381</c:v>
                </c:pt>
                <c:pt idx="91">
                  <c:v>197.62799999999999</c:v>
                </c:pt>
                <c:pt idx="92">
                  <c:v>199.58500000000001</c:v>
                </c:pt>
                <c:pt idx="93">
                  <c:v>200.72200000000001</c:v>
                </c:pt>
                <c:pt idx="94">
                  <c:v>201.423</c:v>
                </c:pt>
                <c:pt idx="95">
                  <c:v>199.44900000000001</c:v>
                </c:pt>
                <c:pt idx="96">
                  <c:v>197.876</c:v>
                </c:pt>
                <c:pt idx="97">
                  <c:v>197.27099999999999</c:v>
                </c:pt>
                <c:pt idx="98">
                  <c:v>196.36099999999999</c:v>
                </c:pt>
                <c:pt idx="99">
                  <c:v>197.46</c:v>
                </c:pt>
                <c:pt idx="100">
                  <c:v>198.58600000000001</c:v>
                </c:pt>
                <c:pt idx="101">
                  <c:v>195.791</c:v>
                </c:pt>
                <c:pt idx="102">
                  <c:v>194.01499999999999</c:v>
                </c:pt>
                <c:pt idx="103">
                  <c:v>198.04400000000001</c:v>
                </c:pt>
                <c:pt idx="104">
                  <c:v>204.828</c:v>
                </c:pt>
                <c:pt idx="105">
                  <c:v>212.215</c:v>
                </c:pt>
                <c:pt idx="106">
                  <c:v>212.74799999999999</c:v>
                </c:pt>
                <c:pt idx="107">
                  <c:v>209.69499999999999</c:v>
                </c:pt>
                <c:pt idx="108">
                  <c:v>205.46</c:v>
                </c:pt>
                <c:pt idx="109">
                  <c:v>205.767</c:v>
                </c:pt>
                <c:pt idx="110">
                  <c:v>210.083</c:v>
                </c:pt>
                <c:pt idx="111">
                  <c:v>198.995</c:v>
                </c:pt>
                <c:pt idx="112">
                  <c:v>201.709</c:v>
                </c:pt>
                <c:pt idx="113">
                  <c:v>195.14099999999999</c:v>
                </c:pt>
                <c:pt idx="114">
                  <c:v>193.15700000000001</c:v>
                </c:pt>
                <c:pt idx="115">
                  <c:v>190.714</c:v>
                </c:pt>
                <c:pt idx="116">
                  <c:v>194.07599999999999</c:v>
                </c:pt>
                <c:pt idx="117">
                  <c:v>204.82599999999999</c:v>
                </c:pt>
                <c:pt idx="118">
                  <c:v>211.24299999999999</c:v>
                </c:pt>
                <c:pt idx="119">
                  <c:v>211.08699999999999</c:v>
                </c:pt>
                <c:pt idx="120">
                  <c:v>213.07499999999999</c:v>
                </c:pt>
                <c:pt idx="121">
                  <c:v>217.76900000000001</c:v>
                </c:pt>
                <c:pt idx="122">
                  <c:v>220.452</c:v>
                </c:pt>
                <c:pt idx="123">
                  <c:v>226.53</c:v>
                </c:pt>
                <c:pt idx="124">
                  <c:v>225.94900000000001</c:v>
                </c:pt>
                <c:pt idx="125">
                  <c:v>223.398</c:v>
                </c:pt>
                <c:pt idx="126">
                  <c:v>221.047</c:v>
                </c:pt>
                <c:pt idx="127">
                  <c:v>215.44800000000001</c:v>
                </c:pt>
                <c:pt idx="128">
                  <c:v>215.23699999999999</c:v>
                </c:pt>
                <c:pt idx="129">
                  <c:v>213.35</c:v>
                </c:pt>
                <c:pt idx="130">
                  <c:v>217.34200000000001</c:v>
                </c:pt>
                <c:pt idx="131">
                  <c:v>219.803</c:v>
                </c:pt>
                <c:pt idx="132">
                  <c:v>218.16499999999999</c:v>
                </c:pt>
                <c:pt idx="133">
                  <c:v>220.35499999999999</c:v>
                </c:pt>
                <c:pt idx="134">
                  <c:v>220.54400000000001</c:v>
                </c:pt>
                <c:pt idx="135">
                  <c:v>221.655</c:v>
                </c:pt>
                <c:pt idx="136">
                  <c:v>225.774</c:v>
                </c:pt>
                <c:pt idx="137">
                  <c:v>225.99299999999999</c:v>
                </c:pt>
                <c:pt idx="138">
                  <c:v>227.29499999999999</c:v>
                </c:pt>
                <c:pt idx="139">
                  <c:v>231.90799999999999</c:v>
                </c:pt>
                <c:pt idx="140">
                  <c:v>233.57900000000001</c:v>
                </c:pt>
                <c:pt idx="141">
                  <c:v>231.483</c:v>
                </c:pt>
                <c:pt idx="142">
                  <c:v>232.142</c:v>
                </c:pt>
                <c:pt idx="143">
                  <c:v>234.124</c:v>
                </c:pt>
                <c:pt idx="144">
                  <c:v>238.423</c:v>
                </c:pt>
                <c:pt idx="145">
                  <c:v>242.67099999999999</c:v>
                </c:pt>
                <c:pt idx="146">
                  <c:v>247.04599999999999</c:v>
                </c:pt>
                <c:pt idx="147">
                  <c:v>240.232</c:v>
                </c:pt>
                <c:pt idx="148">
                  <c:v>244.917</c:v>
                </c:pt>
                <c:pt idx="149">
                  <c:v>246.93799999999999</c:v>
                </c:pt>
                <c:pt idx="150">
                  <c:v>246.95699999999999</c:v>
                </c:pt>
                <c:pt idx="151">
                  <c:v>244.167</c:v>
                </c:pt>
                <c:pt idx="152">
                  <c:v>248.45400000000001</c:v>
                </c:pt>
                <c:pt idx="153">
                  <c:v>255.489</c:v>
                </c:pt>
                <c:pt idx="154">
                  <c:v>257.37200000000001</c:v>
                </c:pt>
                <c:pt idx="155">
                  <c:v>260.34800000000001</c:v>
                </c:pt>
                <c:pt idx="156">
                  <c:v>256.983</c:v>
                </c:pt>
                <c:pt idx="157">
                  <c:v>256.12099999999998</c:v>
                </c:pt>
                <c:pt idx="158">
                  <c:v>256.53100000000001</c:v>
                </c:pt>
                <c:pt idx="159">
                  <c:v>257</c:v>
                </c:pt>
                <c:pt idx="160">
                  <c:v>254.178</c:v>
                </c:pt>
                <c:pt idx="161">
                  <c:v>249.23099999999999</c:v>
                </c:pt>
                <c:pt idx="162">
                  <c:v>252.393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0-49A4-B27C-643AD0184E70}"/>
            </c:ext>
          </c:extLst>
        </c:ser>
        <c:ser>
          <c:idx val="3"/>
          <c:order val="3"/>
          <c:tx>
            <c:strRef>
              <c:f>'directH (bayngr)'!$B$28</c:f>
              <c:strCache>
                <c:ptCount val="1"/>
                <c:pt idx="0">
                  <c:v>BAYNGR 3 1/8 11/12/79 nc-27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(bayngr)'!$F$28:$ST$28</c:f>
              <c:numCache>
                <c:formatCode>0</c:formatCode>
                <c:ptCount val="509"/>
                <c:pt idx="0">
                  <c:v>340.89299999999997</c:v>
                </c:pt>
                <c:pt idx="1">
                  <c:v>343.82900000000001</c:v>
                </c:pt>
                <c:pt idx="2">
                  <c:v>348.15100000000001</c:v>
                </c:pt>
                <c:pt idx="3">
                  <c:v>347.54599999999999</c:v>
                </c:pt>
                <c:pt idx="4">
                  <c:v>344.65499999999997</c:v>
                </c:pt>
                <c:pt idx="5">
                  <c:v>341.33</c:v>
                </c:pt>
                <c:pt idx="6">
                  <c:v>338.40300000000002</c:v>
                </c:pt>
                <c:pt idx="7">
                  <c:v>336.90800000000002</c:v>
                </c:pt>
                <c:pt idx="8">
                  <c:v>350.04500000000002</c:v>
                </c:pt>
                <c:pt idx="9">
                  <c:v>343.84899999999999</c:v>
                </c:pt>
                <c:pt idx="10">
                  <c:v>341.74200000000002</c:v>
                </c:pt>
                <c:pt idx="11">
                  <c:v>333.86200000000002</c:v>
                </c:pt>
                <c:pt idx="12">
                  <c:v>327.53300000000002</c:v>
                </c:pt>
                <c:pt idx="13">
                  <c:v>345.04199999999997</c:v>
                </c:pt>
                <c:pt idx="14">
                  <c:v>338.512</c:v>
                </c:pt>
                <c:pt idx="15">
                  <c:v>336.54500000000002</c:v>
                </c:pt>
                <c:pt idx="16">
                  <c:v>313.45699999999999</c:v>
                </c:pt>
                <c:pt idx="17">
                  <c:v>292.14400000000001</c:v>
                </c:pt>
                <c:pt idx="18">
                  <c:v>283.20299999999997</c:v>
                </c:pt>
                <c:pt idx="19">
                  <c:v>288.08999999999997</c:v>
                </c:pt>
                <c:pt idx="20">
                  <c:v>313.46800000000002</c:v>
                </c:pt>
                <c:pt idx="21">
                  <c:v>320.99099999999999</c:v>
                </c:pt>
                <c:pt idx="22">
                  <c:v>336.27800000000002</c:v>
                </c:pt>
                <c:pt idx="23">
                  <c:v>337.31599999999997</c:v>
                </c:pt>
                <c:pt idx="24">
                  <c:v>337.90699999999998</c:v>
                </c:pt>
                <c:pt idx="25">
                  <c:v>329.98200000000003</c:v>
                </c:pt>
                <c:pt idx="26">
                  <c:v>330.03699999999998</c:v>
                </c:pt>
                <c:pt idx="27">
                  <c:v>350.30599999999998</c:v>
                </c:pt>
                <c:pt idx="28">
                  <c:v>382.12299999999999</c:v>
                </c:pt>
                <c:pt idx="29">
                  <c:v>382.29500000000002</c:v>
                </c:pt>
                <c:pt idx="30">
                  <c:v>382.68400000000003</c:v>
                </c:pt>
                <c:pt idx="31">
                  <c:v>385.26499999999999</c:v>
                </c:pt>
                <c:pt idx="32">
                  <c:v>394.21899999999999</c:v>
                </c:pt>
                <c:pt idx="33">
                  <c:v>407.44900000000001</c:v>
                </c:pt>
                <c:pt idx="34">
                  <c:v>412.4</c:v>
                </c:pt>
                <c:pt idx="35">
                  <c:v>411.97800000000001</c:v>
                </c:pt>
                <c:pt idx="36">
                  <c:v>404.697</c:v>
                </c:pt>
                <c:pt idx="37">
                  <c:v>399.137</c:v>
                </c:pt>
                <c:pt idx="38">
                  <c:v>396.85700000000003</c:v>
                </c:pt>
                <c:pt idx="39">
                  <c:v>400.04</c:v>
                </c:pt>
                <c:pt idx="40">
                  <c:v>398.59699999999998</c:v>
                </c:pt>
                <c:pt idx="41">
                  <c:v>397.04599999999999</c:v>
                </c:pt>
                <c:pt idx="42">
                  <c:v>399.08</c:v>
                </c:pt>
                <c:pt idx="43">
                  <c:v>399.625</c:v>
                </c:pt>
                <c:pt idx="44">
                  <c:v>380.65899999999999</c:v>
                </c:pt>
                <c:pt idx="45">
                  <c:v>371.1</c:v>
                </c:pt>
                <c:pt idx="46">
                  <c:v>366.87700000000001</c:v>
                </c:pt>
                <c:pt idx="47">
                  <c:v>363.80200000000002</c:v>
                </c:pt>
                <c:pt idx="48">
                  <c:v>375.34</c:v>
                </c:pt>
                <c:pt idx="49">
                  <c:v>376.48099999999999</c:v>
                </c:pt>
                <c:pt idx="50">
                  <c:v>382.11700000000002</c:v>
                </c:pt>
                <c:pt idx="51">
                  <c:v>387.42500000000001</c:v>
                </c:pt>
                <c:pt idx="52">
                  <c:v>376.08800000000002</c:v>
                </c:pt>
                <c:pt idx="53">
                  <c:v>374.78500000000003</c:v>
                </c:pt>
                <c:pt idx="54">
                  <c:v>375.49099999999999</c:v>
                </c:pt>
                <c:pt idx="55">
                  <c:v>368.22699999999998</c:v>
                </c:pt>
                <c:pt idx="56">
                  <c:v>364.75400000000002</c:v>
                </c:pt>
                <c:pt idx="57">
                  <c:v>394.36500000000001</c:v>
                </c:pt>
                <c:pt idx="58">
                  <c:v>415.07600000000002</c:v>
                </c:pt>
                <c:pt idx="59">
                  <c:v>421.34500000000003</c:v>
                </c:pt>
                <c:pt idx="60">
                  <c:v>436.80799999999999</c:v>
                </c:pt>
                <c:pt idx="61">
                  <c:v>443.09300000000002</c:v>
                </c:pt>
                <c:pt idx="62">
                  <c:v>440.834</c:v>
                </c:pt>
                <c:pt idx="63">
                  <c:v>443.42599999999999</c:v>
                </c:pt>
                <c:pt idx="64">
                  <c:v>448.399</c:v>
                </c:pt>
                <c:pt idx="65">
                  <c:v>453.69600000000003</c:v>
                </c:pt>
                <c:pt idx="66">
                  <c:v>453.87799999999999</c:v>
                </c:pt>
                <c:pt idx="67">
                  <c:v>473.142</c:v>
                </c:pt>
                <c:pt idx="68">
                  <c:v>494.25099999999998</c:v>
                </c:pt>
                <c:pt idx="69">
                  <c:v>565.67399999999998</c:v>
                </c:pt>
                <c:pt idx="70">
                  <c:v>581.41300000000001</c:v>
                </c:pt>
                <c:pt idx="71">
                  <c:v>561.23</c:v>
                </c:pt>
                <c:pt idx="72">
                  <c:v>569.35500000000002</c:v>
                </c:pt>
                <c:pt idx="73">
                  <c:v>565.06200000000001</c:v>
                </c:pt>
                <c:pt idx="74">
                  <c:v>479.06799999999998</c:v>
                </c:pt>
                <c:pt idx="75">
                  <c:v>426.98</c:v>
                </c:pt>
                <c:pt idx="76">
                  <c:v>389.279</c:v>
                </c:pt>
                <c:pt idx="77">
                  <c:v>391.29399999999998</c:v>
                </c:pt>
                <c:pt idx="78">
                  <c:v>356.93400000000003</c:v>
                </c:pt>
                <c:pt idx="79">
                  <c:v>354.76299999999998</c:v>
                </c:pt>
                <c:pt idx="80">
                  <c:v>364.87299999999999</c:v>
                </c:pt>
                <c:pt idx="81">
                  <c:v>309.29700000000003</c:v>
                </c:pt>
                <c:pt idx="82">
                  <c:v>285.32299999999998</c:v>
                </c:pt>
                <c:pt idx="83">
                  <c:v>279.375</c:v>
                </c:pt>
                <c:pt idx="84">
                  <c:v>283.577</c:v>
                </c:pt>
                <c:pt idx="85">
                  <c:v>297.91199999999998</c:v>
                </c:pt>
                <c:pt idx="86">
                  <c:v>298.42399999999998</c:v>
                </c:pt>
                <c:pt idx="87">
                  <c:v>283.60199999999998</c:v>
                </c:pt>
                <c:pt idx="88">
                  <c:v>266.69099999999997</c:v>
                </c:pt>
                <c:pt idx="89">
                  <c:v>264.75799999999998</c:v>
                </c:pt>
                <c:pt idx="90">
                  <c:v>256.464</c:v>
                </c:pt>
                <c:pt idx="91">
                  <c:v>243.31800000000001</c:v>
                </c:pt>
                <c:pt idx="92">
                  <c:v>247.096</c:v>
                </c:pt>
                <c:pt idx="93">
                  <c:v>247.751</c:v>
                </c:pt>
                <c:pt idx="94">
                  <c:v>249.07300000000001</c:v>
                </c:pt>
                <c:pt idx="95">
                  <c:v>247.88399999999999</c:v>
                </c:pt>
                <c:pt idx="96">
                  <c:v>246.727</c:v>
                </c:pt>
                <c:pt idx="97">
                  <c:v>246.791</c:v>
                </c:pt>
                <c:pt idx="98">
                  <c:v>245.828</c:v>
                </c:pt>
                <c:pt idx="99">
                  <c:v>247.476</c:v>
                </c:pt>
                <c:pt idx="100">
                  <c:v>249.21199999999999</c:v>
                </c:pt>
                <c:pt idx="101">
                  <c:v>245.87700000000001</c:v>
                </c:pt>
                <c:pt idx="102">
                  <c:v>243.59700000000001</c:v>
                </c:pt>
                <c:pt idx="103">
                  <c:v>246.22900000000001</c:v>
                </c:pt>
                <c:pt idx="104">
                  <c:v>251.11600000000001</c:v>
                </c:pt>
                <c:pt idx="105">
                  <c:v>259.37799999999999</c:v>
                </c:pt>
                <c:pt idx="106">
                  <c:v>258.77600000000001</c:v>
                </c:pt>
                <c:pt idx="107">
                  <c:v>256.24299999999999</c:v>
                </c:pt>
                <c:pt idx="108">
                  <c:v>252.44200000000001</c:v>
                </c:pt>
                <c:pt idx="109">
                  <c:v>253.505</c:v>
                </c:pt>
                <c:pt idx="110">
                  <c:v>257.93200000000002</c:v>
                </c:pt>
                <c:pt idx="111">
                  <c:v>245.25200000000001</c:v>
                </c:pt>
                <c:pt idx="112">
                  <c:v>247.92400000000001</c:v>
                </c:pt>
                <c:pt idx="113">
                  <c:v>242.21100000000001</c:v>
                </c:pt>
                <c:pt idx="114">
                  <c:v>241.739</c:v>
                </c:pt>
                <c:pt idx="115">
                  <c:v>240.15899999999999</c:v>
                </c:pt>
                <c:pt idx="116">
                  <c:v>247.89</c:v>
                </c:pt>
                <c:pt idx="117">
                  <c:v>258.33699999999999</c:v>
                </c:pt>
                <c:pt idx="118">
                  <c:v>266.08100000000002</c:v>
                </c:pt>
                <c:pt idx="119">
                  <c:v>265.36900000000003</c:v>
                </c:pt>
                <c:pt idx="120">
                  <c:v>267.03800000000001</c:v>
                </c:pt>
                <c:pt idx="121">
                  <c:v>272.447</c:v>
                </c:pt>
                <c:pt idx="122">
                  <c:v>274.15800000000002</c:v>
                </c:pt>
                <c:pt idx="123">
                  <c:v>279.50900000000001</c:v>
                </c:pt>
                <c:pt idx="124">
                  <c:v>280.62299999999999</c:v>
                </c:pt>
                <c:pt idx="125">
                  <c:v>277.44499999999999</c:v>
                </c:pt>
                <c:pt idx="126">
                  <c:v>275.25700000000001</c:v>
                </c:pt>
                <c:pt idx="127">
                  <c:v>269.51400000000001</c:v>
                </c:pt>
                <c:pt idx="128">
                  <c:v>267.76400000000001</c:v>
                </c:pt>
                <c:pt idx="129">
                  <c:v>267.03399999999999</c:v>
                </c:pt>
                <c:pt idx="130">
                  <c:v>272.33</c:v>
                </c:pt>
                <c:pt idx="131">
                  <c:v>269.87700000000001</c:v>
                </c:pt>
                <c:pt idx="132">
                  <c:v>271.33199999999999</c:v>
                </c:pt>
                <c:pt idx="133">
                  <c:v>273.315</c:v>
                </c:pt>
                <c:pt idx="134">
                  <c:v>272.14800000000002</c:v>
                </c:pt>
                <c:pt idx="135">
                  <c:v>273.48200000000003</c:v>
                </c:pt>
                <c:pt idx="136">
                  <c:v>278.07799999999997</c:v>
                </c:pt>
                <c:pt idx="137">
                  <c:v>278.23200000000003</c:v>
                </c:pt>
                <c:pt idx="138">
                  <c:v>280.41199999999998</c:v>
                </c:pt>
                <c:pt idx="139">
                  <c:v>281.822</c:v>
                </c:pt>
                <c:pt idx="140">
                  <c:v>285.24400000000003</c:v>
                </c:pt>
                <c:pt idx="141">
                  <c:v>282.13200000000001</c:v>
                </c:pt>
                <c:pt idx="142">
                  <c:v>283.61500000000001</c:v>
                </c:pt>
                <c:pt idx="143">
                  <c:v>285.71100000000001</c:v>
                </c:pt>
                <c:pt idx="144">
                  <c:v>290.55900000000003</c:v>
                </c:pt>
                <c:pt idx="145">
                  <c:v>293.38299999999998</c:v>
                </c:pt>
                <c:pt idx="146">
                  <c:v>297.113</c:v>
                </c:pt>
                <c:pt idx="147">
                  <c:v>289.65499999999997</c:v>
                </c:pt>
                <c:pt idx="148">
                  <c:v>294.37</c:v>
                </c:pt>
                <c:pt idx="149">
                  <c:v>294.81799999999998</c:v>
                </c:pt>
                <c:pt idx="150">
                  <c:v>294.34800000000001</c:v>
                </c:pt>
                <c:pt idx="151">
                  <c:v>290.01799999999997</c:v>
                </c:pt>
                <c:pt idx="152">
                  <c:v>291.54199999999997</c:v>
                </c:pt>
                <c:pt idx="153">
                  <c:v>300.65600000000001</c:v>
                </c:pt>
                <c:pt idx="154">
                  <c:v>302.79599999999999</c:v>
                </c:pt>
                <c:pt idx="155">
                  <c:v>305.20100000000002</c:v>
                </c:pt>
                <c:pt idx="156">
                  <c:v>301.82299999999998</c:v>
                </c:pt>
                <c:pt idx="157">
                  <c:v>300.44900000000001</c:v>
                </c:pt>
                <c:pt idx="158">
                  <c:v>300.44299999999998</c:v>
                </c:pt>
                <c:pt idx="159">
                  <c:v>300.05799999999999</c:v>
                </c:pt>
                <c:pt idx="160">
                  <c:v>296.51</c:v>
                </c:pt>
                <c:pt idx="161">
                  <c:v>288.524</c:v>
                </c:pt>
                <c:pt idx="162">
                  <c:v>291.15100000000001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E0-49A4-B27C-643AD0184E70}"/>
            </c:ext>
          </c:extLst>
        </c:ser>
        <c:ser>
          <c:idx val="4"/>
          <c:order val="4"/>
          <c:tx>
            <c:strRef>
              <c:f>'directH (bayngr)'!$B$29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(bayngr)'!$F$29:$SL$29</c:f>
              <c:numCache>
                <c:formatCode>0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E0-49A4-B27C-643AD0184E70}"/>
            </c:ext>
          </c:extLst>
        </c:ser>
        <c:ser>
          <c:idx val="5"/>
          <c:order val="5"/>
          <c:tx>
            <c:strRef>
              <c:f>'directH (bayngr)'!$B$30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(bayngr)'!$F$30:$SU$30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E0-49A4-B27C-643AD0184E70}"/>
            </c:ext>
          </c:extLst>
        </c:ser>
        <c:ser>
          <c:idx val="6"/>
          <c:order val="6"/>
          <c:tx>
            <c:strRef>
              <c:f>'directH (bayngr)'!$B$31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(bayngr)'!$F$31:$SU$31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E0-49A4-B27C-643AD0184E70}"/>
            </c:ext>
          </c:extLst>
        </c:ser>
        <c:ser>
          <c:idx val="7"/>
          <c:order val="7"/>
          <c:tx>
            <c:strRef>
              <c:f>'directH (bayngr)'!$B$32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(bayngr)'!$F$32:$SU$32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E0-49A4-B27C-643AD0184E70}"/>
            </c:ext>
          </c:extLst>
        </c:ser>
        <c:ser>
          <c:idx val="8"/>
          <c:order val="8"/>
          <c:tx>
            <c:strRef>
              <c:f>'directH (bayngr)'!$B$33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(bayngr)'!$F$33:$SU$33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E0-49A4-B27C-643AD018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(bayngr)'!$B$25</c:f>
              <c:strCache>
                <c:ptCount val="1"/>
                <c:pt idx="0">
                  <c:v>BAYNGR 2 3/8 04/02/75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(bayngr)'!$F$24:$IU$24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(bayngr)'!$F$38:$IU$38</c:f>
              <c:numCache>
                <c:formatCode>0</c:formatCode>
                <c:ptCount val="250"/>
                <c:pt idx="0">
                  <c:v>0.30899999999996908</c:v>
                </c:pt>
                <c:pt idx="1">
                  <c:v>-9.1679999999999495</c:v>
                </c:pt>
                <c:pt idx="2">
                  <c:v>-7.3170000000000073</c:v>
                </c:pt>
                <c:pt idx="3">
                  <c:v>-7.8290000000000077</c:v>
                </c:pt>
                <c:pt idx="4">
                  <c:v>-3.5960000000000036</c:v>
                </c:pt>
                <c:pt idx="5">
                  <c:v>-5.0110000000000241</c:v>
                </c:pt>
                <c:pt idx="6">
                  <c:v>-0.46199999999998909</c:v>
                </c:pt>
                <c:pt idx="7">
                  <c:v>-1.19399999999996</c:v>
                </c:pt>
                <c:pt idx="8">
                  <c:v>3.7819999999999823</c:v>
                </c:pt>
                <c:pt idx="9">
                  <c:v>3.1540000000000532</c:v>
                </c:pt>
                <c:pt idx="10">
                  <c:v>-0.10599999999999454</c:v>
                </c:pt>
                <c:pt idx="11">
                  <c:v>-4.1399999999999864</c:v>
                </c:pt>
                <c:pt idx="12">
                  <c:v>-6.4320000000000164</c:v>
                </c:pt>
                <c:pt idx="13">
                  <c:v>23.286999999999978</c:v>
                </c:pt>
                <c:pt idx="14">
                  <c:v>25.033000000000015</c:v>
                </c:pt>
                <c:pt idx="15">
                  <c:v>26.171999999999969</c:v>
                </c:pt>
                <c:pt idx="16">
                  <c:v>8.6610000000000014</c:v>
                </c:pt>
                <c:pt idx="17">
                  <c:v>-7.9300000000000068</c:v>
                </c:pt>
                <c:pt idx="18">
                  <c:v>-15.692999999999984</c:v>
                </c:pt>
                <c:pt idx="19">
                  <c:v>-14.665999999999997</c:v>
                </c:pt>
                <c:pt idx="20">
                  <c:v>-16.37700000000001</c:v>
                </c:pt>
                <c:pt idx="21">
                  <c:v>-14.918999999999983</c:v>
                </c:pt>
                <c:pt idx="22">
                  <c:v>-17.562999999999988</c:v>
                </c:pt>
                <c:pt idx="23">
                  <c:v>-18.572000000000003</c:v>
                </c:pt>
                <c:pt idx="24">
                  <c:v>-23.863999999999976</c:v>
                </c:pt>
                <c:pt idx="25">
                  <c:v>-30.15500000000003</c:v>
                </c:pt>
                <c:pt idx="26">
                  <c:v>-36.790999999999997</c:v>
                </c:pt>
                <c:pt idx="27">
                  <c:v>-37.953999999999979</c:v>
                </c:pt>
                <c:pt idx="28">
                  <c:v>-31.894999999999982</c:v>
                </c:pt>
                <c:pt idx="29">
                  <c:v>-37.663999999999987</c:v>
                </c:pt>
                <c:pt idx="30">
                  <c:v>-36.910000000000025</c:v>
                </c:pt>
                <c:pt idx="31">
                  <c:v>-32.172000000000025</c:v>
                </c:pt>
                <c:pt idx="32">
                  <c:v>-28.211000000000013</c:v>
                </c:pt>
                <c:pt idx="33">
                  <c:v>-20.444000000000017</c:v>
                </c:pt>
                <c:pt idx="34">
                  <c:v>-25.259000000000015</c:v>
                </c:pt>
                <c:pt idx="35">
                  <c:v>-28.30400000000003</c:v>
                </c:pt>
                <c:pt idx="36">
                  <c:v>-33.613</c:v>
                </c:pt>
                <c:pt idx="37">
                  <c:v>-38.225999999999999</c:v>
                </c:pt>
                <c:pt idx="38">
                  <c:v>-43.310999999999979</c:v>
                </c:pt>
                <c:pt idx="39">
                  <c:v>-41.54400000000004</c:v>
                </c:pt>
                <c:pt idx="40">
                  <c:v>-45.841999999999985</c:v>
                </c:pt>
                <c:pt idx="41">
                  <c:v>-46.259000000000015</c:v>
                </c:pt>
                <c:pt idx="42">
                  <c:v>-43.668999999999983</c:v>
                </c:pt>
                <c:pt idx="43">
                  <c:v>-42.18300000000005</c:v>
                </c:pt>
                <c:pt idx="44">
                  <c:v>-63.687999999999988</c:v>
                </c:pt>
                <c:pt idx="45">
                  <c:v>-62.821000000000026</c:v>
                </c:pt>
                <c:pt idx="46">
                  <c:v>-67.408000000000015</c:v>
                </c:pt>
                <c:pt idx="47">
                  <c:v>-67.966000000000008</c:v>
                </c:pt>
                <c:pt idx="48">
                  <c:v>-65.247000000000014</c:v>
                </c:pt>
                <c:pt idx="49">
                  <c:v>-69.55600000000004</c:v>
                </c:pt>
                <c:pt idx="50">
                  <c:v>-66.367999999999995</c:v>
                </c:pt>
                <c:pt idx="51">
                  <c:v>-70.487000000000023</c:v>
                </c:pt>
                <c:pt idx="52">
                  <c:v>-67.184000000000026</c:v>
                </c:pt>
                <c:pt idx="53">
                  <c:v>-66.293999999999983</c:v>
                </c:pt>
                <c:pt idx="54">
                  <c:v>-67.466999999999985</c:v>
                </c:pt>
                <c:pt idx="55">
                  <c:v>-65.169999999999959</c:v>
                </c:pt>
                <c:pt idx="56">
                  <c:v>-54.213999999999999</c:v>
                </c:pt>
                <c:pt idx="57">
                  <c:v>-38.887</c:v>
                </c:pt>
                <c:pt idx="58">
                  <c:v>-16.692000000000007</c:v>
                </c:pt>
                <c:pt idx="59">
                  <c:v>-11.706000000000017</c:v>
                </c:pt>
                <c:pt idx="60">
                  <c:v>-16.732000000000028</c:v>
                </c:pt>
                <c:pt idx="61">
                  <c:v>-15.273000000000081</c:v>
                </c:pt>
                <c:pt idx="62">
                  <c:v>-20.06800000000004</c:v>
                </c:pt>
                <c:pt idx="63">
                  <c:v>-11.730999999999995</c:v>
                </c:pt>
                <c:pt idx="64">
                  <c:v>-2.7930000000000064</c:v>
                </c:pt>
                <c:pt idx="65">
                  <c:v>-7.1079999999999472</c:v>
                </c:pt>
                <c:pt idx="66">
                  <c:v>-2.9999999999972715E-2</c:v>
                </c:pt>
                <c:pt idx="67">
                  <c:v>22.581999999999994</c:v>
                </c:pt>
                <c:pt idx="68">
                  <c:v>34.099000000000046</c:v>
                </c:pt>
                <c:pt idx="69">
                  <c:v>99.254999999999995</c:v>
                </c:pt>
                <c:pt idx="70">
                  <c:v>95.258000000000038</c:v>
                </c:pt>
                <c:pt idx="71">
                  <c:v>103.30799999999999</c:v>
                </c:pt>
                <c:pt idx="72">
                  <c:v>128.65999999999997</c:v>
                </c:pt>
                <c:pt idx="73">
                  <c:v>115.25099999999998</c:v>
                </c:pt>
                <c:pt idx="74">
                  <c:v>73.79099999999994</c:v>
                </c:pt>
                <c:pt idx="75">
                  <c:v>6.9479999999999791</c:v>
                </c:pt>
                <c:pt idx="76">
                  <c:v>-4.5149999999999864</c:v>
                </c:pt>
                <c:pt idx="77">
                  <c:v>-5.6700000000000159</c:v>
                </c:pt>
                <c:pt idx="78">
                  <c:v>-24.34699999999998</c:v>
                </c:pt>
                <c:pt idx="79">
                  <c:v>-23.875</c:v>
                </c:pt>
                <c:pt idx="80">
                  <c:v>-28.712999999999965</c:v>
                </c:pt>
                <c:pt idx="81">
                  <c:v>-27.231000000000023</c:v>
                </c:pt>
                <c:pt idx="82">
                  <c:v>-34.320999999999998</c:v>
                </c:pt>
                <c:pt idx="83">
                  <c:v>-34.824999999999989</c:v>
                </c:pt>
                <c:pt idx="84">
                  <c:v>-32.540999999999997</c:v>
                </c:pt>
                <c:pt idx="85">
                  <c:v>-24.954999999999984</c:v>
                </c:pt>
                <c:pt idx="86">
                  <c:v>-22.02000000000001</c:v>
                </c:pt>
                <c:pt idx="87">
                  <c:v>-29.744999999999976</c:v>
                </c:pt>
                <c:pt idx="88">
                  <c:v>-29.259000000000015</c:v>
                </c:pt>
                <c:pt idx="89">
                  <c:v>-25.431999999999988</c:v>
                </c:pt>
                <c:pt idx="90">
                  <c:v>-27.343999999999994</c:v>
                </c:pt>
                <c:pt idx="91">
                  <c:v>-28.328000000000003</c:v>
                </c:pt>
                <c:pt idx="92">
                  <c:v>-27.737000000000023</c:v>
                </c:pt>
                <c:pt idx="93">
                  <c:v>-27.195999999999998</c:v>
                </c:pt>
                <c:pt idx="94">
                  <c:v>-25.467000000000013</c:v>
                </c:pt>
                <c:pt idx="95">
                  <c:v>-22.915999999999997</c:v>
                </c:pt>
                <c:pt idx="96">
                  <c:v>-23.705999999999989</c:v>
                </c:pt>
                <c:pt idx="97">
                  <c:v>-25.492999999999995</c:v>
                </c:pt>
                <c:pt idx="98">
                  <c:v>-25.559000000000026</c:v>
                </c:pt>
                <c:pt idx="99">
                  <c:v>-25.127999999999986</c:v>
                </c:pt>
                <c:pt idx="100">
                  <c:v>-24.848000000000013</c:v>
                </c:pt>
                <c:pt idx="101">
                  <c:v>-24.504999999999995</c:v>
                </c:pt>
                <c:pt idx="102">
                  <c:v>-26.096000000000004</c:v>
                </c:pt>
                <c:pt idx="103">
                  <c:v>-27.177000000000021</c:v>
                </c:pt>
                <c:pt idx="104">
                  <c:v>-30.716000000000008</c:v>
                </c:pt>
                <c:pt idx="105">
                  <c:v>-32.326999999999998</c:v>
                </c:pt>
                <c:pt idx="106">
                  <c:v>-31.989000000000004</c:v>
                </c:pt>
                <c:pt idx="107">
                  <c:v>-32.522999999999996</c:v>
                </c:pt>
                <c:pt idx="108">
                  <c:v>-32.819000000000017</c:v>
                </c:pt>
                <c:pt idx="109">
                  <c:v>-31.579999999999984</c:v>
                </c:pt>
                <c:pt idx="110">
                  <c:v>-34.045999999999992</c:v>
                </c:pt>
                <c:pt idx="111">
                  <c:v>-36.680000000000007</c:v>
                </c:pt>
                <c:pt idx="112">
                  <c:v>-37.713999999999999</c:v>
                </c:pt>
                <c:pt idx="113">
                  <c:v>-37.14700000000002</c:v>
                </c:pt>
                <c:pt idx="114">
                  <c:v>-38.447000000000003</c:v>
                </c:pt>
                <c:pt idx="115">
                  <c:v>-38.760999999999996</c:v>
                </c:pt>
                <c:pt idx="116">
                  <c:v>-41.062000000000012</c:v>
                </c:pt>
                <c:pt idx="117">
                  <c:v>-42.782000000000011</c:v>
                </c:pt>
                <c:pt idx="118">
                  <c:v>-41.162000000000006</c:v>
                </c:pt>
                <c:pt idx="119">
                  <c:v>-38.158000000000015</c:v>
                </c:pt>
                <c:pt idx="120">
                  <c:v>-38.594000000000023</c:v>
                </c:pt>
                <c:pt idx="121">
                  <c:v>-38.551999999999992</c:v>
                </c:pt>
                <c:pt idx="122">
                  <c:v>-36.109000000000009</c:v>
                </c:pt>
                <c:pt idx="123">
                  <c:v>-37.794000000000011</c:v>
                </c:pt>
                <c:pt idx="124">
                  <c:v>-46.460999999999984</c:v>
                </c:pt>
                <c:pt idx="125">
                  <c:v>-46.072000000000003</c:v>
                </c:pt>
                <c:pt idx="126">
                  <c:v>-45.894000000000005</c:v>
                </c:pt>
                <c:pt idx="127">
                  <c:v>-43.958999999999975</c:v>
                </c:pt>
                <c:pt idx="128">
                  <c:v>-45.881</c:v>
                </c:pt>
                <c:pt idx="129">
                  <c:v>-43.036999999999978</c:v>
                </c:pt>
                <c:pt idx="130">
                  <c:v>-46.085999999999984</c:v>
                </c:pt>
                <c:pt idx="131">
                  <c:v>-45.687999999999988</c:v>
                </c:pt>
                <c:pt idx="132">
                  <c:v>-44.697000000000003</c:v>
                </c:pt>
                <c:pt idx="133">
                  <c:v>-44.259999999999991</c:v>
                </c:pt>
                <c:pt idx="134">
                  <c:v>-41.957999999999998</c:v>
                </c:pt>
                <c:pt idx="135">
                  <c:v>-42.996000000000009</c:v>
                </c:pt>
                <c:pt idx="136">
                  <c:v>-45.325000000000017</c:v>
                </c:pt>
                <c:pt idx="137">
                  <c:v>-47.210999999999984</c:v>
                </c:pt>
                <c:pt idx="138">
                  <c:v>-49.802999999999997</c:v>
                </c:pt>
                <c:pt idx="139">
                  <c:v>-48.602000000000004</c:v>
                </c:pt>
                <c:pt idx="140">
                  <c:v>-50.080999999999989</c:v>
                </c:pt>
                <c:pt idx="141">
                  <c:v>-48.994</c:v>
                </c:pt>
                <c:pt idx="142">
                  <c:v>-48.760000000000019</c:v>
                </c:pt>
                <c:pt idx="143">
                  <c:v>-45.269000000000005</c:v>
                </c:pt>
                <c:pt idx="144">
                  <c:v>-43.52600000000001</c:v>
                </c:pt>
                <c:pt idx="145">
                  <c:v>-43.588999999999999</c:v>
                </c:pt>
                <c:pt idx="146">
                  <c:v>-46.640999999999991</c:v>
                </c:pt>
                <c:pt idx="147">
                  <c:v>-42.830999999999989</c:v>
                </c:pt>
                <c:pt idx="148">
                  <c:v>-43.12299999999999</c:v>
                </c:pt>
                <c:pt idx="149">
                  <c:v>-42.752999999999986</c:v>
                </c:pt>
                <c:pt idx="150">
                  <c:v>-47.721000000000004</c:v>
                </c:pt>
                <c:pt idx="151">
                  <c:v>-47.545999999999992</c:v>
                </c:pt>
                <c:pt idx="152">
                  <c:v>-44.031000000000006</c:v>
                </c:pt>
                <c:pt idx="153">
                  <c:v>-41.350000000000023</c:v>
                </c:pt>
                <c:pt idx="154">
                  <c:v>-38.006</c:v>
                </c:pt>
                <c:pt idx="155">
                  <c:v>-38.933000000000021</c:v>
                </c:pt>
                <c:pt idx="156">
                  <c:v>-40.936999999999983</c:v>
                </c:pt>
                <c:pt idx="157">
                  <c:v>-43.021999999999991</c:v>
                </c:pt>
                <c:pt idx="158">
                  <c:v>-45.072000000000003</c:v>
                </c:pt>
                <c:pt idx="159">
                  <c:v>-45.623999999999995</c:v>
                </c:pt>
                <c:pt idx="160">
                  <c:v>-43.73599999999999</c:v>
                </c:pt>
                <c:pt idx="161">
                  <c:v>-41.98599999999999</c:v>
                </c:pt>
                <c:pt idx="162">
                  <c:v>-43.561999999999983</c:v>
                </c:pt>
                <c:pt idx="163">
                  <c:v>-47.764999999999986</c:v>
                </c:pt>
                <c:pt idx="164">
                  <c:v>-43.527000000000015</c:v>
                </c:pt>
                <c:pt idx="165">
                  <c:v>-35.207999999999998</c:v>
                </c:pt>
                <c:pt idx="166">
                  <c:v>-31.430000000000007</c:v>
                </c:pt>
                <c:pt idx="167">
                  <c:v>-29.792000000000002</c:v>
                </c:pt>
                <c:pt idx="168">
                  <c:v>-29.308999999999997</c:v>
                </c:pt>
                <c:pt idx="169">
                  <c:v>-29.728000000000009</c:v>
                </c:pt>
                <c:pt idx="170">
                  <c:v>-24.26400000000001</c:v>
                </c:pt>
                <c:pt idx="171">
                  <c:v>-27.311000000000007</c:v>
                </c:pt>
                <c:pt idx="172">
                  <c:v>-26.868000000000023</c:v>
                </c:pt>
                <c:pt idx="173">
                  <c:v>-21.811000000000007</c:v>
                </c:pt>
                <c:pt idx="174">
                  <c:v>-22.043999999999983</c:v>
                </c:pt>
                <c:pt idx="175">
                  <c:v>-20.653999999999996</c:v>
                </c:pt>
                <c:pt idx="176">
                  <c:v>-19.835000000000008</c:v>
                </c:pt>
                <c:pt idx="177">
                  <c:v>-18.435999999999979</c:v>
                </c:pt>
                <c:pt idx="178">
                  <c:v>-17.376000000000005</c:v>
                </c:pt>
                <c:pt idx="179">
                  <c:v>-18.710000000000008</c:v>
                </c:pt>
                <c:pt idx="180">
                  <c:v>-17.304000000000002</c:v>
                </c:pt>
                <c:pt idx="181">
                  <c:v>-18.698000000000008</c:v>
                </c:pt>
                <c:pt idx="182">
                  <c:v>-17.146999999999991</c:v>
                </c:pt>
                <c:pt idx="183">
                  <c:v>-17.38900000000001</c:v>
                </c:pt>
                <c:pt idx="184">
                  <c:v>-18.456000000000017</c:v>
                </c:pt>
                <c:pt idx="185">
                  <c:v>-18.597000000000008</c:v>
                </c:pt>
                <c:pt idx="186">
                  <c:v>-19.551999999999992</c:v>
                </c:pt>
                <c:pt idx="187">
                  <c:v>-20.214999999999975</c:v>
                </c:pt>
                <c:pt idx="188">
                  <c:v>-19.554999999999978</c:v>
                </c:pt>
                <c:pt idx="189">
                  <c:v>-21.281999999999982</c:v>
                </c:pt>
                <c:pt idx="190">
                  <c:v>-22.00200000000001</c:v>
                </c:pt>
                <c:pt idx="191">
                  <c:v>-24.484000000000009</c:v>
                </c:pt>
                <c:pt idx="192">
                  <c:v>-19.341000000000008</c:v>
                </c:pt>
                <c:pt idx="193">
                  <c:v>-18.521000000000015</c:v>
                </c:pt>
                <c:pt idx="194">
                  <c:v>-16.500000000000028</c:v>
                </c:pt>
                <c:pt idx="195">
                  <c:v>-16.500999999999976</c:v>
                </c:pt>
                <c:pt idx="196">
                  <c:v>-19.023000000000025</c:v>
                </c:pt>
                <c:pt idx="197">
                  <c:v>-19.840000000000003</c:v>
                </c:pt>
                <c:pt idx="198">
                  <c:v>-20.981999999999999</c:v>
                </c:pt>
                <c:pt idx="199">
                  <c:v>-19.850999999999999</c:v>
                </c:pt>
                <c:pt idx="200">
                  <c:v>-16.800000000000011</c:v>
                </c:pt>
                <c:pt idx="201">
                  <c:v>-20.326000000000022</c:v>
                </c:pt>
                <c:pt idx="202">
                  <c:v>-24.546000000000021</c:v>
                </c:pt>
                <c:pt idx="203">
                  <c:v>-24.808999999999997</c:v>
                </c:pt>
                <c:pt idx="204">
                  <c:v>-27.523000000000025</c:v>
                </c:pt>
                <c:pt idx="205">
                  <c:v>-23.661999999999978</c:v>
                </c:pt>
                <c:pt idx="206">
                  <c:v>-25.558999999999997</c:v>
                </c:pt>
                <c:pt idx="207">
                  <c:v>-28.963000000000022</c:v>
                </c:pt>
                <c:pt idx="208">
                  <c:v>-35.137</c:v>
                </c:pt>
                <c:pt idx="209">
                  <c:v>-33.697000000000003</c:v>
                </c:pt>
                <c:pt idx="210">
                  <c:v>-34.829000000000008</c:v>
                </c:pt>
                <c:pt idx="211">
                  <c:v>-37.10299999999998</c:v>
                </c:pt>
                <c:pt idx="212">
                  <c:v>-36.972000000000037</c:v>
                </c:pt>
                <c:pt idx="213">
                  <c:v>-37.67300000000003</c:v>
                </c:pt>
                <c:pt idx="214">
                  <c:v>-38.104000000000013</c:v>
                </c:pt>
                <c:pt idx="215">
                  <c:v>-38.366999999999962</c:v>
                </c:pt>
                <c:pt idx="216">
                  <c:v>-38.923000000000002</c:v>
                </c:pt>
                <c:pt idx="217">
                  <c:v>-32.558000000000021</c:v>
                </c:pt>
                <c:pt idx="218">
                  <c:v>-37.640000000000015</c:v>
                </c:pt>
                <c:pt idx="219">
                  <c:v>-41.495000000000005</c:v>
                </c:pt>
                <c:pt idx="220">
                  <c:v>-38.539999999999992</c:v>
                </c:pt>
                <c:pt idx="221">
                  <c:v>-37.29000000000002</c:v>
                </c:pt>
                <c:pt idx="222">
                  <c:v>-33.766999999999996</c:v>
                </c:pt>
                <c:pt idx="223">
                  <c:v>-35.218000000000018</c:v>
                </c:pt>
                <c:pt idx="224">
                  <c:v>-38.19399999999996</c:v>
                </c:pt>
                <c:pt idx="225">
                  <c:v>-34.19300000000004</c:v>
                </c:pt>
                <c:pt idx="226">
                  <c:v>-35.827999999999975</c:v>
                </c:pt>
                <c:pt idx="227">
                  <c:v>-38.484000000000009</c:v>
                </c:pt>
                <c:pt idx="228">
                  <c:v>-39.943000000000012</c:v>
                </c:pt>
                <c:pt idx="229">
                  <c:v>-38.230999999999966</c:v>
                </c:pt>
                <c:pt idx="230">
                  <c:v>-30.701999999999998</c:v>
                </c:pt>
                <c:pt idx="231">
                  <c:v>-27.599000000000046</c:v>
                </c:pt>
                <c:pt idx="232">
                  <c:v>-16.408000000000015</c:v>
                </c:pt>
                <c:pt idx="233">
                  <c:v>-20.843000000000018</c:v>
                </c:pt>
                <c:pt idx="234">
                  <c:v>-23.129000000000019</c:v>
                </c:pt>
                <c:pt idx="235">
                  <c:v>-29.286999999999978</c:v>
                </c:pt>
                <c:pt idx="236">
                  <c:v>-33.834000000000003</c:v>
                </c:pt>
                <c:pt idx="237">
                  <c:v>-39.74799999999999</c:v>
                </c:pt>
                <c:pt idx="238">
                  <c:v>-40.73599999999999</c:v>
                </c:pt>
                <c:pt idx="239">
                  <c:v>-41.248999999999995</c:v>
                </c:pt>
                <c:pt idx="240">
                  <c:v>-34.904999999999973</c:v>
                </c:pt>
                <c:pt idx="241">
                  <c:v>-33.886000000000024</c:v>
                </c:pt>
                <c:pt idx="242">
                  <c:v>-28.662999999999954</c:v>
                </c:pt>
                <c:pt idx="243">
                  <c:v>-28.034000000000049</c:v>
                </c:pt>
                <c:pt idx="244">
                  <c:v>-29.338999999999999</c:v>
                </c:pt>
                <c:pt idx="245">
                  <c:v>-32.810999999999979</c:v>
                </c:pt>
                <c:pt idx="246">
                  <c:v>-35.223000000000013</c:v>
                </c:pt>
                <c:pt idx="247">
                  <c:v>-29.21999999999997</c:v>
                </c:pt>
                <c:pt idx="248">
                  <c:v>-27.776999999999987</c:v>
                </c:pt>
                <c:pt idx="249">
                  <c:v>-31.02600000000001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F-469F-B0D3-BB2B00E56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(bayngr)'!$C$44</c:f>
              <c:strCache>
                <c:ptCount val="1"/>
                <c:pt idx="0">
                  <c:v>BAYNGR 2 3/8 04/02/75 nc-22-BAYNGR 3 3/4 07/01/74 nc-24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(bayngr)'!$F$24:$IU$24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(bayngr)'!$F$44:$IU$44</c:f>
              <c:numCache>
                <c:formatCode>0</c:formatCode>
                <c:ptCount val="250"/>
                <c:pt idx="0">
                  <c:v>0.30899999999996908</c:v>
                </c:pt>
                <c:pt idx="1">
                  <c:v>-9.1679999999999495</c:v>
                </c:pt>
                <c:pt idx="2">
                  <c:v>-7.3170000000000073</c:v>
                </c:pt>
                <c:pt idx="3">
                  <c:v>-7.8290000000000077</c:v>
                </c:pt>
                <c:pt idx="4">
                  <c:v>-3.5960000000000036</c:v>
                </c:pt>
                <c:pt idx="5">
                  <c:v>-5.0110000000000241</c:v>
                </c:pt>
                <c:pt idx="6">
                  <c:v>-0.46199999999998909</c:v>
                </c:pt>
                <c:pt idx="7">
                  <c:v>-1.19399999999996</c:v>
                </c:pt>
                <c:pt idx="8">
                  <c:v>3.7819999999999823</c:v>
                </c:pt>
                <c:pt idx="9">
                  <c:v>3.1540000000000532</c:v>
                </c:pt>
                <c:pt idx="10">
                  <c:v>-0.10599999999999454</c:v>
                </c:pt>
                <c:pt idx="11">
                  <c:v>-4.1399999999999864</c:v>
                </c:pt>
                <c:pt idx="12">
                  <c:v>-6.4320000000000164</c:v>
                </c:pt>
                <c:pt idx="13">
                  <c:v>23.286999999999978</c:v>
                </c:pt>
                <c:pt idx="14">
                  <c:v>25.033000000000015</c:v>
                </c:pt>
                <c:pt idx="15">
                  <c:v>26.171999999999969</c:v>
                </c:pt>
                <c:pt idx="16">
                  <c:v>8.6610000000000014</c:v>
                </c:pt>
                <c:pt idx="17">
                  <c:v>-7.9300000000000068</c:v>
                </c:pt>
                <c:pt idx="18">
                  <c:v>-15.692999999999984</c:v>
                </c:pt>
                <c:pt idx="19">
                  <c:v>-14.665999999999997</c:v>
                </c:pt>
                <c:pt idx="20">
                  <c:v>-16.37700000000001</c:v>
                </c:pt>
                <c:pt idx="21">
                  <c:v>-14.918999999999983</c:v>
                </c:pt>
                <c:pt idx="22">
                  <c:v>-17.562999999999988</c:v>
                </c:pt>
                <c:pt idx="23">
                  <c:v>-18.572000000000003</c:v>
                </c:pt>
                <c:pt idx="24">
                  <c:v>-23.863999999999976</c:v>
                </c:pt>
                <c:pt idx="25">
                  <c:v>-30.15500000000003</c:v>
                </c:pt>
                <c:pt idx="26">
                  <c:v>-36.790999999999997</c:v>
                </c:pt>
                <c:pt idx="27">
                  <c:v>-37.953999999999979</c:v>
                </c:pt>
                <c:pt idx="28">
                  <c:v>-31.894999999999982</c:v>
                </c:pt>
                <c:pt idx="29">
                  <c:v>-37.663999999999987</c:v>
                </c:pt>
                <c:pt idx="30">
                  <c:v>-36.910000000000025</c:v>
                </c:pt>
                <c:pt idx="31">
                  <c:v>-32.172000000000025</c:v>
                </c:pt>
                <c:pt idx="32">
                  <c:v>-28.211000000000013</c:v>
                </c:pt>
                <c:pt idx="33">
                  <c:v>-20.444000000000017</c:v>
                </c:pt>
                <c:pt idx="34">
                  <c:v>-25.259000000000015</c:v>
                </c:pt>
                <c:pt idx="35">
                  <c:v>-28.30400000000003</c:v>
                </c:pt>
                <c:pt idx="36">
                  <c:v>-33.613</c:v>
                </c:pt>
                <c:pt idx="37">
                  <c:v>-38.225999999999999</c:v>
                </c:pt>
                <c:pt idx="38">
                  <c:v>-43.310999999999979</c:v>
                </c:pt>
                <c:pt idx="39">
                  <c:v>-41.54400000000004</c:v>
                </c:pt>
                <c:pt idx="40">
                  <c:v>-45.841999999999985</c:v>
                </c:pt>
                <c:pt idx="41">
                  <c:v>-46.259000000000015</c:v>
                </c:pt>
                <c:pt idx="42">
                  <c:v>-43.668999999999983</c:v>
                </c:pt>
                <c:pt idx="43">
                  <c:v>-42.18300000000005</c:v>
                </c:pt>
                <c:pt idx="44">
                  <c:v>-63.687999999999988</c:v>
                </c:pt>
                <c:pt idx="45">
                  <c:v>-62.821000000000026</c:v>
                </c:pt>
                <c:pt idx="46">
                  <c:v>-67.408000000000015</c:v>
                </c:pt>
                <c:pt idx="47">
                  <c:v>-67.966000000000008</c:v>
                </c:pt>
                <c:pt idx="48">
                  <c:v>-65.247000000000014</c:v>
                </c:pt>
                <c:pt idx="49">
                  <c:v>-69.55600000000004</c:v>
                </c:pt>
                <c:pt idx="50">
                  <c:v>-66.367999999999995</c:v>
                </c:pt>
                <c:pt idx="51">
                  <c:v>-70.487000000000023</c:v>
                </c:pt>
                <c:pt idx="52">
                  <c:v>-67.184000000000026</c:v>
                </c:pt>
                <c:pt idx="53">
                  <c:v>-66.293999999999983</c:v>
                </c:pt>
                <c:pt idx="54">
                  <c:v>-67.466999999999985</c:v>
                </c:pt>
                <c:pt idx="55">
                  <c:v>-65.169999999999959</c:v>
                </c:pt>
                <c:pt idx="56">
                  <c:v>-54.213999999999999</c:v>
                </c:pt>
                <c:pt idx="57">
                  <c:v>-38.887</c:v>
                </c:pt>
                <c:pt idx="58">
                  <c:v>-16.692000000000007</c:v>
                </c:pt>
                <c:pt idx="59">
                  <c:v>-11.706000000000017</c:v>
                </c:pt>
                <c:pt idx="60">
                  <c:v>-16.732000000000028</c:v>
                </c:pt>
                <c:pt idx="61">
                  <c:v>-15.273000000000081</c:v>
                </c:pt>
                <c:pt idx="62">
                  <c:v>-20.06800000000004</c:v>
                </c:pt>
                <c:pt idx="63">
                  <c:v>-11.730999999999995</c:v>
                </c:pt>
                <c:pt idx="64">
                  <c:v>-2.7930000000000064</c:v>
                </c:pt>
                <c:pt idx="65">
                  <c:v>-7.1079999999999472</c:v>
                </c:pt>
                <c:pt idx="66">
                  <c:v>-2.9999999999972715E-2</c:v>
                </c:pt>
                <c:pt idx="67">
                  <c:v>22.581999999999994</c:v>
                </c:pt>
                <c:pt idx="68">
                  <c:v>34.099000000000046</c:v>
                </c:pt>
                <c:pt idx="69">
                  <c:v>99.254999999999995</c:v>
                </c:pt>
                <c:pt idx="70">
                  <c:v>95.258000000000038</c:v>
                </c:pt>
                <c:pt idx="71">
                  <c:v>103.30799999999999</c:v>
                </c:pt>
                <c:pt idx="72">
                  <c:v>128.65999999999997</c:v>
                </c:pt>
                <c:pt idx="73">
                  <c:v>115.25099999999998</c:v>
                </c:pt>
                <c:pt idx="74">
                  <c:v>73.79099999999994</c:v>
                </c:pt>
                <c:pt idx="75">
                  <c:v>6.9479999999999791</c:v>
                </c:pt>
                <c:pt idx="76">
                  <c:v>-4.5149999999999864</c:v>
                </c:pt>
                <c:pt idx="77">
                  <c:v>-5.6700000000000159</c:v>
                </c:pt>
                <c:pt idx="78">
                  <c:v>-24.34699999999998</c:v>
                </c:pt>
                <c:pt idx="79">
                  <c:v>-23.875</c:v>
                </c:pt>
                <c:pt idx="80">
                  <c:v>-28.712999999999965</c:v>
                </c:pt>
                <c:pt idx="81">
                  <c:v>-27.231000000000023</c:v>
                </c:pt>
                <c:pt idx="82">
                  <c:v>-34.320999999999998</c:v>
                </c:pt>
                <c:pt idx="83">
                  <c:v>-34.824999999999989</c:v>
                </c:pt>
                <c:pt idx="84">
                  <c:v>-32.540999999999997</c:v>
                </c:pt>
                <c:pt idx="85">
                  <c:v>-24.954999999999984</c:v>
                </c:pt>
                <c:pt idx="86">
                  <c:v>-22.02000000000001</c:v>
                </c:pt>
                <c:pt idx="87">
                  <c:v>-29.744999999999976</c:v>
                </c:pt>
                <c:pt idx="88">
                  <c:v>-29.259000000000015</c:v>
                </c:pt>
                <c:pt idx="89">
                  <c:v>-25.431999999999988</c:v>
                </c:pt>
                <c:pt idx="90">
                  <c:v>-27.343999999999994</c:v>
                </c:pt>
                <c:pt idx="91">
                  <c:v>-28.328000000000003</c:v>
                </c:pt>
                <c:pt idx="92">
                  <c:v>-27.737000000000023</c:v>
                </c:pt>
                <c:pt idx="93">
                  <c:v>-27.195999999999998</c:v>
                </c:pt>
                <c:pt idx="94">
                  <c:v>-25.467000000000013</c:v>
                </c:pt>
                <c:pt idx="95">
                  <c:v>-22.915999999999997</c:v>
                </c:pt>
                <c:pt idx="96">
                  <c:v>-23.705999999999989</c:v>
                </c:pt>
                <c:pt idx="97">
                  <c:v>-25.492999999999995</c:v>
                </c:pt>
                <c:pt idx="98">
                  <c:v>-25.559000000000026</c:v>
                </c:pt>
                <c:pt idx="99">
                  <c:v>-25.127999999999986</c:v>
                </c:pt>
                <c:pt idx="100">
                  <c:v>-24.848000000000013</c:v>
                </c:pt>
                <c:pt idx="101">
                  <c:v>-24.504999999999995</c:v>
                </c:pt>
                <c:pt idx="102">
                  <c:v>-26.096000000000004</c:v>
                </c:pt>
                <c:pt idx="103">
                  <c:v>-27.177000000000021</c:v>
                </c:pt>
                <c:pt idx="104">
                  <c:v>-30.716000000000008</c:v>
                </c:pt>
                <c:pt idx="105">
                  <c:v>-32.326999999999998</c:v>
                </c:pt>
                <c:pt idx="106">
                  <c:v>-31.989000000000004</c:v>
                </c:pt>
                <c:pt idx="107">
                  <c:v>-32.522999999999996</c:v>
                </c:pt>
                <c:pt idx="108">
                  <c:v>-32.819000000000017</c:v>
                </c:pt>
                <c:pt idx="109">
                  <c:v>-31.579999999999984</c:v>
                </c:pt>
                <c:pt idx="110">
                  <c:v>-34.045999999999992</c:v>
                </c:pt>
                <c:pt idx="111">
                  <c:v>-36.680000000000007</c:v>
                </c:pt>
                <c:pt idx="112">
                  <c:v>-37.713999999999999</c:v>
                </c:pt>
                <c:pt idx="113">
                  <c:v>-37.14700000000002</c:v>
                </c:pt>
                <c:pt idx="114">
                  <c:v>-38.447000000000003</c:v>
                </c:pt>
                <c:pt idx="115">
                  <c:v>-38.760999999999996</c:v>
                </c:pt>
                <c:pt idx="116">
                  <c:v>-41.062000000000012</c:v>
                </c:pt>
                <c:pt idx="117">
                  <c:v>-42.782000000000011</c:v>
                </c:pt>
                <c:pt idx="118">
                  <c:v>-41.162000000000006</c:v>
                </c:pt>
                <c:pt idx="119">
                  <c:v>-38.158000000000015</c:v>
                </c:pt>
                <c:pt idx="120">
                  <c:v>-38.594000000000023</c:v>
                </c:pt>
                <c:pt idx="121">
                  <c:v>-38.551999999999992</c:v>
                </c:pt>
                <c:pt idx="122">
                  <c:v>-36.109000000000009</c:v>
                </c:pt>
                <c:pt idx="123">
                  <c:v>-37.794000000000011</c:v>
                </c:pt>
                <c:pt idx="124">
                  <c:v>-46.460999999999984</c:v>
                </c:pt>
                <c:pt idx="125">
                  <c:v>-46.072000000000003</c:v>
                </c:pt>
                <c:pt idx="126">
                  <c:v>-45.894000000000005</c:v>
                </c:pt>
                <c:pt idx="127">
                  <c:v>-43.958999999999975</c:v>
                </c:pt>
                <c:pt idx="128">
                  <c:v>-45.881</c:v>
                </c:pt>
                <c:pt idx="129">
                  <c:v>-43.036999999999978</c:v>
                </c:pt>
                <c:pt idx="130">
                  <c:v>-46.085999999999984</c:v>
                </c:pt>
                <c:pt idx="131">
                  <c:v>-45.687999999999988</c:v>
                </c:pt>
                <c:pt idx="132">
                  <c:v>-44.697000000000003</c:v>
                </c:pt>
                <c:pt idx="133">
                  <c:v>-44.259999999999991</c:v>
                </c:pt>
                <c:pt idx="134">
                  <c:v>-41.957999999999998</c:v>
                </c:pt>
                <c:pt idx="135">
                  <c:v>-42.996000000000009</c:v>
                </c:pt>
                <c:pt idx="136">
                  <c:v>-45.325000000000017</c:v>
                </c:pt>
                <c:pt idx="137">
                  <c:v>-47.210999999999984</c:v>
                </c:pt>
                <c:pt idx="138">
                  <c:v>-49.802999999999997</c:v>
                </c:pt>
                <c:pt idx="139">
                  <c:v>-48.602000000000004</c:v>
                </c:pt>
                <c:pt idx="140">
                  <c:v>-50.080999999999989</c:v>
                </c:pt>
                <c:pt idx="141">
                  <c:v>-48.994</c:v>
                </c:pt>
                <c:pt idx="142">
                  <c:v>-48.760000000000019</c:v>
                </c:pt>
                <c:pt idx="143">
                  <c:v>-45.269000000000005</c:v>
                </c:pt>
                <c:pt idx="144">
                  <c:v>-43.52600000000001</c:v>
                </c:pt>
                <c:pt idx="145">
                  <c:v>-43.588999999999999</c:v>
                </c:pt>
                <c:pt idx="146">
                  <c:v>-46.640999999999991</c:v>
                </c:pt>
                <c:pt idx="147">
                  <c:v>-42.830999999999989</c:v>
                </c:pt>
                <c:pt idx="148">
                  <c:v>-43.12299999999999</c:v>
                </c:pt>
                <c:pt idx="149">
                  <c:v>-42.752999999999986</c:v>
                </c:pt>
                <c:pt idx="150">
                  <c:v>-47.721000000000004</c:v>
                </c:pt>
                <c:pt idx="151">
                  <c:v>-47.545999999999992</c:v>
                </c:pt>
                <c:pt idx="152">
                  <c:v>-44.031000000000006</c:v>
                </c:pt>
                <c:pt idx="153">
                  <c:v>-41.350000000000023</c:v>
                </c:pt>
                <c:pt idx="154">
                  <c:v>-38.006</c:v>
                </c:pt>
                <c:pt idx="155">
                  <c:v>-38.933000000000021</c:v>
                </c:pt>
                <c:pt idx="156">
                  <c:v>-40.936999999999983</c:v>
                </c:pt>
                <c:pt idx="157">
                  <c:v>-43.021999999999991</c:v>
                </c:pt>
                <c:pt idx="158">
                  <c:v>-45.072000000000003</c:v>
                </c:pt>
                <c:pt idx="159">
                  <c:v>-45.623999999999995</c:v>
                </c:pt>
                <c:pt idx="160">
                  <c:v>-43.73599999999999</c:v>
                </c:pt>
                <c:pt idx="161">
                  <c:v>-41.98599999999999</c:v>
                </c:pt>
                <c:pt idx="162">
                  <c:v>-43.561999999999983</c:v>
                </c:pt>
                <c:pt idx="163">
                  <c:v>-47.764999999999986</c:v>
                </c:pt>
                <c:pt idx="164">
                  <c:v>-43.527000000000015</c:v>
                </c:pt>
                <c:pt idx="165">
                  <c:v>-35.207999999999998</c:v>
                </c:pt>
                <c:pt idx="166">
                  <c:v>-31.430000000000007</c:v>
                </c:pt>
                <c:pt idx="167">
                  <c:v>-29.792000000000002</c:v>
                </c:pt>
                <c:pt idx="168">
                  <c:v>-29.308999999999997</c:v>
                </c:pt>
                <c:pt idx="169">
                  <c:v>-29.728000000000009</c:v>
                </c:pt>
                <c:pt idx="170">
                  <c:v>-24.26400000000001</c:v>
                </c:pt>
                <c:pt idx="171">
                  <c:v>-27.311000000000007</c:v>
                </c:pt>
                <c:pt idx="172">
                  <c:v>-26.868000000000023</c:v>
                </c:pt>
                <c:pt idx="173">
                  <c:v>-21.811000000000007</c:v>
                </c:pt>
                <c:pt idx="174">
                  <c:v>-22.043999999999983</c:v>
                </c:pt>
                <c:pt idx="175">
                  <c:v>-20.653999999999996</c:v>
                </c:pt>
                <c:pt idx="176">
                  <c:v>-19.835000000000008</c:v>
                </c:pt>
                <c:pt idx="177">
                  <c:v>-18.435999999999979</c:v>
                </c:pt>
                <c:pt idx="178">
                  <c:v>-17.376000000000005</c:v>
                </c:pt>
                <c:pt idx="179">
                  <c:v>-18.710000000000008</c:v>
                </c:pt>
                <c:pt idx="180">
                  <c:v>-17.304000000000002</c:v>
                </c:pt>
                <c:pt idx="181">
                  <c:v>-18.698000000000008</c:v>
                </c:pt>
                <c:pt idx="182">
                  <c:v>-17.146999999999991</c:v>
                </c:pt>
                <c:pt idx="183">
                  <c:v>-17.38900000000001</c:v>
                </c:pt>
                <c:pt idx="184">
                  <c:v>-18.456000000000017</c:v>
                </c:pt>
                <c:pt idx="185">
                  <c:v>-18.597000000000008</c:v>
                </c:pt>
                <c:pt idx="186">
                  <c:v>-19.551999999999992</c:v>
                </c:pt>
                <c:pt idx="187">
                  <c:v>-20.214999999999975</c:v>
                </c:pt>
                <c:pt idx="188">
                  <c:v>-19.554999999999978</c:v>
                </c:pt>
                <c:pt idx="189">
                  <c:v>-21.281999999999982</c:v>
                </c:pt>
                <c:pt idx="190">
                  <c:v>-22.00200000000001</c:v>
                </c:pt>
                <c:pt idx="191">
                  <c:v>-24.484000000000009</c:v>
                </c:pt>
                <c:pt idx="192">
                  <c:v>-19.341000000000008</c:v>
                </c:pt>
                <c:pt idx="193">
                  <c:v>-18.521000000000015</c:v>
                </c:pt>
                <c:pt idx="194">
                  <c:v>-16.500000000000028</c:v>
                </c:pt>
                <c:pt idx="195">
                  <c:v>-16.500999999999976</c:v>
                </c:pt>
                <c:pt idx="196">
                  <c:v>-19.023000000000025</c:v>
                </c:pt>
                <c:pt idx="197">
                  <c:v>-19.840000000000003</c:v>
                </c:pt>
                <c:pt idx="198">
                  <c:v>-20.981999999999999</c:v>
                </c:pt>
                <c:pt idx="199">
                  <c:v>-19.850999999999999</c:v>
                </c:pt>
                <c:pt idx="200">
                  <c:v>-16.800000000000011</c:v>
                </c:pt>
                <c:pt idx="201">
                  <c:v>-20.326000000000022</c:v>
                </c:pt>
                <c:pt idx="202">
                  <c:v>-24.546000000000021</c:v>
                </c:pt>
                <c:pt idx="203">
                  <c:v>-24.808999999999997</c:v>
                </c:pt>
                <c:pt idx="204">
                  <c:v>-27.523000000000025</c:v>
                </c:pt>
                <c:pt idx="205">
                  <c:v>-23.661999999999978</c:v>
                </c:pt>
                <c:pt idx="206">
                  <c:v>-25.558999999999997</c:v>
                </c:pt>
                <c:pt idx="207">
                  <c:v>-28.963000000000022</c:v>
                </c:pt>
                <c:pt idx="208">
                  <c:v>-35.137</c:v>
                </c:pt>
                <c:pt idx="209">
                  <c:v>-33.697000000000003</c:v>
                </c:pt>
                <c:pt idx="210">
                  <c:v>-34.829000000000008</c:v>
                </c:pt>
                <c:pt idx="211">
                  <c:v>-37.10299999999998</c:v>
                </c:pt>
                <c:pt idx="212">
                  <c:v>-36.972000000000037</c:v>
                </c:pt>
                <c:pt idx="213">
                  <c:v>-37.67300000000003</c:v>
                </c:pt>
                <c:pt idx="214">
                  <c:v>-38.104000000000013</c:v>
                </c:pt>
                <c:pt idx="215">
                  <c:v>-38.366999999999962</c:v>
                </c:pt>
                <c:pt idx="216">
                  <c:v>-38.923000000000002</c:v>
                </c:pt>
                <c:pt idx="217">
                  <c:v>-32.558000000000021</c:v>
                </c:pt>
                <c:pt idx="218">
                  <c:v>-37.640000000000015</c:v>
                </c:pt>
                <c:pt idx="219">
                  <c:v>-41.495000000000005</c:v>
                </c:pt>
                <c:pt idx="220">
                  <c:v>-38.539999999999992</c:v>
                </c:pt>
                <c:pt idx="221">
                  <c:v>-37.29000000000002</c:v>
                </c:pt>
                <c:pt idx="222">
                  <c:v>-33.766999999999996</c:v>
                </c:pt>
                <c:pt idx="223">
                  <c:v>-35.218000000000018</c:v>
                </c:pt>
                <c:pt idx="224">
                  <c:v>-38.19399999999996</c:v>
                </c:pt>
                <c:pt idx="225">
                  <c:v>-34.19300000000004</c:v>
                </c:pt>
                <c:pt idx="226">
                  <c:v>-35.827999999999975</c:v>
                </c:pt>
                <c:pt idx="227">
                  <c:v>-38.484000000000009</c:v>
                </c:pt>
                <c:pt idx="228">
                  <c:v>-39.943000000000012</c:v>
                </c:pt>
                <c:pt idx="229">
                  <c:v>-38.230999999999966</c:v>
                </c:pt>
                <c:pt idx="230">
                  <c:v>-30.701999999999998</c:v>
                </c:pt>
                <c:pt idx="231">
                  <c:v>-27.599000000000046</c:v>
                </c:pt>
                <c:pt idx="232">
                  <c:v>-16.408000000000015</c:v>
                </c:pt>
                <c:pt idx="233">
                  <c:v>-20.843000000000018</c:v>
                </c:pt>
                <c:pt idx="234">
                  <c:v>-23.129000000000019</c:v>
                </c:pt>
                <c:pt idx="235">
                  <c:v>-29.286999999999978</c:v>
                </c:pt>
                <c:pt idx="236">
                  <c:v>-33.834000000000003</c:v>
                </c:pt>
                <c:pt idx="237">
                  <c:v>-39.74799999999999</c:v>
                </c:pt>
                <c:pt idx="238">
                  <c:v>-40.73599999999999</c:v>
                </c:pt>
                <c:pt idx="239">
                  <c:v>-41.248999999999995</c:v>
                </c:pt>
                <c:pt idx="240">
                  <c:v>-34.904999999999973</c:v>
                </c:pt>
                <c:pt idx="241">
                  <c:v>-33.886000000000024</c:v>
                </c:pt>
                <c:pt idx="242">
                  <c:v>-28.662999999999954</c:v>
                </c:pt>
                <c:pt idx="243">
                  <c:v>-28.034000000000049</c:v>
                </c:pt>
                <c:pt idx="244">
                  <c:v>-29.338999999999999</c:v>
                </c:pt>
                <c:pt idx="245">
                  <c:v>-32.810999999999979</c:v>
                </c:pt>
                <c:pt idx="246">
                  <c:v>-35.223000000000013</c:v>
                </c:pt>
                <c:pt idx="247">
                  <c:v>-29.21999999999997</c:v>
                </c:pt>
                <c:pt idx="248">
                  <c:v>-27.776999999999987</c:v>
                </c:pt>
                <c:pt idx="249">
                  <c:v>-31.02600000000001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4-4A56-8B75-B13049213F4A}"/>
            </c:ext>
          </c:extLst>
        </c:ser>
        <c:ser>
          <c:idx val="1"/>
          <c:order val="1"/>
          <c:tx>
            <c:strRef>
              <c:f>'directH (bayngr)'!$C$45</c:f>
              <c:strCache>
                <c:ptCount val="1"/>
                <c:pt idx="0">
                  <c:v>BAYNGR 2 3/8 04/02/75 nc-22-BAYNGR 2 3/8 11/12/79 nc-25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(bayngr)'!$F$45:$SQ$45</c:f>
              <c:numCache>
                <c:formatCode>0</c:formatCode>
                <c:ptCount val="506"/>
                <c:pt idx="0">
                  <c:v>-23.098000000000013</c:v>
                </c:pt>
                <c:pt idx="1">
                  <c:v>-32.19599999999997</c:v>
                </c:pt>
                <c:pt idx="2">
                  <c:v>-29.610000000000014</c:v>
                </c:pt>
                <c:pt idx="3">
                  <c:v>-29.587000000000046</c:v>
                </c:pt>
                <c:pt idx="4">
                  <c:v>-22.677999999999997</c:v>
                </c:pt>
                <c:pt idx="5">
                  <c:v>-23.474000000000046</c:v>
                </c:pt>
                <c:pt idx="6">
                  <c:v>-18.050999999999988</c:v>
                </c:pt>
                <c:pt idx="7">
                  <c:v>-19.283999999999992</c:v>
                </c:pt>
                <c:pt idx="8">
                  <c:v>-14.05600000000004</c:v>
                </c:pt>
                <c:pt idx="9">
                  <c:v>-16.079999999999984</c:v>
                </c:pt>
                <c:pt idx="10">
                  <c:v>-18.32099999999997</c:v>
                </c:pt>
                <c:pt idx="11">
                  <c:v>-20.168999999999983</c:v>
                </c:pt>
                <c:pt idx="12">
                  <c:v>-24.770000000000039</c:v>
                </c:pt>
                <c:pt idx="13">
                  <c:v>5.5299999999999727</c:v>
                </c:pt>
                <c:pt idx="14">
                  <c:v>8.1760000000000446</c:v>
                </c:pt>
                <c:pt idx="15">
                  <c:v>7.3019999999999641</c:v>
                </c:pt>
                <c:pt idx="16">
                  <c:v>-11.689000000000021</c:v>
                </c:pt>
                <c:pt idx="17">
                  <c:v>-26.671999999999997</c:v>
                </c:pt>
                <c:pt idx="18">
                  <c:v>-39.516999999999996</c:v>
                </c:pt>
                <c:pt idx="19">
                  <c:v>-36.783000000000015</c:v>
                </c:pt>
                <c:pt idx="20">
                  <c:v>-40.490999999999985</c:v>
                </c:pt>
                <c:pt idx="21">
                  <c:v>-37.794999999999959</c:v>
                </c:pt>
                <c:pt idx="22">
                  <c:v>-41.416999999999973</c:v>
                </c:pt>
                <c:pt idx="23">
                  <c:v>-44.591000000000008</c:v>
                </c:pt>
                <c:pt idx="24">
                  <c:v>-55.027999999999963</c:v>
                </c:pt>
                <c:pt idx="25">
                  <c:v>-60.01400000000001</c:v>
                </c:pt>
                <c:pt idx="26">
                  <c:v>-68.557000000000016</c:v>
                </c:pt>
                <c:pt idx="27">
                  <c:v>-70.568000000000012</c:v>
                </c:pt>
                <c:pt idx="28">
                  <c:v>-62.286000000000001</c:v>
                </c:pt>
                <c:pt idx="29">
                  <c:v>-68.69</c:v>
                </c:pt>
                <c:pt idx="30">
                  <c:v>-69.853999999999985</c:v>
                </c:pt>
                <c:pt idx="31">
                  <c:v>-68.143000000000029</c:v>
                </c:pt>
                <c:pt idx="32">
                  <c:v>-66.596000000000004</c:v>
                </c:pt>
                <c:pt idx="33">
                  <c:v>-60.230000000000018</c:v>
                </c:pt>
                <c:pt idx="34">
                  <c:v>-69.741999999999962</c:v>
                </c:pt>
                <c:pt idx="35">
                  <c:v>-70.341000000000008</c:v>
                </c:pt>
                <c:pt idx="36">
                  <c:v>-72.301999999999964</c:v>
                </c:pt>
                <c:pt idx="37">
                  <c:v>-78.006000000000029</c:v>
                </c:pt>
                <c:pt idx="38">
                  <c:v>-82.539999999999964</c:v>
                </c:pt>
                <c:pt idx="39">
                  <c:v>-76.484000000000037</c:v>
                </c:pt>
                <c:pt idx="40">
                  <c:v>-86.805999999999983</c:v>
                </c:pt>
                <c:pt idx="41">
                  <c:v>-87.671999999999969</c:v>
                </c:pt>
                <c:pt idx="42">
                  <c:v>-87.911999999999978</c:v>
                </c:pt>
                <c:pt idx="43">
                  <c:v>-86.222000000000037</c:v>
                </c:pt>
                <c:pt idx="44">
                  <c:v>-96.823000000000036</c:v>
                </c:pt>
                <c:pt idx="45">
                  <c:v>-93.480000000000018</c:v>
                </c:pt>
                <c:pt idx="46">
                  <c:v>-95.504000000000019</c:v>
                </c:pt>
                <c:pt idx="47">
                  <c:v>-96.284000000000049</c:v>
                </c:pt>
                <c:pt idx="48">
                  <c:v>-89.658999999999992</c:v>
                </c:pt>
                <c:pt idx="49">
                  <c:v>-88.54200000000003</c:v>
                </c:pt>
                <c:pt idx="50">
                  <c:v>-89.902999999999963</c:v>
                </c:pt>
                <c:pt idx="51">
                  <c:v>-91.552000000000021</c:v>
                </c:pt>
                <c:pt idx="52">
                  <c:v>-88.451000000000022</c:v>
                </c:pt>
                <c:pt idx="53">
                  <c:v>-87.920000000000016</c:v>
                </c:pt>
                <c:pt idx="54">
                  <c:v>-85.178999999999974</c:v>
                </c:pt>
                <c:pt idx="55">
                  <c:v>-88.966999999999985</c:v>
                </c:pt>
                <c:pt idx="56">
                  <c:v>-81.757000000000005</c:v>
                </c:pt>
                <c:pt idx="57">
                  <c:v>-71.81</c:v>
                </c:pt>
                <c:pt idx="58">
                  <c:v>-45.496999999999957</c:v>
                </c:pt>
                <c:pt idx="59">
                  <c:v>-36.490000000000009</c:v>
                </c:pt>
                <c:pt idx="60">
                  <c:v>-23.230000000000018</c:v>
                </c:pt>
                <c:pt idx="61">
                  <c:v>-14.492000000000019</c:v>
                </c:pt>
                <c:pt idx="62">
                  <c:v>-11.757000000000005</c:v>
                </c:pt>
                <c:pt idx="63">
                  <c:v>-2.0620000000000118</c:v>
                </c:pt>
                <c:pt idx="64">
                  <c:v>14.252999999999929</c:v>
                </c:pt>
                <c:pt idx="65">
                  <c:v>13.020000000000095</c:v>
                </c:pt>
                <c:pt idx="66">
                  <c:v>26.408999999999992</c:v>
                </c:pt>
                <c:pt idx="67">
                  <c:v>41.528999999999996</c:v>
                </c:pt>
                <c:pt idx="68">
                  <c:v>54.704000000000065</c:v>
                </c:pt>
                <c:pt idx="69">
                  <c:v>134.63999999999999</c:v>
                </c:pt>
                <c:pt idx="70">
                  <c:v>152.59199999999998</c:v>
                </c:pt>
                <c:pt idx="71">
                  <c:v>152.21300000000008</c:v>
                </c:pt>
                <c:pt idx="72">
                  <c:v>177.18899999999996</c:v>
                </c:pt>
                <c:pt idx="73">
                  <c:v>183.38300000000004</c:v>
                </c:pt>
                <c:pt idx="74">
                  <c:v>111.71800000000002</c:v>
                </c:pt>
                <c:pt idx="75">
                  <c:v>21.673999999999978</c:v>
                </c:pt>
                <c:pt idx="76">
                  <c:v>-7.4230000000000018</c:v>
                </c:pt>
                <c:pt idx="77">
                  <c:v>-19.079000000000008</c:v>
                </c:pt>
                <c:pt idx="78">
                  <c:v>-30.526999999999987</c:v>
                </c:pt>
                <c:pt idx="79">
                  <c:v>-32.37299999999999</c:v>
                </c:pt>
                <c:pt idx="80">
                  <c:v>-31.182999999999993</c:v>
                </c:pt>
                <c:pt idx="81">
                  <c:v>-31.85299999999998</c:v>
                </c:pt>
                <c:pt idx="82">
                  <c:v>-45.22199999999998</c:v>
                </c:pt>
                <c:pt idx="83">
                  <c:v>-43.753999999999991</c:v>
                </c:pt>
                <c:pt idx="84">
                  <c:v>-41.980000000000018</c:v>
                </c:pt>
                <c:pt idx="85">
                  <c:v>-35.865000000000009</c:v>
                </c:pt>
                <c:pt idx="86">
                  <c:v>-31.988000000000028</c:v>
                </c:pt>
                <c:pt idx="87">
                  <c:v>-40.645999999999987</c:v>
                </c:pt>
                <c:pt idx="88">
                  <c:v>-38.981999999999999</c:v>
                </c:pt>
                <c:pt idx="89">
                  <c:v>-39.128999999999991</c:v>
                </c:pt>
                <c:pt idx="90">
                  <c:v>-39.960000000000008</c:v>
                </c:pt>
                <c:pt idx="91">
                  <c:v>-43.804999999999978</c:v>
                </c:pt>
                <c:pt idx="92">
                  <c:v>-43.457000000000022</c:v>
                </c:pt>
                <c:pt idx="93">
                  <c:v>-40.844999999999999</c:v>
                </c:pt>
                <c:pt idx="94">
                  <c:v>-37.787000000000006</c:v>
                </c:pt>
                <c:pt idx="95">
                  <c:v>-34.03400000000002</c:v>
                </c:pt>
                <c:pt idx="96">
                  <c:v>-34.070999999999998</c:v>
                </c:pt>
                <c:pt idx="97">
                  <c:v>-34.549999999999983</c:v>
                </c:pt>
                <c:pt idx="98">
                  <c:v>-34.578000000000003</c:v>
                </c:pt>
                <c:pt idx="99">
                  <c:v>-34.578000000000003</c:v>
                </c:pt>
                <c:pt idx="100">
                  <c:v>-33.731000000000023</c:v>
                </c:pt>
                <c:pt idx="101">
                  <c:v>-31.540999999999997</c:v>
                </c:pt>
                <c:pt idx="102">
                  <c:v>-32.800999999999988</c:v>
                </c:pt>
                <c:pt idx="103">
                  <c:v>-33.78400000000002</c:v>
                </c:pt>
                <c:pt idx="104">
                  <c:v>-37.381</c:v>
                </c:pt>
                <c:pt idx="105">
                  <c:v>-38.59899999999999</c:v>
                </c:pt>
                <c:pt idx="106">
                  <c:v>-39.942999999999984</c:v>
                </c:pt>
                <c:pt idx="107">
                  <c:v>-38.447000000000003</c:v>
                </c:pt>
                <c:pt idx="108">
                  <c:v>-38.306000000000012</c:v>
                </c:pt>
                <c:pt idx="109">
                  <c:v>-38.526999999999987</c:v>
                </c:pt>
                <c:pt idx="110">
                  <c:v>-42.066000000000003</c:v>
                </c:pt>
                <c:pt idx="111">
                  <c:v>-45.207999999999998</c:v>
                </c:pt>
                <c:pt idx="112">
                  <c:v>-44.283000000000015</c:v>
                </c:pt>
                <c:pt idx="113">
                  <c:v>-43.554000000000002</c:v>
                </c:pt>
                <c:pt idx="114">
                  <c:v>-43.200000000000017</c:v>
                </c:pt>
                <c:pt idx="115">
                  <c:v>-41.826999999999998</c:v>
                </c:pt>
                <c:pt idx="116">
                  <c:v>-42.864000000000004</c:v>
                </c:pt>
                <c:pt idx="117">
                  <c:v>-45.201999999999998</c:v>
                </c:pt>
                <c:pt idx="118">
                  <c:v>-42.846000000000004</c:v>
                </c:pt>
                <c:pt idx="119">
                  <c:v>-39.475999999999999</c:v>
                </c:pt>
                <c:pt idx="120">
                  <c:v>-39.072000000000003</c:v>
                </c:pt>
                <c:pt idx="121">
                  <c:v>-40.77600000000001</c:v>
                </c:pt>
                <c:pt idx="122">
                  <c:v>-39.269000000000005</c:v>
                </c:pt>
                <c:pt idx="123">
                  <c:v>-42.481999999999999</c:v>
                </c:pt>
                <c:pt idx="124">
                  <c:v>-56.12700000000001</c:v>
                </c:pt>
                <c:pt idx="125">
                  <c:v>-57.068999999999988</c:v>
                </c:pt>
                <c:pt idx="126">
                  <c:v>-56.040999999999997</c:v>
                </c:pt>
                <c:pt idx="127">
                  <c:v>-53.480999999999995</c:v>
                </c:pt>
                <c:pt idx="128">
                  <c:v>-55.126999999999981</c:v>
                </c:pt>
                <c:pt idx="129">
                  <c:v>-53.353999999999985</c:v>
                </c:pt>
                <c:pt idx="130">
                  <c:v>-56.341000000000008</c:v>
                </c:pt>
                <c:pt idx="131">
                  <c:v>-58.141999999999996</c:v>
                </c:pt>
                <c:pt idx="132">
                  <c:v>-56.915999999999997</c:v>
                </c:pt>
                <c:pt idx="133">
                  <c:v>-54.692999999999984</c:v>
                </c:pt>
                <c:pt idx="134">
                  <c:v>-53.298000000000002</c:v>
                </c:pt>
                <c:pt idx="135">
                  <c:v>-53.856999999999999</c:v>
                </c:pt>
                <c:pt idx="136">
                  <c:v>-55.40100000000001</c:v>
                </c:pt>
                <c:pt idx="137">
                  <c:v>-56.037999999999982</c:v>
                </c:pt>
                <c:pt idx="138">
                  <c:v>-57.262999999999977</c:v>
                </c:pt>
                <c:pt idx="139">
                  <c:v>-53.259999999999991</c:v>
                </c:pt>
                <c:pt idx="140">
                  <c:v>-54.703000000000003</c:v>
                </c:pt>
                <c:pt idx="141">
                  <c:v>-52.23599999999999</c:v>
                </c:pt>
                <c:pt idx="142">
                  <c:v>-52.221000000000004</c:v>
                </c:pt>
                <c:pt idx="143">
                  <c:v>-48.147999999999996</c:v>
                </c:pt>
                <c:pt idx="144">
                  <c:v>-47.169000000000011</c:v>
                </c:pt>
                <c:pt idx="145">
                  <c:v>-46.060999999999979</c:v>
                </c:pt>
                <c:pt idx="146">
                  <c:v>-50.728999999999985</c:v>
                </c:pt>
                <c:pt idx="147">
                  <c:v>-48.786000000000001</c:v>
                </c:pt>
                <c:pt idx="148">
                  <c:v>-50.080999999999989</c:v>
                </c:pt>
                <c:pt idx="149">
                  <c:v>-49.821999999999974</c:v>
                </c:pt>
                <c:pt idx="150">
                  <c:v>-53.960999999999984</c:v>
                </c:pt>
                <c:pt idx="151">
                  <c:v>-52.832999999999998</c:v>
                </c:pt>
                <c:pt idx="152">
                  <c:v>-50.108000000000004</c:v>
                </c:pt>
                <c:pt idx="153">
                  <c:v>-48.700000000000017</c:v>
                </c:pt>
                <c:pt idx="154">
                  <c:v>-45.138000000000005</c:v>
                </c:pt>
                <c:pt idx="155">
                  <c:v>-47.344000000000023</c:v>
                </c:pt>
                <c:pt idx="156">
                  <c:v>-51.182999999999993</c:v>
                </c:pt>
                <c:pt idx="157">
                  <c:v>-54.865999999999985</c:v>
                </c:pt>
                <c:pt idx="158">
                  <c:v>-56.163000000000011</c:v>
                </c:pt>
                <c:pt idx="159">
                  <c:v>-57.962999999999994</c:v>
                </c:pt>
                <c:pt idx="160">
                  <c:v>-57.288999999999987</c:v>
                </c:pt>
                <c:pt idx="161">
                  <c:v>-56.588999999999999</c:v>
                </c:pt>
                <c:pt idx="162">
                  <c:v>-61.058999999999997</c:v>
                </c:pt>
                <c:pt idx="163">
                  <c:v>183.012</c:v>
                </c:pt>
                <c:pt idx="164">
                  <c:v>180.24199999999999</c:v>
                </c:pt>
                <c:pt idx="165">
                  <c:v>187.035</c:v>
                </c:pt>
                <c:pt idx="166">
                  <c:v>180.30199999999999</c:v>
                </c:pt>
                <c:pt idx="167">
                  <c:v>187.95599999999999</c:v>
                </c:pt>
                <c:pt idx="168">
                  <c:v>200.149</c:v>
                </c:pt>
                <c:pt idx="169">
                  <c:v>201.42599999999999</c:v>
                </c:pt>
                <c:pt idx="170">
                  <c:v>204.464</c:v>
                </c:pt>
                <c:pt idx="171">
                  <c:v>197.35</c:v>
                </c:pt>
                <c:pt idx="172">
                  <c:v>194.70599999999999</c:v>
                </c:pt>
                <c:pt idx="173">
                  <c:v>202.245</c:v>
                </c:pt>
                <c:pt idx="174">
                  <c:v>206.87100000000001</c:v>
                </c:pt>
                <c:pt idx="175">
                  <c:v>208.81700000000001</c:v>
                </c:pt>
                <c:pt idx="176">
                  <c:v>209.63200000000001</c:v>
                </c:pt>
                <c:pt idx="177">
                  <c:v>212.69900000000001</c:v>
                </c:pt>
                <c:pt idx="178">
                  <c:v>215.67099999999999</c:v>
                </c:pt>
                <c:pt idx="179">
                  <c:v>216.465</c:v>
                </c:pt>
                <c:pt idx="180">
                  <c:v>217.381</c:v>
                </c:pt>
                <c:pt idx="181">
                  <c:v>216.602</c:v>
                </c:pt>
                <c:pt idx="182">
                  <c:v>220.47200000000001</c:v>
                </c:pt>
                <c:pt idx="183">
                  <c:v>221.012</c:v>
                </c:pt>
                <c:pt idx="184">
                  <c:v>229.529</c:v>
                </c:pt>
                <c:pt idx="185">
                  <c:v>234.14</c:v>
                </c:pt>
                <c:pt idx="186">
                  <c:v>236.11</c:v>
                </c:pt>
                <c:pt idx="187">
                  <c:v>233.84200000000001</c:v>
                </c:pt>
                <c:pt idx="188">
                  <c:v>238.71299999999999</c:v>
                </c:pt>
                <c:pt idx="189">
                  <c:v>240.09800000000001</c:v>
                </c:pt>
                <c:pt idx="190">
                  <c:v>233.261</c:v>
                </c:pt>
                <c:pt idx="191">
                  <c:v>228.499</c:v>
                </c:pt>
                <c:pt idx="192">
                  <c:v>241.71199999999999</c:v>
                </c:pt>
                <c:pt idx="193">
                  <c:v>242.81700000000001</c:v>
                </c:pt>
                <c:pt idx="194">
                  <c:v>252.761</c:v>
                </c:pt>
                <c:pt idx="195">
                  <c:v>254.78800000000001</c:v>
                </c:pt>
                <c:pt idx="196">
                  <c:v>249.286</c:v>
                </c:pt>
                <c:pt idx="197">
                  <c:v>249.042</c:v>
                </c:pt>
                <c:pt idx="198">
                  <c:v>244.52099999999999</c:v>
                </c:pt>
                <c:pt idx="199">
                  <c:v>250.423</c:v>
                </c:pt>
                <c:pt idx="200">
                  <c:v>250.149</c:v>
                </c:pt>
                <c:pt idx="201">
                  <c:v>240.51900000000001</c:v>
                </c:pt>
                <c:pt idx="202">
                  <c:v>232.78700000000001</c:v>
                </c:pt>
                <c:pt idx="203">
                  <c:v>229.376</c:v>
                </c:pt>
                <c:pt idx="204">
                  <c:v>229.053</c:v>
                </c:pt>
                <c:pt idx="205">
                  <c:v>259.66300000000001</c:v>
                </c:pt>
                <c:pt idx="206">
                  <c:v>255.46700000000001</c:v>
                </c:pt>
                <c:pt idx="207">
                  <c:v>245.39400000000001</c:v>
                </c:pt>
                <c:pt idx="208">
                  <c:v>237.096</c:v>
                </c:pt>
                <c:pt idx="209">
                  <c:v>235.39699999999999</c:v>
                </c:pt>
                <c:pt idx="210">
                  <c:v>240.37</c:v>
                </c:pt>
                <c:pt idx="211">
                  <c:v>237.83799999999999</c:v>
                </c:pt>
                <c:pt idx="212">
                  <c:v>235.88499999999999</c:v>
                </c:pt>
                <c:pt idx="213">
                  <c:v>233.422</c:v>
                </c:pt>
                <c:pt idx="214">
                  <c:v>233.44800000000001</c:v>
                </c:pt>
                <c:pt idx="215">
                  <c:v>233.82400000000001</c:v>
                </c:pt>
                <c:pt idx="216">
                  <c:v>228.05</c:v>
                </c:pt>
                <c:pt idx="217">
                  <c:v>229.946</c:v>
                </c:pt>
                <c:pt idx="218">
                  <c:v>227.333</c:v>
                </c:pt>
                <c:pt idx="219">
                  <c:v>224.7</c:v>
                </c:pt>
                <c:pt idx="220">
                  <c:v>235.50399999999999</c:v>
                </c:pt>
                <c:pt idx="221">
                  <c:v>248.613</c:v>
                </c:pt>
                <c:pt idx="222">
                  <c:v>258.767</c:v>
                </c:pt>
                <c:pt idx="223">
                  <c:v>270.26</c:v>
                </c:pt>
                <c:pt idx="224">
                  <c:v>270.11700000000002</c:v>
                </c:pt>
                <c:pt idx="225">
                  <c:v>265.35399999999998</c:v>
                </c:pt>
                <c:pt idx="226">
                  <c:v>258.05700000000002</c:v>
                </c:pt>
                <c:pt idx="227">
                  <c:v>246.624</c:v>
                </c:pt>
                <c:pt idx="228">
                  <c:v>236.35499999999999</c:v>
                </c:pt>
                <c:pt idx="229">
                  <c:v>252.66900000000001</c:v>
                </c:pt>
                <c:pt idx="230">
                  <c:v>272.07900000000001</c:v>
                </c:pt>
                <c:pt idx="231">
                  <c:v>283.12099999999998</c:v>
                </c:pt>
                <c:pt idx="232">
                  <c:v>305.58199999999999</c:v>
                </c:pt>
                <c:pt idx="233">
                  <c:v>293.815</c:v>
                </c:pt>
                <c:pt idx="234">
                  <c:v>288.44099999999997</c:v>
                </c:pt>
                <c:pt idx="235">
                  <c:v>280.85300000000001</c:v>
                </c:pt>
                <c:pt idx="236">
                  <c:v>265.80099999999999</c:v>
                </c:pt>
                <c:pt idx="237">
                  <c:v>239.95699999999999</c:v>
                </c:pt>
                <c:pt idx="238">
                  <c:v>233.94</c:v>
                </c:pt>
                <c:pt idx="239">
                  <c:v>233.917</c:v>
                </c:pt>
                <c:pt idx="240">
                  <c:v>252.65600000000001</c:v>
                </c:pt>
                <c:pt idx="241">
                  <c:v>261.79399999999998</c:v>
                </c:pt>
                <c:pt idx="242">
                  <c:v>273.45800000000003</c:v>
                </c:pt>
                <c:pt idx="243">
                  <c:v>274.90499999999997</c:v>
                </c:pt>
                <c:pt idx="244">
                  <c:v>273.04500000000002</c:v>
                </c:pt>
                <c:pt idx="245">
                  <c:v>261.14800000000002</c:v>
                </c:pt>
                <c:pt idx="246">
                  <c:v>255.51</c:v>
                </c:pt>
                <c:pt idx="247">
                  <c:v>264.58100000000002</c:v>
                </c:pt>
                <c:pt idx="248">
                  <c:v>263.20800000000003</c:v>
                </c:pt>
                <c:pt idx="249">
                  <c:v>261.31200000000001</c:v>
                </c:pt>
                <c:pt idx="250">
                  <c:v>267.69299999999998</c:v>
                </c:pt>
                <c:pt idx="251">
                  <c:v>272.185</c:v>
                </c:pt>
                <c:pt idx="252">
                  <c:v>252.37799999999999</c:v>
                </c:pt>
                <c:pt idx="253">
                  <c:v>236.006</c:v>
                </c:pt>
                <c:pt idx="254">
                  <c:v>232.124</c:v>
                </c:pt>
                <c:pt idx="255">
                  <c:v>239.84299999999999</c:v>
                </c:pt>
                <c:pt idx="256">
                  <c:v>256.15899999999999</c:v>
                </c:pt>
                <c:pt idx="257">
                  <c:v>257.37700000000001</c:v>
                </c:pt>
                <c:pt idx="258">
                  <c:v>267.27</c:v>
                </c:pt>
                <c:pt idx="259">
                  <c:v>282.31099999999998</c:v>
                </c:pt>
                <c:pt idx="260">
                  <c:v>322.00900000000001</c:v>
                </c:pt>
                <c:pt idx="261">
                  <c:v>326.11799999999999</c:v>
                </c:pt>
                <c:pt idx="262">
                  <c:v>326.18700000000001</c:v>
                </c:pt>
                <c:pt idx="263">
                  <c:v>327.05</c:v>
                </c:pt>
                <c:pt idx="264">
                  <c:v>320.40699999999998</c:v>
                </c:pt>
                <c:pt idx="265">
                  <c:v>322.00700000000001</c:v>
                </c:pt>
                <c:pt idx="266">
                  <c:v>331.73899999999998</c:v>
                </c:pt>
                <c:pt idx="267">
                  <c:v>337.88900000000001</c:v>
                </c:pt>
                <c:pt idx="268">
                  <c:v>336.93</c:v>
                </c:pt>
                <c:pt idx="269">
                  <c:v>333.58699999999999</c:v>
                </c:pt>
                <c:pt idx="270">
                  <c:v>332.46699999999998</c:v>
                </c:pt>
                <c:pt idx="271">
                  <c:v>310.63499999999999</c:v>
                </c:pt>
                <c:pt idx="272">
                  <c:v>319.87099999999998</c:v>
                </c:pt>
                <c:pt idx="273">
                  <c:v>327.26799999999997</c:v>
                </c:pt>
                <c:pt idx="274">
                  <c:v>329.892</c:v>
                </c:pt>
                <c:pt idx="275">
                  <c:v>341.72199999999998</c:v>
                </c:pt>
                <c:pt idx="276">
                  <c:v>360.53699999999998</c:v>
                </c:pt>
                <c:pt idx="277">
                  <c:v>376.65899999999999</c:v>
                </c:pt>
                <c:pt idx="278">
                  <c:v>372.55399999999997</c:v>
                </c:pt>
                <c:pt idx="279">
                  <c:v>365.88799999999998</c:v>
                </c:pt>
                <c:pt idx="280">
                  <c:v>372.89499999999998</c:v>
                </c:pt>
                <c:pt idx="281">
                  <c:v>370.947</c:v>
                </c:pt>
                <c:pt idx="282">
                  <c:v>377.30500000000001</c:v>
                </c:pt>
                <c:pt idx="283">
                  <c:v>374.31900000000002</c:v>
                </c:pt>
                <c:pt idx="284">
                  <c:v>385.19400000000002</c:v>
                </c:pt>
                <c:pt idx="285">
                  <c:v>374.43599999999998</c:v>
                </c:pt>
                <c:pt idx="286">
                  <c:v>371.90199999999999</c:v>
                </c:pt>
                <c:pt idx="287">
                  <c:v>360.47</c:v>
                </c:pt>
                <c:pt idx="288">
                  <c:v>343.96</c:v>
                </c:pt>
                <c:pt idx="289">
                  <c:v>340.75</c:v>
                </c:pt>
                <c:pt idx="290">
                  <c:v>341.27</c:v>
                </c:pt>
                <c:pt idx="291">
                  <c:v>335.97800000000001</c:v>
                </c:pt>
                <c:pt idx="292">
                  <c:v>318.08699999999999</c:v>
                </c:pt>
                <c:pt idx="293">
                  <c:v>307.44099999999997</c:v>
                </c:pt>
                <c:pt idx="294">
                  <c:v>316.512</c:v>
                </c:pt>
                <c:pt idx="295">
                  <c:v>305.60599999999999</c:v>
                </c:pt>
                <c:pt idx="296">
                  <c:v>277.767</c:v>
                </c:pt>
                <c:pt idx="297">
                  <c:v>268.48500000000001</c:v>
                </c:pt>
                <c:pt idx="298">
                  <c:v>265.22699999999998</c:v>
                </c:pt>
                <c:pt idx="299">
                  <c:v>271.00200000000001</c:v>
                </c:pt>
                <c:pt idx="300">
                  <c:v>296.64299999999997</c:v>
                </c:pt>
                <c:pt idx="301">
                  <c:v>302.58100000000002</c:v>
                </c:pt>
                <c:pt idx="302">
                  <c:v>307.52699999999999</c:v>
                </c:pt>
                <c:pt idx="303">
                  <c:v>301.34300000000002</c:v>
                </c:pt>
                <c:pt idx="304">
                  <c:v>303.18599999999998</c:v>
                </c:pt>
                <c:pt idx="305">
                  <c:v>303.12400000000002</c:v>
                </c:pt>
                <c:pt idx="306">
                  <c:v>303.51299999999998</c:v>
                </c:pt>
                <c:pt idx="307">
                  <c:v>300.77499999999998</c:v>
                </c:pt>
                <c:pt idx="308">
                  <c:v>305.53399999999999</c:v>
                </c:pt>
                <c:pt idx="309">
                  <c:v>306.476</c:v>
                </c:pt>
                <c:pt idx="310">
                  <c:v>312.03800000000001</c:v>
                </c:pt>
                <c:pt idx="311">
                  <c:v>317.75900000000001</c:v>
                </c:pt>
                <c:pt idx="312">
                  <c:v>320.90499999999997</c:v>
                </c:pt>
                <c:pt idx="313">
                  <c:v>316.41699999999997</c:v>
                </c:pt>
                <c:pt idx="314">
                  <c:v>313.19400000000002</c:v>
                </c:pt>
                <c:pt idx="315">
                  <c:v>308.221</c:v>
                </c:pt>
                <c:pt idx="316">
                  <c:v>304.59100000000001</c:v>
                </c:pt>
                <c:pt idx="317">
                  <c:v>302.05799999999999</c:v>
                </c:pt>
                <c:pt idx="318">
                  <c:v>303.65499999999997</c:v>
                </c:pt>
                <c:pt idx="319">
                  <c:v>301.61900000000003</c:v>
                </c:pt>
                <c:pt idx="320">
                  <c:v>321.14699999999999</c:v>
                </c:pt>
                <c:pt idx="321">
                  <c:v>343.83699999999999</c:v>
                </c:pt>
                <c:pt idx="322">
                  <c:v>336.91</c:v>
                </c:pt>
                <c:pt idx="323">
                  <c:v>312.3</c:v>
                </c:pt>
                <c:pt idx="324">
                  <c:v>300.85199999999998</c:v>
                </c:pt>
                <c:pt idx="325">
                  <c:v>294.35199999999998</c:v>
                </c:pt>
                <c:pt idx="326">
                  <c:v>300.38600000000002</c:v>
                </c:pt>
                <c:pt idx="327">
                  <c:v>312.12</c:v>
                </c:pt>
                <c:pt idx="328">
                  <c:v>255.96299999999999</c:v>
                </c:pt>
                <c:pt idx="329">
                  <c:v>261.32900000000001</c:v>
                </c:pt>
                <c:pt idx="330">
                  <c:v>264.37900000000002</c:v>
                </c:pt>
                <c:pt idx="331">
                  <c:v>261.596</c:v>
                </c:pt>
                <c:pt idx="332">
                  <c:v>264.57600000000002</c:v>
                </c:pt>
                <c:pt idx="333">
                  <c:v>271.41300000000001</c:v>
                </c:pt>
                <c:pt idx="334">
                  <c:v>280.52999999999997</c:v>
                </c:pt>
                <c:pt idx="335">
                  <c:v>284.67700000000002</c:v>
                </c:pt>
                <c:pt idx="336">
                  <c:v>281.42599999999999</c:v>
                </c:pt>
                <c:pt idx="337">
                  <c:v>277.69600000000003</c:v>
                </c:pt>
                <c:pt idx="338">
                  <c:v>274.95600000000002</c:v>
                </c:pt>
                <c:pt idx="339">
                  <c:v>275.77300000000002</c:v>
                </c:pt>
                <c:pt idx="340">
                  <c:v>274.74099999999999</c:v>
                </c:pt>
                <c:pt idx="341">
                  <c:v>269.43900000000002</c:v>
                </c:pt>
                <c:pt idx="342">
                  <c:v>275.25400000000002</c:v>
                </c:pt>
                <c:pt idx="343">
                  <c:v>284.63200000000001</c:v>
                </c:pt>
                <c:pt idx="344">
                  <c:v>295.81400000000002</c:v>
                </c:pt>
                <c:pt idx="345">
                  <c:v>300.46300000000002</c:v>
                </c:pt>
                <c:pt idx="346">
                  <c:v>298.02300000000002</c:v>
                </c:pt>
                <c:pt idx="347">
                  <c:v>297.93099999999998</c:v>
                </c:pt>
                <c:pt idx="348">
                  <c:v>297.89</c:v>
                </c:pt>
                <c:pt idx="349">
                  <c:v>301.59199999999998</c:v>
                </c:pt>
                <c:pt idx="350">
                  <c:v>303.21100000000001</c:v>
                </c:pt>
                <c:pt idx="351">
                  <c:v>300.91399999999999</c:v>
                </c:pt>
                <c:pt idx="352">
                  <c:v>299.02800000000002</c:v>
                </c:pt>
                <c:pt idx="353">
                  <c:v>311.904</c:v>
                </c:pt>
                <c:pt idx="354">
                  <c:v>328.733</c:v>
                </c:pt>
                <c:pt idx="355">
                  <c:v>331.38</c:v>
                </c:pt>
                <c:pt idx="356">
                  <c:v>321.65199999999999</c:v>
                </c:pt>
                <c:pt idx="357">
                  <c:v>300.08800000000002</c:v>
                </c:pt>
                <c:pt idx="358">
                  <c:v>304.91800000000001</c:v>
                </c:pt>
                <c:pt idx="359">
                  <c:v>320.42399999999998</c:v>
                </c:pt>
                <c:pt idx="360">
                  <c:v>320.46600000000001</c:v>
                </c:pt>
                <c:pt idx="361">
                  <c:v>326.017</c:v>
                </c:pt>
                <c:pt idx="362">
                  <c:v>339.50700000000001</c:v>
                </c:pt>
                <c:pt idx="363">
                  <c:v>338.15699999999998</c:v>
                </c:pt>
                <c:pt idx="364">
                  <c:v>325.78300000000002</c:v>
                </c:pt>
                <c:pt idx="365">
                  <c:v>322.12</c:v>
                </c:pt>
                <c:pt idx="366">
                  <c:v>323.255</c:v>
                </c:pt>
                <c:pt idx="367">
                  <c:v>319.92700000000002</c:v>
                </c:pt>
                <c:pt idx="368">
                  <c:v>316.65600000000001</c:v>
                </c:pt>
                <c:pt idx="369">
                  <c:v>307.65300000000002</c:v>
                </c:pt>
                <c:pt idx="370">
                  <c:v>315.084</c:v>
                </c:pt>
                <c:pt idx="371">
                  <c:v>335.23</c:v>
                </c:pt>
                <c:pt idx="372">
                  <c:v>335.34899999999999</c:v>
                </c:pt>
                <c:pt idx="373">
                  <c:v>350.03399999999999</c:v>
                </c:pt>
                <c:pt idx="374">
                  <c:v>348.45699999999999</c:v>
                </c:pt>
                <c:pt idx="375">
                  <c:v>338.75</c:v>
                </c:pt>
                <c:pt idx="376">
                  <c:v>345.03100000000001</c:v>
                </c:pt>
                <c:pt idx="377">
                  <c:v>338.05599999999998</c:v>
                </c:pt>
                <c:pt idx="378">
                  <c:v>379.33600000000001</c:v>
                </c:pt>
                <c:pt idx="379">
                  <c:v>398.86200000000002</c:v>
                </c:pt>
                <c:pt idx="380">
                  <c:v>415.197</c:v>
                </c:pt>
                <c:pt idx="381">
                  <c:v>421.767</c:v>
                </c:pt>
                <c:pt idx="382">
                  <c:v>391.64299999999997</c:v>
                </c:pt>
                <c:pt idx="383">
                  <c:v>375.84</c:v>
                </c:pt>
                <c:pt idx="384">
                  <c:v>375.22800000000001</c:v>
                </c:pt>
                <c:pt idx="385">
                  <c:v>375.02800000000002</c:v>
                </c:pt>
                <c:pt idx="386">
                  <c:v>368.77600000000001</c:v>
                </c:pt>
                <c:pt idx="387">
                  <c:v>370.19299999999998</c:v>
                </c:pt>
                <c:pt idx="388">
                  <c:v>365.05599999999998</c:v>
                </c:pt>
                <c:pt idx="389">
                  <c:v>360.11799999999999</c:v>
                </c:pt>
                <c:pt idx="390">
                  <c:v>356.69099999999997</c:v>
                </c:pt>
                <c:pt idx="391">
                  <c:v>351.99599999999998</c:v>
                </c:pt>
                <c:pt idx="392">
                  <c:v>347.00099999999998</c:v>
                </c:pt>
                <c:pt idx="393">
                  <c:v>347.83800000000002</c:v>
                </c:pt>
                <c:pt idx="394">
                  <c:v>374.54599999999999</c:v>
                </c:pt>
                <c:pt idx="395">
                  <c:v>400.80399999999997</c:v>
                </c:pt>
                <c:pt idx="396">
                  <c:v>413.34300000000002</c:v>
                </c:pt>
                <c:pt idx="397">
                  <c:v>413.20400000000001</c:v>
                </c:pt>
                <c:pt idx="398">
                  <c:v>419.59100000000001</c:v>
                </c:pt>
                <c:pt idx="399">
                  <c:v>396.99200000000002</c:v>
                </c:pt>
                <c:pt idx="400">
                  <c:v>380.88099999999997</c:v>
                </c:pt>
                <c:pt idx="401">
                  <c:v>369.63099999999997</c:v>
                </c:pt>
                <c:pt idx="402">
                  <c:v>371.26799999999997</c:v>
                </c:pt>
                <c:pt idx="403">
                  <c:v>359.565</c:v>
                </c:pt>
                <c:pt idx="404">
                  <c:v>348.30399999999997</c:v>
                </c:pt>
                <c:pt idx="405">
                  <c:v>342.15499999999997</c:v>
                </c:pt>
                <c:pt idx="406">
                  <c:v>334.447</c:v>
                </c:pt>
                <c:pt idx="407">
                  <c:v>338.90499999999997</c:v>
                </c:pt>
                <c:pt idx="408">
                  <c:v>338.68900000000002</c:v>
                </c:pt>
                <c:pt idx="409">
                  <c:v>338.08</c:v>
                </c:pt>
                <c:pt idx="410">
                  <c:v>366.834</c:v>
                </c:pt>
                <c:pt idx="411">
                  <c:v>346.33199999999999</c:v>
                </c:pt>
                <c:pt idx="412">
                  <c:v>338.98899999999998</c:v>
                </c:pt>
                <c:pt idx="413">
                  <c:v>326.31900000000002</c:v>
                </c:pt>
                <c:pt idx="414">
                  <c:v>307.142</c:v>
                </c:pt>
                <c:pt idx="415">
                  <c:v>292.49400000000003</c:v>
                </c:pt>
                <c:pt idx="416">
                  <c:v>288.63900000000001</c:v>
                </c:pt>
                <c:pt idx="417">
                  <c:v>285.851</c:v>
                </c:pt>
                <c:pt idx="418">
                  <c:v>278.50799999999998</c:v>
                </c:pt>
                <c:pt idx="419">
                  <c:v>279.61200000000002</c:v>
                </c:pt>
                <c:pt idx="420">
                  <c:v>281.86</c:v>
                </c:pt>
                <c:pt idx="421">
                  <c:v>278.07299999999998</c:v>
                </c:pt>
                <c:pt idx="422">
                  <c:v>278.22000000000003</c:v>
                </c:pt>
                <c:pt idx="423">
                  <c:v>281.59300000000002</c:v>
                </c:pt>
                <c:pt idx="424">
                  <c:v>290.20400000000001</c:v>
                </c:pt>
                <c:pt idx="425">
                  <c:v>295.97500000000002</c:v>
                </c:pt>
                <c:pt idx="426">
                  <c:v>298.59899999999999</c:v>
                </c:pt>
                <c:pt idx="427">
                  <c:v>300.48500000000001</c:v>
                </c:pt>
                <c:pt idx="428">
                  <c:v>294.95</c:v>
                </c:pt>
                <c:pt idx="429">
                  <c:v>293.06</c:v>
                </c:pt>
                <c:pt idx="430">
                  <c:v>283.82100000000003</c:v>
                </c:pt>
                <c:pt idx="431">
                  <c:v>254.8</c:v>
                </c:pt>
                <c:pt idx="432">
                  <c:v>255.697</c:v>
                </c:pt>
                <c:pt idx="433">
                  <c:v>253.41499999999999</c:v>
                </c:pt>
                <c:pt idx="434">
                  <c:v>250.26300000000001</c:v>
                </c:pt>
                <c:pt idx="435">
                  <c:v>252.751</c:v>
                </c:pt>
                <c:pt idx="436">
                  <c:v>252.22300000000001</c:v>
                </c:pt>
                <c:pt idx="437">
                  <c:v>250.488</c:v>
                </c:pt>
                <c:pt idx="438">
                  <c:v>254.44499999999999</c:v>
                </c:pt>
                <c:pt idx="439">
                  <c:v>258.89400000000001</c:v>
                </c:pt>
                <c:pt idx="440">
                  <c:v>256.71699999999998</c:v>
                </c:pt>
                <c:pt idx="441">
                  <c:v>255.268</c:v>
                </c:pt>
                <c:pt idx="442">
                  <c:v>249.85</c:v>
                </c:pt>
                <c:pt idx="443">
                  <c:v>248.465</c:v>
                </c:pt>
                <c:pt idx="444">
                  <c:v>249.94800000000001</c:v>
                </c:pt>
                <c:pt idx="445">
                  <c:v>254.33699999999999</c:v>
                </c:pt>
                <c:pt idx="446">
                  <c:v>252.822</c:v>
                </c:pt>
                <c:pt idx="447">
                  <c:v>253.84200000000001</c:v>
                </c:pt>
                <c:pt idx="448">
                  <c:v>249.983</c:v>
                </c:pt>
                <c:pt idx="449">
                  <c:v>251.18899999999999</c:v>
                </c:pt>
                <c:pt idx="450">
                  <c:v>251.155</c:v>
                </c:pt>
                <c:pt idx="451">
                  <c:v>252.179</c:v>
                </c:pt>
                <c:pt idx="452">
                  <c:v>253.24600000000001</c:v>
                </c:pt>
                <c:pt idx="453">
                  <c:v>253.14599999999999</c:v>
                </c:pt>
                <c:pt idx="454">
                  <c:v>256.64699999999999</c:v>
                </c:pt>
                <c:pt idx="455">
                  <c:v>260.77499999999998</c:v>
                </c:pt>
                <c:pt idx="456">
                  <c:v>264.84899999999999</c:v>
                </c:pt>
                <c:pt idx="457">
                  <c:v>265.81200000000001</c:v>
                </c:pt>
                <c:pt idx="458">
                  <c:v>268.92200000000003</c:v>
                </c:pt>
                <c:pt idx="459">
                  <c:v>270.75299999999999</c:v>
                </c:pt>
                <c:pt idx="460">
                  <c:v>269.50900000000001</c:v>
                </c:pt>
                <c:pt idx="461">
                  <c:v>271.30099999999999</c:v>
                </c:pt>
                <c:pt idx="462">
                  <c:v>278.39600000000002</c:v>
                </c:pt>
                <c:pt idx="463">
                  <c:v>282.20100000000002</c:v>
                </c:pt>
                <c:pt idx="464">
                  <c:v>280.18799999999999</c:v>
                </c:pt>
                <c:pt idx="465">
                  <c:v>274.11</c:v>
                </c:pt>
                <c:pt idx="466">
                  <c:v>273.327</c:v>
                </c:pt>
                <c:pt idx="467">
                  <c:v>271.11399999999998</c:v>
                </c:pt>
                <c:pt idx="468">
                  <c:v>267.452</c:v>
                </c:pt>
                <c:pt idx="469">
                  <c:v>264.36</c:v>
                </c:pt>
                <c:pt idx="470">
                  <c:v>266.17399999999998</c:v>
                </c:pt>
                <c:pt idx="471">
                  <c:v>263.65100000000001</c:v>
                </c:pt>
                <c:pt idx="472">
                  <c:v>269.28500000000003</c:v>
                </c:pt>
                <c:pt idx="473">
                  <c:v>270.39100000000002</c:v>
                </c:pt>
                <c:pt idx="474">
                  <c:v>266.577</c:v>
                </c:pt>
                <c:pt idx="475">
                  <c:v>266.03100000000001</c:v>
                </c:pt>
                <c:pt idx="476">
                  <c:v>299.42099999999999</c:v>
                </c:pt>
                <c:pt idx="477">
                  <c:v>303.99299999999999</c:v>
                </c:pt>
                <c:pt idx="478">
                  <c:v>300.43</c:v>
                </c:pt>
                <c:pt idx="479">
                  <c:v>284.96600000000001</c:v>
                </c:pt>
                <c:pt idx="480">
                  <c:v>279.71499999999997</c:v>
                </c:pt>
                <c:pt idx="481">
                  <c:v>266.92399999999998</c:v>
                </c:pt>
                <c:pt idx="482">
                  <c:v>221.96700000000001</c:v>
                </c:pt>
                <c:pt idx="483">
                  <c:v>211.93700000000001</c:v>
                </c:pt>
                <c:pt idx="484">
                  <c:v>209.249</c:v>
                </c:pt>
                <c:pt idx="485">
                  <c:v>209.458</c:v>
                </c:pt>
                <c:pt idx="486">
                  <c:v>212.45599999999999</c:v>
                </c:pt>
                <c:pt idx="487">
                  <c:v>211.36699999999999</c:v>
                </c:pt>
                <c:pt idx="488">
                  <c:v>207.767</c:v>
                </c:pt>
                <c:pt idx="489">
                  <c:v>195.482</c:v>
                </c:pt>
                <c:pt idx="490">
                  <c:v>194.96</c:v>
                </c:pt>
                <c:pt idx="491">
                  <c:v>194.435</c:v>
                </c:pt>
                <c:pt idx="492">
                  <c:v>192.06899999999999</c:v>
                </c:pt>
                <c:pt idx="493">
                  <c:v>188.46899999999999</c:v>
                </c:pt>
                <c:pt idx="494">
                  <c:v>191.43899999999999</c:v>
                </c:pt>
                <c:pt idx="495">
                  <c:v>190.36099999999999</c:v>
                </c:pt>
                <c:pt idx="496">
                  <c:v>189.61799999999999</c:v>
                </c:pt>
                <c:pt idx="497">
                  <c:v>191.327</c:v>
                </c:pt>
                <c:pt idx="498">
                  <c:v>192.51900000000001</c:v>
                </c:pt>
                <c:pt idx="499">
                  <c:v>192.86500000000001</c:v>
                </c:pt>
                <c:pt idx="500">
                  <c:v>191.70500000000001</c:v>
                </c:pt>
                <c:pt idx="501">
                  <c:v>190.42599999999999</c:v>
                </c:pt>
                <c:pt idx="502">
                  <c:v>192.685</c:v>
                </c:pt>
                <c:pt idx="503">
                  <c:v>193.738</c:v>
                </c:pt>
                <c:pt idx="504">
                  <c:v>194.61199999999999</c:v>
                </c:pt>
                <c:pt idx="505">
                  <c:v>190.005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4-4A56-8B75-B13049213F4A}"/>
            </c:ext>
          </c:extLst>
        </c:ser>
        <c:ser>
          <c:idx val="2"/>
          <c:order val="2"/>
          <c:tx>
            <c:strRef>
              <c:f>'directH (bayngr)'!$C$46</c:f>
              <c:strCache>
                <c:ptCount val="1"/>
                <c:pt idx="0">
                  <c:v>BAYNGR 2 3/8 04/02/75 nc-22-BAYNGR 3 1/8 11/12/79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(bayngr)'!$F$46:$SQ$46</c:f>
              <c:numCache>
                <c:formatCode>0</c:formatCode>
                <c:ptCount val="506"/>
                <c:pt idx="0">
                  <c:v>-40.738999999999976</c:v>
                </c:pt>
                <c:pt idx="1">
                  <c:v>-48.620999999999981</c:v>
                </c:pt>
                <c:pt idx="2">
                  <c:v>-45.371000000000038</c:v>
                </c:pt>
                <c:pt idx="3">
                  <c:v>-46.545000000000016</c:v>
                </c:pt>
                <c:pt idx="4">
                  <c:v>-44.022999999999968</c:v>
                </c:pt>
                <c:pt idx="5">
                  <c:v>-43.757000000000005</c:v>
                </c:pt>
                <c:pt idx="6">
                  <c:v>-41.375</c:v>
                </c:pt>
                <c:pt idx="7">
                  <c:v>-42.302999999999997</c:v>
                </c:pt>
                <c:pt idx="8">
                  <c:v>-32.400000000000034</c:v>
                </c:pt>
                <c:pt idx="9">
                  <c:v>-34.563999999999965</c:v>
                </c:pt>
                <c:pt idx="10">
                  <c:v>-36.367999999999995</c:v>
                </c:pt>
                <c:pt idx="11">
                  <c:v>-41.703000000000031</c:v>
                </c:pt>
                <c:pt idx="12">
                  <c:v>-47.616000000000042</c:v>
                </c:pt>
                <c:pt idx="13">
                  <c:v>-8.3439999999999941</c:v>
                </c:pt>
                <c:pt idx="14">
                  <c:v>-5.0559999999999832</c:v>
                </c:pt>
                <c:pt idx="15">
                  <c:v>-2.2460000000000377</c:v>
                </c:pt>
                <c:pt idx="16">
                  <c:v>-26.668000000000006</c:v>
                </c:pt>
                <c:pt idx="17">
                  <c:v>-51.539000000000016</c:v>
                </c:pt>
                <c:pt idx="18">
                  <c:v>-72.480999999999966</c:v>
                </c:pt>
                <c:pt idx="19">
                  <c:v>-68.791999999999973</c:v>
                </c:pt>
                <c:pt idx="20">
                  <c:v>-67.372000000000014</c:v>
                </c:pt>
                <c:pt idx="21">
                  <c:v>-64.282999999999959</c:v>
                </c:pt>
                <c:pt idx="22">
                  <c:v>-63.995000000000005</c:v>
                </c:pt>
                <c:pt idx="23">
                  <c:v>-69.38</c:v>
                </c:pt>
                <c:pt idx="24">
                  <c:v>-80.885999999999967</c:v>
                </c:pt>
                <c:pt idx="25">
                  <c:v>-89.436000000000035</c:v>
                </c:pt>
                <c:pt idx="26">
                  <c:v>-97.127999999999986</c:v>
                </c:pt>
                <c:pt idx="27">
                  <c:v>-95.458999999999975</c:v>
                </c:pt>
                <c:pt idx="28">
                  <c:v>-81.856999999999971</c:v>
                </c:pt>
                <c:pt idx="29">
                  <c:v>-84.052999999999997</c:v>
                </c:pt>
                <c:pt idx="30">
                  <c:v>-84.41700000000003</c:v>
                </c:pt>
                <c:pt idx="31">
                  <c:v>-77.40100000000001</c:v>
                </c:pt>
                <c:pt idx="32">
                  <c:v>-67.22199999999998</c:v>
                </c:pt>
                <c:pt idx="33">
                  <c:v>-55.472000000000037</c:v>
                </c:pt>
                <c:pt idx="34">
                  <c:v>-58.998999999999967</c:v>
                </c:pt>
                <c:pt idx="35">
                  <c:v>-61.275000000000034</c:v>
                </c:pt>
                <c:pt idx="36">
                  <c:v>-68.218999999999994</c:v>
                </c:pt>
                <c:pt idx="37">
                  <c:v>-73.447000000000003</c:v>
                </c:pt>
                <c:pt idx="38">
                  <c:v>-78.872000000000014</c:v>
                </c:pt>
                <c:pt idx="39">
                  <c:v>-76.236000000000047</c:v>
                </c:pt>
                <c:pt idx="40">
                  <c:v>-81.85899999999998</c:v>
                </c:pt>
                <c:pt idx="41">
                  <c:v>-81.341999999999985</c:v>
                </c:pt>
                <c:pt idx="42">
                  <c:v>-81.08299999999997</c:v>
                </c:pt>
                <c:pt idx="43">
                  <c:v>-80.309000000000026</c:v>
                </c:pt>
                <c:pt idx="44">
                  <c:v>-101.899</c:v>
                </c:pt>
                <c:pt idx="45">
                  <c:v>-99.152000000000044</c:v>
                </c:pt>
                <c:pt idx="46">
                  <c:v>-103.93700000000001</c:v>
                </c:pt>
                <c:pt idx="47">
                  <c:v>-105.89000000000004</c:v>
                </c:pt>
                <c:pt idx="48">
                  <c:v>-96.07</c:v>
                </c:pt>
                <c:pt idx="49">
                  <c:v>-92.713000000000022</c:v>
                </c:pt>
                <c:pt idx="50">
                  <c:v>-89.829000000000008</c:v>
                </c:pt>
                <c:pt idx="51">
                  <c:v>-95.074000000000012</c:v>
                </c:pt>
                <c:pt idx="52">
                  <c:v>-87.893000000000029</c:v>
                </c:pt>
                <c:pt idx="53">
                  <c:v>-87.158000000000015</c:v>
                </c:pt>
                <c:pt idx="54">
                  <c:v>-85.149999999999977</c:v>
                </c:pt>
                <c:pt idx="55">
                  <c:v>-86.67999999999995</c:v>
                </c:pt>
                <c:pt idx="56">
                  <c:v>-72.680000000000007</c:v>
                </c:pt>
                <c:pt idx="57">
                  <c:v>-35.876000000000033</c:v>
                </c:pt>
                <c:pt idx="58">
                  <c:v>-2.3700000000000045</c:v>
                </c:pt>
                <c:pt idx="59">
                  <c:v>21.184999999999945</c:v>
                </c:pt>
                <c:pt idx="60">
                  <c:v>45.716999999999985</c:v>
                </c:pt>
                <c:pt idx="61">
                  <c:v>61.472999999999956</c:v>
                </c:pt>
                <c:pt idx="62">
                  <c:v>62.278999999999996</c:v>
                </c:pt>
                <c:pt idx="63">
                  <c:v>77.512999999999977</c:v>
                </c:pt>
                <c:pt idx="64">
                  <c:v>93.395999999999958</c:v>
                </c:pt>
                <c:pt idx="65">
                  <c:v>98.321000000000026</c:v>
                </c:pt>
                <c:pt idx="66">
                  <c:v>111.97300000000001</c:v>
                </c:pt>
                <c:pt idx="67">
                  <c:v>134.55900000000003</c:v>
                </c:pt>
                <c:pt idx="68">
                  <c:v>158.76700000000005</c:v>
                </c:pt>
                <c:pt idx="69">
                  <c:v>229.03100000000006</c:v>
                </c:pt>
                <c:pt idx="70">
                  <c:v>243.154</c:v>
                </c:pt>
                <c:pt idx="71">
                  <c:v>246.31200000000001</c:v>
                </c:pt>
                <c:pt idx="72">
                  <c:v>286.27999999999997</c:v>
                </c:pt>
                <c:pt idx="73">
                  <c:v>266.91300000000001</c:v>
                </c:pt>
                <c:pt idx="74">
                  <c:v>143.71600000000001</c:v>
                </c:pt>
                <c:pt idx="75">
                  <c:v>45.322999999999979</c:v>
                </c:pt>
                <c:pt idx="76">
                  <c:v>-5.1949999999999932</c:v>
                </c:pt>
                <c:pt idx="77">
                  <c:v>-22.243999999999971</c:v>
                </c:pt>
                <c:pt idx="78">
                  <c:v>-51.567000000000007</c:v>
                </c:pt>
                <c:pt idx="79">
                  <c:v>-60.241999999999962</c:v>
                </c:pt>
                <c:pt idx="80">
                  <c:v>-54.940999999999974</c:v>
                </c:pt>
                <c:pt idx="81">
                  <c:v>-60.899000000000029</c:v>
                </c:pt>
                <c:pt idx="82">
                  <c:v>-74.748999999999967</c:v>
                </c:pt>
                <c:pt idx="83">
                  <c:v>-77.445999999999998</c:v>
                </c:pt>
                <c:pt idx="84">
                  <c:v>-73.769000000000005</c:v>
                </c:pt>
                <c:pt idx="85">
                  <c:v>-65.240999999999985</c:v>
                </c:pt>
                <c:pt idx="86">
                  <c:v>-63.150999999999982</c:v>
                </c:pt>
                <c:pt idx="87">
                  <c:v>-74.968999999999966</c:v>
                </c:pt>
                <c:pt idx="88">
                  <c:v>-79.911999999999978</c:v>
                </c:pt>
                <c:pt idx="89">
                  <c:v>-83.256999999999977</c:v>
                </c:pt>
                <c:pt idx="90">
                  <c:v>-84.043000000000006</c:v>
                </c:pt>
                <c:pt idx="91">
                  <c:v>-89.495000000000005</c:v>
                </c:pt>
                <c:pt idx="92">
                  <c:v>-90.968000000000018</c:v>
                </c:pt>
                <c:pt idx="93">
                  <c:v>-87.873999999999995</c:v>
                </c:pt>
                <c:pt idx="94">
                  <c:v>-85.437000000000012</c:v>
                </c:pt>
                <c:pt idx="95">
                  <c:v>-82.468999999999994</c:v>
                </c:pt>
                <c:pt idx="96">
                  <c:v>-82.921999999999997</c:v>
                </c:pt>
                <c:pt idx="97">
                  <c:v>-84.07</c:v>
                </c:pt>
                <c:pt idx="98">
                  <c:v>-84.045000000000016</c:v>
                </c:pt>
                <c:pt idx="99">
                  <c:v>-84.593999999999994</c:v>
                </c:pt>
                <c:pt idx="100">
                  <c:v>-84.356999999999999</c:v>
                </c:pt>
                <c:pt idx="101">
                  <c:v>-81.62700000000001</c:v>
                </c:pt>
                <c:pt idx="102">
                  <c:v>-82.38300000000001</c:v>
                </c:pt>
                <c:pt idx="103">
                  <c:v>-81.969000000000023</c:v>
                </c:pt>
                <c:pt idx="104">
                  <c:v>-83.669000000000011</c:v>
                </c:pt>
                <c:pt idx="105">
                  <c:v>-85.761999999999972</c:v>
                </c:pt>
                <c:pt idx="106">
                  <c:v>-85.971000000000004</c:v>
                </c:pt>
                <c:pt idx="107">
                  <c:v>-84.995000000000005</c:v>
                </c:pt>
                <c:pt idx="108">
                  <c:v>-85.288000000000011</c:v>
                </c:pt>
                <c:pt idx="109">
                  <c:v>-86.264999999999986</c:v>
                </c:pt>
                <c:pt idx="110">
                  <c:v>-89.91500000000002</c:v>
                </c:pt>
                <c:pt idx="111">
                  <c:v>-91.465000000000003</c:v>
                </c:pt>
                <c:pt idx="112">
                  <c:v>-90.498000000000019</c:v>
                </c:pt>
                <c:pt idx="113">
                  <c:v>-90.624000000000024</c:v>
                </c:pt>
                <c:pt idx="114">
                  <c:v>-91.782000000000011</c:v>
                </c:pt>
                <c:pt idx="115">
                  <c:v>-91.271999999999991</c:v>
                </c:pt>
                <c:pt idx="116">
                  <c:v>-96.677999999999997</c:v>
                </c:pt>
                <c:pt idx="117">
                  <c:v>-98.712999999999994</c:v>
                </c:pt>
                <c:pt idx="118">
                  <c:v>-97.684000000000026</c:v>
                </c:pt>
                <c:pt idx="119">
                  <c:v>-93.758000000000038</c:v>
                </c:pt>
                <c:pt idx="120">
                  <c:v>-93.035000000000025</c:v>
                </c:pt>
                <c:pt idx="121">
                  <c:v>-95.454000000000008</c:v>
                </c:pt>
                <c:pt idx="122">
                  <c:v>-92.975000000000023</c:v>
                </c:pt>
                <c:pt idx="123">
                  <c:v>-95.461000000000013</c:v>
                </c:pt>
                <c:pt idx="124">
                  <c:v>-110.80099999999999</c:v>
                </c:pt>
                <c:pt idx="125">
                  <c:v>-111.11599999999999</c:v>
                </c:pt>
                <c:pt idx="126">
                  <c:v>-110.251</c:v>
                </c:pt>
                <c:pt idx="127">
                  <c:v>-107.547</c:v>
                </c:pt>
                <c:pt idx="128">
                  <c:v>-107.654</c:v>
                </c:pt>
                <c:pt idx="129">
                  <c:v>-107.03799999999998</c:v>
                </c:pt>
                <c:pt idx="130">
                  <c:v>-111.32899999999998</c:v>
                </c:pt>
                <c:pt idx="131">
                  <c:v>-108.21600000000001</c:v>
                </c:pt>
                <c:pt idx="132">
                  <c:v>-110.083</c:v>
                </c:pt>
                <c:pt idx="133">
                  <c:v>-107.65299999999999</c:v>
                </c:pt>
                <c:pt idx="134">
                  <c:v>-104.90200000000002</c:v>
                </c:pt>
                <c:pt idx="135">
                  <c:v>-105.68400000000003</c:v>
                </c:pt>
                <c:pt idx="136">
                  <c:v>-107.70499999999998</c:v>
                </c:pt>
                <c:pt idx="137">
                  <c:v>-108.27700000000002</c:v>
                </c:pt>
                <c:pt idx="138">
                  <c:v>-110.37999999999997</c:v>
                </c:pt>
                <c:pt idx="139">
                  <c:v>-103.17400000000001</c:v>
                </c:pt>
                <c:pt idx="140">
                  <c:v>-106.36800000000002</c:v>
                </c:pt>
                <c:pt idx="141">
                  <c:v>-102.88499999999999</c:v>
                </c:pt>
                <c:pt idx="142">
                  <c:v>-103.69400000000002</c:v>
                </c:pt>
                <c:pt idx="143">
                  <c:v>-99.735000000000014</c:v>
                </c:pt>
                <c:pt idx="144">
                  <c:v>-99.305000000000035</c:v>
                </c:pt>
                <c:pt idx="145">
                  <c:v>-96.772999999999968</c:v>
                </c:pt>
                <c:pt idx="146">
                  <c:v>-100.79599999999999</c:v>
                </c:pt>
                <c:pt idx="147">
                  <c:v>-98.208999999999975</c:v>
                </c:pt>
                <c:pt idx="148">
                  <c:v>-99.533999999999992</c:v>
                </c:pt>
                <c:pt idx="149">
                  <c:v>-97.70199999999997</c:v>
                </c:pt>
                <c:pt idx="150">
                  <c:v>-101.352</c:v>
                </c:pt>
                <c:pt idx="151">
                  <c:v>-98.683999999999969</c:v>
                </c:pt>
                <c:pt idx="152">
                  <c:v>-93.19599999999997</c:v>
                </c:pt>
                <c:pt idx="153">
                  <c:v>-93.867000000000019</c:v>
                </c:pt>
                <c:pt idx="154">
                  <c:v>-90.561999999999983</c:v>
                </c:pt>
                <c:pt idx="155">
                  <c:v>-92.197000000000031</c:v>
                </c:pt>
                <c:pt idx="156">
                  <c:v>-96.022999999999968</c:v>
                </c:pt>
                <c:pt idx="157">
                  <c:v>-99.194000000000017</c:v>
                </c:pt>
                <c:pt idx="158">
                  <c:v>-100.07499999999999</c:v>
                </c:pt>
                <c:pt idx="159">
                  <c:v>-101.02099999999999</c:v>
                </c:pt>
                <c:pt idx="160">
                  <c:v>-99.620999999999981</c:v>
                </c:pt>
                <c:pt idx="161">
                  <c:v>-95.882000000000005</c:v>
                </c:pt>
                <c:pt idx="162">
                  <c:v>-99.817000000000007</c:v>
                </c:pt>
                <c:pt idx="163">
                  <c:v>183.012</c:v>
                </c:pt>
                <c:pt idx="164">
                  <c:v>180.24199999999999</c:v>
                </c:pt>
                <c:pt idx="165">
                  <c:v>187.035</c:v>
                </c:pt>
                <c:pt idx="166">
                  <c:v>180.30199999999999</c:v>
                </c:pt>
                <c:pt idx="167">
                  <c:v>187.95599999999999</c:v>
                </c:pt>
                <c:pt idx="168">
                  <c:v>200.149</c:v>
                </c:pt>
                <c:pt idx="169">
                  <c:v>201.42599999999999</c:v>
                </c:pt>
                <c:pt idx="170">
                  <c:v>204.464</c:v>
                </c:pt>
                <c:pt idx="171">
                  <c:v>197.35</c:v>
                </c:pt>
                <c:pt idx="172">
                  <c:v>194.70599999999999</c:v>
                </c:pt>
                <c:pt idx="173">
                  <c:v>202.245</c:v>
                </c:pt>
                <c:pt idx="174">
                  <c:v>206.87100000000001</c:v>
                </c:pt>
                <c:pt idx="175">
                  <c:v>208.81700000000001</c:v>
                </c:pt>
                <c:pt idx="176">
                  <c:v>209.63200000000001</c:v>
                </c:pt>
                <c:pt idx="177">
                  <c:v>212.69900000000001</c:v>
                </c:pt>
                <c:pt idx="178">
                  <c:v>215.67099999999999</c:v>
                </c:pt>
                <c:pt idx="179">
                  <c:v>216.465</c:v>
                </c:pt>
                <c:pt idx="180">
                  <c:v>217.381</c:v>
                </c:pt>
                <c:pt idx="181">
                  <c:v>216.602</c:v>
                </c:pt>
                <c:pt idx="182">
                  <c:v>220.47200000000001</c:v>
                </c:pt>
                <c:pt idx="183">
                  <c:v>221.012</c:v>
                </c:pt>
                <c:pt idx="184">
                  <c:v>229.529</c:v>
                </c:pt>
                <c:pt idx="185">
                  <c:v>234.14</c:v>
                </c:pt>
                <c:pt idx="186">
                  <c:v>236.11</c:v>
                </c:pt>
                <c:pt idx="187">
                  <c:v>233.84200000000001</c:v>
                </c:pt>
                <c:pt idx="188">
                  <c:v>238.71299999999999</c:v>
                </c:pt>
                <c:pt idx="189">
                  <c:v>240.09800000000001</c:v>
                </c:pt>
                <c:pt idx="190">
                  <c:v>233.261</c:v>
                </c:pt>
                <c:pt idx="191">
                  <c:v>228.499</c:v>
                </c:pt>
                <c:pt idx="192">
                  <c:v>241.71199999999999</c:v>
                </c:pt>
                <c:pt idx="193">
                  <c:v>242.81700000000001</c:v>
                </c:pt>
                <c:pt idx="194">
                  <c:v>252.761</c:v>
                </c:pt>
                <c:pt idx="195">
                  <c:v>254.78800000000001</c:v>
                </c:pt>
                <c:pt idx="196">
                  <c:v>249.286</c:v>
                </c:pt>
                <c:pt idx="197">
                  <c:v>249.042</c:v>
                </c:pt>
                <c:pt idx="198">
                  <c:v>244.52099999999999</c:v>
                </c:pt>
                <c:pt idx="199">
                  <c:v>250.423</c:v>
                </c:pt>
                <c:pt idx="200">
                  <c:v>250.149</c:v>
                </c:pt>
                <c:pt idx="201">
                  <c:v>240.51900000000001</c:v>
                </c:pt>
                <c:pt idx="202">
                  <c:v>232.78700000000001</c:v>
                </c:pt>
                <c:pt idx="203">
                  <c:v>229.376</c:v>
                </c:pt>
                <c:pt idx="204">
                  <c:v>229.053</c:v>
                </c:pt>
                <c:pt idx="205">
                  <c:v>259.66300000000001</c:v>
                </c:pt>
                <c:pt idx="206">
                  <c:v>255.46700000000001</c:v>
                </c:pt>
                <c:pt idx="207">
                  <c:v>245.39400000000001</c:v>
                </c:pt>
                <c:pt idx="208">
                  <c:v>237.096</c:v>
                </c:pt>
                <c:pt idx="209">
                  <c:v>235.39699999999999</c:v>
                </c:pt>
                <c:pt idx="210">
                  <c:v>240.37</c:v>
                </c:pt>
                <c:pt idx="211">
                  <c:v>237.83799999999999</c:v>
                </c:pt>
                <c:pt idx="212">
                  <c:v>235.88499999999999</c:v>
                </c:pt>
                <c:pt idx="213">
                  <c:v>233.422</c:v>
                </c:pt>
                <c:pt idx="214">
                  <c:v>233.44800000000001</c:v>
                </c:pt>
                <c:pt idx="215">
                  <c:v>233.82400000000001</c:v>
                </c:pt>
                <c:pt idx="216">
                  <c:v>228.05</c:v>
                </c:pt>
                <c:pt idx="217">
                  <c:v>229.946</c:v>
                </c:pt>
                <c:pt idx="218">
                  <c:v>227.333</c:v>
                </c:pt>
                <c:pt idx="219">
                  <c:v>224.7</c:v>
                </c:pt>
                <c:pt idx="220">
                  <c:v>235.50399999999999</c:v>
                </c:pt>
                <c:pt idx="221">
                  <c:v>248.613</c:v>
                </c:pt>
                <c:pt idx="222">
                  <c:v>258.767</c:v>
                </c:pt>
                <c:pt idx="223">
                  <c:v>270.26</c:v>
                </c:pt>
                <c:pt idx="224">
                  <c:v>270.11700000000002</c:v>
                </c:pt>
                <c:pt idx="225">
                  <c:v>265.35399999999998</c:v>
                </c:pt>
                <c:pt idx="226">
                  <c:v>258.05700000000002</c:v>
                </c:pt>
                <c:pt idx="227">
                  <c:v>246.624</c:v>
                </c:pt>
                <c:pt idx="228">
                  <c:v>236.35499999999999</c:v>
                </c:pt>
                <c:pt idx="229">
                  <c:v>252.66900000000001</c:v>
                </c:pt>
                <c:pt idx="230">
                  <c:v>272.07900000000001</c:v>
                </c:pt>
                <c:pt idx="231">
                  <c:v>283.12099999999998</c:v>
                </c:pt>
                <c:pt idx="232">
                  <c:v>305.58199999999999</c:v>
                </c:pt>
                <c:pt idx="233">
                  <c:v>293.815</c:v>
                </c:pt>
                <c:pt idx="234">
                  <c:v>288.44099999999997</c:v>
                </c:pt>
                <c:pt idx="235">
                  <c:v>280.85300000000001</c:v>
                </c:pt>
                <c:pt idx="236">
                  <c:v>265.80099999999999</c:v>
                </c:pt>
                <c:pt idx="237">
                  <c:v>239.95699999999999</c:v>
                </c:pt>
                <c:pt idx="238">
                  <c:v>233.94</c:v>
                </c:pt>
                <c:pt idx="239">
                  <c:v>233.917</c:v>
                </c:pt>
                <c:pt idx="240">
                  <c:v>252.65600000000001</c:v>
                </c:pt>
                <c:pt idx="241">
                  <c:v>261.79399999999998</c:v>
                </c:pt>
                <c:pt idx="242">
                  <c:v>273.45800000000003</c:v>
                </c:pt>
                <c:pt idx="243">
                  <c:v>274.90499999999997</c:v>
                </c:pt>
                <c:pt idx="244">
                  <c:v>273.04500000000002</c:v>
                </c:pt>
                <c:pt idx="245">
                  <c:v>261.14800000000002</c:v>
                </c:pt>
                <c:pt idx="246">
                  <c:v>255.51</c:v>
                </c:pt>
                <c:pt idx="247">
                  <c:v>264.58100000000002</c:v>
                </c:pt>
                <c:pt idx="248">
                  <c:v>263.20800000000003</c:v>
                </c:pt>
                <c:pt idx="249">
                  <c:v>261.31200000000001</c:v>
                </c:pt>
                <c:pt idx="250">
                  <c:v>267.69299999999998</c:v>
                </c:pt>
                <c:pt idx="251">
                  <c:v>272.185</c:v>
                </c:pt>
                <c:pt idx="252">
                  <c:v>252.37799999999999</c:v>
                </c:pt>
                <c:pt idx="253">
                  <c:v>236.006</c:v>
                </c:pt>
                <c:pt idx="254">
                  <c:v>232.124</c:v>
                </c:pt>
                <c:pt idx="255">
                  <c:v>239.84299999999999</c:v>
                </c:pt>
                <c:pt idx="256">
                  <c:v>256.15899999999999</c:v>
                </c:pt>
                <c:pt idx="257">
                  <c:v>257.37700000000001</c:v>
                </c:pt>
                <c:pt idx="258">
                  <c:v>267.27</c:v>
                </c:pt>
                <c:pt idx="259">
                  <c:v>282.31099999999998</c:v>
                </c:pt>
                <c:pt idx="260">
                  <c:v>322.00900000000001</c:v>
                </c:pt>
                <c:pt idx="261">
                  <c:v>326.11799999999999</c:v>
                </c:pt>
                <c:pt idx="262">
                  <c:v>326.18700000000001</c:v>
                </c:pt>
                <c:pt idx="263">
                  <c:v>327.05</c:v>
                </c:pt>
                <c:pt idx="264">
                  <c:v>320.40699999999998</c:v>
                </c:pt>
                <c:pt idx="265">
                  <c:v>322.00700000000001</c:v>
                </c:pt>
                <c:pt idx="266">
                  <c:v>331.73899999999998</c:v>
                </c:pt>
                <c:pt idx="267">
                  <c:v>337.88900000000001</c:v>
                </c:pt>
                <c:pt idx="268">
                  <c:v>336.93</c:v>
                </c:pt>
                <c:pt idx="269">
                  <c:v>333.58699999999999</c:v>
                </c:pt>
                <c:pt idx="270">
                  <c:v>332.46699999999998</c:v>
                </c:pt>
                <c:pt idx="271">
                  <c:v>310.63499999999999</c:v>
                </c:pt>
                <c:pt idx="272">
                  <c:v>319.87099999999998</c:v>
                </c:pt>
                <c:pt idx="273">
                  <c:v>327.26799999999997</c:v>
                </c:pt>
                <c:pt idx="274">
                  <c:v>329.892</c:v>
                </c:pt>
                <c:pt idx="275">
                  <c:v>341.72199999999998</c:v>
                </c:pt>
                <c:pt idx="276">
                  <c:v>360.53699999999998</c:v>
                </c:pt>
                <c:pt idx="277">
                  <c:v>376.65899999999999</c:v>
                </c:pt>
                <c:pt idx="278">
                  <c:v>372.55399999999997</c:v>
                </c:pt>
                <c:pt idx="279">
                  <c:v>365.88799999999998</c:v>
                </c:pt>
                <c:pt idx="280">
                  <c:v>372.89499999999998</c:v>
                </c:pt>
                <c:pt idx="281">
                  <c:v>370.947</c:v>
                </c:pt>
                <c:pt idx="282">
                  <c:v>377.30500000000001</c:v>
                </c:pt>
                <c:pt idx="283">
                  <c:v>374.31900000000002</c:v>
                </c:pt>
                <c:pt idx="284">
                  <c:v>385.19400000000002</c:v>
                </c:pt>
                <c:pt idx="285">
                  <c:v>374.43599999999998</c:v>
                </c:pt>
                <c:pt idx="286">
                  <c:v>371.90199999999999</c:v>
                </c:pt>
                <c:pt idx="287">
                  <c:v>360.47</c:v>
                </c:pt>
                <c:pt idx="288">
                  <c:v>343.96</c:v>
                </c:pt>
                <c:pt idx="289">
                  <c:v>340.75</c:v>
                </c:pt>
                <c:pt idx="290">
                  <c:v>341.27</c:v>
                </c:pt>
                <c:pt idx="291">
                  <c:v>335.97800000000001</c:v>
                </c:pt>
                <c:pt idx="292">
                  <c:v>318.08699999999999</c:v>
                </c:pt>
                <c:pt idx="293">
                  <c:v>307.44099999999997</c:v>
                </c:pt>
                <c:pt idx="294">
                  <c:v>316.512</c:v>
                </c:pt>
                <c:pt idx="295">
                  <c:v>305.60599999999999</c:v>
                </c:pt>
                <c:pt idx="296">
                  <c:v>277.767</c:v>
                </c:pt>
                <c:pt idx="297">
                  <c:v>268.48500000000001</c:v>
                </c:pt>
                <c:pt idx="298">
                  <c:v>265.22699999999998</c:v>
                </c:pt>
                <c:pt idx="299">
                  <c:v>271.00200000000001</c:v>
                </c:pt>
                <c:pt idx="300">
                  <c:v>296.64299999999997</c:v>
                </c:pt>
                <c:pt idx="301">
                  <c:v>302.58100000000002</c:v>
                </c:pt>
                <c:pt idx="302">
                  <c:v>307.52699999999999</c:v>
                </c:pt>
                <c:pt idx="303">
                  <c:v>301.34300000000002</c:v>
                </c:pt>
                <c:pt idx="304">
                  <c:v>303.18599999999998</c:v>
                </c:pt>
                <c:pt idx="305">
                  <c:v>303.12400000000002</c:v>
                </c:pt>
                <c:pt idx="306">
                  <c:v>303.51299999999998</c:v>
                </c:pt>
                <c:pt idx="307">
                  <c:v>300.77499999999998</c:v>
                </c:pt>
                <c:pt idx="308">
                  <c:v>305.53399999999999</c:v>
                </c:pt>
                <c:pt idx="309">
                  <c:v>306.476</c:v>
                </c:pt>
                <c:pt idx="310">
                  <c:v>312.03800000000001</c:v>
                </c:pt>
                <c:pt idx="311">
                  <c:v>317.75900000000001</c:v>
                </c:pt>
                <c:pt idx="312">
                  <c:v>320.90499999999997</c:v>
                </c:pt>
                <c:pt idx="313">
                  <c:v>316.41699999999997</c:v>
                </c:pt>
                <c:pt idx="314">
                  <c:v>313.19400000000002</c:v>
                </c:pt>
                <c:pt idx="315">
                  <c:v>308.221</c:v>
                </c:pt>
                <c:pt idx="316">
                  <c:v>304.59100000000001</c:v>
                </c:pt>
                <c:pt idx="317">
                  <c:v>302.05799999999999</c:v>
                </c:pt>
                <c:pt idx="318">
                  <c:v>303.65499999999997</c:v>
                </c:pt>
                <c:pt idx="319">
                  <c:v>301.61900000000003</c:v>
                </c:pt>
                <c:pt idx="320">
                  <c:v>321.14699999999999</c:v>
                </c:pt>
                <c:pt idx="321">
                  <c:v>343.83699999999999</c:v>
                </c:pt>
                <c:pt idx="322">
                  <c:v>336.91</c:v>
                </c:pt>
                <c:pt idx="323">
                  <c:v>312.3</c:v>
                </c:pt>
                <c:pt idx="324">
                  <c:v>300.85199999999998</c:v>
                </c:pt>
                <c:pt idx="325">
                  <c:v>294.35199999999998</c:v>
                </c:pt>
                <c:pt idx="326">
                  <c:v>300.38600000000002</c:v>
                </c:pt>
                <c:pt idx="327">
                  <c:v>312.12</c:v>
                </c:pt>
                <c:pt idx="328">
                  <c:v>255.96299999999999</c:v>
                </c:pt>
                <c:pt idx="329">
                  <c:v>261.32900000000001</c:v>
                </c:pt>
                <c:pt idx="330">
                  <c:v>264.37900000000002</c:v>
                </c:pt>
                <c:pt idx="331">
                  <c:v>261.596</c:v>
                </c:pt>
                <c:pt idx="332">
                  <c:v>264.57600000000002</c:v>
                </c:pt>
                <c:pt idx="333">
                  <c:v>271.41300000000001</c:v>
                </c:pt>
                <c:pt idx="334">
                  <c:v>280.52999999999997</c:v>
                </c:pt>
                <c:pt idx="335">
                  <c:v>284.67700000000002</c:v>
                </c:pt>
                <c:pt idx="336">
                  <c:v>281.42599999999999</c:v>
                </c:pt>
                <c:pt idx="337">
                  <c:v>277.69600000000003</c:v>
                </c:pt>
                <c:pt idx="338">
                  <c:v>274.95600000000002</c:v>
                </c:pt>
                <c:pt idx="339">
                  <c:v>275.77300000000002</c:v>
                </c:pt>
                <c:pt idx="340">
                  <c:v>274.74099999999999</c:v>
                </c:pt>
                <c:pt idx="341">
                  <c:v>269.43900000000002</c:v>
                </c:pt>
                <c:pt idx="342">
                  <c:v>275.25400000000002</c:v>
                </c:pt>
                <c:pt idx="343">
                  <c:v>284.63200000000001</c:v>
                </c:pt>
                <c:pt idx="344">
                  <c:v>295.81400000000002</c:v>
                </c:pt>
                <c:pt idx="345">
                  <c:v>300.46300000000002</c:v>
                </c:pt>
                <c:pt idx="346">
                  <c:v>298.02300000000002</c:v>
                </c:pt>
                <c:pt idx="347">
                  <c:v>297.93099999999998</c:v>
                </c:pt>
                <c:pt idx="348">
                  <c:v>297.89</c:v>
                </c:pt>
                <c:pt idx="349">
                  <c:v>301.59199999999998</c:v>
                </c:pt>
                <c:pt idx="350">
                  <c:v>303.21100000000001</c:v>
                </c:pt>
                <c:pt idx="351">
                  <c:v>300.91399999999999</c:v>
                </c:pt>
                <c:pt idx="352">
                  <c:v>299.02800000000002</c:v>
                </c:pt>
                <c:pt idx="353">
                  <c:v>311.904</c:v>
                </c:pt>
                <c:pt idx="354">
                  <c:v>328.733</c:v>
                </c:pt>
                <c:pt idx="355">
                  <c:v>331.38</c:v>
                </c:pt>
                <c:pt idx="356">
                  <c:v>321.65199999999999</c:v>
                </c:pt>
                <c:pt idx="357">
                  <c:v>300.08800000000002</c:v>
                </c:pt>
                <c:pt idx="358">
                  <c:v>304.91800000000001</c:v>
                </c:pt>
                <c:pt idx="359">
                  <c:v>320.42399999999998</c:v>
                </c:pt>
                <c:pt idx="360">
                  <c:v>320.46600000000001</c:v>
                </c:pt>
                <c:pt idx="361">
                  <c:v>326.017</c:v>
                </c:pt>
                <c:pt idx="362">
                  <c:v>339.50700000000001</c:v>
                </c:pt>
                <c:pt idx="363">
                  <c:v>338.15699999999998</c:v>
                </c:pt>
                <c:pt idx="364">
                  <c:v>325.78300000000002</c:v>
                </c:pt>
                <c:pt idx="365">
                  <c:v>322.12</c:v>
                </c:pt>
                <c:pt idx="366">
                  <c:v>323.255</c:v>
                </c:pt>
                <c:pt idx="367">
                  <c:v>319.92700000000002</c:v>
                </c:pt>
                <c:pt idx="368">
                  <c:v>316.65600000000001</c:v>
                </c:pt>
                <c:pt idx="369">
                  <c:v>307.65300000000002</c:v>
                </c:pt>
                <c:pt idx="370">
                  <c:v>315.084</c:v>
                </c:pt>
                <c:pt idx="371">
                  <c:v>335.23</c:v>
                </c:pt>
                <c:pt idx="372">
                  <c:v>335.34899999999999</c:v>
                </c:pt>
                <c:pt idx="373">
                  <c:v>350.03399999999999</c:v>
                </c:pt>
                <c:pt idx="374">
                  <c:v>348.45699999999999</c:v>
                </c:pt>
                <c:pt idx="375">
                  <c:v>338.75</c:v>
                </c:pt>
                <c:pt idx="376">
                  <c:v>345.03100000000001</c:v>
                </c:pt>
                <c:pt idx="377">
                  <c:v>338.05599999999998</c:v>
                </c:pt>
                <c:pt idx="378">
                  <c:v>379.33600000000001</c:v>
                </c:pt>
                <c:pt idx="379">
                  <c:v>398.86200000000002</c:v>
                </c:pt>
                <c:pt idx="380">
                  <c:v>415.197</c:v>
                </c:pt>
                <c:pt idx="381">
                  <c:v>421.767</c:v>
                </c:pt>
                <c:pt idx="382">
                  <c:v>391.64299999999997</c:v>
                </c:pt>
                <c:pt idx="383">
                  <c:v>375.84</c:v>
                </c:pt>
                <c:pt idx="384">
                  <c:v>375.22800000000001</c:v>
                </c:pt>
                <c:pt idx="385">
                  <c:v>375.02800000000002</c:v>
                </c:pt>
                <c:pt idx="386">
                  <c:v>368.77600000000001</c:v>
                </c:pt>
                <c:pt idx="387">
                  <c:v>370.19299999999998</c:v>
                </c:pt>
                <c:pt idx="388">
                  <c:v>365.05599999999998</c:v>
                </c:pt>
                <c:pt idx="389">
                  <c:v>360.11799999999999</c:v>
                </c:pt>
                <c:pt idx="390">
                  <c:v>356.69099999999997</c:v>
                </c:pt>
                <c:pt idx="391">
                  <c:v>351.99599999999998</c:v>
                </c:pt>
                <c:pt idx="392">
                  <c:v>347.00099999999998</c:v>
                </c:pt>
                <c:pt idx="393">
                  <c:v>347.83800000000002</c:v>
                </c:pt>
                <c:pt idx="394">
                  <c:v>374.54599999999999</c:v>
                </c:pt>
                <c:pt idx="395">
                  <c:v>400.80399999999997</c:v>
                </c:pt>
                <c:pt idx="396">
                  <c:v>413.34300000000002</c:v>
                </c:pt>
                <c:pt idx="397">
                  <c:v>413.20400000000001</c:v>
                </c:pt>
                <c:pt idx="398">
                  <c:v>419.59100000000001</c:v>
                </c:pt>
                <c:pt idx="399">
                  <c:v>396.99200000000002</c:v>
                </c:pt>
                <c:pt idx="400">
                  <c:v>380.88099999999997</c:v>
                </c:pt>
                <c:pt idx="401">
                  <c:v>369.63099999999997</c:v>
                </c:pt>
                <c:pt idx="402">
                  <c:v>371.26799999999997</c:v>
                </c:pt>
                <c:pt idx="403">
                  <c:v>359.565</c:v>
                </c:pt>
                <c:pt idx="404">
                  <c:v>348.30399999999997</c:v>
                </c:pt>
                <c:pt idx="405">
                  <c:v>342.15499999999997</c:v>
                </c:pt>
                <c:pt idx="406">
                  <c:v>334.447</c:v>
                </c:pt>
                <c:pt idx="407">
                  <c:v>338.90499999999997</c:v>
                </c:pt>
                <c:pt idx="408">
                  <c:v>338.68900000000002</c:v>
                </c:pt>
                <c:pt idx="409">
                  <c:v>338.08</c:v>
                </c:pt>
                <c:pt idx="410">
                  <c:v>366.834</c:v>
                </c:pt>
                <c:pt idx="411">
                  <c:v>346.33199999999999</c:v>
                </c:pt>
                <c:pt idx="412">
                  <c:v>338.98899999999998</c:v>
                </c:pt>
                <c:pt idx="413">
                  <c:v>326.31900000000002</c:v>
                </c:pt>
                <c:pt idx="414">
                  <c:v>307.142</c:v>
                </c:pt>
                <c:pt idx="415">
                  <c:v>292.49400000000003</c:v>
                </c:pt>
                <c:pt idx="416">
                  <c:v>288.63900000000001</c:v>
                </c:pt>
                <c:pt idx="417">
                  <c:v>285.851</c:v>
                </c:pt>
                <c:pt idx="418">
                  <c:v>278.50799999999998</c:v>
                </c:pt>
                <c:pt idx="419">
                  <c:v>279.61200000000002</c:v>
                </c:pt>
                <c:pt idx="420">
                  <c:v>281.86</c:v>
                </c:pt>
                <c:pt idx="421">
                  <c:v>278.07299999999998</c:v>
                </c:pt>
                <c:pt idx="422">
                  <c:v>278.22000000000003</c:v>
                </c:pt>
                <c:pt idx="423">
                  <c:v>281.59300000000002</c:v>
                </c:pt>
                <c:pt idx="424">
                  <c:v>290.20400000000001</c:v>
                </c:pt>
                <c:pt idx="425">
                  <c:v>295.97500000000002</c:v>
                </c:pt>
                <c:pt idx="426">
                  <c:v>298.59899999999999</c:v>
                </c:pt>
                <c:pt idx="427">
                  <c:v>300.48500000000001</c:v>
                </c:pt>
                <c:pt idx="428">
                  <c:v>294.95</c:v>
                </c:pt>
                <c:pt idx="429">
                  <c:v>293.06</c:v>
                </c:pt>
                <c:pt idx="430">
                  <c:v>283.82100000000003</c:v>
                </c:pt>
                <c:pt idx="431">
                  <c:v>254.8</c:v>
                </c:pt>
                <c:pt idx="432">
                  <c:v>255.697</c:v>
                </c:pt>
                <c:pt idx="433">
                  <c:v>253.41499999999999</c:v>
                </c:pt>
                <c:pt idx="434">
                  <c:v>250.26300000000001</c:v>
                </c:pt>
                <c:pt idx="435">
                  <c:v>252.751</c:v>
                </c:pt>
                <c:pt idx="436">
                  <c:v>252.22300000000001</c:v>
                </c:pt>
                <c:pt idx="437">
                  <c:v>250.488</c:v>
                </c:pt>
                <c:pt idx="438">
                  <c:v>254.44499999999999</c:v>
                </c:pt>
                <c:pt idx="439">
                  <c:v>258.89400000000001</c:v>
                </c:pt>
                <c:pt idx="440">
                  <c:v>256.71699999999998</c:v>
                </c:pt>
                <c:pt idx="441">
                  <c:v>255.268</c:v>
                </c:pt>
                <c:pt idx="442">
                  <c:v>249.85</c:v>
                </c:pt>
                <c:pt idx="443">
                  <c:v>248.465</c:v>
                </c:pt>
                <c:pt idx="444">
                  <c:v>249.94800000000001</c:v>
                </c:pt>
                <c:pt idx="445">
                  <c:v>254.33699999999999</c:v>
                </c:pt>
                <c:pt idx="446">
                  <c:v>252.822</c:v>
                </c:pt>
                <c:pt idx="447">
                  <c:v>253.84200000000001</c:v>
                </c:pt>
                <c:pt idx="448">
                  <c:v>249.983</c:v>
                </c:pt>
                <c:pt idx="449">
                  <c:v>251.18899999999999</c:v>
                </c:pt>
                <c:pt idx="450">
                  <c:v>251.155</c:v>
                </c:pt>
                <c:pt idx="451">
                  <c:v>252.179</c:v>
                </c:pt>
                <c:pt idx="452">
                  <c:v>253.24600000000001</c:v>
                </c:pt>
                <c:pt idx="453">
                  <c:v>253.14599999999999</c:v>
                </c:pt>
                <c:pt idx="454">
                  <c:v>256.64699999999999</c:v>
                </c:pt>
                <c:pt idx="455">
                  <c:v>260.77499999999998</c:v>
                </c:pt>
                <c:pt idx="456">
                  <c:v>264.84899999999999</c:v>
                </c:pt>
                <c:pt idx="457">
                  <c:v>265.81200000000001</c:v>
                </c:pt>
                <c:pt idx="458">
                  <c:v>268.92200000000003</c:v>
                </c:pt>
                <c:pt idx="459">
                  <c:v>270.75299999999999</c:v>
                </c:pt>
                <c:pt idx="460">
                  <c:v>269.50900000000001</c:v>
                </c:pt>
                <c:pt idx="461">
                  <c:v>271.30099999999999</c:v>
                </c:pt>
                <c:pt idx="462">
                  <c:v>278.39600000000002</c:v>
                </c:pt>
                <c:pt idx="463">
                  <c:v>282.20100000000002</c:v>
                </c:pt>
                <c:pt idx="464">
                  <c:v>280.18799999999999</c:v>
                </c:pt>
                <c:pt idx="465">
                  <c:v>274.11</c:v>
                </c:pt>
                <c:pt idx="466">
                  <c:v>273.327</c:v>
                </c:pt>
                <c:pt idx="467">
                  <c:v>271.11399999999998</c:v>
                </c:pt>
                <c:pt idx="468">
                  <c:v>267.452</c:v>
                </c:pt>
                <c:pt idx="469">
                  <c:v>264.36</c:v>
                </c:pt>
                <c:pt idx="470">
                  <c:v>266.17399999999998</c:v>
                </c:pt>
                <c:pt idx="471">
                  <c:v>263.65100000000001</c:v>
                </c:pt>
                <c:pt idx="472">
                  <c:v>269.28500000000003</c:v>
                </c:pt>
                <c:pt idx="473">
                  <c:v>270.39100000000002</c:v>
                </c:pt>
                <c:pt idx="474">
                  <c:v>266.577</c:v>
                </c:pt>
                <c:pt idx="475">
                  <c:v>266.03100000000001</c:v>
                </c:pt>
                <c:pt idx="476">
                  <c:v>299.42099999999999</c:v>
                </c:pt>
                <c:pt idx="477">
                  <c:v>303.99299999999999</c:v>
                </c:pt>
                <c:pt idx="478">
                  <c:v>300.43</c:v>
                </c:pt>
                <c:pt idx="479">
                  <c:v>284.96600000000001</c:v>
                </c:pt>
                <c:pt idx="480">
                  <c:v>279.71499999999997</c:v>
                </c:pt>
                <c:pt idx="481">
                  <c:v>266.92399999999998</c:v>
                </c:pt>
                <c:pt idx="482">
                  <c:v>221.96700000000001</c:v>
                </c:pt>
                <c:pt idx="483">
                  <c:v>211.93700000000001</c:v>
                </c:pt>
                <c:pt idx="484">
                  <c:v>209.249</c:v>
                </c:pt>
                <c:pt idx="485">
                  <c:v>209.458</c:v>
                </c:pt>
                <c:pt idx="486">
                  <c:v>212.45599999999999</c:v>
                </c:pt>
                <c:pt idx="487">
                  <c:v>211.36699999999999</c:v>
                </c:pt>
                <c:pt idx="488">
                  <c:v>207.767</c:v>
                </c:pt>
                <c:pt idx="489">
                  <c:v>195.482</c:v>
                </c:pt>
                <c:pt idx="490">
                  <c:v>194.96</c:v>
                </c:pt>
                <c:pt idx="491">
                  <c:v>194.435</c:v>
                </c:pt>
                <c:pt idx="492">
                  <c:v>192.06899999999999</c:v>
                </c:pt>
                <c:pt idx="493">
                  <c:v>188.46899999999999</c:v>
                </c:pt>
                <c:pt idx="494">
                  <c:v>191.43899999999999</c:v>
                </c:pt>
                <c:pt idx="495">
                  <c:v>190.36099999999999</c:v>
                </c:pt>
                <c:pt idx="496">
                  <c:v>189.61799999999999</c:v>
                </c:pt>
                <c:pt idx="497">
                  <c:v>191.327</c:v>
                </c:pt>
                <c:pt idx="498">
                  <c:v>192.51900000000001</c:v>
                </c:pt>
                <c:pt idx="499">
                  <c:v>192.86500000000001</c:v>
                </c:pt>
                <c:pt idx="500">
                  <c:v>191.70500000000001</c:v>
                </c:pt>
                <c:pt idx="501">
                  <c:v>190.42599999999999</c:v>
                </c:pt>
                <c:pt idx="502">
                  <c:v>192.685</c:v>
                </c:pt>
                <c:pt idx="503">
                  <c:v>193.738</c:v>
                </c:pt>
                <c:pt idx="504">
                  <c:v>194.61199999999999</c:v>
                </c:pt>
                <c:pt idx="505">
                  <c:v>190.005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D4-4A56-8B75-B13049213F4A}"/>
            </c:ext>
          </c:extLst>
        </c:ser>
        <c:ser>
          <c:idx val="3"/>
          <c:order val="3"/>
          <c:tx>
            <c:strRef>
              <c:f>'directH (bayngr)'!$C$47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(bayngr)'!$F$47:$SQ$47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D4-4A56-8B75-B13049213F4A}"/>
            </c:ext>
          </c:extLst>
        </c:ser>
        <c:ser>
          <c:idx val="4"/>
          <c:order val="4"/>
          <c:tx>
            <c:strRef>
              <c:f>'directH (bayngr)'!$C$48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(bayngr)'!$F$48:$SQ$48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D4-4A56-8B75-B13049213F4A}"/>
            </c:ext>
          </c:extLst>
        </c:ser>
        <c:ser>
          <c:idx val="5"/>
          <c:order val="5"/>
          <c:tx>
            <c:strRef>
              <c:f>'directH (bayngr)'!$C$49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(bayngr)'!$F$49:$SQ$49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D4-4A56-8B75-B13049213F4A}"/>
            </c:ext>
          </c:extLst>
        </c:ser>
        <c:ser>
          <c:idx val="6"/>
          <c:order val="6"/>
          <c:tx>
            <c:strRef>
              <c:f>'directH (bayngr)'!$C$50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(bayngr)'!$F$50:$SQ$50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D4-4A56-8B75-B13049213F4A}"/>
            </c:ext>
          </c:extLst>
        </c:ser>
        <c:ser>
          <c:idx val="7"/>
          <c:order val="7"/>
          <c:tx>
            <c:strRef>
              <c:f>'directH (bayngr)'!$C$51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(bayngr)'!$F$51:$SQ$51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D4-4A56-8B75-B13049213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(bayngr)'!$F$24</c:f>
              <c:strCache>
                <c:ptCount val="1"/>
                <c:pt idx="0">
                  <c:v>23/06/2020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(bayngr)'!$E$25:$E$33</c:f>
              <c:numCache>
                <c:formatCode>dd\ mmm\ yy</c:formatCode>
                <c:ptCount val="9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(bayngr)'!$F$25:$F$33</c:f>
              <c:numCache>
                <c:formatCode>0</c:formatCode>
                <c:ptCount val="9"/>
                <c:pt idx="0">
                  <c:v>300.154</c:v>
                </c:pt>
                <c:pt idx="1">
                  <c:v>299.84500000000003</c:v>
                </c:pt>
                <c:pt idx="2">
                  <c:v>323.25200000000001</c:v>
                </c:pt>
                <c:pt idx="3">
                  <c:v>340.89299999999997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E4-44C3-87F3-6725B6CC9B79}"/>
            </c:ext>
          </c:extLst>
        </c:ser>
        <c:ser>
          <c:idx val="1"/>
          <c:order val="1"/>
          <c:tx>
            <c:strRef>
              <c:f>'directH (bayngr)'!$S$24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(bayngr)'!$E$25:$E$33</c:f>
              <c:numCache>
                <c:formatCode>dd\ mmm\ yy</c:formatCode>
                <c:ptCount val="9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(bayngr)'!$S$25:$S$33</c:f>
              <c:numCache>
                <c:formatCode>0</c:formatCode>
                <c:ptCount val="9"/>
                <c:pt idx="0">
                  <c:v>336.69799999999998</c:v>
                </c:pt>
                <c:pt idx="1">
                  <c:v>313.411</c:v>
                </c:pt>
                <c:pt idx="2">
                  <c:v>331.16800000000001</c:v>
                </c:pt>
                <c:pt idx="3">
                  <c:v>345.04199999999997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E4-44C3-87F3-6725B6CC9B79}"/>
            </c:ext>
          </c:extLst>
        </c:ser>
        <c:ser>
          <c:idx val="2"/>
          <c:order val="2"/>
          <c:tx>
            <c:strRef>
              <c:f>'directH (bayngr)'!$AI$24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(bayngr)'!$E$25:$E$33</c:f>
              <c:numCache>
                <c:formatCode>dd\ mmm\ yy</c:formatCode>
                <c:ptCount val="9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(bayngr)'!$AI$25:$AI$33</c:f>
              <c:numCache>
                <c:formatCode>0</c:formatCode>
                <c:ptCount val="9"/>
                <c:pt idx="0">
                  <c:v>298.24200000000002</c:v>
                </c:pt>
                <c:pt idx="1">
                  <c:v>335.90600000000001</c:v>
                </c:pt>
                <c:pt idx="2">
                  <c:v>366.93200000000002</c:v>
                </c:pt>
                <c:pt idx="3">
                  <c:v>382.29500000000002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E4-44C3-87F3-6725B6CC9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(repsm)'!$B$25</c:f>
              <c:strCache>
                <c:ptCount val="1"/>
                <c:pt idx="0">
                  <c:v>REPSM 3 7/8 PERP nc-21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(repsm)'!$F$24:$IU$24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(repsm)'!$F$25:$IU$25</c:f>
              <c:numCache>
                <c:formatCode>0</c:formatCode>
                <c:ptCount val="250"/>
                <c:pt idx="0">
                  <c:v>259.77999999999997</c:v>
                </c:pt>
                <c:pt idx="1">
                  <c:v>264.12299999999999</c:v>
                </c:pt>
                <c:pt idx="2">
                  <c:v>262.64299999999997</c:v>
                </c:pt>
                <c:pt idx="3">
                  <c:v>267.14600000000002</c:v>
                </c:pt>
                <c:pt idx="4">
                  <c:v>267.43099999999998</c:v>
                </c:pt>
                <c:pt idx="5">
                  <c:v>261.10599999999999</c:v>
                </c:pt>
                <c:pt idx="6">
                  <c:v>262.85599999999999</c:v>
                </c:pt>
                <c:pt idx="7">
                  <c:v>264.661</c:v>
                </c:pt>
                <c:pt idx="8">
                  <c:v>258.66800000000001</c:v>
                </c:pt>
                <c:pt idx="9">
                  <c:v>259.29199999999997</c:v>
                </c:pt>
                <c:pt idx="10">
                  <c:v>263.68599999999998</c:v>
                </c:pt>
                <c:pt idx="11">
                  <c:v>259.173</c:v>
                </c:pt>
                <c:pt idx="12">
                  <c:v>247.245</c:v>
                </c:pt>
                <c:pt idx="13">
                  <c:v>271.57600000000002</c:v>
                </c:pt>
                <c:pt idx="14">
                  <c:v>258.54599999999999</c:v>
                </c:pt>
                <c:pt idx="15">
                  <c:v>261.36200000000002</c:v>
                </c:pt>
                <c:pt idx="16">
                  <c:v>257.55599999999998</c:v>
                </c:pt>
                <c:pt idx="17">
                  <c:v>253.43100000000001</c:v>
                </c:pt>
                <c:pt idx="18">
                  <c:v>249.21100000000001</c:v>
                </c:pt>
                <c:pt idx="19">
                  <c:v>222.261</c:v>
                </c:pt>
                <c:pt idx="20">
                  <c:v>232.959</c:v>
                </c:pt>
                <c:pt idx="21">
                  <c:v>234.334</c:v>
                </c:pt>
                <c:pt idx="22">
                  <c:v>246.66399999999999</c:v>
                </c:pt>
                <c:pt idx="23">
                  <c:v>386.21300000000002</c:v>
                </c:pt>
                <c:pt idx="24">
                  <c:v>375.21</c:v>
                </c:pt>
                <c:pt idx="25">
                  <c:v>303.09100000000001</c:v>
                </c:pt>
                <c:pt idx="26">
                  <c:v>274.423</c:v>
                </c:pt>
                <c:pt idx="27">
                  <c:v>298.44600000000003</c:v>
                </c:pt>
                <c:pt idx="28">
                  <c:v>325.642</c:v>
                </c:pt>
                <c:pt idx="29">
                  <c:v>375.52300000000002</c:v>
                </c:pt>
                <c:pt idx="30">
                  <c:v>385.23</c:v>
                </c:pt>
                <c:pt idx="31">
                  <c:v>432.53699999999998</c:v>
                </c:pt>
                <c:pt idx="32">
                  <c:v>488.64699999999999</c:v>
                </c:pt>
                <c:pt idx="33">
                  <c:v>601.23699999999997</c:v>
                </c:pt>
                <c:pt idx="34">
                  <c:v>651.649</c:v>
                </c:pt>
                <c:pt idx="35">
                  <c:v>643.57799999999997</c:v>
                </c:pt>
                <c:pt idx="36">
                  <c:v>616.91700000000003</c:v>
                </c:pt>
                <c:pt idx="37">
                  <c:v>598.93700000000001</c:v>
                </c:pt>
                <c:pt idx="38">
                  <c:v>599.66499999999996</c:v>
                </c:pt>
                <c:pt idx="39">
                  <c:v>614.02700000000004</c:v>
                </c:pt>
                <c:pt idx="40">
                  <c:v>603.86300000000006</c:v>
                </c:pt>
                <c:pt idx="41">
                  <c:v>608</c:v>
                </c:pt>
                <c:pt idx="42">
                  <c:v>612.72500000000002</c:v>
                </c:pt>
                <c:pt idx="43">
                  <c:v>636.11199999999997</c:v>
                </c:pt>
                <c:pt idx="44">
                  <c:v>581.78399999999999</c:v>
                </c:pt>
                <c:pt idx="45">
                  <c:v>575.13400000000001</c:v>
                </c:pt>
                <c:pt idx="46">
                  <c:v>560.91999999999996</c:v>
                </c:pt>
                <c:pt idx="47">
                  <c:v>561.23599999999999</c:v>
                </c:pt>
                <c:pt idx="48">
                  <c:v>588.07899999999995</c:v>
                </c:pt>
                <c:pt idx="49">
                  <c:v>615.72799999999995</c:v>
                </c:pt>
                <c:pt idx="50">
                  <c:v>707.31600000000003</c:v>
                </c:pt>
                <c:pt idx="51">
                  <c:v>689.32399999999996</c:v>
                </c:pt>
                <c:pt idx="52">
                  <c:v>518.17899999999997</c:v>
                </c:pt>
                <c:pt idx="53">
                  <c:v>391.245</c:v>
                </c:pt>
                <c:pt idx="54">
                  <c:v>385.99099999999999</c:v>
                </c:pt>
                <c:pt idx="55">
                  <c:v>349.25200000000001</c:v>
                </c:pt>
                <c:pt idx="56">
                  <c:v>334.66500000000002</c:v>
                </c:pt>
                <c:pt idx="57">
                  <c:v>466.90100000000001</c:v>
                </c:pt>
                <c:pt idx="58">
                  <c:v>596.14499999999998</c:v>
                </c:pt>
                <c:pt idx="59">
                  <c:v>633.86099999999999</c:v>
                </c:pt>
                <c:pt idx="60">
                  <c:v>742.75800000000004</c:v>
                </c:pt>
                <c:pt idx="61">
                  <c:v>759.101</c:v>
                </c:pt>
                <c:pt idx="62">
                  <c:v>749.42100000000005</c:v>
                </c:pt>
                <c:pt idx="63">
                  <c:v>744.48400000000004</c:v>
                </c:pt>
                <c:pt idx="64">
                  <c:v>744.80899999999997</c:v>
                </c:pt>
                <c:pt idx="65">
                  <c:v>743.73400000000004</c:v>
                </c:pt>
                <c:pt idx="66">
                  <c:v>709.84799999999996</c:v>
                </c:pt>
                <c:pt idx="67">
                  <c:v>772.50699999999995</c:v>
                </c:pt>
                <c:pt idx="68">
                  <c:v>819.96299999999997</c:v>
                </c:pt>
                <c:pt idx="69">
                  <c:v>1114.6220000000001</c:v>
                </c:pt>
                <c:pt idx="70">
                  <c:v>1151.009</c:v>
                </c:pt>
                <c:pt idx="71">
                  <c:v>1116.8009999999999</c:v>
                </c:pt>
                <c:pt idx="72">
                  <c:v>1165.181</c:v>
                </c:pt>
                <c:pt idx="73">
                  <c:v>1098.0029999999999</c:v>
                </c:pt>
                <c:pt idx="74">
                  <c:v>817.01900000000001</c:v>
                </c:pt>
                <c:pt idx="75">
                  <c:v>666.38199999999995</c:v>
                </c:pt>
                <c:pt idx="76">
                  <c:v>529.31399999999996</c:v>
                </c:pt>
                <c:pt idx="77">
                  <c:v>485.69499999999999</c:v>
                </c:pt>
                <c:pt idx="78">
                  <c:v>276.887</c:v>
                </c:pt>
                <c:pt idx="79">
                  <c:v>267.72500000000002</c:v>
                </c:pt>
                <c:pt idx="80">
                  <c:v>358.089</c:v>
                </c:pt>
                <c:pt idx="81">
                  <c:v>171.11500000000001</c:v>
                </c:pt>
                <c:pt idx="82">
                  <c:v>124.241</c:v>
                </c:pt>
                <c:pt idx="83">
                  <c:v>106.316</c:v>
                </c:pt>
                <c:pt idx="84">
                  <c:v>116.099</c:v>
                </c:pt>
                <c:pt idx="85">
                  <c:v>138.63800000000001</c:v>
                </c:pt>
                <c:pt idx="86">
                  <c:v>141.75399999999999</c:v>
                </c:pt>
                <c:pt idx="87">
                  <c:v>106.49299999999999</c:v>
                </c:pt>
                <c:pt idx="88">
                  <c:v>91.713999999999999</c:v>
                </c:pt>
                <c:pt idx="89">
                  <c:v>84.537000000000006</c:v>
                </c:pt>
                <c:pt idx="90">
                  <c:v>76.551000000000002</c:v>
                </c:pt>
                <c:pt idx="91">
                  <c:v>57.756</c:v>
                </c:pt>
                <c:pt idx="92">
                  <c:v>57.087000000000003</c:v>
                </c:pt>
                <c:pt idx="93">
                  <c:v>59.655000000000001</c:v>
                </c:pt>
                <c:pt idx="94">
                  <c:v>60.98</c:v>
                </c:pt>
                <c:pt idx="95">
                  <c:v>62.308999999999997</c:v>
                </c:pt>
                <c:pt idx="96">
                  <c:v>62.286999999999999</c:v>
                </c:pt>
                <c:pt idx="97">
                  <c:v>61.401000000000003</c:v>
                </c:pt>
                <c:pt idx="98">
                  <c:v>63.271000000000001</c:v>
                </c:pt>
                <c:pt idx="99">
                  <c:v>62.856999999999999</c:v>
                </c:pt>
                <c:pt idx="100">
                  <c:v>61.061</c:v>
                </c:pt>
                <c:pt idx="101">
                  <c:v>59.226999999999997</c:v>
                </c:pt>
                <c:pt idx="102">
                  <c:v>59.000999999999998</c:v>
                </c:pt>
                <c:pt idx="103">
                  <c:v>62.3</c:v>
                </c:pt>
                <c:pt idx="104">
                  <c:v>63.045999999999999</c:v>
                </c:pt>
                <c:pt idx="105">
                  <c:v>64.671000000000006</c:v>
                </c:pt>
                <c:pt idx="106">
                  <c:v>64.242000000000004</c:v>
                </c:pt>
                <c:pt idx="107">
                  <c:v>64.709999999999994</c:v>
                </c:pt>
                <c:pt idx="108">
                  <c:v>63.89</c:v>
                </c:pt>
                <c:pt idx="109">
                  <c:v>66.597999999999999</c:v>
                </c:pt>
                <c:pt idx="110">
                  <c:v>70.343999999999994</c:v>
                </c:pt>
                <c:pt idx="111">
                  <c:v>63.686</c:v>
                </c:pt>
                <c:pt idx="112">
                  <c:v>58.311</c:v>
                </c:pt>
                <c:pt idx="113">
                  <c:v>60.613</c:v>
                </c:pt>
                <c:pt idx="114">
                  <c:v>61.442999999999998</c:v>
                </c:pt>
                <c:pt idx="115">
                  <c:v>51.52</c:v>
                </c:pt>
                <c:pt idx="116">
                  <c:v>51.756999999999998</c:v>
                </c:pt>
                <c:pt idx="117">
                  <c:v>56.783000000000001</c:v>
                </c:pt>
                <c:pt idx="118">
                  <c:v>60.518999999999998</c:v>
                </c:pt>
                <c:pt idx="119">
                  <c:v>61.423000000000002</c:v>
                </c:pt>
                <c:pt idx="120">
                  <c:v>61.71</c:v>
                </c:pt>
                <c:pt idx="121">
                  <c:v>62.133000000000003</c:v>
                </c:pt>
                <c:pt idx="122">
                  <c:v>63.401000000000003</c:v>
                </c:pt>
                <c:pt idx="123">
                  <c:v>64.942999999999998</c:v>
                </c:pt>
                <c:pt idx="124">
                  <c:v>60.848999999999997</c:v>
                </c:pt>
                <c:pt idx="125">
                  <c:v>59.162999999999997</c:v>
                </c:pt>
                <c:pt idx="126">
                  <c:v>55.645000000000003</c:v>
                </c:pt>
                <c:pt idx="127">
                  <c:v>56.465000000000003</c:v>
                </c:pt>
                <c:pt idx="128">
                  <c:v>58.231000000000002</c:v>
                </c:pt>
                <c:pt idx="129">
                  <c:v>58.902000000000001</c:v>
                </c:pt>
                <c:pt idx="130">
                  <c:v>60.551000000000002</c:v>
                </c:pt>
                <c:pt idx="131">
                  <c:v>60.968000000000004</c:v>
                </c:pt>
                <c:pt idx="132">
                  <c:v>64.784999999999997</c:v>
                </c:pt>
                <c:pt idx="133">
                  <c:v>67.745999999999995</c:v>
                </c:pt>
                <c:pt idx="134">
                  <c:v>68.873999999999995</c:v>
                </c:pt>
                <c:pt idx="135">
                  <c:v>71.896000000000001</c:v>
                </c:pt>
                <c:pt idx="136">
                  <c:v>72.680000000000007</c:v>
                </c:pt>
                <c:pt idx="137">
                  <c:v>75.132999999999996</c:v>
                </c:pt>
                <c:pt idx="138">
                  <c:v>76.353999999999999</c:v>
                </c:pt>
                <c:pt idx="139">
                  <c:v>78.528000000000006</c:v>
                </c:pt>
                <c:pt idx="140">
                  <c:v>81.894000000000005</c:v>
                </c:pt>
                <c:pt idx="141">
                  <c:v>84.087000000000003</c:v>
                </c:pt>
                <c:pt idx="142">
                  <c:v>87.671000000000006</c:v>
                </c:pt>
                <c:pt idx="143">
                  <c:v>90.113</c:v>
                </c:pt>
                <c:pt idx="144">
                  <c:v>93.447999999999993</c:v>
                </c:pt>
                <c:pt idx="145">
                  <c:v>97.218000000000004</c:v>
                </c:pt>
                <c:pt idx="146">
                  <c:v>96.384</c:v>
                </c:pt>
                <c:pt idx="147">
                  <c:v>92.307000000000002</c:v>
                </c:pt>
                <c:pt idx="148">
                  <c:v>95.283000000000001</c:v>
                </c:pt>
                <c:pt idx="149">
                  <c:v>96.926000000000002</c:v>
                </c:pt>
                <c:pt idx="150">
                  <c:v>100.036</c:v>
                </c:pt>
                <c:pt idx="151">
                  <c:v>97.516000000000005</c:v>
                </c:pt>
                <c:pt idx="152">
                  <c:v>100.32899999999999</c:v>
                </c:pt>
                <c:pt idx="153">
                  <c:v>106.291</c:v>
                </c:pt>
                <c:pt idx="154">
                  <c:v>107.65</c:v>
                </c:pt>
                <c:pt idx="155">
                  <c:v>107.184</c:v>
                </c:pt>
                <c:pt idx="156">
                  <c:v>103.66500000000001</c:v>
                </c:pt>
                <c:pt idx="157">
                  <c:v>100.45699999999999</c:v>
                </c:pt>
                <c:pt idx="158">
                  <c:v>101.486</c:v>
                </c:pt>
                <c:pt idx="159">
                  <c:v>99.262</c:v>
                </c:pt>
                <c:pt idx="160">
                  <c:v>97.164000000000001</c:v>
                </c:pt>
                <c:pt idx="161">
                  <c:v>92.212999999999994</c:v>
                </c:pt>
                <c:pt idx="162">
                  <c:v>91.298000000000002</c:v>
                </c:pt>
                <c:pt idx="163">
                  <c:v>88.450999999999993</c:v>
                </c:pt>
                <c:pt idx="164">
                  <c:v>83.456999999999994</c:v>
                </c:pt>
                <c:pt idx="165">
                  <c:v>85.828999999999994</c:v>
                </c:pt>
                <c:pt idx="166">
                  <c:v>87.751000000000005</c:v>
                </c:pt>
                <c:pt idx="167">
                  <c:v>88.786000000000001</c:v>
                </c:pt>
                <c:pt idx="168">
                  <c:v>89.856999999999999</c:v>
                </c:pt>
                <c:pt idx="169">
                  <c:v>89.358999999999995</c:v>
                </c:pt>
                <c:pt idx="170">
                  <c:v>88.468000000000004</c:v>
                </c:pt>
                <c:pt idx="171">
                  <c:v>88.061000000000007</c:v>
                </c:pt>
                <c:pt idx="172">
                  <c:v>86.697999999999993</c:v>
                </c:pt>
                <c:pt idx="173">
                  <c:v>86.884</c:v>
                </c:pt>
                <c:pt idx="174">
                  <c:v>88.736000000000004</c:v>
                </c:pt>
                <c:pt idx="175">
                  <c:v>89.941000000000003</c:v>
                </c:pt>
                <c:pt idx="176">
                  <c:v>89.813000000000002</c:v>
                </c:pt>
                <c:pt idx="177">
                  <c:v>91.742999999999995</c:v>
                </c:pt>
                <c:pt idx="178">
                  <c:v>92.867999999999995</c:v>
                </c:pt>
                <c:pt idx="179">
                  <c:v>93.995999999999995</c:v>
                </c:pt>
                <c:pt idx="180">
                  <c:v>96.052000000000007</c:v>
                </c:pt>
                <c:pt idx="181">
                  <c:v>97.281999999999996</c:v>
                </c:pt>
                <c:pt idx="182">
                  <c:v>97.03</c:v>
                </c:pt>
                <c:pt idx="183">
                  <c:v>98.739000000000004</c:v>
                </c:pt>
                <c:pt idx="184">
                  <c:v>100.09</c:v>
                </c:pt>
                <c:pt idx="185">
                  <c:v>104.36799999999999</c:v>
                </c:pt>
                <c:pt idx="186">
                  <c:v>104.123</c:v>
                </c:pt>
                <c:pt idx="187">
                  <c:v>100.682</c:v>
                </c:pt>
                <c:pt idx="188">
                  <c:v>100.09</c:v>
                </c:pt>
                <c:pt idx="189">
                  <c:v>99.266999999999996</c:v>
                </c:pt>
                <c:pt idx="190">
                  <c:v>92.998000000000005</c:v>
                </c:pt>
                <c:pt idx="191">
                  <c:v>90.433000000000007</c:v>
                </c:pt>
                <c:pt idx="192">
                  <c:v>88.98</c:v>
                </c:pt>
                <c:pt idx="193">
                  <c:v>91.319000000000003</c:v>
                </c:pt>
                <c:pt idx="194">
                  <c:v>91.638999999999996</c:v>
                </c:pt>
                <c:pt idx="195">
                  <c:v>93.594999999999999</c:v>
                </c:pt>
                <c:pt idx="196">
                  <c:v>88.781000000000006</c:v>
                </c:pt>
                <c:pt idx="197">
                  <c:v>89.546999999999997</c:v>
                </c:pt>
                <c:pt idx="198">
                  <c:v>87.146000000000001</c:v>
                </c:pt>
                <c:pt idx="199">
                  <c:v>91.248000000000005</c:v>
                </c:pt>
                <c:pt idx="200">
                  <c:v>92.444000000000003</c:v>
                </c:pt>
                <c:pt idx="201">
                  <c:v>83.438999999999993</c:v>
                </c:pt>
                <c:pt idx="202">
                  <c:v>77.835999999999999</c:v>
                </c:pt>
                <c:pt idx="203">
                  <c:v>77.521000000000001</c:v>
                </c:pt>
                <c:pt idx="204">
                  <c:v>75.563000000000002</c:v>
                </c:pt>
                <c:pt idx="205">
                  <c:v>98.278000000000006</c:v>
                </c:pt>
                <c:pt idx="206">
                  <c:v>98.686000000000007</c:v>
                </c:pt>
                <c:pt idx="207">
                  <c:v>95.436000000000007</c:v>
                </c:pt>
                <c:pt idx="208">
                  <c:v>92.033000000000001</c:v>
                </c:pt>
                <c:pt idx="209">
                  <c:v>88.73</c:v>
                </c:pt>
                <c:pt idx="210">
                  <c:v>94.738</c:v>
                </c:pt>
                <c:pt idx="211">
                  <c:v>96.186999999999998</c:v>
                </c:pt>
                <c:pt idx="212">
                  <c:v>88.921999999999997</c:v>
                </c:pt>
                <c:pt idx="213">
                  <c:v>86.603999999999999</c:v>
                </c:pt>
                <c:pt idx="214">
                  <c:v>85.965999999999994</c:v>
                </c:pt>
                <c:pt idx="215">
                  <c:v>85.981999999999999</c:v>
                </c:pt>
                <c:pt idx="216">
                  <c:v>85.465999999999994</c:v>
                </c:pt>
                <c:pt idx="217">
                  <c:v>82.397999999999996</c:v>
                </c:pt>
                <c:pt idx="218">
                  <c:v>85.837000000000003</c:v>
                </c:pt>
                <c:pt idx="219">
                  <c:v>88.484999999999999</c:v>
                </c:pt>
                <c:pt idx="220">
                  <c:v>96.308999999999997</c:v>
                </c:pt>
                <c:pt idx="221">
                  <c:v>114.524</c:v>
                </c:pt>
                <c:pt idx="222">
                  <c:v>113.877</c:v>
                </c:pt>
                <c:pt idx="223">
                  <c:v>125.965</c:v>
                </c:pt>
                <c:pt idx="224">
                  <c:v>127.788</c:v>
                </c:pt>
                <c:pt idx="225">
                  <c:v>112.738</c:v>
                </c:pt>
                <c:pt idx="226">
                  <c:v>109.261</c:v>
                </c:pt>
                <c:pt idx="227">
                  <c:v>108.441</c:v>
                </c:pt>
                <c:pt idx="228">
                  <c:v>109.09099999999999</c:v>
                </c:pt>
                <c:pt idx="229">
                  <c:v>108.736</c:v>
                </c:pt>
                <c:pt idx="230">
                  <c:v>118.137</c:v>
                </c:pt>
                <c:pt idx="231">
                  <c:v>133.71899999999999</c:v>
                </c:pt>
                <c:pt idx="232">
                  <c:v>141.71199999999999</c:v>
                </c:pt>
                <c:pt idx="233">
                  <c:v>128.05099999999999</c:v>
                </c:pt>
                <c:pt idx="234">
                  <c:v>116.70399999999999</c:v>
                </c:pt>
                <c:pt idx="235">
                  <c:v>117.812</c:v>
                </c:pt>
                <c:pt idx="236">
                  <c:v>120.322</c:v>
                </c:pt>
                <c:pt idx="237">
                  <c:v>101.864</c:v>
                </c:pt>
                <c:pt idx="238">
                  <c:v>102.03700000000001</c:v>
                </c:pt>
                <c:pt idx="239">
                  <c:v>90.07</c:v>
                </c:pt>
                <c:pt idx="240">
                  <c:v>113.875</c:v>
                </c:pt>
                <c:pt idx="241">
                  <c:v>118.97799999999999</c:v>
                </c:pt>
                <c:pt idx="242">
                  <c:v>122.788</c:v>
                </c:pt>
                <c:pt idx="243">
                  <c:v>123.313</c:v>
                </c:pt>
                <c:pt idx="244">
                  <c:v>122.267</c:v>
                </c:pt>
                <c:pt idx="245">
                  <c:v>117.129</c:v>
                </c:pt>
                <c:pt idx="246">
                  <c:v>112.188</c:v>
                </c:pt>
                <c:pt idx="247">
                  <c:v>111.988</c:v>
                </c:pt>
                <c:pt idx="248">
                  <c:v>109.97799999999999</c:v>
                </c:pt>
                <c:pt idx="249">
                  <c:v>110.411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00-4E8E-87BD-5E8E2C4DD015}"/>
            </c:ext>
          </c:extLst>
        </c:ser>
        <c:ser>
          <c:idx val="1"/>
          <c:order val="1"/>
          <c:tx>
            <c:strRef>
              <c:f>'directH (repsm)'!$B$26</c:f>
              <c:strCache>
                <c:ptCount val="1"/>
                <c:pt idx="0">
                  <c:v>REPSM 4 1/2 03/25/75 nc-25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(repsm)'!$F$26:$IU$26</c:f>
              <c:numCache>
                <c:formatCode>0</c:formatCode>
                <c:ptCount val="250"/>
                <c:pt idx="0">
                  <c:v>373.471</c:v>
                </c:pt>
                <c:pt idx="1">
                  <c:v>378.67599999999999</c:v>
                </c:pt>
                <c:pt idx="2">
                  <c:v>386.262</c:v>
                </c:pt>
                <c:pt idx="3">
                  <c:v>387.54899999999998</c:v>
                </c:pt>
                <c:pt idx="4">
                  <c:v>386.245</c:v>
                </c:pt>
                <c:pt idx="5">
                  <c:v>383.89600000000002</c:v>
                </c:pt>
                <c:pt idx="6">
                  <c:v>380.47500000000002</c:v>
                </c:pt>
                <c:pt idx="7">
                  <c:v>378.49299999999999</c:v>
                </c:pt>
                <c:pt idx="8">
                  <c:v>380.78399999999999</c:v>
                </c:pt>
                <c:pt idx="9">
                  <c:v>375.32499999999999</c:v>
                </c:pt>
                <c:pt idx="10">
                  <c:v>370.68900000000002</c:v>
                </c:pt>
                <c:pt idx="11">
                  <c:v>359.30599999999998</c:v>
                </c:pt>
                <c:pt idx="12">
                  <c:v>353.32100000000003</c:v>
                </c:pt>
                <c:pt idx="13">
                  <c:v>368.59</c:v>
                </c:pt>
                <c:pt idx="14">
                  <c:v>363.81700000000001</c:v>
                </c:pt>
                <c:pt idx="15">
                  <c:v>357.94200000000001</c:v>
                </c:pt>
                <c:pt idx="16">
                  <c:v>338.28399999999999</c:v>
                </c:pt>
                <c:pt idx="17">
                  <c:v>323.815</c:v>
                </c:pt>
                <c:pt idx="18">
                  <c:v>301.41500000000002</c:v>
                </c:pt>
                <c:pt idx="19">
                  <c:v>303.113</c:v>
                </c:pt>
                <c:pt idx="20">
                  <c:v>330.81700000000001</c:v>
                </c:pt>
                <c:pt idx="21">
                  <c:v>344.06200000000001</c:v>
                </c:pt>
                <c:pt idx="22">
                  <c:v>364.66500000000002</c:v>
                </c:pt>
                <c:pt idx="23">
                  <c:v>372.72399999999999</c:v>
                </c:pt>
                <c:pt idx="24">
                  <c:v>373.053</c:v>
                </c:pt>
                <c:pt idx="25">
                  <c:v>370.58</c:v>
                </c:pt>
                <c:pt idx="26">
                  <c:v>370.79300000000001</c:v>
                </c:pt>
                <c:pt idx="27">
                  <c:v>389.84699999999998</c:v>
                </c:pt>
                <c:pt idx="28">
                  <c:v>400.48700000000002</c:v>
                </c:pt>
                <c:pt idx="29">
                  <c:v>412.56900000000002</c:v>
                </c:pt>
                <c:pt idx="30">
                  <c:v>419.41199999999998</c:v>
                </c:pt>
                <c:pt idx="31">
                  <c:v>429.846</c:v>
                </c:pt>
                <c:pt idx="32">
                  <c:v>443.14800000000002</c:v>
                </c:pt>
                <c:pt idx="33">
                  <c:v>462.755</c:v>
                </c:pt>
                <c:pt idx="34">
                  <c:v>480.23</c:v>
                </c:pt>
                <c:pt idx="35">
                  <c:v>481.96100000000001</c:v>
                </c:pt>
                <c:pt idx="36">
                  <c:v>475.80099999999999</c:v>
                </c:pt>
                <c:pt idx="37">
                  <c:v>473.779</c:v>
                </c:pt>
                <c:pt idx="38">
                  <c:v>477.27100000000002</c:v>
                </c:pt>
                <c:pt idx="39">
                  <c:v>474.18799999999999</c:v>
                </c:pt>
                <c:pt idx="40">
                  <c:v>484.66199999999998</c:v>
                </c:pt>
                <c:pt idx="41">
                  <c:v>491.95299999999997</c:v>
                </c:pt>
                <c:pt idx="42">
                  <c:v>498.04899999999998</c:v>
                </c:pt>
                <c:pt idx="43">
                  <c:v>502.19900000000001</c:v>
                </c:pt>
                <c:pt idx="44">
                  <c:v>491.71499999999997</c:v>
                </c:pt>
                <c:pt idx="45">
                  <c:v>487.81099999999998</c:v>
                </c:pt>
                <c:pt idx="46">
                  <c:v>485.17500000000001</c:v>
                </c:pt>
                <c:pt idx="47">
                  <c:v>482.02699999999999</c:v>
                </c:pt>
                <c:pt idx="48">
                  <c:v>498.23</c:v>
                </c:pt>
                <c:pt idx="49">
                  <c:v>503.423</c:v>
                </c:pt>
                <c:pt idx="50">
                  <c:v>526.89700000000005</c:v>
                </c:pt>
                <c:pt idx="51">
                  <c:v>530.23900000000003</c:v>
                </c:pt>
                <c:pt idx="52">
                  <c:v>474.96600000000001</c:v>
                </c:pt>
                <c:pt idx="53">
                  <c:v>450.26299999999998</c:v>
                </c:pt>
                <c:pt idx="54">
                  <c:v>451.262</c:v>
                </c:pt>
                <c:pt idx="55">
                  <c:v>438.21100000000001</c:v>
                </c:pt>
                <c:pt idx="56">
                  <c:v>434.46499999999997</c:v>
                </c:pt>
                <c:pt idx="57">
                  <c:v>473.39299999999997</c:v>
                </c:pt>
                <c:pt idx="58">
                  <c:v>503.30599999999998</c:v>
                </c:pt>
                <c:pt idx="59">
                  <c:v>516.55100000000004</c:v>
                </c:pt>
                <c:pt idx="60">
                  <c:v>538.34799999999996</c:v>
                </c:pt>
                <c:pt idx="61">
                  <c:v>542.79899999999998</c:v>
                </c:pt>
                <c:pt idx="62">
                  <c:v>531.44600000000003</c:v>
                </c:pt>
                <c:pt idx="63">
                  <c:v>531.19299999999998</c:v>
                </c:pt>
                <c:pt idx="64">
                  <c:v>530.05499999999995</c:v>
                </c:pt>
                <c:pt idx="65">
                  <c:v>535.99800000000005</c:v>
                </c:pt>
                <c:pt idx="66">
                  <c:v>527.41899999999998</c:v>
                </c:pt>
                <c:pt idx="67">
                  <c:v>541.25199999999995</c:v>
                </c:pt>
                <c:pt idx="68">
                  <c:v>556.69000000000005</c:v>
                </c:pt>
                <c:pt idx="69">
                  <c:v>620.18399999999997</c:v>
                </c:pt>
                <c:pt idx="70">
                  <c:v>627.82500000000005</c:v>
                </c:pt>
                <c:pt idx="71">
                  <c:v>618.1</c:v>
                </c:pt>
                <c:pt idx="72">
                  <c:v>621.86</c:v>
                </c:pt>
                <c:pt idx="73">
                  <c:v>587.96699999999998</c:v>
                </c:pt>
                <c:pt idx="74">
                  <c:v>527.69600000000003</c:v>
                </c:pt>
                <c:pt idx="75">
                  <c:v>500.41800000000001</c:v>
                </c:pt>
                <c:pt idx="76">
                  <c:v>444.315</c:v>
                </c:pt>
                <c:pt idx="77">
                  <c:v>430.71</c:v>
                </c:pt>
                <c:pt idx="78">
                  <c:v>353.43599999999998</c:v>
                </c:pt>
                <c:pt idx="79">
                  <c:v>351.08</c:v>
                </c:pt>
                <c:pt idx="80">
                  <c:v>409.84</c:v>
                </c:pt>
                <c:pt idx="81">
                  <c:v>267.27199999999999</c:v>
                </c:pt>
                <c:pt idx="82">
                  <c:v>230.78299999999999</c:v>
                </c:pt>
                <c:pt idx="83">
                  <c:v>221.27099999999999</c:v>
                </c:pt>
                <c:pt idx="84">
                  <c:v>223.22</c:v>
                </c:pt>
                <c:pt idx="85">
                  <c:v>242.58600000000001</c:v>
                </c:pt>
                <c:pt idx="86">
                  <c:v>235.73599999999999</c:v>
                </c:pt>
                <c:pt idx="87">
                  <c:v>212.03200000000001</c:v>
                </c:pt>
                <c:pt idx="88">
                  <c:v>195.94399999999999</c:v>
                </c:pt>
                <c:pt idx="89">
                  <c:v>190.25800000000001</c:v>
                </c:pt>
                <c:pt idx="90">
                  <c:v>181.68899999999999</c:v>
                </c:pt>
                <c:pt idx="91">
                  <c:v>161.173</c:v>
                </c:pt>
                <c:pt idx="92">
                  <c:v>163.24</c:v>
                </c:pt>
                <c:pt idx="93">
                  <c:v>162.57400000000001</c:v>
                </c:pt>
                <c:pt idx="94">
                  <c:v>163.68199999999999</c:v>
                </c:pt>
                <c:pt idx="95">
                  <c:v>162.285</c:v>
                </c:pt>
                <c:pt idx="96">
                  <c:v>164.38300000000001</c:v>
                </c:pt>
                <c:pt idx="97">
                  <c:v>163.911</c:v>
                </c:pt>
                <c:pt idx="98">
                  <c:v>163.72399999999999</c:v>
                </c:pt>
                <c:pt idx="99">
                  <c:v>165.328</c:v>
                </c:pt>
                <c:pt idx="100">
                  <c:v>167.29300000000001</c:v>
                </c:pt>
                <c:pt idx="101">
                  <c:v>164.84299999999999</c:v>
                </c:pt>
                <c:pt idx="102">
                  <c:v>163.57499999999999</c:v>
                </c:pt>
                <c:pt idx="103">
                  <c:v>167.399</c:v>
                </c:pt>
                <c:pt idx="104">
                  <c:v>175.81700000000001</c:v>
                </c:pt>
                <c:pt idx="105">
                  <c:v>186.15299999999999</c:v>
                </c:pt>
                <c:pt idx="106">
                  <c:v>185.607</c:v>
                </c:pt>
                <c:pt idx="107">
                  <c:v>183.83699999999999</c:v>
                </c:pt>
                <c:pt idx="108">
                  <c:v>179.673</c:v>
                </c:pt>
                <c:pt idx="109">
                  <c:v>181.93100000000001</c:v>
                </c:pt>
                <c:pt idx="110">
                  <c:v>187.82900000000001</c:v>
                </c:pt>
                <c:pt idx="111">
                  <c:v>172.82</c:v>
                </c:pt>
                <c:pt idx="112">
                  <c:v>160.08699999999999</c:v>
                </c:pt>
                <c:pt idx="113">
                  <c:v>153.75</c:v>
                </c:pt>
                <c:pt idx="114">
                  <c:v>150.661</c:v>
                </c:pt>
                <c:pt idx="115">
                  <c:v>148.13</c:v>
                </c:pt>
                <c:pt idx="116">
                  <c:v>148.81100000000001</c:v>
                </c:pt>
                <c:pt idx="117">
                  <c:v>152.589</c:v>
                </c:pt>
                <c:pt idx="118">
                  <c:v>153.619</c:v>
                </c:pt>
                <c:pt idx="119">
                  <c:v>151.727</c:v>
                </c:pt>
                <c:pt idx="120">
                  <c:v>149.85499999999999</c:v>
                </c:pt>
                <c:pt idx="121">
                  <c:v>152.542</c:v>
                </c:pt>
                <c:pt idx="122">
                  <c:v>152.398</c:v>
                </c:pt>
                <c:pt idx="123">
                  <c:v>156.815</c:v>
                </c:pt>
                <c:pt idx="124">
                  <c:v>156.76400000000001</c:v>
                </c:pt>
                <c:pt idx="125">
                  <c:v>156.29300000000001</c:v>
                </c:pt>
                <c:pt idx="126">
                  <c:v>154.99</c:v>
                </c:pt>
                <c:pt idx="127">
                  <c:v>151.36799999999999</c:v>
                </c:pt>
                <c:pt idx="128">
                  <c:v>150.44300000000001</c:v>
                </c:pt>
                <c:pt idx="129">
                  <c:v>147.31200000000001</c:v>
                </c:pt>
                <c:pt idx="130">
                  <c:v>153.90100000000001</c:v>
                </c:pt>
                <c:pt idx="131">
                  <c:v>152.09899999999999</c:v>
                </c:pt>
                <c:pt idx="132">
                  <c:v>152.82300000000001</c:v>
                </c:pt>
                <c:pt idx="133">
                  <c:v>155.53</c:v>
                </c:pt>
                <c:pt idx="134">
                  <c:v>155.76300000000001</c:v>
                </c:pt>
                <c:pt idx="135">
                  <c:v>158.994</c:v>
                </c:pt>
                <c:pt idx="136">
                  <c:v>162.417</c:v>
                </c:pt>
                <c:pt idx="137">
                  <c:v>162.84100000000001</c:v>
                </c:pt>
                <c:pt idx="138">
                  <c:v>164.34800000000001</c:v>
                </c:pt>
                <c:pt idx="139">
                  <c:v>167.98099999999999</c:v>
                </c:pt>
                <c:pt idx="140">
                  <c:v>172.67599999999999</c:v>
                </c:pt>
                <c:pt idx="141">
                  <c:v>171.20599999999999</c:v>
                </c:pt>
                <c:pt idx="142">
                  <c:v>173.994</c:v>
                </c:pt>
                <c:pt idx="143">
                  <c:v>177.22399999999999</c:v>
                </c:pt>
                <c:pt idx="144">
                  <c:v>180.66900000000001</c:v>
                </c:pt>
                <c:pt idx="145">
                  <c:v>188.40199999999999</c:v>
                </c:pt>
                <c:pt idx="146">
                  <c:v>191.09700000000001</c:v>
                </c:pt>
                <c:pt idx="147">
                  <c:v>180.34200000000001</c:v>
                </c:pt>
                <c:pt idx="148">
                  <c:v>184.233</c:v>
                </c:pt>
                <c:pt idx="149">
                  <c:v>186.28399999999999</c:v>
                </c:pt>
                <c:pt idx="150">
                  <c:v>187.036</c:v>
                </c:pt>
                <c:pt idx="151">
                  <c:v>185.16800000000001</c:v>
                </c:pt>
                <c:pt idx="152">
                  <c:v>189.19399999999999</c:v>
                </c:pt>
                <c:pt idx="153">
                  <c:v>199.3</c:v>
                </c:pt>
                <c:pt idx="154">
                  <c:v>200.30199999999999</c:v>
                </c:pt>
                <c:pt idx="155">
                  <c:v>201.50800000000001</c:v>
                </c:pt>
                <c:pt idx="156">
                  <c:v>196.101</c:v>
                </c:pt>
                <c:pt idx="157">
                  <c:v>194.75899999999999</c:v>
                </c:pt>
                <c:pt idx="158">
                  <c:v>196.77799999999999</c:v>
                </c:pt>
                <c:pt idx="159">
                  <c:v>196.12700000000001</c:v>
                </c:pt>
                <c:pt idx="160">
                  <c:v>192.03700000000001</c:v>
                </c:pt>
                <c:pt idx="161">
                  <c:v>186.02199999999999</c:v>
                </c:pt>
                <c:pt idx="162">
                  <c:v>183.98500000000001</c:v>
                </c:pt>
                <c:pt idx="163">
                  <c:v>180.39099999999999</c:v>
                </c:pt>
                <c:pt idx="164">
                  <c:v>169.78100000000001</c:v>
                </c:pt>
                <c:pt idx="165">
                  <c:v>170.69399999999999</c:v>
                </c:pt>
                <c:pt idx="166">
                  <c:v>166.87100000000001</c:v>
                </c:pt>
                <c:pt idx="167">
                  <c:v>172.065</c:v>
                </c:pt>
                <c:pt idx="168">
                  <c:v>177.767</c:v>
                </c:pt>
                <c:pt idx="169">
                  <c:v>179.78800000000001</c:v>
                </c:pt>
                <c:pt idx="170">
                  <c:v>173.66399999999999</c:v>
                </c:pt>
                <c:pt idx="171">
                  <c:v>168.96100000000001</c:v>
                </c:pt>
                <c:pt idx="172">
                  <c:v>163.66</c:v>
                </c:pt>
                <c:pt idx="173">
                  <c:v>165.578</c:v>
                </c:pt>
                <c:pt idx="174">
                  <c:v>170.465</c:v>
                </c:pt>
                <c:pt idx="175">
                  <c:v>174.04900000000001</c:v>
                </c:pt>
                <c:pt idx="176">
                  <c:v>172.73099999999999</c:v>
                </c:pt>
                <c:pt idx="177">
                  <c:v>172.85599999999999</c:v>
                </c:pt>
                <c:pt idx="178">
                  <c:v>177.202</c:v>
                </c:pt>
                <c:pt idx="179">
                  <c:v>179.68700000000001</c:v>
                </c:pt>
                <c:pt idx="180">
                  <c:v>180.11</c:v>
                </c:pt>
                <c:pt idx="181">
                  <c:v>183.98</c:v>
                </c:pt>
                <c:pt idx="182">
                  <c:v>187.869</c:v>
                </c:pt>
                <c:pt idx="183">
                  <c:v>187.63900000000001</c:v>
                </c:pt>
                <c:pt idx="184">
                  <c:v>194.46100000000001</c:v>
                </c:pt>
                <c:pt idx="185">
                  <c:v>199.696</c:v>
                </c:pt>
                <c:pt idx="186">
                  <c:v>201.44900000000001</c:v>
                </c:pt>
                <c:pt idx="187">
                  <c:v>197.66300000000001</c:v>
                </c:pt>
                <c:pt idx="188">
                  <c:v>198.434</c:v>
                </c:pt>
                <c:pt idx="189">
                  <c:v>201.60900000000001</c:v>
                </c:pt>
                <c:pt idx="190">
                  <c:v>196.21199999999999</c:v>
                </c:pt>
                <c:pt idx="191">
                  <c:v>193.16499999999999</c:v>
                </c:pt>
                <c:pt idx="192">
                  <c:v>194.44200000000001</c:v>
                </c:pt>
                <c:pt idx="193">
                  <c:v>197.096</c:v>
                </c:pt>
                <c:pt idx="194">
                  <c:v>199.679</c:v>
                </c:pt>
                <c:pt idx="195">
                  <c:v>202.851</c:v>
                </c:pt>
                <c:pt idx="196">
                  <c:v>203.28</c:v>
                </c:pt>
                <c:pt idx="197">
                  <c:v>203.92</c:v>
                </c:pt>
                <c:pt idx="198">
                  <c:v>200.96899999999999</c:v>
                </c:pt>
                <c:pt idx="199">
                  <c:v>206.125</c:v>
                </c:pt>
                <c:pt idx="200">
                  <c:v>207.67099999999999</c:v>
                </c:pt>
                <c:pt idx="201">
                  <c:v>201.536</c:v>
                </c:pt>
                <c:pt idx="202">
                  <c:v>197.035</c:v>
                </c:pt>
                <c:pt idx="203">
                  <c:v>195.423</c:v>
                </c:pt>
                <c:pt idx="204">
                  <c:v>197.71700000000001</c:v>
                </c:pt>
                <c:pt idx="205">
                  <c:v>219.82499999999999</c:v>
                </c:pt>
                <c:pt idx="206">
                  <c:v>219.208</c:v>
                </c:pt>
                <c:pt idx="207">
                  <c:v>212.70599999999999</c:v>
                </c:pt>
                <c:pt idx="208">
                  <c:v>212.89</c:v>
                </c:pt>
                <c:pt idx="209">
                  <c:v>208.535</c:v>
                </c:pt>
                <c:pt idx="210">
                  <c:v>216.768</c:v>
                </c:pt>
                <c:pt idx="211">
                  <c:v>219.37299999999999</c:v>
                </c:pt>
                <c:pt idx="212">
                  <c:v>216.61099999999999</c:v>
                </c:pt>
                <c:pt idx="213">
                  <c:v>215.214</c:v>
                </c:pt>
                <c:pt idx="214">
                  <c:v>215.28700000000001</c:v>
                </c:pt>
                <c:pt idx="215">
                  <c:v>215.92</c:v>
                </c:pt>
                <c:pt idx="216">
                  <c:v>214.803</c:v>
                </c:pt>
                <c:pt idx="217">
                  <c:v>214.47</c:v>
                </c:pt>
                <c:pt idx="218">
                  <c:v>212.84899999999999</c:v>
                </c:pt>
                <c:pt idx="219">
                  <c:v>213.40299999999999</c:v>
                </c:pt>
                <c:pt idx="220">
                  <c:v>222.65199999999999</c:v>
                </c:pt>
                <c:pt idx="221">
                  <c:v>233.26400000000001</c:v>
                </c:pt>
                <c:pt idx="222">
                  <c:v>237.72300000000001</c:v>
                </c:pt>
                <c:pt idx="223">
                  <c:v>247.58199999999999</c:v>
                </c:pt>
                <c:pt idx="224">
                  <c:v>248.70400000000001</c:v>
                </c:pt>
                <c:pt idx="225">
                  <c:v>232.33</c:v>
                </c:pt>
                <c:pt idx="226">
                  <c:v>228.517</c:v>
                </c:pt>
                <c:pt idx="227">
                  <c:v>221.869</c:v>
                </c:pt>
                <c:pt idx="228">
                  <c:v>222.34399999999999</c:v>
                </c:pt>
                <c:pt idx="229">
                  <c:v>221.92699999999999</c:v>
                </c:pt>
                <c:pt idx="230">
                  <c:v>229.63200000000001</c:v>
                </c:pt>
                <c:pt idx="231">
                  <c:v>233.995</c:v>
                </c:pt>
                <c:pt idx="232">
                  <c:v>240.566</c:v>
                </c:pt>
                <c:pt idx="233">
                  <c:v>229.47800000000001</c:v>
                </c:pt>
                <c:pt idx="234">
                  <c:v>220.875</c:v>
                </c:pt>
                <c:pt idx="235">
                  <c:v>217.63499999999999</c:v>
                </c:pt>
                <c:pt idx="236">
                  <c:v>214.364</c:v>
                </c:pt>
                <c:pt idx="237">
                  <c:v>199.96899999999999</c:v>
                </c:pt>
                <c:pt idx="238">
                  <c:v>196.00700000000001</c:v>
                </c:pt>
                <c:pt idx="239">
                  <c:v>193.255</c:v>
                </c:pt>
                <c:pt idx="240">
                  <c:v>205.61500000000001</c:v>
                </c:pt>
                <c:pt idx="241">
                  <c:v>214.262</c:v>
                </c:pt>
                <c:pt idx="242">
                  <c:v>220.03399999999999</c:v>
                </c:pt>
                <c:pt idx="243">
                  <c:v>218.89099999999999</c:v>
                </c:pt>
                <c:pt idx="244">
                  <c:v>215.71899999999999</c:v>
                </c:pt>
                <c:pt idx="245">
                  <c:v>205.322</c:v>
                </c:pt>
                <c:pt idx="246">
                  <c:v>193.79</c:v>
                </c:pt>
                <c:pt idx="247">
                  <c:v>193.881</c:v>
                </c:pt>
                <c:pt idx="248">
                  <c:v>192.15799999999999</c:v>
                </c:pt>
                <c:pt idx="249">
                  <c:v>193.24600000000001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00-4E8E-87BD-5E8E2C4DD015}"/>
            </c:ext>
          </c:extLst>
        </c:ser>
        <c:ser>
          <c:idx val="2"/>
          <c:order val="2"/>
          <c:tx>
            <c:strRef>
              <c:f>'directH (repsm)'!$B$27</c:f>
              <c:strCache>
                <c:ptCount val="1"/>
                <c:pt idx="0">
                  <c:v>REPSM 3 3/4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(repsm)'!$F$27:$IT$27</c:f>
              <c:numCache>
                <c:formatCode>0</c:formatCode>
                <c:ptCount val="249"/>
                <c:pt idx="0">
                  <c:v>390.29700000000003</c:v>
                </c:pt>
                <c:pt idx="1">
                  <c:v>403.78699999999998</c:v>
                </c:pt>
                <c:pt idx="2">
                  <c:v>413.762</c:v>
                </c:pt>
                <c:pt idx="3">
                  <c:v>415.10500000000002</c:v>
                </c:pt>
                <c:pt idx="4">
                  <c:v>413.70499999999998</c:v>
                </c:pt>
                <c:pt idx="5">
                  <c:v>412.13400000000001</c:v>
                </c:pt>
                <c:pt idx="6">
                  <c:v>409.38499999999999</c:v>
                </c:pt>
                <c:pt idx="7">
                  <c:v>407.16300000000001</c:v>
                </c:pt>
                <c:pt idx="8">
                  <c:v>411.51400000000001</c:v>
                </c:pt>
                <c:pt idx="9">
                  <c:v>404.03100000000001</c:v>
                </c:pt>
                <c:pt idx="10">
                  <c:v>403.428</c:v>
                </c:pt>
                <c:pt idx="11">
                  <c:v>390.40100000000001</c:v>
                </c:pt>
                <c:pt idx="12">
                  <c:v>375.084</c:v>
                </c:pt>
                <c:pt idx="13">
                  <c:v>390.98700000000002</c:v>
                </c:pt>
                <c:pt idx="14">
                  <c:v>383.55099999999999</c:v>
                </c:pt>
                <c:pt idx="15">
                  <c:v>385.358</c:v>
                </c:pt>
                <c:pt idx="16">
                  <c:v>367.36200000000002</c:v>
                </c:pt>
                <c:pt idx="17">
                  <c:v>355.101</c:v>
                </c:pt>
                <c:pt idx="18">
                  <c:v>331.12599999999998</c:v>
                </c:pt>
                <c:pt idx="19">
                  <c:v>331.45600000000002</c:v>
                </c:pt>
                <c:pt idx="20">
                  <c:v>362.79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00-4E8E-87BD-5E8E2C4DD015}"/>
            </c:ext>
          </c:extLst>
        </c:ser>
        <c:ser>
          <c:idx val="3"/>
          <c:order val="3"/>
          <c:tx>
            <c:strRef>
              <c:f>'directH (repsm)'!$B$28</c:f>
              <c:strCache>
                <c:ptCount val="1"/>
                <c:pt idx="0">
                  <c:v>REPSM 4.247 PERP nc-28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(repsm)'!$F$28:$ST$28</c:f>
              <c:numCache>
                <c:formatCode>0</c:formatCode>
                <c:ptCount val="509"/>
                <c:pt idx="0">
                  <c:v>412.66399999999999</c:v>
                </c:pt>
                <c:pt idx="1">
                  <c:v>420.471</c:v>
                </c:pt>
                <c:pt idx="2">
                  <c:v>429.27499999999998</c:v>
                </c:pt>
                <c:pt idx="3">
                  <c:v>432.00700000000001</c:v>
                </c:pt>
                <c:pt idx="4">
                  <c:v>432.13600000000002</c:v>
                </c:pt>
                <c:pt idx="5">
                  <c:v>429.45600000000002</c:v>
                </c:pt>
                <c:pt idx="6">
                  <c:v>426.39100000000002</c:v>
                </c:pt>
                <c:pt idx="7">
                  <c:v>422.17</c:v>
                </c:pt>
                <c:pt idx="8">
                  <c:v>426.89600000000002</c:v>
                </c:pt>
                <c:pt idx="9">
                  <c:v>421.50799999999998</c:v>
                </c:pt>
                <c:pt idx="10">
                  <c:v>420.60599999999999</c:v>
                </c:pt>
                <c:pt idx="11">
                  <c:v>410.16699999999997</c:v>
                </c:pt>
                <c:pt idx="12">
                  <c:v>398.858</c:v>
                </c:pt>
                <c:pt idx="13">
                  <c:v>415.11</c:v>
                </c:pt>
                <c:pt idx="14">
                  <c:v>407.25700000000001</c:v>
                </c:pt>
                <c:pt idx="15">
                  <c:v>411.13200000000001</c:v>
                </c:pt>
                <c:pt idx="16">
                  <c:v>391.291</c:v>
                </c:pt>
                <c:pt idx="17">
                  <c:v>378.66300000000001</c:v>
                </c:pt>
                <c:pt idx="18">
                  <c:v>357.19400000000002</c:v>
                </c:pt>
                <c:pt idx="19">
                  <c:v>354.58300000000003</c:v>
                </c:pt>
                <c:pt idx="20">
                  <c:v>382.16800000000001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00-4E8E-87BD-5E8E2C4DD015}"/>
            </c:ext>
          </c:extLst>
        </c:ser>
        <c:ser>
          <c:idx val="4"/>
          <c:order val="4"/>
          <c:tx>
            <c:strRef>
              <c:f>'directH (repsm)'!$B$29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(repsm)'!$F$29:$SL$29</c:f>
              <c:numCache>
                <c:formatCode>0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00-4E8E-87BD-5E8E2C4DD015}"/>
            </c:ext>
          </c:extLst>
        </c:ser>
        <c:ser>
          <c:idx val="5"/>
          <c:order val="5"/>
          <c:tx>
            <c:strRef>
              <c:f>'directH (repsm)'!$B$30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(repsm)'!$F$30:$SU$30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00-4E8E-87BD-5E8E2C4DD015}"/>
            </c:ext>
          </c:extLst>
        </c:ser>
        <c:ser>
          <c:idx val="6"/>
          <c:order val="6"/>
          <c:tx>
            <c:strRef>
              <c:f>'directH (repsm)'!$B$31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(repsm)'!$F$31:$SU$31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00-4E8E-87BD-5E8E2C4DD015}"/>
            </c:ext>
          </c:extLst>
        </c:ser>
        <c:ser>
          <c:idx val="7"/>
          <c:order val="7"/>
          <c:tx>
            <c:strRef>
              <c:f>'directH (repsm)'!$B$32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(repsm)'!$F$32:$SU$32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00-4E8E-87BD-5E8E2C4DD015}"/>
            </c:ext>
          </c:extLst>
        </c:ser>
        <c:ser>
          <c:idx val="8"/>
          <c:order val="8"/>
          <c:tx>
            <c:strRef>
              <c:f>'directH (repsm)'!$B$33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(repsm)'!$F$33:$SU$33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00-4E8E-87BD-5E8E2C4D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(repsm)'!$B$25</c:f>
              <c:strCache>
                <c:ptCount val="1"/>
                <c:pt idx="0">
                  <c:v>REPSM 3 7/8 PERP nc-21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(repsm)'!$F$24:$IU$24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(repsm)'!$F$38:$IU$38</c:f>
              <c:numCache>
                <c:formatCode>0</c:formatCode>
                <c:ptCount val="250"/>
                <c:pt idx="0">
                  <c:v>-130.51700000000005</c:v>
                </c:pt>
                <c:pt idx="1">
                  <c:v>-139.66399999999999</c:v>
                </c:pt>
                <c:pt idx="2">
                  <c:v>-151.11900000000003</c:v>
                </c:pt>
                <c:pt idx="3">
                  <c:v>-147.959</c:v>
                </c:pt>
                <c:pt idx="4">
                  <c:v>-146.274</c:v>
                </c:pt>
                <c:pt idx="5">
                  <c:v>-151.02800000000002</c:v>
                </c:pt>
                <c:pt idx="6">
                  <c:v>-146.529</c:v>
                </c:pt>
                <c:pt idx="7">
                  <c:v>-142.50200000000001</c:v>
                </c:pt>
                <c:pt idx="8">
                  <c:v>-152.846</c:v>
                </c:pt>
                <c:pt idx="9">
                  <c:v>-144.73900000000003</c:v>
                </c:pt>
                <c:pt idx="10">
                  <c:v>-139.74200000000002</c:v>
                </c:pt>
                <c:pt idx="11">
                  <c:v>-131.22800000000001</c:v>
                </c:pt>
                <c:pt idx="12">
                  <c:v>-127.839</c:v>
                </c:pt>
                <c:pt idx="13">
                  <c:v>-119.411</c:v>
                </c:pt>
                <c:pt idx="14">
                  <c:v>-125.005</c:v>
                </c:pt>
                <c:pt idx="15">
                  <c:v>-123.99599999999998</c:v>
                </c:pt>
                <c:pt idx="16">
                  <c:v>-109.80600000000004</c:v>
                </c:pt>
                <c:pt idx="17">
                  <c:v>-101.66999999999999</c:v>
                </c:pt>
                <c:pt idx="18">
                  <c:v>-81.914999999999964</c:v>
                </c:pt>
                <c:pt idx="19">
                  <c:v>-109.19500000000002</c:v>
                </c:pt>
                <c:pt idx="20">
                  <c:v>-129.83100000000002</c:v>
                </c:pt>
                <c:pt idx="21">
                  <c:v>234.334</c:v>
                </c:pt>
                <c:pt idx="22">
                  <c:v>246.66399999999999</c:v>
                </c:pt>
                <c:pt idx="23">
                  <c:v>386.21300000000002</c:v>
                </c:pt>
                <c:pt idx="24">
                  <c:v>375.21</c:v>
                </c:pt>
                <c:pt idx="25">
                  <c:v>303.09100000000001</c:v>
                </c:pt>
                <c:pt idx="26">
                  <c:v>274.423</c:v>
                </c:pt>
                <c:pt idx="27">
                  <c:v>298.44600000000003</c:v>
                </c:pt>
                <c:pt idx="28">
                  <c:v>325.642</c:v>
                </c:pt>
                <c:pt idx="29">
                  <c:v>375.52300000000002</c:v>
                </c:pt>
                <c:pt idx="30">
                  <c:v>385.23</c:v>
                </c:pt>
                <c:pt idx="31">
                  <c:v>432.53699999999998</c:v>
                </c:pt>
                <c:pt idx="32">
                  <c:v>488.64699999999999</c:v>
                </c:pt>
                <c:pt idx="33">
                  <c:v>601.23699999999997</c:v>
                </c:pt>
                <c:pt idx="34">
                  <c:v>651.649</c:v>
                </c:pt>
                <c:pt idx="35">
                  <c:v>643.57799999999997</c:v>
                </c:pt>
                <c:pt idx="36">
                  <c:v>616.91700000000003</c:v>
                </c:pt>
                <c:pt idx="37">
                  <c:v>598.93700000000001</c:v>
                </c:pt>
                <c:pt idx="38">
                  <c:v>599.66499999999996</c:v>
                </c:pt>
                <c:pt idx="39">
                  <c:v>614.02700000000004</c:v>
                </c:pt>
                <c:pt idx="40">
                  <c:v>603.86300000000006</c:v>
                </c:pt>
                <c:pt idx="41">
                  <c:v>608</c:v>
                </c:pt>
                <c:pt idx="42">
                  <c:v>612.72500000000002</c:v>
                </c:pt>
                <c:pt idx="43">
                  <c:v>636.11199999999997</c:v>
                </c:pt>
                <c:pt idx="44">
                  <c:v>581.78399999999999</c:v>
                </c:pt>
                <c:pt idx="45">
                  <c:v>575.13400000000001</c:v>
                </c:pt>
                <c:pt idx="46">
                  <c:v>560.91999999999996</c:v>
                </c:pt>
                <c:pt idx="47">
                  <c:v>561.23599999999999</c:v>
                </c:pt>
                <c:pt idx="48">
                  <c:v>588.07899999999995</c:v>
                </c:pt>
                <c:pt idx="49">
                  <c:v>615.72799999999995</c:v>
                </c:pt>
                <c:pt idx="50">
                  <c:v>707.31600000000003</c:v>
                </c:pt>
                <c:pt idx="51">
                  <c:v>689.32399999999996</c:v>
                </c:pt>
                <c:pt idx="52">
                  <c:v>518.17899999999997</c:v>
                </c:pt>
                <c:pt idx="53">
                  <c:v>391.245</c:v>
                </c:pt>
                <c:pt idx="54">
                  <c:v>385.99099999999999</c:v>
                </c:pt>
                <c:pt idx="55">
                  <c:v>349.25200000000001</c:v>
                </c:pt>
                <c:pt idx="56">
                  <c:v>334.66500000000002</c:v>
                </c:pt>
                <c:pt idx="57">
                  <c:v>466.90100000000001</c:v>
                </c:pt>
                <c:pt idx="58">
                  <c:v>596.14499999999998</c:v>
                </c:pt>
                <c:pt idx="59">
                  <c:v>633.86099999999999</c:v>
                </c:pt>
                <c:pt idx="60">
                  <c:v>742.75800000000004</c:v>
                </c:pt>
                <c:pt idx="61">
                  <c:v>759.101</c:v>
                </c:pt>
                <c:pt idx="62">
                  <c:v>749.42100000000005</c:v>
                </c:pt>
                <c:pt idx="63">
                  <c:v>744.48400000000004</c:v>
                </c:pt>
                <c:pt idx="64">
                  <c:v>744.80899999999997</c:v>
                </c:pt>
                <c:pt idx="65">
                  <c:v>743.73400000000004</c:v>
                </c:pt>
                <c:pt idx="66">
                  <c:v>709.84799999999996</c:v>
                </c:pt>
                <c:pt idx="67">
                  <c:v>772.50699999999995</c:v>
                </c:pt>
                <c:pt idx="68">
                  <c:v>819.96299999999997</c:v>
                </c:pt>
                <c:pt idx="69">
                  <c:v>1114.6220000000001</c:v>
                </c:pt>
                <c:pt idx="70">
                  <c:v>1151.009</c:v>
                </c:pt>
                <c:pt idx="71">
                  <c:v>1116.8009999999999</c:v>
                </c:pt>
                <c:pt idx="72">
                  <c:v>1165.181</c:v>
                </c:pt>
                <c:pt idx="73">
                  <c:v>1098.0029999999999</c:v>
                </c:pt>
                <c:pt idx="74">
                  <c:v>817.01900000000001</c:v>
                </c:pt>
                <c:pt idx="75">
                  <c:v>666.38199999999995</c:v>
                </c:pt>
                <c:pt idx="76">
                  <c:v>529.31399999999996</c:v>
                </c:pt>
                <c:pt idx="77">
                  <c:v>485.69499999999999</c:v>
                </c:pt>
                <c:pt idx="78">
                  <c:v>276.887</c:v>
                </c:pt>
                <c:pt idx="79">
                  <c:v>267.72500000000002</c:v>
                </c:pt>
                <c:pt idx="80">
                  <c:v>358.089</c:v>
                </c:pt>
                <c:pt idx="81">
                  <c:v>171.11500000000001</c:v>
                </c:pt>
                <c:pt idx="82">
                  <c:v>124.241</c:v>
                </c:pt>
                <c:pt idx="83">
                  <c:v>106.316</c:v>
                </c:pt>
                <c:pt idx="84">
                  <c:v>116.099</c:v>
                </c:pt>
                <c:pt idx="85">
                  <c:v>138.63800000000001</c:v>
                </c:pt>
                <c:pt idx="86">
                  <c:v>141.75399999999999</c:v>
                </c:pt>
                <c:pt idx="87">
                  <c:v>106.49299999999999</c:v>
                </c:pt>
                <c:pt idx="88">
                  <c:v>91.713999999999999</c:v>
                </c:pt>
                <c:pt idx="89">
                  <c:v>84.537000000000006</c:v>
                </c:pt>
                <c:pt idx="90">
                  <c:v>76.551000000000002</c:v>
                </c:pt>
                <c:pt idx="91">
                  <c:v>57.756</c:v>
                </c:pt>
                <c:pt idx="92">
                  <c:v>57.087000000000003</c:v>
                </c:pt>
                <c:pt idx="93">
                  <c:v>59.655000000000001</c:v>
                </c:pt>
                <c:pt idx="94">
                  <c:v>60.98</c:v>
                </c:pt>
                <c:pt idx="95">
                  <c:v>62.308999999999997</c:v>
                </c:pt>
                <c:pt idx="96">
                  <c:v>62.286999999999999</c:v>
                </c:pt>
                <c:pt idx="97">
                  <c:v>61.401000000000003</c:v>
                </c:pt>
                <c:pt idx="98">
                  <c:v>63.271000000000001</c:v>
                </c:pt>
                <c:pt idx="99">
                  <c:v>62.856999999999999</c:v>
                </c:pt>
                <c:pt idx="100">
                  <c:v>61.061</c:v>
                </c:pt>
                <c:pt idx="101">
                  <c:v>59.226999999999997</c:v>
                </c:pt>
                <c:pt idx="102">
                  <c:v>59.000999999999998</c:v>
                </c:pt>
                <c:pt idx="103">
                  <c:v>62.3</c:v>
                </c:pt>
                <c:pt idx="104">
                  <c:v>63.045999999999999</c:v>
                </c:pt>
                <c:pt idx="105">
                  <c:v>64.671000000000006</c:v>
                </c:pt>
                <c:pt idx="106">
                  <c:v>64.242000000000004</c:v>
                </c:pt>
                <c:pt idx="107">
                  <c:v>64.709999999999994</c:v>
                </c:pt>
                <c:pt idx="108">
                  <c:v>63.89</c:v>
                </c:pt>
                <c:pt idx="109">
                  <c:v>66.597999999999999</c:v>
                </c:pt>
                <c:pt idx="110">
                  <c:v>70.343999999999994</c:v>
                </c:pt>
                <c:pt idx="111">
                  <c:v>63.686</c:v>
                </c:pt>
                <c:pt idx="112">
                  <c:v>58.311</c:v>
                </c:pt>
                <c:pt idx="113">
                  <c:v>60.613</c:v>
                </c:pt>
                <c:pt idx="114">
                  <c:v>61.442999999999998</c:v>
                </c:pt>
                <c:pt idx="115">
                  <c:v>51.52</c:v>
                </c:pt>
                <c:pt idx="116">
                  <c:v>51.756999999999998</c:v>
                </c:pt>
                <c:pt idx="117">
                  <c:v>56.783000000000001</c:v>
                </c:pt>
                <c:pt idx="118">
                  <c:v>60.518999999999998</c:v>
                </c:pt>
                <c:pt idx="119">
                  <c:v>61.423000000000002</c:v>
                </c:pt>
                <c:pt idx="120">
                  <c:v>61.71</c:v>
                </c:pt>
                <c:pt idx="121">
                  <c:v>62.133000000000003</c:v>
                </c:pt>
                <c:pt idx="122">
                  <c:v>63.401000000000003</c:v>
                </c:pt>
                <c:pt idx="123">
                  <c:v>64.942999999999998</c:v>
                </c:pt>
                <c:pt idx="124">
                  <c:v>60.848999999999997</c:v>
                </c:pt>
                <c:pt idx="125">
                  <c:v>59.162999999999997</c:v>
                </c:pt>
                <c:pt idx="126">
                  <c:v>55.645000000000003</c:v>
                </c:pt>
                <c:pt idx="127">
                  <c:v>56.465000000000003</c:v>
                </c:pt>
                <c:pt idx="128">
                  <c:v>58.231000000000002</c:v>
                </c:pt>
                <c:pt idx="129">
                  <c:v>58.902000000000001</c:v>
                </c:pt>
                <c:pt idx="130">
                  <c:v>60.551000000000002</c:v>
                </c:pt>
                <c:pt idx="131">
                  <c:v>60.968000000000004</c:v>
                </c:pt>
                <c:pt idx="132">
                  <c:v>64.784999999999997</c:v>
                </c:pt>
                <c:pt idx="133">
                  <c:v>67.745999999999995</c:v>
                </c:pt>
                <c:pt idx="134">
                  <c:v>68.873999999999995</c:v>
                </c:pt>
                <c:pt idx="135">
                  <c:v>71.896000000000001</c:v>
                </c:pt>
                <c:pt idx="136">
                  <c:v>72.680000000000007</c:v>
                </c:pt>
                <c:pt idx="137">
                  <c:v>75.132999999999996</c:v>
                </c:pt>
                <c:pt idx="138">
                  <c:v>76.353999999999999</c:v>
                </c:pt>
                <c:pt idx="139">
                  <c:v>78.528000000000006</c:v>
                </c:pt>
                <c:pt idx="140">
                  <c:v>81.894000000000005</c:v>
                </c:pt>
                <c:pt idx="141">
                  <c:v>84.087000000000003</c:v>
                </c:pt>
                <c:pt idx="142">
                  <c:v>87.671000000000006</c:v>
                </c:pt>
                <c:pt idx="143">
                  <c:v>90.113</c:v>
                </c:pt>
                <c:pt idx="144">
                  <c:v>93.447999999999993</c:v>
                </c:pt>
                <c:pt idx="145">
                  <c:v>97.218000000000004</c:v>
                </c:pt>
                <c:pt idx="146">
                  <c:v>96.384</c:v>
                </c:pt>
                <c:pt idx="147">
                  <c:v>92.307000000000002</c:v>
                </c:pt>
                <c:pt idx="148">
                  <c:v>95.283000000000001</c:v>
                </c:pt>
                <c:pt idx="149">
                  <c:v>96.926000000000002</c:v>
                </c:pt>
                <c:pt idx="150">
                  <c:v>100.036</c:v>
                </c:pt>
                <c:pt idx="151">
                  <c:v>97.516000000000005</c:v>
                </c:pt>
                <c:pt idx="152">
                  <c:v>100.32899999999999</c:v>
                </c:pt>
                <c:pt idx="153">
                  <c:v>106.291</c:v>
                </c:pt>
                <c:pt idx="154">
                  <c:v>107.65</c:v>
                </c:pt>
                <c:pt idx="155">
                  <c:v>107.184</c:v>
                </c:pt>
                <c:pt idx="156">
                  <c:v>103.66500000000001</c:v>
                </c:pt>
                <c:pt idx="157">
                  <c:v>100.45699999999999</c:v>
                </c:pt>
                <c:pt idx="158">
                  <c:v>101.486</c:v>
                </c:pt>
                <c:pt idx="159">
                  <c:v>99.262</c:v>
                </c:pt>
                <c:pt idx="160">
                  <c:v>97.164000000000001</c:v>
                </c:pt>
                <c:pt idx="161">
                  <c:v>92.212999999999994</c:v>
                </c:pt>
                <c:pt idx="162">
                  <c:v>91.298000000000002</c:v>
                </c:pt>
                <c:pt idx="163">
                  <c:v>88.450999999999993</c:v>
                </c:pt>
                <c:pt idx="164">
                  <c:v>83.456999999999994</c:v>
                </c:pt>
                <c:pt idx="165">
                  <c:v>85.828999999999994</c:v>
                </c:pt>
                <c:pt idx="166">
                  <c:v>87.751000000000005</c:v>
                </c:pt>
                <c:pt idx="167">
                  <c:v>88.786000000000001</c:v>
                </c:pt>
                <c:pt idx="168">
                  <c:v>89.856999999999999</c:v>
                </c:pt>
                <c:pt idx="169">
                  <c:v>89.358999999999995</c:v>
                </c:pt>
                <c:pt idx="170">
                  <c:v>88.468000000000004</c:v>
                </c:pt>
                <c:pt idx="171">
                  <c:v>88.061000000000007</c:v>
                </c:pt>
                <c:pt idx="172">
                  <c:v>86.697999999999993</c:v>
                </c:pt>
                <c:pt idx="173">
                  <c:v>86.884</c:v>
                </c:pt>
                <c:pt idx="174">
                  <c:v>88.736000000000004</c:v>
                </c:pt>
                <c:pt idx="175">
                  <c:v>89.941000000000003</c:v>
                </c:pt>
                <c:pt idx="176">
                  <c:v>89.813000000000002</c:v>
                </c:pt>
                <c:pt idx="177">
                  <c:v>91.742999999999995</c:v>
                </c:pt>
                <c:pt idx="178">
                  <c:v>92.867999999999995</c:v>
                </c:pt>
                <c:pt idx="179">
                  <c:v>93.995999999999995</c:v>
                </c:pt>
                <c:pt idx="180">
                  <c:v>96.052000000000007</c:v>
                </c:pt>
                <c:pt idx="181">
                  <c:v>97.281999999999996</c:v>
                </c:pt>
                <c:pt idx="182">
                  <c:v>97.03</c:v>
                </c:pt>
                <c:pt idx="183">
                  <c:v>98.739000000000004</c:v>
                </c:pt>
                <c:pt idx="184">
                  <c:v>100.09</c:v>
                </c:pt>
                <c:pt idx="185">
                  <c:v>104.36799999999999</c:v>
                </c:pt>
                <c:pt idx="186">
                  <c:v>104.123</c:v>
                </c:pt>
                <c:pt idx="187">
                  <c:v>100.682</c:v>
                </c:pt>
                <c:pt idx="188">
                  <c:v>100.09</c:v>
                </c:pt>
                <c:pt idx="189">
                  <c:v>99.266999999999996</c:v>
                </c:pt>
                <c:pt idx="190">
                  <c:v>92.998000000000005</c:v>
                </c:pt>
                <c:pt idx="191">
                  <c:v>90.433000000000007</c:v>
                </c:pt>
                <c:pt idx="192">
                  <c:v>88.98</c:v>
                </c:pt>
                <c:pt idx="193">
                  <c:v>91.319000000000003</c:v>
                </c:pt>
                <c:pt idx="194">
                  <c:v>91.638999999999996</c:v>
                </c:pt>
                <c:pt idx="195">
                  <c:v>93.594999999999999</c:v>
                </c:pt>
                <c:pt idx="196">
                  <c:v>88.781000000000006</c:v>
                </c:pt>
                <c:pt idx="197">
                  <c:v>89.546999999999997</c:v>
                </c:pt>
                <c:pt idx="198">
                  <c:v>87.146000000000001</c:v>
                </c:pt>
                <c:pt idx="199">
                  <c:v>91.248000000000005</c:v>
                </c:pt>
                <c:pt idx="200">
                  <c:v>92.444000000000003</c:v>
                </c:pt>
                <c:pt idx="201">
                  <c:v>83.438999999999993</c:v>
                </c:pt>
                <c:pt idx="202">
                  <c:v>77.835999999999999</c:v>
                </c:pt>
                <c:pt idx="203">
                  <c:v>77.521000000000001</c:v>
                </c:pt>
                <c:pt idx="204">
                  <c:v>75.563000000000002</c:v>
                </c:pt>
                <c:pt idx="205">
                  <c:v>98.278000000000006</c:v>
                </c:pt>
                <c:pt idx="206">
                  <c:v>98.686000000000007</c:v>
                </c:pt>
                <c:pt idx="207">
                  <c:v>95.436000000000007</c:v>
                </c:pt>
                <c:pt idx="208">
                  <c:v>92.033000000000001</c:v>
                </c:pt>
                <c:pt idx="209">
                  <c:v>88.73</c:v>
                </c:pt>
                <c:pt idx="210">
                  <c:v>94.738</c:v>
                </c:pt>
                <c:pt idx="211">
                  <c:v>96.186999999999998</c:v>
                </c:pt>
                <c:pt idx="212">
                  <c:v>88.921999999999997</c:v>
                </c:pt>
                <c:pt idx="213">
                  <c:v>86.603999999999999</c:v>
                </c:pt>
                <c:pt idx="214">
                  <c:v>85.965999999999994</c:v>
                </c:pt>
                <c:pt idx="215">
                  <c:v>85.981999999999999</c:v>
                </c:pt>
                <c:pt idx="216">
                  <c:v>85.465999999999994</c:v>
                </c:pt>
                <c:pt idx="217">
                  <c:v>82.397999999999996</c:v>
                </c:pt>
                <c:pt idx="218">
                  <c:v>85.837000000000003</c:v>
                </c:pt>
                <c:pt idx="219">
                  <c:v>88.484999999999999</c:v>
                </c:pt>
                <c:pt idx="220">
                  <c:v>96.308999999999997</c:v>
                </c:pt>
                <c:pt idx="221">
                  <c:v>114.524</c:v>
                </c:pt>
                <c:pt idx="222">
                  <c:v>113.877</c:v>
                </c:pt>
                <c:pt idx="223">
                  <c:v>125.965</c:v>
                </c:pt>
                <c:pt idx="224">
                  <c:v>127.788</c:v>
                </c:pt>
                <c:pt idx="225">
                  <c:v>112.738</c:v>
                </c:pt>
                <c:pt idx="226">
                  <c:v>109.261</c:v>
                </c:pt>
                <c:pt idx="227">
                  <c:v>108.441</c:v>
                </c:pt>
                <c:pt idx="228">
                  <c:v>109.09099999999999</c:v>
                </c:pt>
                <c:pt idx="229">
                  <c:v>108.736</c:v>
                </c:pt>
                <c:pt idx="230">
                  <c:v>118.137</c:v>
                </c:pt>
                <c:pt idx="231">
                  <c:v>133.71899999999999</c:v>
                </c:pt>
                <c:pt idx="232">
                  <c:v>141.71199999999999</c:v>
                </c:pt>
                <c:pt idx="233">
                  <c:v>128.05099999999999</c:v>
                </c:pt>
                <c:pt idx="234">
                  <c:v>116.70399999999999</c:v>
                </c:pt>
                <c:pt idx="235">
                  <c:v>117.812</c:v>
                </c:pt>
                <c:pt idx="236">
                  <c:v>120.322</c:v>
                </c:pt>
                <c:pt idx="237">
                  <c:v>101.864</c:v>
                </c:pt>
                <c:pt idx="238">
                  <c:v>102.03700000000001</c:v>
                </c:pt>
                <c:pt idx="239">
                  <c:v>90.07</c:v>
                </c:pt>
                <c:pt idx="240">
                  <c:v>113.875</c:v>
                </c:pt>
                <c:pt idx="241">
                  <c:v>118.97799999999999</c:v>
                </c:pt>
                <c:pt idx="242">
                  <c:v>122.788</c:v>
                </c:pt>
                <c:pt idx="243">
                  <c:v>123.313</c:v>
                </c:pt>
                <c:pt idx="244">
                  <c:v>122.267</c:v>
                </c:pt>
                <c:pt idx="245">
                  <c:v>117.129</c:v>
                </c:pt>
                <c:pt idx="246">
                  <c:v>112.188</c:v>
                </c:pt>
                <c:pt idx="247">
                  <c:v>111.988</c:v>
                </c:pt>
                <c:pt idx="248">
                  <c:v>109.97799999999999</c:v>
                </c:pt>
                <c:pt idx="249">
                  <c:v>110.411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4-4931-B23C-253324E16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(repsm)'!$C$44</c:f>
              <c:strCache>
                <c:ptCount val="1"/>
                <c:pt idx="0">
                  <c:v>REPSM 3 7/8 PERP nc-21-REPSM 4 1/2 03/25/75 nc-25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(repsm)'!$F$24:$IU$24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(repsm)'!$F$44:$IU$44</c:f>
              <c:numCache>
                <c:formatCode>0</c:formatCode>
                <c:ptCount val="250"/>
                <c:pt idx="0">
                  <c:v>-113.69100000000003</c:v>
                </c:pt>
                <c:pt idx="1">
                  <c:v>-114.553</c:v>
                </c:pt>
                <c:pt idx="2">
                  <c:v>-123.61900000000003</c:v>
                </c:pt>
                <c:pt idx="3">
                  <c:v>-120.40299999999996</c:v>
                </c:pt>
                <c:pt idx="4">
                  <c:v>-118.81400000000002</c:v>
                </c:pt>
                <c:pt idx="5">
                  <c:v>-122.79000000000002</c:v>
                </c:pt>
                <c:pt idx="6">
                  <c:v>-117.61900000000003</c:v>
                </c:pt>
                <c:pt idx="7">
                  <c:v>-113.83199999999999</c:v>
                </c:pt>
                <c:pt idx="8">
                  <c:v>-122.11599999999999</c:v>
                </c:pt>
                <c:pt idx="9">
                  <c:v>-116.03300000000002</c:v>
                </c:pt>
                <c:pt idx="10">
                  <c:v>-107.00300000000004</c:v>
                </c:pt>
                <c:pt idx="11">
                  <c:v>-100.13299999999998</c:v>
                </c:pt>
                <c:pt idx="12">
                  <c:v>-106.07600000000002</c:v>
                </c:pt>
                <c:pt idx="13">
                  <c:v>-97.013999999999953</c:v>
                </c:pt>
                <c:pt idx="14">
                  <c:v>-105.27100000000002</c:v>
                </c:pt>
                <c:pt idx="15">
                  <c:v>-96.579999999999984</c:v>
                </c:pt>
                <c:pt idx="16">
                  <c:v>-80.728000000000009</c:v>
                </c:pt>
                <c:pt idx="17">
                  <c:v>-70.383999999999986</c:v>
                </c:pt>
                <c:pt idx="18">
                  <c:v>-52.204000000000008</c:v>
                </c:pt>
                <c:pt idx="19">
                  <c:v>-80.852000000000004</c:v>
                </c:pt>
                <c:pt idx="20">
                  <c:v>-97.858000000000004</c:v>
                </c:pt>
                <c:pt idx="21">
                  <c:v>-109.72800000000001</c:v>
                </c:pt>
                <c:pt idx="22">
                  <c:v>-118.00100000000003</c:v>
                </c:pt>
                <c:pt idx="23">
                  <c:v>13.489000000000033</c:v>
                </c:pt>
                <c:pt idx="24">
                  <c:v>2.1569999999999823</c:v>
                </c:pt>
                <c:pt idx="25">
                  <c:v>-67.488999999999976</c:v>
                </c:pt>
                <c:pt idx="26">
                  <c:v>-96.37</c:v>
                </c:pt>
                <c:pt idx="27">
                  <c:v>-91.400999999999954</c:v>
                </c:pt>
                <c:pt idx="28">
                  <c:v>-74.845000000000027</c:v>
                </c:pt>
                <c:pt idx="29">
                  <c:v>-37.045999999999992</c:v>
                </c:pt>
                <c:pt idx="30">
                  <c:v>-34.18199999999996</c:v>
                </c:pt>
                <c:pt idx="31">
                  <c:v>2.6909999999999741</c:v>
                </c:pt>
                <c:pt idx="32">
                  <c:v>45.498999999999967</c:v>
                </c:pt>
                <c:pt idx="33">
                  <c:v>138.48199999999997</c:v>
                </c:pt>
                <c:pt idx="34">
                  <c:v>171.41899999999998</c:v>
                </c:pt>
                <c:pt idx="35">
                  <c:v>161.61699999999996</c:v>
                </c:pt>
                <c:pt idx="36">
                  <c:v>141.11600000000004</c:v>
                </c:pt>
                <c:pt idx="37">
                  <c:v>125.15800000000002</c:v>
                </c:pt>
                <c:pt idx="38">
                  <c:v>122.39399999999995</c:v>
                </c:pt>
                <c:pt idx="39">
                  <c:v>139.83900000000006</c:v>
                </c:pt>
                <c:pt idx="40">
                  <c:v>119.20100000000008</c:v>
                </c:pt>
                <c:pt idx="41">
                  <c:v>116.04700000000003</c:v>
                </c:pt>
                <c:pt idx="42">
                  <c:v>114.67600000000004</c:v>
                </c:pt>
                <c:pt idx="43">
                  <c:v>133.91299999999995</c:v>
                </c:pt>
                <c:pt idx="44">
                  <c:v>90.069000000000017</c:v>
                </c:pt>
                <c:pt idx="45">
                  <c:v>87.323000000000036</c:v>
                </c:pt>
                <c:pt idx="46">
                  <c:v>75.744999999999948</c:v>
                </c:pt>
                <c:pt idx="47">
                  <c:v>79.209000000000003</c:v>
                </c:pt>
                <c:pt idx="48">
                  <c:v>89.848999999999933</c:v>
                </c:pt>
                <c:pt idx="49">
                  <c:v>112.30499999999995</c:v>
                </c:pt>
                <c:pt idx="50">
                  <c:v>180.41899999999998</c:v>
                </c:pt>
                <c:pt idx="51">
                  <c:v>159.08499999999992</c:v>
                </c:pt>
                <c:pt idx="52">
                  <c:v>43.212999999999965</c:v>
                </c:pt>
                <c:pt idx="53">
                  <c:v>-59.017999999999972</c:v>
                </c:pt>
                <c:pt idx="54">
                  <c:v>-65.271000000000015</c:v>
                </c:pt>
                <c:pt idx="55">
                  <c:v>-88.959000000000003</c:v>
                </c:pt>
                <c:pt idx="56">
                  <c:v>-99.799999999999955</c:v>
                </c:pt>
                <c:pt idx="57">
                  <c:v>-6.4919999999999618</c:v>
                </c:pt>
                <c:pt idx="58">
                  <c:v>92.838999999999999</c:v>
                </c:pt>
                <c:pt idx="59">
                  <c:v>117.30999999999995</c:v>
                </c:pt>
                <c:pt idx="60">
                  <c:v>204.41000000000008</c:v>
                </c:pt>
                <c:pt idx="61">
                  <c:v>216.30200000000002</c:v>
                </c:pt>
                <c:pt idx="62">
                  <c:v>217.97500000000002</c:v>
                </c:pt>
                <c:pt idx="63">
                  <c:v>213.29100000000005</c:v>
                </c:pt>
                <c:pt idx="64">
                  <c:v>214.75400000000002</c:v>
                </c:pt>
                <c:pt idx="65">
                  <c:v>207.73599999999999</c:v>
                </c:pt>
                <c:pt idx="66">
                  <c:v>182.42899999999997</c:v>
                </c:pt>
                <c:pt idx="67">
                  <c:v>231.255</c:v>
                </c:pt>
                <c:pt idx="68">
                  <c:v>263.27299999999991</c:v>
                </c:pt>
                <c:pt idx="69">
                  <c:v>494.4380000000001</c:v>
                </c:pt>
                <c:pt idx="70">
                  <c:v>523.18399999999997</c:v>
                </c:pt>
                <c:pt idx="71">
                  <c:v>498.70099999999991</c:v>
                </c:pt>
                <c:pt idx="72">
                  <c:v>543.32100000000003</c:v>
                </c:pt>
                <c:pt idx="73">
                  <c:v>510.03599999999994</c:v>
                </c:pt>
                <c:pt idx="74">
                  <c:v>289.32299999999998</c:v>
                </c:pt>
                <c:pt idx="75">
                  <c:v>165.96399999999994</c:v>
                </c:pt>
                <c:pt idx="76">
                  <c:v>84.998999999999967</c:v>
                </c:pt>
                <c:pt idx="77">
                  <c:v>54.985000000000014</c:v>
                </c:pt>
                <c:pt idx="78">
                  <c:v>-76.548999999999978</c:v>
                </c:pt>
                <c:pt idx="79">
                  <c:v>-83.354999999999961</c:v>
                </c:pt>
                <c:pt idx="80">
                  <c:v>-51.750999999999976</c:v>
                </c:pt>
                <c:pt idx="81">
                  <c:v>-96.156999999999982</c:v>
                </c:pt>
                <c:pt idx="82">
                  <c:v>-106.54199999999999</c:v>
                </c:pt>
                <c:pt idx="83">
                  <c:v>-114.95499999999998</c:v>
                </c:pt>
                <c:pt idx="84">
                  <c:v>-107.121</c:v>
                </c:pt>
                <c:pt idx="85">
                  <c:v>-103.94800000000001</c:v>
                </c:pt>
                <c:pt idx="86">
                  <c:v>-93.981999999999999</c:v>
                </c:pt>
                <c:pt idx="87">
                  <c:v>-105.53900000000002</c:v>
                </c:pt>
                <c:pt idx="88">
                  <c:v>-104.22999999999999</c:v>
                </c:pt>
                <c:pt idx="89">
                  <c:v>-105.721</c:v>
                </c:pt>
                <c:pt idx="90">
                  <c:v>-105.13799999999999</c:v>
                </c:pt>
                <c:pt idx="91">
                  <c:v>-103.417</c:v>
                </c:pt>
                <c:pt idx="92">
                  <c:v>-106.15300000000001</c:v>
                </c:pt>
                <c:pt idx="93">
                  <c:v>-102.91900000000001</c:v>
                </c:pt>
                <c:pt idx="94">
                  <c:v>-102.702</c:v>
                </c:pt>
                <c:pt idx="95">
                  <c:v>-99.975999999999999</c:v>
                </c:pt>
                <c:pt idx="96">
                  <c:v>-102.096</c:v>
                </c:pt>
                <c:pt idx="97">
                  <c:v>-102.50999999999999</c:v>
                </c:pt>
                <c:pt idx="98">
                  <c:v>-100.45299999999999</c:v>
                </c:pt>
                <c:pt idx="99">
                  <c:v>-102.471</c:v>
                </c:pt>
                <c:pt idx="100">
                  <c:v>-106.232</c:v>
                </c:pt>
                <c:pt idx="101">
                  <c:v>-105.61599999999999</c:v>
                </c:pt>
                <c:pt idx="102">
                  <c:v>-104.57399999999998</c:v>
                </c:pt>
                <c:pt idx="103">
                  <c:v>-105.099</c:v>
                </c:pt>
                <c:pt idx="104">
                  <c:v>-112.77100000000002</c:v>
                </c:pt>
                <c:pt idx="105">
                  <c:v>-121.48199999999999</c:v>
                </c:pt>
                <c:pt idx="106">
                  <c:v>-121.36499999999999</c:v>
                </c:pt>
                <c:pt idx="107">
                  <c:v>-119.127</c:v>
                </c:pt>
                <c:pt idx="108">
                  <c:v>-115.783</c:v>
                </c:pt>
                <c:pt idx="109">
                  <c:v>-115.33300000000001</c:v>
                </c:pt>
                <c:pt idx="110">
                  <c:v>-117.48500000000001</c:v>
                </c:pt>
                <c:pt idx="111">
                  <c:v>-109.13399999999999</c:v>
                </c:pt>
                <c:pt idx="112">
                  <c:v>-101.77599999999998</c:v>
                </c:pt>
                <c:pt idx="113">
                  <c:v>-93.137</c:v>
                </c:pt>
                <c:pt idx="114">
                  <c:v>-89.218000000000004</c:v>
                </c:pt>
                <c:pt idx="115">
                  <c:v>-96.609999999999985</c:v>
                </c:pt>
                <c:pt idx="116">
                  <c:v>-97.054000000000002</c:v>
                </c:pt>
                <c:pt idx="117">
                  <c:v>-95.805999999999997</c:v>
                </c:pt>
                <c:pt idx="118">
                  <c:v>-93.1</c:v>
                </c:pt>
                <c:pt idx="119">
                  <c:v>-90.304000000000002</c:v>
                </c:pt>
                <c:pt idx="120">
                  <c:v>-88.144999999999982</c:v>
                </c:pt>
                <c:pt idx="121">
                  <c:v>-90.408999999999992</c:v>
                </c:pt>
                <c:pt idx="122">
                  <c:v>-88.996999999999986</c:v>
                </c:pt>
                <c:pt idx="123">
                  <c:v>-91.872</c:v>
                </c:pt>
                <c:pt idx="124">
                  <c:v>-95.91500000000002</c:v>
                </c:pt>
                <c:pt idx="125">
                  <c:v>-97.13000000000001</c:v>
                </c:pt>
                <c:pt idx="126">
                  <c:v>-99.344999999999999</c:v>
                </c:pt>
                <c:pt idx="127">
                  <c:v>-94.902999999999992</c:v>
                </c:pt>
                <c:pt idx="128">
                  <c:v>-92.212000000000018</c:v>
                </c:pt>
                <c:pt idx="129">
                  <c:v>-88.410000000000011</c:v>
                </c:pt>
                <c:pt idx="130">
                  <c:v>-93.350000000000009</c:v>
                </c:pt>
                <c:pt idx="131">
                  <c:v>-91.130999999999986</c:v>
                </c:pt>
                <c:pt idx="132">
                  <c:v>-88.038000000000011</c:v>
                </c:pt>
                <c:pt idx="133">
                  <c:v>-87.784000000000006</c:v>
                </c:pt>
                <c:pt idx="134">
                  <c:v>-86.88900000000001</c:v>
                </c:pt>
                <c:pt idx="135">
                  <c:v>-87.097999999999999</c:v>
                </c:pt>
                <c:pt idx="136">
                  <c:v>-89.736999999999995</c:v>
                </c:pt>
                <c:pt idx="137">
                  <c:v>-87.708000000000013</c:v>
                </c:pt>
                <c:pt idx="138">
                  <c:v>-87.994000000000014</c:v>
                </c:pt>
                <c:pt idx="139">
                  <c:v>-89.452999999999989</c:v>
                </c:pt>
                <c:pt idx="140">
                  <c:v>-90.781999999999982</c:v>
                </c:pt>
                <c:pt idx="141">
                  <c:v>-87.118999999999986</c:v>
                </c:pt>
                <c:pt idx="142">
                  <c:v>-86.322999999999993</c:v>
                </c:pt>
                <c:pt idx="143">
                  <c:v>-87.11099999999999</c:v>
                </c:pt>
                <c:pt idx="144">
                  <c:v>-87.221000000000018</c:v>
                </c:pt>
                <c:pt idx="145">
                  <c:v>-91.183999999999983</c:v>
                </c:pt>
                <c:pt idx="146">
                  <c:v>-94.713000000000008</c:v>
                </c:pt>
                <c:pt idx="147">
                  <c:v>-88.035000000000011</c:v>
                </c:pt>
                <c:pt idx="148">
                  <c:v>-88.95</c:v>
                </c:pt>
                <c:pt idx="149">
                  <c:v>-89.35799999999999</c:v>
                </c:pt>
                <c:pt idx="150">
                  <c:v>-87</c:v>
                </c:pt>
                <c:pt idx="151">
                  <c:v>-87.652000000000001</c:v>
                </c:pt>
                <c:pt idx="152">
                  <c:v>-88.864999999999995</c:v>
                </c:pt>
                <c:pt idx="153">
                  <c:v>-93.009000000000015</c:v>
                </c:pt>
                <c:pt idx="154">
                  <c:v>-92.651999999999987</c:v>
                </c:pt>
                <c:pt idx="155">
                  <c:v>-94.324000000000012</c:v>
                </c:pt>
                <c:pt idx="156">
                  <c:v>-92.435999999999993</c:v>
                </c:pt>
                <c:pt idx="157">
                  <c:v>-94.301999999999992</c:v>
                </c:pt>
                <c:pt idx="158">
                  <c:v>-95.291999999999987</c:v>
                </c:pt>
                <c:pt idx="159">
                  <c:v>-96.865000000000009</c:v>
                </c:pt>
                <c:pt idx="160">
                  <c:v>-94.873000000000005</c:v>
                </c:pt>
                <c:pt idx="161">
                  <c:v>-93.808999999999997</c:v>
                </c:pt>
                <c:pt idx="162">
                  <c:v>-92.687000000000012</c:v>
                </c:pt>
                <c:pt idx="163">
                  <c:v>-91.94</c:v>
                </c:pt>
                <c:pt idx="164">
                  <c:v>-86.324000000000012</c:v>
                </c:pt>
                <c:pt idx="165">
                  <c:v>-84.864999999999995</c:v>
                </c:pt>
                <c:pt idx="166">
                  <c:v>-79.12</c:v>
                </c:pt>
                <c:pt idx="167">
                  <c:v>-83.278999999999996</c:v>
                </c:pt>
                <c:pt idx="168">
                  <c:v>-87.91</c:v>
                </c:pt>
                <c:pt idx="169">
                  <c:v>-90.429000000000016</c:v>
                </c:pt>
                <c:pt idx="170">
                  <c:v>-85.195999999999984</c:v>
                </c:pt>
                <c:pt idx="171">
                  <c:v>-80.900000000000006</c:v>
                </c:pt>
                <c:pt idx="172">
                  <c:v>-76.962000000000003</c:v>
                </c:pt>
                <c:pt idx="173">
                  <c:v>-78.694000000000003</c:v>
                </c:pt>
                <c:pt idx="174">
                  <c:v>-81.728999999999999</c:v>
                </c:pt>
                <c:pt idx="175">
                  <c:v>-84.108000000000004</c:v>
                </c:pt>
                <c:pt idx="176">
                  <c:v>-82.917999999999992</c:v>
                </c:pt>
                <c:pt idx="177">
                  <c:v>-81.113</c:v>
                </c:pt>
                <c:pt idx="178">
                  <c:v>-84.334000000000003</c:v>
                </c:pt>
                <c:pt idx="179">
                  <c:v>-85.691000000000017</c:v>
                </c:pt>
                <c:pt idx="180">
                  <c:v>-84.058000000000007</c:v>
                </c:pt>
                <c:pt idx="181">
                  <c:v>-86.697999999999993</c:v>
                </c:pt>
                <c:pt idx="182">
                  <c:v>-90.838999999999999</c:v>
                </c:pt>
                <c:pt idx="183">
                  <c:v>-88.9</c:v>
                </c:pt>
                <c:pt idx="184">
                  <c:v>-94.371000000000009</c:v>
                </c:pt>
                <c:pt idx="185">
                  <c:v>-95.328000000000003</c:v>
                </c:pt>
                <c:pt idx="186">
                  <c:v>-97.326000000000008</c:v>
                </c:pt>
                <c:pt idx="187">
                  <c:v>-96.981000000000009</c:v>
                </c:pt>
                <c:pt idx="188">
                  <c:v>-98.343999999999994</c:v>
                </c:pt>
                <c:pt idx="189">
                  <c:v>-102.34200000000001</c:v>
                </c:pt>
                <c:pt idx="190">
                  <c:v>-103.21399999999998</c:v>
                </c:pt>
                <c:pt idx="191">
                  <c:v>-102.73199999999999</c:v>
                </c:pt>
                <c:pt idx="192">
                  <c:v>-105.462</c:v>
                </c:pt>
                <c:pt idx="193">
                  <c:v>-105.777</c:v>
                </c:pt>
                <c:pt idx="194">
                  <c:v>-108.04</c:v>
                </c:pt>
                <c:pt idx="195">
                  <c:v>-109.256</c:v>
                </c:pt>
                <c:pt idx="196">
                  <c:v>-114.499</c:v>
                </c:pt>
                <c:pt idx="197">
                  <c:v>-114.37299999999999</c:v>
                </c:pt>
                <c:pt idx="198">
                  <c:v>-113.82299999999999</c:v>
                </c:pt>
                <c:pt idx="199">
                  <c:v>-114.877</c:v>
                </c:pt>
                <c:pt idx="200">
                  <c:v>-115.22699999999999</c:v>
                </c:pt>
                <c:pt idx="201">
                  <c:v>-118.09700000000001</c:v>
                </c:pt>
                <c:pt idx="202">
                  <c:v>-119.199</c:v>
                </c:pt>
                <c:pt idx="203">
                  <c:v>-117.902</c:v>
                </c:pt>
                <c:pt idx="204">
                  <c:v>-122.15400000000001</c:v>
                </c:pt>
                <c:pt idx="205">
                  <c:v>-121.54699999999998</c:v>
                </c:pt>
                <c:pt idx="206">
                  <c:v>-120.52199999999999</c:v>
                </c:pt>
                <c:pt idx="207">
                  <c:v>-117.26999999999998</c:v>
                </c:pt>
                <c:pt idx="208">
                  <c:v>-120.85699999999999</c:v>
                </c:pt>
                <c:pt idx="209">
                  <c:v>-119.80499999999999</c:v>
                </c:pt>
                <c:pt idx="210">
                  <c:v>-122.03</c:v>
                </c:pt>
                <c:pt idx="211">
                  <c:v>-123.18599999999999</c:v>
                </c:pt>
                <c:pt idx="212">
                  <c:v>-127.68899999999999</c:v>
                </c:pt>
                <c:pt idx="213">
                  <c:v>-128.61000000000001</c:v>
                </c:pt>
                <c:pt idx="214">
                  <c:v>-129.32100000000003</c:v>
                </c:pt>
                <c:pt idx="215">
                  <c:v>-129.93799999999999</c:v>
                </c:pt>
                <c:pt idx="216">
                  <c:v>-129.33699999999999</c:v>
                </c:pt>
                <c:pt idx="217">
                  <c:v>-132.072</c:v>
                </c:pt>
                <c:pt idx="218">
                  <c:v>-127.01199999999999</c:v>
                </c:pt>
                <c:pt idx="219">
                  <c:v>-124.91799999999999</c:v>
                </c:pt>
                <c:pt idx="220">
                  <c:v>-126.34299999999999</c:v>
                </c:pt>
                <c:pt idx="221">
                  <c:v>-118.74000000000001</c:v>
                </c:pt>
                <c:pt idx="222">
                  <c:v>-123.84600000000002</c:v>
                </c:pt>
                <c:pt idx="223">
                  <c:v>-121.61699999999999</c:v>
                </c:pt>
                <c:pt idx="224">
                  <c:v>-120.91600000000001</c:v>
                </c:pt>
                <c:pt idx="225">
                  <c:v>-119.59200000000001</c:v>
                </c:pt>
                <c:pt idx="226">
                  <c:v>-119.256</c:v>
                </c:pt>
                <c:pt idx="227">
                  <c:v>-113.428</c:v>
                </c:pt>
                <c:pt idx="228">
                  <c:v>-113.253</c:v>
                </c:pt>
                <c:pt idx="229">
                  <c:v>-113.19099999999999</c:v>
                </c:pt>
                <c:pt idx="230">
                  <c:v>-111.495</c:v>
                </c:pt>
                <c:pt idx="231">
                  <c:v>-100.27600000000001</c:v>
                </c:pt>
                <c:pt idx="232">
                  <c:v>-98.854000000000013</c:v>
                </c:pt>
                <c:pt idx="233">
                  <c:v>-101.42700000000002</c:v>
                </c:pt>
                <c:pt idx="234">
                  <c:v>-104.17100000000001</c:v>
                </c:pt>
                <c:pt idx="235">
                  <c:v>-99.822999999999993</c:v>
                </c:pt>
                <c:pt idx="236">
                  <c:v>-94.042000000000002</c:v>
                </c:pt>
                <c:pt idx="237">
                  <c:v>-98.10499999999999</c:v>
                </c:pt>
                <c:pt idx="238">
                  <c:v>-93.97</c:v>
                </c:pt>
                <c:pt idx="239">
                  <c:v>-103.185</c:v>
                </c:pt>
                <c:pt idx="240">
                  <c:v>-91.740000000000009</c:v>
                </c:pt>
                <c:pt idx="241">
                  <c:v>-95.284000000000006</c:v>
                </c:pt>
                <c:pt idx="242">
                  <c:v>-97.245999999999995</c:v>
                </c:pt>
                <c:pt idx="243">
                  <c:v>-95.577999999999989</c:v>
                </c:pt>
                <c:pt idx="244">
                  <c:v>-93.451999999999998</c:v>
                </c:pt>
                <c:pt idx="245">
                  <c:v>-88.192999999999998</c:v>
                </c:pt>
                <c:pt idx="246">
                  <c:v>-81.60199999999999</c:v>
                </c:pt>
                <c:pt idx="247">
                  <c:v>-81.893000000000001</c:v>
                </c:pt>
                <c:pt idx="248">
                  <c:v>-82.179999999999993</c:v>
                </c:pt>
                <c:pt idx="249">
                  <c:v>-82.835000000000008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F-4B25-9E02-4A0AA903B09A}"/>
            </c:ext>
          </c:extLst>
        </c:ser>
        <c:ser>
          <c:idx val="1"/>
          <c:order val="1"/>
          <c:tx>
            <c:strRef>
              <c:f>'directH (repsm)'!$C$45</c:f>
              <c:strCache>
                <c:ptCount val="1"/>
                <c:pt idx="0">
                  <c:v>REPSM 3 7/8 PERP nc-21-REPSM 3 3/4 PERP nc-26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(repsm)'!$F$45:$SQ$45</c:f>
              <c:numCache>
                <c:formatCode>0</c:formatCode>
                <c:ptCount val="506"/>
                <c:pt idx="0">
                  <c:v>-130.51700000000005</c:v>
                </c:pt>
                <c:pt idx="1">
                  <c:v>-139.66399999999999</c:v>
                </c:pt>
                <c:pt idx="2">
                  <c:v>-151.11900000000003</c:v>
                </c:pt>
                <c:pt idx="3">
                  <c:v>-147.959</c:v>
                </c:pt>
                <c:pt idx="4">
                  <c:v>-146.274</c:v>
                </c:pt>
                <c:pt idx="5">
                  <c:v>-151.02800000000002</c:v>
                </c:pt>
                <c:pt idx="6">
                  <c:v>-146.529</c:v>
                </c:pt>
                <c:pt idx="7">
                  <c:v>-142.50200000000001</c:v>
                </c:pt>
                <c:pt idx="8">
                  <c:v>-152.846</c:v>
                </c:pt>
                <c:pt idx="9">
                  <c:v>-144.73900000000003</c:v>
                </c:pt>
                <c:pt idx="10">
                  <c:v>-139.74200000000002</c:v>
                </c:pt>
                <c:pt idx="11">
                  <c:v>-131.22800000000001</c:v>
                </c:pt>
                <c:pt idx="12">
                  <c:v>-127.839</c:v>
                </c:pt>
                <c:pt idx="13">
                  <c:v>-119.411</c:v>
                </c:pt>
                <c:pt idx="14">
                  <c:v>-125.005</c:v>
                </c:pt>
                <c:pt idx="15">
                  <c:v>-123.99599999999998</c:v>
                </c:pt>
                <c:pt idx="16">
                  <c:v>-109.80600000000004</c:v>
                </c:pt>
                <c:pt idx="17">
                  <c:v>-101.66999999999999</c:v>
                </c:pt>
                <c:pt idx="18">
                  <c:v>-81.914999999999964</c:v>
                </c:pt>
                <c:pt idx="19">
                  <c:v>-109.19500000000002</c:v>
                </c:pt>
                <c:pt idx="20">
                  <c:v>-129.83100000000002</c:v>
                </c:pt>
                <c:pt idx="21">
                  <c:v>234.334</c:v>
                </c:pt>
                <c:pt idx="22">
                  <c:v>246.66399999999999</c:v>
                </c:pt>
                <c:pt idx="23">
                  <c:v>386.21300000000002</c:v>
                </c:pt>
                <c:pt idx="24">
                  <c:v>375.21</c:v>
                </c:pt>
                <c:pt idx="25">
                  <c:v>303.09100000000001</c:v>
                </c:pt>
                <c:pt idx="26">
                  <c:v>274.423</c:v>
                </c:pt>
                <c:pt idx="27">
                  <c:v>298.44600000000003</c:v>
                </c:pt>
                <c:pt idx="28">
                  <c:v>325.642</c:v>
                </c:pt>
                <c:pt idx="29">
                  <c:v>375.52300000000002</c:v>
                </c:pt>
                <c:pt idx="30">
                  <c:v>385.23</c:v>
                </c:pt>
                <c:pt idx="31">
                  <c:v>432.53699999999998</c:v>
                </c:pt>
                <c:pt idx="32">
                  <c:v>488.64699999999999</c:v>
                </c:pt>
                <c:pt idx="33">
                  <c:v>601.23699999999997</c:v>
                </c:pt>
                <c:pt idx="34">
                  <c:v>651.649</c:v>
                </c:pt>
                <c:pt idx="35">
                  <c:v>643.57799999999997</c:v>
                </c:pt>
                <c:pt idx="36">
                  <c:v>616.91700000000003</c:v>
                </c:pt>
                <c:pt idx="37">
                  <c:v>598.93700000000001</c:v>
                </c:pt>
                <c:pt idx="38">
                  <c:v>599.66499999999996</c:v>
                </c:pt>
                <c:pt idx="39">
                  <c:v>614.02700000000004</c:v>
                </c:pt>
                <c:pt idx="40">
                  <c:v>603.86300000000006</c:v>
                </c:pt>
                <c:pt idx="41">
                  <c:v>608</c:v>
                </c:pt>
                <c:pt idx="42">
                  <c:v>612.72500000000002</c:v>
                </c:pt>
                <c:pt idx="43">
                  <c:v>636.11199999999997</c:v>
                </c:pt>
                <c:pt idx="44">
                  <c:v>581.78399999999999</c:v>
                </c:pt>
                <c:pt idx="45">
                  <c:v>575.13400000000001</c:v>
                </c:pt>
                <c:pt idx="46">
                  <c:v>560.91999999999996</c:v>
                </c:pt>
                <c:pt idx="47">
                  <c:v>561.23599999999999</c:v>
                </c:pt>
                <c:pt idx="48">
                  <c:v>588.07899999999995</c:v>
                </c:pt>
                <c:pt idx="49">
                  <c:v>615.72799999999995</c:v>
                </c:pt>
                <c:pt idx="50">
                  <c:v>707.31600000000003</c:v>
                </c:pt>
                <c:pt idx="51">
                  <c:v>689.32399999999996</c:v>
                </c:pt>
                <c:pt idx="52">
                  <c:v>518.17899999999997</c:v>
                </c:pt>
                <c:pt idx="53">
                  <c:v>391.245</c:v>
                </c:pt>
                <c:pt idx="54">
                  <c:v>385.99099999999999</c:v>
                </c:pt>
                <c:pt idx="55">
                  <c:v>349.25200000000001</c:v>
                </c:pt>
                <c:pt idx="56">
                  <c:v>334.66500000000002</c:v>
                </c:pt>
                <c:pt idx="57">
                  <c:v>466.90100000000001</c:v>
                </c:pt>
                <c:pt idx="58">
                  <c:v>596.14499999999998</c:v>
                </c:pt>
                <c:pt idx="59">
                  <c:v>633.86099999999999</c:v>
                </c:pt>
                <c:pt idx="60">
                  <c:v>742.75800000000004</c:v>
                </c:pt>
                <c:pt idx="61">
                  <c:v>759.101</c:v>
                </c:pt>
                <c:pt idx="62">
                  <c:v>749.42100000000005</c:v>
                </c:pt>
                <c:pt idx="63">
                  <c:v>744.48400000000004</c:v>
                </c:pt>
                <c:pt idx="64">
                  <c:v>744.80899999999997</c:v>
                </c:pt>
                <c:pt idx="65">
                  <c:v>743.73400000000004</c:v>
                </c:pt>
                <c:pt idx="66">
                  <c:v>709.84799999999996</c:v>
                </c:pt>
                <c:pt idx="67">
                  <c:v>772.50699999999995</c:v>
                </c:pt>
                <c:pt idx="68">
                  <c:v>819.96299999999997</c:v>
                </c:pt>
                <c:pt idx="69">
                  <c:v>1114.6220000000001</c:v>
                </c:pt>
                <c:pt idx="70">
                  <c:v>1151.009</c:v>
                </c:pt>
                <c:pt idx="71">
                  <c:v>1116.8009999999999</c:v>
                </c:pt>
                <c:pt idx="72">
                  <c:v>1165.181</c:v>
                </c:pt>
                <c:pt idx="73">
                  <c:v>1098.0029999999999</c:v>
                </c:pt>
                <c:pt idx="74">
                  <c:v>817.01900000000001</c:v>
                </c:pt>
                <c:pt idx="75">
                  <c:v>666.38199999999995</c:v>
                </c:pt>
                <c:pt idx="76">
                  <c:v>529.31399999999996</c:v>
                </c:pt>
                <c:pt idx="77">
                  <c:v>485.69499999999999</c:v>
                </c:pt>
                <c:pt idx="78">
                  <c:v>276.887</c:v>
                </c:pt>
                <c:pt idx="79">
                  <c:v>267.72500000000002</c:v>
                </c:pt>
                <c:pt idx="80">
                  <c:v>358.089</c:v>
                </c:pt>
                <c:pt idx="81">
                  <c:v>171.11500000000001</c:v>
                </c:pt>
                <c:pt idx="82">
                  <c:v>124.241</c:v>
                </c:pt>
                <c:pt idx="83">
                  <c:v>106.316</c:v>
                </c:pt>
                <c:pt idx="84">
                  <c:v>116.099</c:v>
                </c:pt>
                <c:pt idx="85">
                  <c:v>138.63800000000001</c:v>
                </c:pt>
                <c:pt idx="86">
                  <c:v>141.75399999999999</c:v>
                </c:pt>
                <c:pt idx="87">
                  <c:v>106.49299999999999</c:v>
                </c:pt>
                <c:pt idx="88">
                  <c:v>91.713999999999999</c:v>
                </c:pt>
                <c:pt idx="89">
                  <c:v>84.537000000000006</c:v>
                </c:pt>
                <c:pt idx="90">
                  <c:v>76.551000000000002</c:v>
                </c:pt>
                <c:pt idx="91">
                  <c:v>57.756</c:v>
                </c:pt>
                <c:pt idx="92">
                  <c:v>57.087000000000003</c:v>
                </c:pt>
                <c:pt idx="93">
                  <c:v>59.655000000000001</c:v>
                </c:pt>
                <c:pt idx="94">
                  <c:v>60.98</c:v>
                </c:pt>
                <c:pt idx="95">
                  <c:v>62.308999999999997</c:v>
                </c:pt>
                <c:pt idx="96">
                  <c:v>62.286999999999999</c:v>
                </c:pt>
                <c:pt idx="97">
                  <c:v>61.401000000000003</c:v>
                </c:pt>
                <c:pt idx="98">
                  <c:v>63.271000000000001</c:v>
                </c:pt>
                <c:pt idx="99">
                  <c:v>62.856999999999999</c:v>
                </c:pt>
                <c:pt idx="100">
                  <c:v>61.061</c:v>
                </c:pt>
                <c:pt idx="101">
                  <c:v>59.226999999999997</c:v>
                </c:pt>
                <c:pt idx="102">
                  <c:v>59.000999999999998</c:v>
                </c:pt>
                <c:pt idx="103">
                  <c:v>62.3</c:v>
                </c:pt>
                <c:pt idx="104">
                  <c:v>63.045999999999999</c:v>
                </c:pt>
                <c:pt idx="105">
                  <c:v>64.671000000000006</c:v>
                </c:pt>
                <c:pt idx="106">
                  <c:v>64.242000000000004</c:v>
                </c:pt>
                <c:pt idx="107">
                  <c:v>64.709999999999994</c:v>
                </c:pt>
                <c:pt idx="108">
                  <c:v>63.89</c:v>
                </c:pt>
                <c:pt idx="109">
                  <c:v>66.597999999999999</c:v>
                </c:pt>
                <c:pt idx="110">
                  <c:v>70.343999999999994</c:v>
                </c:pt>
                <c:pt idx="111">
                  <c:v>63.686</c:v>
                </c:pt>
                <c:pt idx="112">
                  <c:v>58.311</c:v>
                </c:pt>
                <c:pt idx="113">
                  <c:v>60.613</c:v>
                </c:pt>
                <c:pt idx="114">
                  <c:v>61.442999999999998</c:v>
                </c:pt>
                <c:pt idx="115">
                  <c:v>51.52</c:v>
                </c:pt>
                <c:pt idx="116">
                  <c:v>51.756999999999998</c:v>
                </c:pt>
                <c:pt idx="117">
                  <c:v>56.783000000000001</c:v>
                </c:pt>
                <c:pt idx="118">
                  <c:v>60.518999999999998</c:v>
                </c:pt>
                <c:pt idx="119">
                  <c:v>61.423000000000002</c:v>
                </c:pt>
                <c:pt idx="120">
                  <c:v>61.71</c:v>
                </c:pt>
                <c:pt idx="121">
                  <c:v>62.133000000000003</c:v>
                </c:pt>
                <c:pt idx="122">
                  <c:v>63.401000000000003</c:v>
                </c:pt>
                <c:pt idx="123">
                  <c:v>64.942999999999998</c:v>
                </c:pt>
                <c:pt idx="124">
                  <c:v>60.848999999999997</c:v>
                </c:pt>
                <c:pt idx="125">
                  <c:v>59.162999999999997</c:v>
                </c:pt>
                <c:pt idx="126">
                  <c:v>55.645000000000003</c:v>
                </c:pt>
                <c:pt idx="127">
                  <c:v>56.465000000000003</c:v>
                </c:pt>
                <c:pt idx="128">
                  <c:v>58.231000000000002</c:v>
                </c:pt>
                <c:pt idx="129">
                  <c:v>58.902000000000001</c:v>
                </c:pt>
                <c:pt idx="130">
                  <c:v>60.551000000000002</c:v>
                </c:pt>
                <c:pt idx="131">
                  <c:v>60.968000000000004</c:v>
                </c:pt>
                <c:pt idx="132">
                  <c:v>64.784999999999997</c:v>
                </c:pt>
                <c:pt idx="133">
                  <c:v>67.745999999999995</c:v>
                </c:pt>
                <c:pt idx="134">
                  <c:v>68.873999999999995</c:v>
                </c:pt>
                <c:pt idx="135">
                  <c:v>71.896000000000001</c:v>
                </c:pt>
                <c:pt idx="136">
                  <c:v>72.680000000000007</c:v>
                </c:pt>
                <c:pt idx="137">
                  <c:v>75.132999999999996</c:v>
                </c:pt>
                <c:pt idx="138">
                  <c:v>76.353999999999999</c:v>
                </c:pt>
                <c:pt idx="139">
                  <c:v>78.528000000000006</c:v>
                </c:pt>
                <c:pt idx="140">
                  <c:v>81.894000000000005</c:v>
                </c:pt>
                <c:pt idx="141">
                  <c:v>84.087000000000003</c:v>
                </c:pt>
                <c:pt idx="142">
                  <c:v>87.671000000000006</c:v>
                </c:pt>
                <c:pt idx="143">
                  <c:v>90.113</c:v>
                </c:pt>
                <c:pt idx="144">
                  <c:v>93.447999999999993</c:v>
                </c:pt>
                <c:pt idx="145">
                  <c:v>97.218000000000004</c:v>
                </c:pt>
                <c:pt idx="146">
                  <c:v>96.384</c:v>
                </c:pt>
                <c:pt idx="147">
                  <c:v>92.307000000000002</c:v>
                </c:pt>
                <c:pt idx="148">
                  <c:v>95.283000000000001</c:v>
                </c:pt>
                <c:pt idx="149">
                  <c:v>96.926000000000002</c:v>
                </c:pt>
                <c:pt idx="150">
                  <c:v>100.036</c:v>
                </c:pt>
                <c:pt idx="151">
                  <c:v>97.516000000000005</c:v>
                </c:pt>
                <c:pt idx="152">
                  <c:v>100.32899999999999</c:v>
                </c:pt>
                <c:pt idx="153">
                  <c:v>106.291</c:v>
                </c:pt>
                <c:pt idx="154">
                  <c:v>107.65</c:v>
                </c:pt>
                <c:pt idx="155">
                  <c:v>107.184</c:v>
                </c:pt>
                <c:pt idx="156">
                  <c:v>103.66500000000001</c:v>
                </c:pt>
                <c:pt idx="157">
                  <c:v>100.45699999999999</c:v>
                </c:pt>
                <c:pt idx="158">
                  <c:v>101.486</c:v>
                </c:pt>
                <c:pt idx="159">
                  <c:v>99.262</c:v>
                </c:pt>
                <c:pt idx="160">
                  <c:v>97.164000000000001</c:v>
                </c:pt>
                <c:pt idx="161">
                  <c:v>92.212999999999994</c:v>
                </c:pt>
                <c:pt idx="162">
                  <c:v>91.298000000000002</c:v>
                </c:pt>
                <c:pt idx="163">
                  <c:v>88.450999999999993</c:v>
                </c:pt>
                <c:pt idx="164">
                  <c:v>83.456999999999994</c:v>
                </c:pt>
                <c:pt idx="165">
                  <c:v>85.828999999999994</c:v>
                </c:pt>
                <c:pt idx="166">
                  <c:v>87.751000000000005</c:v>
                </c:pt>
                <c:pt idx="167">
                  <c:v>88.786000000000001</c:v>
                </c:pt>
                <c:pt idx="168">
                  <c:v>89.856999999999999</c:v>
                </c:pt>
                <c:pt idx="169">
                  <c:v>89.358999999999995</c:v>
                </c:pt>
                <c:pt idx="170">
                  <c:v>88.468000000000004</c:v>
                </c:pt>
                <c:pt idx="171">
                  <c:v>88.061000000000007</c:v>
                </c:pt>
                <c:pt idx="172">
                  <c:v>86.697999999999993</c:v>
                </c:pt>
                <c:pt idx="173">
                  <c:v>86.884</c:v>
                </c:pt>
                <c:pt idx="174">
                  <c:v>88.736000000000004</c:v>
                </c:pt>
                <c:pt idx="175">
                  <c:v>89.941000000000003</c:v>
                </c:pt>
                <c:pt idx="176">
                  <c:v>89.813000000000002</c:v>
                </c:pt>
                <c:pt idx="177">
                  <c:v>91.742999999999995</c:v>
                </c:pt>
                <c:pt idx="178">
                  <c:v>92.867999999999995</c:v>
                </c:pt>
                <c:pt idx="179">
                  <c:v>93.995999999999995</c:v>
                </c:pt>
                <c:pt idx="180">
                  <c:v>96.052000000000007</c:v>
                </c:pt>
                <c:pt idx="181">
                  <c:v>97.281999999999996</c:v>
                </c:pt>
                <c:pt idx="182">
                  <c:v>97.03</c:v>
                </c:pt>
                <c:pt idx="183">
                  <c:v>98.739000000000004</c:v>
                </c:pt>
                <c:pt idx="184">
                  <c:v>100.09</c:v>
                </c:pt>
                <c:pt idx="185">
                  <c:v>104.36799999999999</c:v>
                </c:pt>
                <c:pt idx="186">
                  <c:v>104.123</c:v>
                </c:pt>
                <c:pt idx="187">
                  <c:v>100.682</c:v>
                </c:pt>
                <c:pt idx="188">
                  <c:v>100.09</c:v>
                </c:pt>
                <c:pt idx="189">
                  <c:v>99.266999999999996</c:v>
                </c:pt>
                <c:pt idx="190">
                  <c:v>92.998000000000005</c:v>
                </c:pt>
                <c:pt idx="191">
                  <c:v>90.433000000000007</c:v>
                </c:pt>
                <c:pt idx="192">
                  <c:v>88.98</c:v>
                </c:pt>
                <c:pt idx="193">
                  <c:v>91.319000000000003</c:v>
                </c:pt>
                <c:pt idx="194">
                  <c:v>91.638999999999996</c:v>
                </c:pt>
                <c:pt idx="195">
                  <c:v>93.594999999999999</c:v>
                </c:pt>
                <c:pt idx="196">
                  <c:v>88.781000000000006</c:v>
                </c:pt>
                <c:pt idx="197">
                  <c:v>89.546999999999997</c:v>
                </c:pt>
                <c:pt idx="198">
                  <c:v>87.146000000000001</c:v>
                </c:pt>
                <c:pt idx="199">
                  <c:v>91.248000000000005</c:v>
                </c:pt>
                <c:pt idx="200">
                  <c:v>92.444000000000003</c:v>
                </c:pt>
                <c:pt idx="201">
                  <c:v>83.438999999999993</c:v>
                </c:pt>
                <c:pt idx="202">
                  <c:v>77.835999999999999</c:v>
                </c:pt>
                <c:pt idx="203">
                  <c:v>77.521000000000001</c:v>
                </c:pt>
                <c:pt idx="204">
                  <c:v>75.563000000000002</c:v>
                </c:pt>
                <c:pt idx="205">
                  <c:v>98.278000000000006</c:v>
                </c:pt>
                <c:pt idx="206">
                  <c:v>98.686000000000007</c:v>
                </c:pt>
                <c:pt idx="207">
                  <c:v>95.436000000000007</c:v>
                </c:pt>
                <c:pt idx="208">
                  <c:v>92.033000000000001</c:v>
                </c:pt>
                <c:pt idx="209">
                  <c:v>88.73</c:v>
                </c:pt>
                <c:pt idx="210">
                  <c:v>94.738</c:v>
                </c:pt>
                <c:pt idx="211">
                  <c:v>96.186999999999998</c:v>
                </c:pt>
                <c:pt idx="212">
                  <c:v>88.921999999999997</c:v>
                </c:pt>
                <c:pt idx="213">
                  <c:v>86.603999999999999</c:v>
                </c:pt>
                <c:pt idx="214">
                  <c:v>85.965999999999994</c:v>
                </c:pt>
                <c:pt idx="215">
                  <c:v>85.981999999999999</c:v>
                </c:pt>
                <c:pt idx="216">
                  <c:v>85.465999999999994</c:v>
                </c:pt>
                <c:pt idx="217">
                  <c:v>82.397999999999996</c:v>
                </c:pt>
                <c:pt idx="218">
                  <c:v>85.837000000000003</c:v>
                </c:pt>
                <c:pt idx="219">
                  <c:v>88.484999999999999</c:v>
                </c:pt>
                <c:pt idx="220">
                  <c:v>96.308999999999997</c:v>
                </c:pt>
                <c:pt idx="221">
                  <c:v>114.524</c:v>
                </c:pt>
                <c:pt idx="222">
                  <c:v>113.877</c:v>
                </c:pt>
                <c:pt idx="223">
                  <c:v>125.965</c:v>
                </c:pt>
                <c:pt idx="224">
                  <c:v>127.788</c:v>
                </c:pt>
                <c:pt idx="225">
                  <c:v>112.738</c:v>
                </c:pt>
                <c:pt idx="226">
                  <c:v>109.261</c:v>
                </c:pt>
                <c:pt idx="227">
                  <c:v>108.441</c:v>
                </c:pt>
                <c:pt idx="228">
                  <c:v>109.09099999999999</c:v>
                </c:pt>
                <c:pt idx="229">
                  <c:v>108.736</c:v>
                </c:pt>
                <c:pt idx="230">
                  <c:v>118.137</c:v>
                </c:pt>
                <c:pt idx="231">
                  <c:v>133.71899999999999</c:v>
                </c:pt>
                <c:pt idx="232">
                  <c:v>141.71199999999999</c:v>
                </c:pt>
                <c:pt idx="233">
                  <c:v>128.05099999999999</c:v>
                </c:pt>
                <c:pt idx="234">
                  <c:v>116.70399999999999</c:v>
                </c:pt>
                <c:pt idx="235">
                  <c:v>117.812</c:v>
                </c:pt>
                <c:pt idx="236">
                  <c:v>120.322</c:v>
                </c:pt>
                <c:pt idx="237">
                  <c:v>101.864</c:v>
                </c:pt>
                <c:pt idx="238">
                  <c:v>102.03700000000001</c:v>
                </c:pt>
                <c:pt idx="239">
                  <c:v>90.07</c:v>
                </c:pt>
                <c:pt idx="240">
                  <c:v>113.875</c:v>
                </c:pt>
                <c:pt idx="241">
                  <c:v>118.97799999999999</c:v>
                </c:pt>
                <c:pt idx="242">
                  <c:v>122.788</c:v>
                </c:pt>
                <c:pt idx="243">
                  <c:v>123.313</c:v>
                </c:pt>
                <c:pt idx="244">
                  <c:v>122.267</c:v>
                </c:pt>
                <c:pt idx="245">
                  <c:v>117.129</c:v>
                </c:pt>
                <c:pt idx="246">
                  <c:v>112.188</c:v>
                </c:pt>
                <c:pt idx="247">
                  <c:v>111.988</c:v>
                </c:pt>
                <c:pt idx="248">
                  <c:v>109.97799999999999</c:v>
                </c:pt>
                <c:pt idx="249">
                  <c:v>110.411</c:v>
                </c:pt>
                <c:pt idx="250">
                  <c:v>115.681</c:v>
                </c:pt>
                <c:pt idx="251">
                  <c:v>112.53400000000001</c:v>
                </c:pt>
                <c:pt idx="252">
                  <c:v>100.63500000000001</c:v>
                </c:pt>
                <c:pt idx="253">
                  <c:v>93.444999999999993</c:v>
                </c:pt>
                <c:pt idx="254">
                  <c:v>94.114000000000004</c:v>
                </c:pt>
                <c:pt idx="255">
                  <c:v>97.102000000000004</c:v>
                </c:pt>
                <c:pt idx="256">
                  <c:v>97.644999999999996</c:v>
                </c:pt>
                <c:pt idx="257">
                  <c:v>100.027</c:v>
                </c:pt>
                <c:pt idx="258">
                  <c:v>105.496</c:v>
                </c:pt>
                <c:pt idx="259">
                  <c:v>110.542</c:v>
                </c:pt>
                <c:pt idx="260">
                  <c:v>107.69499999999999</c:v>
                </c:pt>
                <c:pt idx="261">
                  <c:v>98.590999999999994</c:v>
                </c:pt>
                <c:pt idx="262">
                  <c:v>91.025999999999996</c:v>
                </c:pt>
                <c:pt idx="263">
                  <c:v>89.727000000000004</c:v>
                </c:pt>
                <c:pt idx="264">
                  <c:v>85.655000000000001</c:v>
                </c:pt>
                <c:pt idx="265">
                  <c:v>88.296000000000006</c:v>
                </c:pt>
                <c:pt idx="266">
                  <c:v>91.962999999999994</c:v>
                </c:pt>
                <c:pt idx="267">
                  <c:v>102.72499999999999</c:v>
                </c:pt>
                <c:pt idx="268">
                  <c:v>103.902</c:v>
                </c:pt>
                <c:pt idx="269">
                  <c:v>104.363</c:v>
                </c:pt>
                <c:pt idx="270">
                  <c:v>106.133</c:v>
                </c:pt>
                <c:pt idx="271">
                  <c:v>100.205</c:v>
                </c:pt>
                <c:pt idx="272">
                  <c:v>109.949</c:v>
                </c:pt>
                <c:pt idx="273">
                  <c:v>123.01</c:v>
                </c:pt>
                <c:pt idx="274">
                  <c:v>124.584</c:v>
                </c:pt>
                <c:pt idx="275">
                  <c:v>130.078</c:v>
                </c:pt>
                <c:pt idx="276">
                  <c:v>149.43700000000001</c:v>
                </c:pt>
                <c:pt idx="277">
                  <c:v>160.75200000000001</c:v>
                </c:pt>
                <c:pt idx="278">
                  <c:v>157.93</c:v>
                </c:pt>
                <c:pt idx="279">
                  <c:v>150.76499999999999</c:v>
                </c:pt>
                <c:pt idx="280">
                  <c:v>157.773</c:v>
                </c:pt>
                <c:pt idx="281">
                  <c:v>157.98400000000001</c:v>
                </c:pt>
                <c:pt idx="282">
                  <c:v>158.124</c:v>
                </c:pt>
                <c:pt idx="283">
                  <c:v>160.077</c:v>
                </c:pt>
                <c:pt idx="284">
                  <c:v>163.26400000000001</c:v>
                </c:pt>
                <c:pt idx="285">
                  <c:v>145.69900000000001</c:v>
                </c:pt>
                <c:pt idx="286">
                  <c:v>134.75</c:v>
                </c:pt>
                <c:pt idx="287">
                  <c:v>133.86099999999999</c:v>
                </c:pt>
                <c:pt idx="288">
                  <c:v>135.27799999999999</c:v>
                </c:pt>
                <c:pt idx="289">
                  <c:v>134.94200000000001</c:v>
                </c:pt>
                <c:pt idx="290">
                  <c:v>141.55199999999999</c:v>
                </c:pt>
                <c:pt idx="291">
                  <c:v>143.303</c:v>
                </c:pt>
                <c:pt idx="292">
                  <c:v>142.977</c:v>
                </c:pt>
                <c:pt idx="293">
                  <c:v>138.87799999999999</c:v>
                </c:pt>
                <c:pt idx="294">
                  <c:v>146.011</c:v>
                </c:pt>
                <c:pt idx="295">
                  <c:v>141.34200000000001</c:v>
                </c:pt>
                <c:pt idx="296">
                  <c:v>121.19</c:v>
                </c:pt>
                <c:pt idx="297">
                  <c:v>99.019000000000005</c:v>
                </c:pt>
                <c:pt idx="298">
                  <c:v>102.873</c:v>
                </c:pt>
                <c:pt idx="299">
                  <c:v>105.56399999999999</c:v>
                </c:pt>
                <c:pt idx="300">
                  <c:v>108.81399999999999</c:v>
                </c:pt>
                <c:pt idx="301">
                  <c:v>112.155</c:v>
                </c:pt>
                <c:pt idx="302">
                  <c:v>115.185</c:v>
                </c:pt>
                <c:pt idx="303">
                  <c:v>113.813</c:v>
                </c:pt>
                <c:pt idx="304">
                  <c:v>113.586</c:v>
                </c:pt>
                <c:pt idx="305">
                  <c:v>115.824</c:v>
                </c:pt>
                <c:pt idx="306">
                  <c:v>118.02500000000001</c:v>
                </c:pt>
                <c:pt idx="307">
                  <c:v>116.574</c:v>
                </c:pt>
                <c:pt idx="308">
                  <c:v>116.06100000000001</c:v>
                </c:pt>
                <c:pt idx="309">
                  <c:v>115.7</c:v>
                </c:pt>
                <c:pt idx="310">
                  <c:v>123.572</c:v>
                </c:pt>
                <c:pt idx="311">
                  <c:v>129.48500000000001</c:v>
                </c:pt>
                <c:pt idx="312">
                  <c:v>134.86199999999999</c:v>
                </c:pt>
                <c:pt idx="313">
                  <c:v>135.63399999999999</c:v>
                </c:pt>
                <c:pt idx="314">
                  <c:v>135.24100000000001</c:v>
                </c:pt>
                <c:pt idx="315">
                  <c:v>136.00200000000001</c:v>
                </c:pt>
                <c:pt idx="316">
                  <c:v>135.12899999999999</c:v>
                </c:pt>
                <c:pt idx="317">
                  <c:v>135.26599999999999</c:v>
                </c:pt>
                <c:pt idx="318">
                  <c:v>137.38999999999999</c:v>
                </c:pt>
                <c:pt idx="319">
                  <c:v>140.03100000000001</c:v>
                </c:pt>
                <c:pt idx="320">
                  <c:v>146.43199999999999</c:v>
                </c:pt>
                <c:pt idx="321">
                  <c:v>159.73599999999999</c:v>
                </c:pt>
                <c:pt idx="322">
                  <c:v>170.26400000000001</c:v>
                </c:pt>
                <c:pt idx="323">
                  <c:v>172.32499999999999</c:v>
                </c:pt>
                <c:pt idx="324">
                  <c:v>179.24299999999999</c:v>
                </c:pt>
                <c:pt idx="325">
                  <c:v>177.22399999999999</c:v>
                </c:pt>
                <c:pt idx="326">
                  <c:v>175.125</c:v>
                </c:pt>
                <c:pt idx="327">
                  <c:v>171.37899999999999</c:v>
                </c:pt>
                <c:pt idx="328">
                  <c:v>164.226</c:v>
                </c:pt>
                <c:pt idx="329">
                  <c:v>168.18199999999999</c:v>
                </c:pt>
                <c:pt idx="330">
                  <c:v>173.78299999999999</c:v>
                </c:pt>
                <c:pt idx="331">
                  <c:v>165.351</c:v>
                </c:pt>
                <c:pt idx="332">
                  <c:v>168.636</c:v>
                </c:pt>
                <c:pt idx="333">
                  <c:v>178.54300000000001</c:v>
                </c:pt>
                <c:pt idx="334">
                  <c:v>185.93799999999999</c:v>
                </c:pt>
                <c:pt idx="335">
                  <c:v>191.489</c:v>
                </c:pt>
                <c:pt idx="336">
                  <c:v>188.161</c:v>
                </c:pt>
                <c:pt idx="337">
                  <c:v>179.934</c:v>
                </c:pt>
                <c:pt idx="338">
                  <c:v>175.761</c:v>
                </c:pt>
                <c:pt idx="339">
                  <c:v>173.83799999999999</c:v>
                </c:pt>
                <c:pt idx="340">
                  <c:v>173.51400000000001</c:v>
                </c:pt>
                <c:pt idx="341">
                  <c:v>170.12799999999999</c:v>
                </c:pt>
                <c:pt idx="342">
                  <c:v>181.21899999999999</c:v>
                </c:pt>
                <c:pt idx="343">
                  <c:v>190.62200000000001</c:v>
                </c:pt>
                <c:pt idx="344">
                  <c:v>194.452</c:v>
                </c:pt>
                <c:pt idx="345">
                  <c:v>203.21199999999999</c:v>
                </c:pt>
                <c:pt idx="346">
                  <c:v>206.11199999999999</c:v>
                </c:pt>
                <c:pt idx="347">
                  <c:v>210.614</c:v>
                </c:pt>
                <c:pt idx="348">
                  <c:v>212.30099999999999</c:v>
                </c:pt>
                <c:pt idx="349">
                  <c:v>215.833</c:v>
                </c:pt>
                <c:pt idx="350">
                  <c:v>216.72200000000001</c:v>
                </c:pt>
                <c:pt idx="351">
                  <c:v>214.64699999999999</c:v>
                </c:pt>
                <c:pt idx="352">
                  <c:v>214.11199999999999</c:v>
                </c:pt>
                <c:pt idx="353">
                  <c:v>218.596</c:v>
                </c:pt>
                <c:pt idx="354">
                  <c:v>227.45400000000001</c:v>
                </c:pt>
                <c:pt idx="355">
                  <c:v>226.946</c:v>
                </c:pt>
                <c:pt idx="356">
                  <c:v>213.91499999999999</c:v>
                </c:pt>
                <c:pt idx="357">
                  <c:v>192.065</c:v>
                </c:pt>
                <c:pt idx="358">
                  <c:v>193.81800000000001</c:v>
                </c:pt>
                <c:pt idx="359">
                  <c:v>198.411</c:v>
                </c:pt>
                <c:pt idx="360">
                  <c:v>192.43700000000001</c:v>
                </c:pt>
                <c:pt idx="361">
                  <c:v>188.89699999999999</c:v>
                </c:pt>
                <c:pt idx="362">
                  <c:v>207.952</c:v>
                </c:pt>
                <c:pt idx="363">
                  <c:v>212.565</c:v>
                </c:pt>
                <c:pt idx="364">
                  <c:v>212.21100000000001</c:v>
                </c:pt>
                <c:pt idx="365">
                  <c:v>212.386</c:v>
                </c:pt>
                <c:pt idx="366">
                  <c:v>219.45099999999999</c:v>
                </c:pt>
                <c:pt idx="367">
                  <c:v>218.614</c:v>
                </c:pt>
                <c:pt idx="368">
                  <c:v>207.934</c:v>
                </c:pt>
                <c:pt idx="369">
                  <c:v>194.46199999999999</c:v>
                </c:pt>
                <c:pt idx="370">
                  <c:v>195.392</c:v>
                </c:pt>
                <c:pt idx="371">
                  <c:v>209.86500000000001</c:v>
                </c:pt>
                <c:pt idx="372">
                  <c:v>208.84899999999999</c:v>
                </c:pt>
                <c:pt idx="373">
                  <c:v>219.11</c:v>
                </c:pt>
                <c:pt idx="374">
                  <c:v>218.24799999999999</c:v>
                </c:pt>
                <c:pt idx="375">
                  <c:v>206.79599999999999</c:v>
                </c:pt>
                <c:pt idx="376">
                  <c:v>212.11099999999999</c:v>
                </c:pt>
                <c:pt idx="377">
                  <c:v>215.048</c:v>
                </c:pt>
                <c:pt idx="378">
                  <c:v>264.31299999999999</c:v>
                </c:pt>
                <c:pt idx="379">
                  <c:v>280.54199999999997</c:v>
                </c:pt>
                <c:pt idx="380">
                  <c:v>293.50299999999999</c:v>
                </c:pt>
                <c:pt idx="381">
                  <c:v>298.911</c:v>
                </c:pt>
                <c:pt idx="382">
                  <c:v>276.428</c:v>
                </c:pt>
                <c:pt idx="383">
                  <c:v>266.05399999999997</c:v>
                </c:pt>
                <c:pt idx="384">
                  <c:v>266.19799999999998</c:v>
                </c:pt>
                <c:pt idx="385">
                  <c:v>270.11799999999999</c:v>
                </c:pt>
                <c:pt idx="386">
                  <c:v>264.89699999999999</c:v>
                </c:pt>
                <c:pt idx="387">
                  <c:v>263.42899999999997</c:v>
                </c:pt>
                <c:pt idx="388">
                  <c:v>253.79400000000001</c:v>
                </c:pt>
                <c:pt idx="389">
                  <c:v>247.88399999999999</c:v>
                </c:pt>
                <c:pt idx="390">
                  <c:v>249.69499999999999</c:v>
                </c:pt>
                <c:pt idx="391">
                  <c:v>234.81299999999999</c:v>
                </c:pt>
                <c:pt idx="392">
                  <c:v>232.14400000000001</c:v>
                </c:pt>
                <c:pt idx="393">
                  <c:v>222.59299999999999</c:v>
                </c:pt>
                <c:pt idx="394">
                  <c:v>259.51100000000002</c:v>
                </c:pt>
                <c:pt idx="395">
                  <c:v>313.28300000000002</c:v>
                </c:pt>
                <c:pt idx="396">
                  <c:v>354.33199999999999</c:v>
                </c:pt>
                <c:pt idx="397">
                  <c:v>348.33</c:v>
                </c:pt>
                <c:pt idx="398">
                  <c:v>347.63600000000002</c:v>
                </c:pt>
                <c:pt idx="399">
                  <c:v>328.90800000000002</c:v>
                </c:pt>
                <c:pt idx="400">
                  <c:v>313.16199999999998</c:v>
                </c:pt>
                <c:pt idx="401">
                  <c:v>306.81700000000001</c:v>
                </c:pt>
                <c:pt idx="402">
                  <c:v>325.86</c:v>
                </c:pt>
                <c:pt idx="403">
                  <c:v>308.43599999999998</c:v>
                </c:pt>
                <c:pt idx="404">
                  <c:v>299.07400000000001</c:v>
                </c:pt>
                <c:pt idx="405">
                  <c:v>288.05900000000003</c:v>
                </c:pt>
                <c:pt idx="406">
                  <c:v>287.36</c:v>
                </c:pt>
                <c:pt idx="407">
                  <c:v>289.22399999999999</c:v>
                </c:pt>
                <c:pt idx="408">
                  <c:v>285.43</c:v>
                </c:pt>
                <c:pt idx="409">
                  <c:v>291.815</c:v>
                </c:pt>
                <c:pt idx="410">
                  <c:v>302.14499999999998</c:v>
                </c:pt>
                <c:pt idx="411">
                  <c:v>262.97800000000001</c:v>
                </c:pt>
                <c:pt idx="412">
                  <c:v>251.07300000000001</c:v>
                </c:pt>
                <c:pt idx="413">
                  <c:v>236.209</c:v>
                </c:pt>
                <c:pt idx="414">
                  <c:v>226.56100000000001</c:v>
                </c:pt>
                <c:pt idx="415">
                  <c:v>197.25200000000001</c:v>
                </c:pt>
                <c:pt idx="416">
                  <c:v>187.44399999999999</c:v>
                </c:pt>
                <c:pt idx="417">
                  <c:v>178.91200000000001</c:v>
                </c:pt>
                <c:pt idx="418">
                  <c:v>169.78399999999999</c:v>
                </c:pt>
                <c:pt idx="419">
                  <c:v>170.61500000000001</c:v>
                </c:pt>
                <c:pt idx="420">
                  <c:v>176.655</c:v>
                </c:pt>
                <c:pt idx="421">
                  <c:v>176.048</c:v>
                </c:pt>
                <c:pt idx="422">
                  <c:v>177.55</c:v>
                </c:pt>
                <c:pt idx="423">
                  <c:v>181.398</c:v>
                </c:pt>
                <c:pt idx="424">
                  <c:v>188.42599999999999</c:v>
                </c:pt>
                <c:pt idx="425">
                  <c:v>195.125</c:v>
                </c:pt>
                <c:pt idx="426">
                  <c:v>198.309</c:v>
                </c:pt>
                <c:pt idx="427">
                  <c:v>198.23099999999999</c:v>
                </c:pt>
                <c:pt idx="428">
                  <c:v>187.666</c:v>
                </c:pt>
                <c:pt idx="429">
                  <c:v>178.38</c:v>
                </c:pt>
                <c:pt idx="430">
                  <c:v>172.87299999999999</c:v>
                </c:pt>
                <c:pt idx="431">
                  <c:v>165.125</c:v>
                </c:pt>
                <c:pt idx="432">
                  <c:v>169.608</c:v>
                </c:pt>
                <c:pt idx="433">
                  <c:v>165.137</c:v>
                </c:pt>
                <c:pt idx="434">
                  <c:v>162.08199999999999</c:v>
                </c:pt>
                <c:pt idx="435">
                  <c:v>167.42400000000001</c:v>
                </c:pt>
                <c:pt idx="436">
                  <c:v>169.83099999999999</c:v>
                </c:pt>
                <c:pt idx="437">
                  <c:v>169.58699999999999</c:v>
                </c:pt>
                <c:pt idx="438">
                  <c:v>174.14500000000001</c:v>
                </c:pt>
                <c:pt idx="439">
                  <c:v>165.19800000000001</c:v>
                </c:pt>
                <c:pt idx="440">
                  <c:v>165.83799999999999</c:v>
                </c:pt>
                <c:pt idx="441">
                  <c:v>164.44399999999999</c:v>
                </c:pt>
                <c:pt idx="442">
                  <c:v>157.852</c:v>
                </c:pt>
                <c:pt idx="443">
                  <c:v>153.63200000000001</c:v>
                </c:pt>
                <c:pt idx="444">
                  <c:v>153.29400000000001</c:v>
                </c:pt>
                <c:pt idx="445">
                  <c:v>158.238</c:v>
                </c:pt>
                <c:pt idx="446">
                  <c:v>156.56700000000001</c:v>
                </c:pt>
                <c:pt idx="447">
                  <c:v>157.82599999999999</c:v>
                </c:pt>
                <c:pt idx="448">
                  <c:v>156.01400000000001</c:v>
                </c:pt>
                <c:pt idx="449">
                  <c:v>157.12899999999999</c:v>
                </c:pt>
                <c:pt idx="450">
                  <c:v>155.696</c:v>
                </c:pt>
                <c:pt idx="451">
                  <c:v>150.44900000000001</c:v>
                </c:pt>
                <c:pt idx="452">
                  <c:v>148.05099999999999</c:v>
                </c:pt>
                <c:pt idx="453">
                  <c:v>147.80099999999999</c:v>
                </c:pt>
                <c:pt idx="454">
                  <c:v>148.494</c:v>
                </c:pt>
                <c:pt idx="455">
                  <c:v>151.75700000000001</c:v>
                </c:pt>
                <c:pt idx="456">
                  <c:v>151.58099999999999</c:v>
                </c:pt>
                <c:pt idx="457">
                  <c:v>151.58699999999999</c:v>
                </c:pt>
                <c:pt idx="458">
                  <c:v>161.89099999999999</c:v>
                </c:pt>
                <c:pt idx="459">
                  <c:v>171.524</c:v>
                </c:pt>
                <c:pt idx="460">
                  <c:v>187.72499999999999</c:v>
                </c:pt>
                <c:pt idx="461">
                  <c:v>194.57900000000001</c:v>
                </c:pt>
                <c:pt idx="462">
                  <c:v>202.29400000000001</c:v>
                </c:pt>
                <c:pt idx="463">
                  <c:v>206.63300000000001</c:v>
                </c:pt>
                <c:pt idx="464">
                  <c:v>208.22399999999999</c:v>
                </c:pt>
                <c:pt idx="465">
                  <c:v>206.98400000000001</c:v>
                </c:pt>
                <c:pt idx="466">
                  <c:v>205.56299999999999</c:v>
                </c:pt>
                <c:pt idx="467">
                  <c:v>202.55199999999999</c:v>
                </c:pt>
                <c:pt idx="468">
                  <c:v>193.489</c:v>
                </c:pt>
                <c:pt idx="469">
                  <c:v>190.191</c:v>
                </c:pt>
                <c:pt idx="470">
                  <c:v>189.09200000000001</c:v>
                </c:pt>
                <c:pt idx="471">
                  <c:v>195.1</c:v>
                </c:pt>
                <c:pt idx="472">
                  <c:v>191.613</c:v>
                </c:pt>
                <c:pt idx="473">
                  <c:v>190.374</c:v>
                </c:pt>
                <c:pt idx="474">
                  <c:v>194.21899999999999</c:v>
                </c:pt>
                <c:pt idx="475">
                  <c:v>198.971</c:v>
                </c:pt>
                <c:pt idx="476">
                  <c:v>208.072</c:v>
                </c:pt>
                <c:pt idx="477">
                  <c:v>208.166</c:v>
                </c:pt>
                <c:pt idx="478">
                  <c:v>206.38200000000001</c:v>
                </c:pt>
                <c:pt idx="479">
                  <c:v>205.78</c:v>
                </c:pt>
                <c:pt idx="480">
                  <c:v>191.93799999999999</c:v>
                </c:pt>
                <c:pt idx="481">
                  <c:v>189.624</c:v>
                </c:pt>
                <c:pt idx="482">
                  <c:v>177.53700000000001</c:v>
                </c:pt>
                <c:pt idx="483">
                  <c:v>165.12899999999999</c:v>
                </c:pt>
                <c:pt idx="484">
                  <c:v>164.19499999999999</c:v>
                </c:pt>
                <c:pt idx="485">
                  <c:v>161.03200000000001</c:v>
                </c:pt>
                <c:pt idx="486">
                  <c:v>162.33799999999999</c:v>
                </c:pt>
                <c:pt idx="487">
                  <c:v>161.07599999999999</c:v>
                </c:pt>
                <c:pt idx="488">
                  <c:v>158.001</c:v>
                </c:pt>
                <c:pt idx="489">
                  <c:v>153.65600000000001</c:v>
                </c:pt>
                <c:pt idx="490">
                  <c:v>154.16</c:v>
                </c:pt>
                <c:pt idx="491">
                  <c:v>154.62</c:v>
                </c:pt>
                <c:pt idx="492">
                  <c:v>156.184</c:v>
                </c:pt>
                <c:pt idx="493">
                  <c:v>159.029</c:v>
                </c:pt>
                <c:pt idx="494">
                  <c:v>167.078</c:v>
                </c:pt>
                <c:pt idx="495">
                  <c:v>167.03200000000001</c:v>
                </c:pt>
                <c:pt idx="496">
                  <c:v>168.60400000000001</c:v>
                </c:pt>
                <c:pt idx="497">
                  <c:v>164.02199999999999</c:v>
                </c:pt>
                <c:pt idx="498">
                  <c:v>159.989</c:v>
                </c:pt>
                <c:pt idx="499">
                  <c:v>158.86699999999999</c:v>
                </c:pt>
                <c:pt idx="500">
                  <c:v>159.07499999999999</c:v>
                </c:pt>
                <c:pt idx="501">
                  <c:v>158.68700000000001</c:v>
                </c:pt>
                <c:pt idx="502">
                  <c:v>163.19999999999999</c:v>
                </c:pt>
                <c:pt idx="503">
                  <c:v>159.357</c:v>
                </c:pt>
                <c:pt idx="504">
                  <c:v>159.98699999999999</c:v>
                </c:pt>
                <c:pt idx="505">
                  <c:v>155.524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9F-4B25-9E02-4A0AA903B09A}"/>
            </c:ext>
          </c:extLst>
        </c:ser>
        <c:ser>
          <c:idx val="2"/>
          <c:order val="2"/>
          <c:tx>
            <c:strRef>
              <c:f>'directH (repsm)'!$C$46</c:f>
              <c:strCache>
                <c:ptCount val="1"/>
                <c:pt idx="0">
                  <c:v>REPSM 3 7/8 PERP nc-21-REPSM 4.247 PERP nc-28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(repsm)'!$F$46:$SQ$46</c:f>
              <c:numCache>
                <c:formatCode>0</c:formatCode>
                <c:ptCount val="506"/>
                <c:pt idx="0">
                  <c:v>-152.88400000000001</c:v>
                </c:pt>
                <c:pt idx="1">
                  <c:v>-156.34800000000001</c:v>
                </c:pt>
                <c:pt idx="2">
                  <c:v>-166.63200000000001</c:v>
                </c:pt>
                <c:pt idx="3">
                  <c:v>-164.86099999999999</c:v>
                </c:pt>
                <c:pt idx="4">
                  <c:v>-164.70500000000004</c:v>
                </c:pt>
                <c:pt idx="5">
                  <c:v>-168.35000000000002</c:v>
                </c:pt>
                <c:pt idx="6">
                  <c:v>-163.53500000000003</c:v>
                </c:pt>
                <c:pt idx="7">
                  <c:v>-157.50900000000001</c:v>
                </c:pt>
                <c:pt idx="8">
                  <c:v>-168.22800000000001</c:v>
                </c:pt>
                <c:pt idx="9">
                  <c:v>-162.21600000000001</c:v>
                </c:pt>
                <c:pt idx="10">
                  <c:v>-156.92000000000002</c:v>
                </c:pt>
                <c:pt idx="11">
                  <c:v>-150.99399999999997</c:v>
                </c:pt>
                <c:pt idx="12">
                  <c:v>-151.613</c:v>
                </c:pt>
                <c:pt idx="13">
                  <c:v>-143.53399999999999</c:v>
                </c:pt>
                <c:pt idx="14">
                  <c:v>-148.71100000000001</c:v>
                </c:pt>
                <c:pt idx="15">
                  <c:v>-149.76999999999998</c:v>
                </c:pt>
                <c:pt idx="16">
                  <c:v>-133.73500000000001</c:v>
                </c:pt>
                <c:pt idx="17">
                  <c:v>-125.232</c:v>
                </c:pt>
                <c:pt idx="18">
                  <c:v>-107.983</c:v>
                </c:pt>
                <c:pt idx="19">
                  <c:v>-132.32200000000003</c:v>
                </c:pt>
                <c:pt idx="20">
                  <c:v>-149.209</c:v>
                </c:pt>
                <c:pt idx="21">
                  <c:v>234.334</c:v>
                </c:pt>
                <c:pt idx="22">
                  <c:v>246.66399999999999</c:v>
                </c:pt>
                <c:pt idx="23">
                  <c:v>386.21300000000002</c:v>
                </c:pt>
                <c:pt idx="24">
                  <c:v>375.21</c:v>
                </c:pt>
                <c:pt idx="25">
                  <c:v>303.09100000000001</c:v>
                </c:pt>
                <c:pt idx="26">
                  <c:v>274.423</c:v>
                </c:pt>
                <c:pt idx="27">
                  <c:v>298.44600000000003</c:v>
                </c:pt>
                <c:pt idx="28">
                  <c:v>325.642</c:v>
                </c:pt>
                <c:pt idx="29">
                  <c:v>375.52300000000002</c:v>
                </c:pt>
                <c:pt idx="30">
                  <c:v>385.23</c:v>
                </c:pt>
                <c:pt idx="31">
                  <c:v>432.53699999999998</c:v>
                </c:pt>
                <c:pt idx="32">
                  <c:v>488.64699999999999</c:v>
                </c:pt>
                <c:pt idx="33">
                  <c:v>601.23699999999997</c:v>
                </c:pt>
                <c:pt idx="34">
                  <c:v>651.649</c:v>
                </c:pt>
                <c:pt idx="35">
                  <c:v>643.57799999999997</c:v>
                </c:pt>
                <c:pt idx="36">
                  <c:v>616.91700000000003</c:v>
                </c:pt>
                <c:pt idx="37">
                  <c:v>598.93700000000001</c:v>
                </c:pt>
                <c:pt idx="38">
                  <c:v>599.66499999999996</c:v>
                </c:pt>
                <c:pt idx="39">
                  <c:v>614.02700000000004</c:v>
                </c:pt>
                <c:pt idx="40">
                  <c:v>603.86300000000006</c:v>
                </c:pt>
                <c:pt idx="41">
                  <c:v>608</c:v>
                </c:pt>
                <c:pt idx="42">
                  <c:v>612.72500000000002</c:v>
                </c:pt>
                <c:pt idx="43">
                  <c:v>636.11199999999997</c:v>
                </c:pt>
                <c:pt idx="44">
                  <c:v>581.78399999999999</c:v>
                </c:pt>
                <c:pt idx="45">
                  <c:v>575.13400000000001</c:v>
                </c:pt>
                <c:pt idx="46">
                  <c:v>560.91999999999996</c:v>
                </c:pt>
                <c:pt idx="47">
                  <c:v>561.23599999999999</c:v>
                </c:pt>
                <c:pt idx="48">
                  <c:v>588.07899999999995</c:v>
                </c:pt>
                <c:pt idx="49">
                  <c:v>615.72799999999995</c:v>
                </c:pt>
                <c:pt idx="50">
                  <c:v>707.31600000000003</c:v>
                </c:pt>
                <c:pt idx="51">
                  <c:v>689.32399999999996</c:v>
                </c:pt>
                <c:pt idx="52">
                  <c:v>518.17899999999997</c:v>
                </c:pt>
                <c:pt idx="53">
                  <c:v>391.245</c:v>
                </c:pt>
                <c:pt idx="54">
                  <c:v>385.99099999999999</c:v>
                </c:pt>
                <c:pt idx="55">
                  <c:v>349.25200000000001</c:v>
                </c:pt>
                <c:pt idx="56">
                  <c:v>334.66500000000002</c:v>
                </c:pt>
                <c:pt idx="57">
                  <c:v>466.90100000000001</c:v>
                </c:pt>
                <c:pt idx="58">
                  <c:v>596.14499999999998</c:v>
                </c:pt>
                <c:pt idx="59">
                  <c:v>633.86099999999999</c:v>
                </c:pt>
                <c:pt idx="60">
                  <c:v>742.75800000000004</c:v>
                </c:pt>
                <c:pt idx="61">
                  <c:v>759.101</c:v>
                </c:pt>
                <c:pt idx="62">
                  <c:v>749.42100000000005</c:v>
                </c:pt>
                <c:pt idx="63">
                  <c:v>744.48400000000004</c:v>
                </c:pt>
                <c:pt idx="64">
                  <c:v>744.80899999999997</c:v>
                </c:pt>
                <c:pt idx="65">
                  <c:v>743.73400000000004</c:v>
                </c:pt>
                <c:pt idx="66">
                  <c:v>709.84799999999996</c:v>
                </c:pt>
                <c:pt idx="67">
                  <c:v>772.50699999999995</c:v>
                </c:pt>
                <c:pt idx="68">
                  <c:v>819.96299999999997</c:v>
                </c:pt>
                <c:pt idx="69">
                  <c:v>1114.6220000000001</c:v>
                </c:pt>
                <c:pt idx="70">
                  <c:v>1151.009</c:v>
                </c:pt>
                <c:pt idx="71">
                  <c:v>1116.8009999999999</c:v>
                </c:pt>
                <c:pt idx="72">
                  <c:v>1165.181</c:v>
                </c:pt>
                <c:pt idx="73">
                  <c:v>1098.0029999999999</c:v>
                </c:pt>
                <c:pt idx="74">
                  <c:v>817.01900000000001</c:v>
                </c:pt>
                <c:pt idx="75">
                  <c:v>666.38199999999995</c:v>
                </c:pt>
                <c:pt idx="76">
                  <c:v>529.31399999999996</c:v>
                </c:pt>
                <c:pt idx="77">
                  <c:v>485.69499999999999</c:v>
                </c:pt>
                <c:pt idx="78">
                  <c:v>276.887</c:v>
                </c:pt>
                <c:pt idx="79">
                  <c:v>267.72500000000002</c:v>
                </c:pt>
                <c:pt idx="80">
                  <c:v>358.089</c:v>
                </c:pt>
                <c:pt idx="81">
                  <c:v>171.11500000000001</c:v>
                </c:pt>
                <c:pt idx="82">
                  <c:v>124.241</c:v>
                </c:pt>
                <c:pt idx="83">
                  <c:v>106.316</c:v>
                </c:pt>
                <c:pt idx="84">
                  <c:v>116.099</c:v>
                </c:pt>
                <c:pt idx="85">
                  <c:v>138.63800000000001</c:v>
                </c:pt>
                <c:pt idx="86">
                  <c:v>141.75399999999999</c:v>
                </c:pt>
                <c:pt idx="87">
                  <c:v>106.49299999999999</c:v>
                </c:pt>
                <c:pt idx="88">
                  <c:v>91.713999999999999</c:v>
                </c:pt>
                <c:pt idx="89">
                  <c:v>84.537000000000006</c:v>
                </c:pt>
                <c:pt idx="90">
                  <c:v>76.551000000000002</c:v>
                </c:pt>
                <c:pt idx="91">
                  <c:v>57.756</c:v>
                </c:pt>
                <c:pt idx="92">
                  <c:v>57.087000000000003</c:v>
                </c:pt>
                <c:pt idx="93">
                  <c:v>59.655000000000001</c:v>
                </c:pt>
                <c:pt idx="94">
                  <c:v>60.98</c:v>
                </c:pt>
                <c:pt idx="95">
                  <c:v>62.308999999999997</c:v>
                </c:pt>
                <c:pt idx="96">
                  <c:v>62.286999999999999</c:v>
                </c:pt>
                <c:pt idx="97">
                  <c:v>61.401000000000003</c:v>
                </c:pt>
                <c:pt idx="98">
                  <c:v>63.271000000000001</c:v>
                </c:pt>
                <c:pt idx="99">
                  <c:v>62.856999999999999</c:v>
                </c:pt>
                <c:pt idx="100">
                  <c:v>61.061</c:v>
                </c:pt>
                <c:pt idx="101">
                  <c:v>59.226999999999997</c:v>
                </c:pt>
                <c:pt idx="102">
                  <c:v>59.000999999999998</c:v>
                </c:pt>
                <c:pt idx="103">
                  <c:v>62.3</c:v>
                </c:pt>
                <c:pt idx="104">
                  <c:v>63.045999999999999</c:v>
                </c:pt>
                <c:pt idx="105">
                  <c:v>64.671000000000006</c:v>
                </c:pt>
                <c:pt idx="106">
                  <c:v>64.242000000000004</c:v>
                </c:pt>
                <c:pt idx="107">
                  <c:v>64.709999999999994</c:v>
                </c:pt>
                <c:pt idx="108">
                  <c:v>63.89</c:v>
                </c:pt>
                <c:pt idx="109">
                  <c:v>66.597999999999999</c:v>
                </c:pt>
                <c:pt idx="110">
                  <c:v>70.343999999999994</c:v>
                </c:pt>
                <c:pt idx="111">
                  <c:v>63.686</c:v>
                </c:pt>
                <c:pt idx="112">
                  <c:v>58.311</c:v>
                </c:pt>
                <c:pt idx="113">
                  <c:v>60.613</c:v>
                </c:pt>
                <c:pt idx="114">
                  <c:v>61.442999999999998</c:v>
                </c:pt>
                <c:pt idx="115">
                  <c:v>51.52</c:v>
                </c:pt>
                <c:pt idx="116">
                  <c:v>51.756999999999998</c:v>
                </c:pt>
                <c:pt idx="117">
                  <c:v>56.783000000000001</c:v>
                </c:pt>
                <c:pt idx="118">
                  <c:v>60.518999999999998</c:v>
                </c:pt>
                <c:pt idx="119">
                  <c:v>61.423000000000002</c:v>
                </c:pt>
                <c:pt idx="120">
                  <c:v>61.71</c:v>
                </c:pt>
                <c:pt idx="121">
                  <c:v>62.133000000000003</c:v>
                </c:pt>
                <c:pt idx="122">
                  <c:v>63.401000000000003</c:v>
                </c:pt>
                <c:pt idx="123">
                  <c:v>64.942999999999998</c:v>
                </c:pt>
                <c:pt idx="124">
                  <c:v>60.848999999999997</c:v>
                </c:pt>
                <c:pt idx="125">
                  <c:v>59.162999999999997</c:v>
                </c:pt>
                <c:pt idx="126">
                  <c:v>55.645000000000003</c:v>
                </c:pt>
                <c:pt idx="127">
                  <c:v>56.465000000000003</c:v>
                </c:pt>
                <c:pt idx="128">
                  <c:v>58.231000000000002</c:v>
                </c:pt>
                <c:pt idx="129">
                  <c:v>58.902000000000001</c:v>
                </c:pt>
                <c:pt idx="130">
                  <c:v>60.551000000000002</c:v>
                </c:pt>
                <c:pt idx="131">
                  <c:v>60.968000000000004</c:v>
                </c:pt>
                <c:pt idx="132">
                  <c:v>64.784999999999997</c:v>
                </c:pt>
                <c:pt idx="133">
                  <c:v>67.745999999999995</c:v>
                </c:pt>
                <c:pt idx="134">
                  <c:v>68.873999999999995</c:v>
                </c:pt>
                <c:pt idx="135">
                  <c:v>71.896000000000001</c:v>
                </c:pt>
                <c:pt idx="136">
                  <c:v>72.680000000000007</c:v>
                </c:pt>
                <c:pt idx="137">
                  <c:v>75.132999999999996</c:v>
                </c:pt>
                <c:pt idx="138">
                  <c:v>76.353999999999999</c:v>
                </c:pt>
                <c:pt idx="139">
                  <c:v>78.528000000000006</c:v>
                </c:pt>
                <c:pt idx="140">
                  <c:v>81.894000000000005</c:v>
                </c:pt>
                <c:pt idx="141">
                  <c:v>84.087000000000003</c:v>
                </c:pt>
                <c:pt idx="142">
                  <c:v>87.671000000000006</c:v>
                </c:pt>
                <c:pt idx="143">
                  <c:v>90.113</c:v>
                </c:pt>
                <c:pt idx="144">
                  <c:v>93.447999999999993</c:v>
                </c:pt>
                <c:pt idx="145">
                  <c:v>97.218000000000004</c:v>
                </c:pt>
                <c:pt idx="146">
                  <c:v>96.384</c:v>
                </c:pt>
                <c:pt idx="147">
                  <c:v>92.307000000000002</c:v>
                </c:pt>
                <c:pt idx="148">
                  <c:v>95.283000000000001</c:v>
                </c:pt>
                <c:pt idx="149">
                  <c:v>96.926000000000002</c:v>
                </c:pt>
                <c:pt idx="150">
                  <c:v>100.036</c:v>
                </c:pt>
                <c:pt idx="151">
                  <c:v>97.516000000000005</c:v>
                </c:pt>
                <c:pt idx="152">
                  <c:v>100.32899999999999</c:v>
                </c:pt>
                <c:pt idx="153">
                  <c:v>106.291</c:v>
                </c:pt>
                <c:pt idx="154">
                  <c:v>107.65</c:v>
                </c:pt>
                <c:pt idx="155">
                  <c:v>107.184</c:v>
                </c:pt>
                <c:pt idx="156">
                  <c:v>103.66500000000001</c:v>
                </c:pt>
                <c:pt idx="157">
                  <c:v>100.45699999999999</c:v>
                </c:pt>
                <c:pt idx="158">
                  <c:v>101.486</c:v>
                </c:pt>
                <c:pt idx="159">
                  <c:v>99.262</c:v>
                </c:pt>
                <c:pt idx="160">
                  <c:v>97.164000000000001</c:v>
                </c:pt>
                <c:pt idx="161">
                  <c:v>92.212999999999994</c:v>
                </c:pt>
                <c:pt idx="162">
                  <c:v>91.298000000000002</c:v>
                </c:pt>
                <c:pt idx="163">
                  <c:v>88.450999999999993</c:v>
                </c:pt>
                <c:pt idx="164">
                  <c:v>83.456999999999994</c:v>
                </c:pt>
                <c:pt idx="165">
                  <c:v>85.828999999999994</c:v>
                </c:pt>
                <c:pt idx="166">
                  <c:v>87.751000000000005</c:v>
                </c:pt>
                <c:pt idx="167">
                  <c:v>88.786000000000001</c:v>
                </c:pt>
                <c:pt idx="168">
                  <c:v>89.856999999999999</c:v>
                </c:pt>
                <c:pt idx="169">
                  <c:v>89.358999999999995</c:v>
                </c:pt>
                <c:pt idx="170">
                  <c:v>88.468000000000004</c:v>
                </c:pt>
                <c:pt idx="171">
                  <c:v>88.061000000000007</c:v>
                </c:pt>
                <c:pt idx="172">
                  <c:v>86.697999999999993</c:v>
                </c:pt>
                <c:pt idx="173">
                  <c:v>86.884</c:v>
                </c:pt>
                <c:pt idx="174">
                  <c:v>88.736000000000004</c:v>
                </c:pt>
                <c:pt idx="175">
                  <c:v>89.941000000000003</c:v>
                </c:pt>
                <c:pt idx="176">
                  <c:v>89.813000000000002</c:v>
                </c:pt>
                <c:pt idx="177">
                  <c:v>91.742999999999995</c:v>
                </c:pt>
                <c:pt idx="178">
                  <c:v>92.867999999999995</c:v>
                </c:pt>
                <c:pt idx="179">
                  <c:v>93.995999999999995</c:v>
                </c:pt>
                <c:pt idx="180">
                  <c:v>96.052000000000007</c:v>
                </c:pt>
                <c:pt idx="181">
                  <c:v>97.281999999999996</c:v>
                </c:pt>
                <c:pt idx="182">
                  <c:v>97.03</c:v>
                </c:pt>
                <c:pt idx="183">
                  <c:v>98.739000000000004</c:v>
                </c:pt>
                <c:pt idx="184">
                  <c:v>100.09</c:v>
                </c:pt>
                <c:pt idx="185">
                  <c:v>104.36799999999999</c:v>
                </c:pt>
                <c:pt idx="186">
                  <c:v>104.123</c:v>
                </c:pt>
                <c:pt idx="187">
                  <c:v>100.682</c:v>
                </c:pt>
                <c:pt idx="188">
                  <c:v>100.09</c:v>
                </c:pt>
                <c:pt idx="189">
                  <c:v>99.266999999999996</c:v>
                </c:pt>
                <c:pt idx="190">
                  <c:v>92.998000000000005</c:v>
                </c:pt>
                <c:pt idx="191">
                  <c:v>90.433000000000007</c:v>
                </c:pt>
                <c:pt idx="192">
                  <c:v>88.98</c:v>
                </c:pt>
                <c:pt idx="193">
                  <c:v>91.319000000000003</c:v>
                </c:pt>
                <c:pt idx="194">
                  <c:v>91.638999999999996</c:v>
                </c:pt>
                <c:pt idx="195">
                  <c:v>93.594999999999999</c:v>
                </c:pt>
                <c:pt idx="196">
                  <c:v>88.781000000000006</c:v>
                </c:pt>
                <c:pt idx="197">
                  <c:v>89.546999999999997</c:v>
                </c:pt>
                <c:pt idx="198">
                  <c:v>87.146000000000001</c:v>
                </c:pt>
                <c:pt idx="199">
                  <c:v>91.248000000000005</c:v>
                </c:pt>
                <c:pt idx="200">
                  <c:v>92.444000000000003</c:v>
                </c:pt>
                <c:pt idx="201">
                  <c:v>83.438999999999993</c:v>
                </c:pt>
                <c:pt idx="202">
                  <c:v>77.835999999999999</c:v>
                </c:pt>
                <c:pt idx="203">
                  <c:v>77.521000000000001</c:v>
                </c:pt>
                <c:pt idx="204">
                  <c:v>75.563000000000002</c:v>
                </c:pt>
                <c:pt idx="205">
                  <c:v>98.278000000000006</c:v>
                </c:pt>
                <c:pt idx="206">
                  <c:v>98.686000000000007</c:v>
                </c:pt>
                <c:pt idx="207">
                  <c:v>95.436000000000007</c:v>
                </c:pt>
                <c:pt idx="208">
                  <c:v>92.033000000000001</c:v>
                </c:pt>
                <c:pt idx="209">
                  <c:v>88.73</c:v>
                </c:pt>
                <c:pt idx="210">
                  <c:v>94.738</c:v>
                </c:pt>
                <c:pt idx="211">
                  <c:v>96.186999999999998</c:v>
                </c:pt>
                <c:pt idx="212">
                  <c:v>88.921999999999997</c:v>
                </c:pt>
                <c:pt idx="213">
                  <c:v>86.603999999999999</c:v>
                </c:pt>
                <c:pt idx="214">
                  <c:v>85.965999999999994</c:v>
                </c:pt>
                <c:pt idx="215">
                  <c:v>85.981999999999999</c:v>
                </c:pt>
                <c:pt idx="216">
                  <c:v>85.465999999999994</c:v>
                </c:pt>
                <c:pt idx="217">
                  <c:v>82.397999999999996</c:v>
                </c:pt>
                <c:pt idx="218">
                  <c:v>85.837000000000003</c:v>
                </c:pt>
                <c:pt idx="219">
                  <c:v>88.484999999999999</c:v>
                </c:pt>
                <c:pt idx="220">
                  <c:v>96.308999999999997</c:v>
                </c:pt>
                <c:pt idx="221">
                  <c:v>114.524</c:v>
                </c:pt>
                <c:pt idx="222">
                  <c:v>113.877</c:v>
                </c:pt>
                <c:pt idx="223">
                  <c:v>125.965</c:v>
                </c:pt>
                <c:pt idx="224">
                  <c:v>127.788</c:v>
                </c:pt>
                <c:pt idx="225">
                  <c:v>112.738</c:v>
                </c:pt>
                <c:pt idx="226">
                  <c:v>109.261</c:v>
                </c:pt>
                <c:pt idx="227">
                  <c:v>108.441</c:v>
                </c:pt>
                <c:pt idx="228">
                  <c:v>109.09099999999999</c:v>
                </c:pt>
                <c:pt idx="229">
                  <c:v>108.736</c:v>
                </c:pt>
                <c:pt idx="230">
                  <c:v>118.137</c:v>
                </c:pt>
                <c:pt idx="231">
                  <c:v>133.71899999999999</c:v>
                </c:pt>
                <c:pt idx="232">
                  <c:v>141.71199999999999</c:v>
                </c:pt>
                <c:pt idx="233">
                  <c:v>128.05099999999999</c:v>
                </c:pt>
                <c:pt idx="234">
                  <c:v>116.70399999999999</c:v>
                </c:pt>
                <c:pt idx="235">
                  <c:v>117.812</c:v>
                </c:pt>
                <c:pt idx="236">
                  <c:v>120.322</c:v>
                </c:pt>
                <c:pt idx="237">
                  <c:v>101.864</c:v>
                </c:pt>
                <c:pt idx="238">
                  <c:v>102.03700000000001</c:v>
                </c:pt>
                <c:pt idx="239">
                  <c:v>90.07</c:v>
                </c:pt>
                <c:pt idx="240">
                  <c:v>113.875</c:v>
                </c:pt>
                <c:pt idx="241">
                  <c:v>118.97799999999999</c:v>
                </c:pt>
                <c:pt idx="242">
                  <c:v>122.788</c:v>
                </c:pt>
                <c:pt idx="243">
                  <c:v>123.313</c:v>
                </c:pt>
                <c:pt idx="244">
                  <c:v>122.267</c:v>
                </c:pt>
                <c:pt idx="245">
                  <c:v>117.129</c:v>
                </c:pt>
                <c:pt idx="246">
                  <c:v>112.188</c:v>
                </c:pt>
                <c:pt idx="247">
                  <c:v>111.988</c:v>
                </c:pt>
                <c:pt idx="248">
                  <c:v>109.97799999999999</c:v>
                </c:pt>
                <c:pt idx="249">
                  <c:v>110.411</c:v>
                </c:pt>
                <c:pt idx="250">
                  <c:v>115.681</c:v>
                </c:pt>
                <c:pt idx="251">
                  <c:v>112.53400000000001</c:v>
                </c:pt>
                <c:pt idx="252">
                  <c:v>100.63500000000001</c:v>
                </c:pt>
                <c:pt idx="253">
                  <c:v>93.444999999999993</c:v>
                </c:pt>
                <c:pt idx="254">
                  <c:v>94.114000000000004</c:v>
                </c:pt>
                <c:pt idx="255">
                  <c:v>97.102000000000004</c:v>
                </c:pt>
                <c:pt idx="256">
                  <c:v>97.644999999999996</c:v>
                </c:pt>
                <c:pt idx="257">
                  <c:v>100.027</c:v>
                </c:pt>
                <c:pt idx="258">
                  <c:v>105.496</c:v>
                </c:pt>
                <c:pt idx="259">
                  <c:v>110.542</c:v>
                </c:pt>
                <c:pt idx="260">
                  <c:v>107.69499999999999</c:v>
                </c:pt>
                <c:pt idx="261">
                  <c:v>98.590999999999994</c:v>
                </c:pt>
                <c:pt idx="262">
                  <c:v>91.025999999999996</c:v>
                </c:pt>
                <c:pt idx="263">
                  <c:v>89.727000000000004</c:v>
                </c:pt>
                <c:pt idx="264">
                  <c:v>85.655000000000001</c:v>
                </c:pt>
                <c:pt idx="265">
                  <c:v>88.296000000000006</c:v>
                </c:pt>
                <c:pt idx="266">
                  <c:v>91.962999999999994</c:v>
                </c:pt>
                <c:pt idx="267">
                  <c:v>102.72499999999999</c:v>
                </c:pt>
                <c:pt idx="268">
                  <c:v>103.902</c:v>
                </c:pt>
                <c:pt idx="269">
                  <c:v>104.363</c:v>
                </c:pt>
                <c:pt idx="270">
                  <c:v>106.133</c:v>
                </c:pt>
                <c:pt idx="271">
                  <c:v>100.205</c:v>
                </c:pt>
                <c:pt idx="272">
                  <c:v>109.949</c:v>
                </c:pt>
                <c:pt idx="273">
                  <c:v>123.01</c:v>
                </c:pt>
                <c:pt idx="274">
                  <c:v>124.584</c:v>
                </c:pt>
                <c:pt idx="275">
                  <c:v>130.078</c:v>
                </c:pt>
                <c:pt idx="276">
                  <c:v>149.43700000000001</c:v>
                </c:pt>
                <c:pt idx="277">
                  <c:v>160.75200000000001</c:v>
                </c:pt>
                <c:pt idx="278">
                  <c:v>157.93</c:v>
                </c:pt>
                <c:pt idx="279">
                  <c:v>150.76499999999999</c:v>
                </c:pt>
                <c:pt idx="280">
                  <c:v>157.773</c:v>
                </c:pt>
                <c:pt idx="281">
                  <c:v>157.98400000000001</c:v>
                </c:pt>
                <c:pt idx="282">
                  <c:v>158.124</c:v>
                </c:pt>
                <c:pt idx="283">
                  <c:v>160.077</c:v>
                </c:pt>
                <c:pt idx="284">
                  <c:v>163.26400000000001</c:v>
                </c:pt>
                <c:pt idx="285">
                  <c:v>145.69900000000001</c:v>
                </c:pt>
                <c:pt idx="286">
                  <c:v>134.75</c:v>
                </c:pt>
                <c:pt idx="287">
                  <c:v>133.86099999999999</c:v>
                </c:pt>
                <c:pt idx="288">
                  <c:v>135.27799999999999</c:v>
                </c:pt>
                <c:pt idx="289">
                  <c:v>134.94200000000001</c:v>
                </c:pt>
                <c:pt idx="290">
                  <c:v>141.55199999999999</c:v>
                </c:pt>
                <c:pt idx="291">
                  <c:v>143.303</c:v>
                </c:pt>
                <c:pt idx="292">
                  <c:v>142.977</c:v>
                </c:pt>
                <c:pt idx="293">
                  <c:v>138.87799999999999</c:v>
                </c:pt>
                <c:pt idx="294">
                  <c:v>146.011</c:v>
                </c:pt>
                <c:pt idx="295">
                  <c:v>141.34200000000001</c:v>
                </c:pt>
                <c:pt idx="296">
                  <c:v>121.19</c:v>
                </c:pt>
                <c:pt idx="297">
                  <c:v>99.019000000000005</c:v>
                </c:pt>
                <c:pt idx="298">
                  <c:v>102.873</c:v>
                </c:pt>
                <c:pt idx="299">
                  <c:v>105.56399999999999</c:v>
                </c:pt>
                <c:pt idx="300">
                  <c:v>108.81399999999999</c:v>
                </c:pt>
                <c:pt idx="301">
                  <c:v>112.155</c:v>
                </c:pt>
                <c:pt idx="302">
                  <c:v>115.185</c:v>
                </c:pt>
                <c:pt idx="303">
                  <c:v>113.813</c:v>
                </c:pt>
                <c:pt idx="304">
                  <c:v>113.586</c:v>
                </c:pt>
                <c:pt idx="305">
                  <c:v>115.824</c:v>
                </c:pt>
                <c:pt idx="306">
                  <c:v>118.02500000000001</c:v>
                </c:pt>
                <c:pt idx="307">
                  <c:v>116.574</c:v>
                </c:pt>
                <c:pt idx="308">
                  <c:v>116.06100000000001</c:v>
                </c:pt>
                <c:pt idx="309">
                  <c:v>115.7</c:v>
                </c:pt>
                <c:pt idx="310">
                  <c:v>123.572</c:v>
                </c:pt>
                <c:pt idx="311">
                  <c:v>129.48500000000001</c:v>
                </c:pt>
                <c:pt idx="312">
                  <c:v>134.86199999999999</c:v>
                </c:pt>
                <c:pt idx="313">
                  <c:v>135.63399999999999</c:v>
                </c:pt>
                <c:pt idx="314">
                  <c:v>135.24100000000001</c:v>
                </c:pt>
                <c:pt idx="315">
                  <c:v>136.00200000000001</c:v>
                </c:pt>
                <c:pt idx="316">
                  <c:v>135.12899999999999</c:v>
                </c:pt>
                <c:pt idx="317">
                  <c:v>135.26599999999999</c:v>
                </c:pt>
                <c:pt idx="318">
                  <c:v>137.38999999999999</c:v>
                </c:pt>
                <c:pt idx="319">
                  <c:v>140.03100000000001</c:v>
                </c:pt>
                <c:pt idx="320">
                  <c:v>146.43199999999999</c:v>
                </c:pt>
                <c:pt idx="321">
                  <c:v>159.73599999999999</c:v>
                </c:pt>
                <c:pt idx="322">
                  <c:v>170.26400000000001</c:v>
                </c:pt>
                <c:pt idx="323">
                  <c:v>172.32499999999999</c:v>
                </c:pt>
                <c:pt idx="324">
                  <c:v>179.24299999999999</c:v>
                </c:pt>
                <c:pt idx="325">
                  <c:v>177.22399999999999</c:v>
                </c:pt>
                <c:pt idx="326">
                  <c:v>175.125</c:v>
                </c:pt>
                <c:pt idx="327">
                  <c:v>171.37899999999999</c:v>
                </c:pt>
                <c:pt idx="328">
                  <c:v>164.226</c:v>
                </c:pt>
                <c:pt idx="329">
                  <c:v>168.18199999999999</c:v>
                </c:pt>
                <c:pt idx="330">
                  <c:v>173.78299999999999</c:v>
                </c:pt>
                <c:pt idx="331">
                  <c:v>165.351</c:v>
                </c:pt>
                <c:pt idx="332">
                  <c:v>168.636</c:v>
                </c:pt>
                <c:pt idx="333">
                  <c:v>178.54300000000001</c:v>
                </c:pt>
                <c:pt idx="334">
                  <c:v>185.93799999999999</c:v>
                </c:pt>
                <c:pt idx="335">
                  <c:v>191.489</c:v>
                </c:pt>
                <c:pt idx="336">
                  <c:v>188.161</c:v>
                </c:pt>
                <c:pt idx="337">
                  <c:v>179.934</c:v>
                </c:pt>
                <c:pt idx="338">
                  <c:v>175.761</c:v>
                </c:pt>
                <c:pt idx="339">
                  <c:v>173.83799999999999</c:v>
                </c:pt>
                <c:pt idx="340">
                  <c:v>173.51400000000001</c:v>
                </c:pt>
                <c:pt idx="341">
                  <c:v>170.12799999999999</c:v>
                </c:pt>
                <c:pt idx="342">
                  <c:v>181.21899999999999</c:v>
                </c:pt>
                <c:pt idx="343">
                  <c:v>190.62200000000001</c:v>
                </c:pt>
                <c:pt idx="344">
                  <c:v>194.452</c:v>
                </c:pt>
                <c:pt idx="345">
                  <c:v>203.21199999999999</c:v>
                </c:pt>
                <c:pt idx="346">
                  <c:v>206.11199999999999</c:v>
                </c:pt>
                <c:pt idx="347">
                  <c:v>210.614</c:v>
                </c:pt>
                <c:pt idx="348">
                  <c:v>212.30099999999999</c:v>
                </c:pt>
                <c:pt idx="349">
                  <c:v>215.833</c:v>
                </c:pt>
                <c:pt idx="350">
                  <c:v>216.72200000000001</c:v>
                </c:pt>
                <c:pt idx="351">
                  <c:v>214.64699999999999</c:v>
                </c:pt>
                <c:pt idx="352">
                  <c:v>214.11199999999999</c:v>
                </c:pt>
                <c:pt idx="353">
                  <c:v>218.596</c:v>
                </c:pt>
                <c:pt idx="354">
                  <c:v>227.45400000000001</c:v>
                </c:pt>
                <c:pt idx="355">
                  <c:v>226.946</c:v>
                </c:pt>
                <c:pt idx="356">
                  <c:v>213.91499999999999</c:v>
                </c:pt>
                <c:pt idx="357">
                  <c:v>192.065</c:v>
                </c:pt>
                <c:pt idx="358">
                  <c:v>193.81800000000001</c:v>
                </c:pt>
                <c:pt idx="359">
                  <c:v>198.411</c:v>
                </c:pt>
                <c:pt idx="360">
                  <c:v>192.43700000000001</c:v>
                </c:pt>
                <c:pt idx="361">
                  <c:v>188.89699999999999</c:v>
                </c:pt>
                <c:pt idx="362">
                  <c:v>207.952</c:v>
                </c:pt>
                <c:pt idx="363">
                  <c:v>212.565</c:v>
                </c:pt>
                <c:pt idx="364">
                  <c:v>212.21100000000001</c:v>
                </c:pt>
                <c:pt idx="365">
                  <c:v>212.386</c:v>
                </c:pt>
                <c:pt idx="366">
                  <c:v>219.45099999999999</c:v>
                </c:pt>
                <c:pt idx="367">
                  <c:v>218.614</c:v>
                </c:pt>
                <c:pt idx="368">
                  <c:v>207.934</c:v>
                </c:pt>
                <c:pt idx="369">
                  <c:v>194.46199999999999</c:v>
                </c:pt>
                <c:pt idx="370">
                  <c:v>195.392</c:v>
                </c:pt>
                <c:pt idx="371">
                  <c:v>209.86500000000001</c:v>
                </c:pt>
                <c:pt idx="372">
                  <c:v>208.84899999999999</c:v>
                </c:pt>
                <c:pt idx="373">
                  <c:v>219.11</c:v>
                </c:pt>
                <c:pt idx="374">
                  <c:v>218.24799999999999</c:v>
                </c:pt>
                <c:pt idx="375">
                  <c:v>206.79599999999999</c:v>
                </c:pt>
                <c:pt idx="376">
                  <c:v>212.11099999999999</c:v>
                </c:pt>
                <c:pt idx="377">
                  <c:v>215.048</c:v>
                </c:pt>
                <c:pt idx="378">
                  <c:v>264.31299999999999</c:v>
                </c:pt>
                <c:pt idx="379">
                  <c:v>280.54199999999997</c:v>
                </c:pt>
                <c:pt idx="380">
                  <c:v>293.50299999999999</c:v>
                </c:pt>
                <c:pt idx="381">
                  <c:v>298.911</c:v>
                </c:pt>
                <c:pt idx="382">
                  <c:v>276.428</c:v>
                </c:pt>
                <c:pt idx="383">
                  <c:v>266.05399999999997</c:v>
                </c:pt>
                <c:pt idx="384">
                  <c:v>266.19799999999998</c:v>
                </c:pt>
                <c:pt idx="385">
                  <c:v>270.11799999999999</c:v>
                </c:pt>
                <c:pt idx="386">
                  <c:v>264.89699999999999</c:v>
                </c:pt>
                <c:pt idx="387">
                  <c:v>263.42899999999997</c:v>
                </c:pt>
                <c:pt idx="388">
                  <c:v>253.79400000000001</c:v>
                </c:pt>
                <c:pt idx="389">
                  <c:v>247.88399999999999</c:v>
                </c:pt>
                <c:pt idx="390">
                  <c:v>249.69499999999999</c:v>
                </c:pt>
                <c:pt idx="391">
                  <c:v>234.81299999999999</c:v>
                </c:pt>
                <c:pt idx="392">
                  <c:v>232.14400000000001</c:v>
                </c:pt>
                <c:pt idx="393">
                  <c:v>222.59299999999999</c:v>
                </c:pt>
                <c:pt idx="394">
                  <c:v>259.51100000000002</c:v>
                </c:pt>
                <c:pt idx="395">
                  <c:v>313.28300000000002</c:v>
                </c:pt>
                <c:pt idx="396">
                  <c:v>354.33199999999999</c:v>
                </c:pt>
                <c:pt idx="397">
                  <c:v>348.33</c:v>
                </c:pt>
                <c:pt idx="398">
                  <c:v>347.63600000000002</c:v>
                </c:pt>
                <c:pt idx="399">
                  <c:v>328.90800000000002</c:v>
                </c:pt>
                <c:pt idx="400">
                  <c:v>313.16199999999998</c:v>
                </c:pt>
                <c:pt idx="401">
                  <c:v>306.81700000000001</c:v>
                </c:pt>
                <c:pt idx="402">
                  <c:v>325.86</c:v>
                </c:pt>
                <c:pt idx="403">
                  <c:v>308.43599999999998</c:v>
                </c:pt>
                <c:pt idx="404">
                  <c:v>299.07400000000001</c:v>
                </c:pt>
                <c:pt idx="405">
                  <c:v>288.05900000000003</c:v>
                </c:pt>
                <c:pt idx="406">
                  <c:v>287.36</c:v>
                </c:pt>
                <c:pt idx="407">
                  <c:v>289.22399999999999</c:v>
                </c:pt>
                <c:pt idx="408">
                  <c:v>285.43</c:v>
                </c:pt>
                <c:pt idx="409">
                  <c:v>291.815</c:v>
                </c:pt>
                <c:pt idx="410">
                  <c:v>302.14499999999998</c:v>
                </c:pt>
                <c:pt idx="411">
                  <c:v>262.97800000000001</c:v>
                </c:pt>
                <c:pt idx="412">
                  <c:v>251.07300000000001</c:v>
                </c:pt>
                <c:pt idx="413">
                  <c:v>236.209</c:v>
                </c:pt>
                <c:pt idx="414">
                  <c:v>226.56100000000001</c:v>
                </c:pt>
                <c:pt idx="415">
                  <c:v>197.25200000000001</c:v>
                </c:pt>
                <c:pt idx="416">
                  <c:v>187.44399999999999</c:v>
                </c:pt>
                <c:pt idx="417">
                  <c:v>178.91200000000001</c:v>
                </c:pt>
                <c:pt idx="418">
                  <c:v>169.78399999999999</c:v>
                </c:pt>
                <c:pt idx="419">
                  <c:v>170.61500000000001</c:v>
                </c:pt>
                <c:pt idx="420">
                  <c:v>176.655</c:v>
                </c:pt>
                <c:pt idx="421">
                  <c:v>176.048</c:v>
                </c:pt>
                <c:pt idx="422">
                  <c:v>177.55</c:v>
                </c:pt>
                <c:pt idx="423">
                  <c:v>181.398</c:v>
                </c:pt>
                <c:pt idx="424">
                  <c:v>188.42599999999999</c:v>
                </c:pt>
                <c:pt idx="425">
                  <c:v>195.125</c:v>
                </c:pt>
                <c:pt idx="426">
                  <c:v>198.309</c:v>
                </c:pt>
                <c:pt idx="427">
                  <c:v>198.23099999999999</c:v>
                </c:pt>
                <c:pt idx="428">
                  <c:v>187.666</c:v>
                </c:pt>
                <c:pt idx="429">
                  <c:v>178.38</c:v>
                </c:pt>
                <c:pt idx="430">
                  <c:v>172.87299999999999</c:v>
                </c:pt>
                <c:pt idx="431">
                  <c:v>165.125</c:v>
                </c:pt>
                <c:pt idx="432">
                  <c:v>169.608</c:v>
                </c:pt>
                <c:pt idx="433">
                  <c:v>165.137</c:v>
                </c:pt>
                <c:pt idx="434">
                  <c:v>162.08199999999999</c:v>
                </c:pt>
                <c:pt idx="435">
                  <c:v>167.42400000000001</c:v>
                </c:pt>
                <c:pt idx="436">
                  <c:v>169.83099999999999</c:v>
                </c:pt>
                <c:pt idx="437">
                  <c:v>169.58699999999999</c:v>
                </c:pt>
                <c:pt idx="438">
                  <c:v>174.14500000000001</c:v>
                </c:pt>
                <c:pt idx="439">
                  <c:v>165.19800000000001</c:v>
                </c:pt>
                <c:pt idx="440">
                  <c:v>165.83799999999999</c:v>
                </c:pt>
                <c:pt idx="441">
                  <c:v>164.44399999999999</c:v>
                </c:pt>
                <c:pt idx="442">
                  <c:v>157.852</c:v>
                </c:pt>
                <c:pt idx="443">
                  <c:v>153.63200000000001</c:v>
                </c:pt>
                <c:pt idx="444">
                  <c:v>153.29400000000001</c:v>
                </c:pt>
                <c:pt idx="445">
                  <c:v>158.238</c:v>
                </c:pt>
                <c:pt idx="446">
                  <c:v>156.56700000000001</c:v>
                </c:pt>
                <c:pt idx="447">
                  <c:v>157.82599999999999</c:v>
                </c:pt>
                <c:pt idx="448">
                  <c:v>156.01400000000001</c:v>
                </c:pt>
                <c:pt idx="449">
                  <c:v>157.12899999999999</c:v>
                </c:pt>
                <c:pt idx="450">
                  <c:v>155.696</c:v>
                </c:pt>
                <c:pt idx="451">
                  <c:v>150.44900000000001</c:v>
                </c:pt>
                <c:pt idx="452">
                  <c:v>148.05099999999999</c:v>
                </c:pt>
                <c:pt idx="453">
                  <c:v>147.80099999999999</c:v>
                </c:pt>
                <c:pt idx="454">
                  <c:v>148.494</c:v>
                </c:pt>
                <c:pt idx="455">
                  <c:v>151.75700000000001</c:v>
                </c:pt>
                <c:pt idx="456">
                  <c:v>151.58099999999999</c:v>
                </c:pt>
                <c:pt idx="457">
                  <c:v>151.58699999999999</c:v>
                </c:pt>
                <c:pt idx="458">
                  <c:v>161.89099999999999</c:v>
                </c:pt>
                <c:pt idx="459">
                  <c:v>171.524</c:v>
                </c:pt>
                <c:pt idx="460">
                  <c:v>187.72499999999999</c:v>
                </c:pt>
                <c:pt idx="461">
                  <c:v>194.57900000000001</c:v>
                </c:pt>
                <c:pt idx="462">
                  <c:v>202.29400000000001</c:v>
                </c:pt>
                <c:pt idx="463">
                  <c:v>206.63300000000001</c:v>
                </c:pt>
                <c:pt idx="464">
                  <c:v>208.22399999999999</c:v>
                </c:pt>
                <c:pt idx="465">
                  <c:v>206.98400000000001</c:v>
                </c:pt>
                <c:pt idx="466">
                  <c:v>205.56299999999999</c:v>
                </c:pt>
                <c:pt idx="467">
                  <c:v>202.55199999999999</c:v>
                </c:pt>
                <c:pt idx="468">
                  <c:v>193.489</c:v>
                </c:pt>
                <c:pt idx="469">
                  <c:v>190.191</c:v>
                </c:pt>
                <c:pt idx="470">
                  <c:v>189.09200000000001</c:v>
                </c:pt>
                <c:pt idx="471">
                  <c:v>195.1</c:v>
                </c:pt>
                <c:pt idx="472">
                  <c:v>191.613</c:v>
                </c:pt>
                <c:pt idx="473">
                  <c:v>190.374</c:v>
                </c:pt>
                <c:pt idx="474">
                  <c:v>194.21899999999999</c:v>
                </c:pt>
                <c:pt idx="475">
                  <c:v>198.971</c:v>
                </c:pt>
                <c:pt idx="476">
                  <c:v>208.072</c:v>
                </c:pt>
                <c:pt idx="477">
                  <c:v>208.166</c:v>
                </c:pt>
                <c:pt idx="478">
                  <c:v>206.38200000000001</c:v>
                </c:pt>
                <c:pt idx="479">
                  <c:v>205.78</c:v>
                </c:pt>
                <c:pt idx="480">
                  <c:v>191.93799999999999</c:v>
                </c:pt>
                <c:pt idx="481">
                  <c:v>189.624</c:v>
                </c:pt>
                <c:pt idx="482">
                  <c:v>177.53700000000001</c:v>
                </c:pt>
                <c:pt idx="483">
                  <c:v>165.12899999999999</c:v>
                </c:pt>
                <c:pt idx="484">
                  <c:v>164.19499999999999</c:v>
                </c:pt>
                <c:pt idx="485">
                  <c:v>161.03200000000001</c:v>
                </c:pt>
                <c:pt idx="486">
                  <c:v>162.33799999999999</c:v>
                </c:pt>
                <c:pt idx="487">
                  <c:v>161.07599999999999</c:v>
                </c:pt>
                <c:pt idx="488">
                  <c:v>158.001</c:v>
                </c:pt>
                <c:pt idx="489">
                  <c:v>153.65600000000001</c:v>
                </c:pt>
                <c:pt idx="490">
                  <c:v>154.16</c:v>
                </c:pt>
                <c:pt idx="491">
                  <c:v>154.62</c:v>
                </c:pt>
                <c:pt idx="492">
                  <c:v>156.184</c:v>
                </c:pt>
                <c:pt idx="493">
                  <c:v>159.029</c:v>
                </c:pt>
                <c:pt idx="494">
                  <c:v>167.078</c:v>
                </c:pt>
                <c:pt idx="495">
                  <c:v>167.03200000000001</c:v>
                </c:pt>
                <c:pt idx="496">
                  <c:v>168.60400000000001</c:v>
                </c:pt>
                <c:pt idx="497">
                  <c:v>164.02199999999999</c:v>
                </c:pt>
                <c:pt idx="498">
                  <c:v>159.989</c:v>
                </c:pt>
                <c:pt idx="499">
                  <c:v>158.86699999999999</c:v>
                </c:pt>
                <c:pt idx="500">
                  <c:v>159.07499999999999</c:v>
                </c:pt>
                <c:pt idx="501">
                  <c:v>158.68700000000001</c:v>
                </c:pt>
                <c:pt idx="502">
                  <c:v>163.19999999999999</c:v>
                </c:pt>
                <c:pt idx="503">
                  <c:v>159.357</c:v>
                </c:pt>
                <c:pt idx="504">
                  <c:v>159.98699999999999</c:v>
                </c:pt>
                <c:pt idx="505">
                  <c:v>155.524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9F-4B25-9E02-4A0AA903B09A}"/>
            </c:ext>
          </c:extLst>
        </c:ser>
        <c:ser>
          <c:idx val="3"/>
          <c:order val="3"/>
          <c:tx>
            <c:strRef>
              <c:f>'directH (repsm)'!$C$47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(repsm)'!$F$47:$SQ$47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9F-4B25-9E02-4A0AA903B09A}"/>
            </c:ext>
          </c:extLst>
        </c:ser>
        <c:ser>
          <c:idx val="4"/>
          <c:order val="4"/>
          <c:tx>
            <c:strRef>
              <c:f>'directH (repsm)'!$C$48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(repsm)'!$F$48:$SQ$48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9F-4B25-9E02-4A0AA903B09A}"/>
            </c:ext>
          </c:extLst>
        </c:ser>
        <c:ser>
          <c:idx val="5"/>
          <c:order val="5"/>
          <c:tx>
            <c:strRef>
              <c:f>'directH (repsm)'!$C$49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(repsm)'!$F$49:$SQ$49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9F-4B25-9E02-4A0AA903B09A}"/>
            </c:ext>
          </c:extLst>
        </c:ser>
        <c:ser>
          <c:idx val="6"/>
          <c:order val="6"/>
          <c:tx>
            <c:strRef>
              <c:f>'directH (repsm)'!$C$50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(repsm)'!$F$50:$SQ$50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9F-4B25-9E02-4A0AA903B09A}"/>
            </c:ext>
          </c:extLst>
        </c:ser>
        <c:ser>
          <c:idx val="7"/>
          <c:order val="7"/>
          <c:tx>
            <c:strRef>
              <c:f>'directH (repsm)'!$C$51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(repsm)'!$F$51:$SQ$51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9F-4B25-9E02-4A0AA903B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(repsm)'!$F$24</c:f>
              <c:strCache>
                <c:ptCount val="1"/>
                <c:pt idx="0">
                  <c:v>23/06/2020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(repsm)'!$E$25:$E$33</c:f>
              <c:numCache>
                <c:formatCode>dd\ mmm\ yy</c:formatCode>
                <c:ptCount val="9"/>
                <c:pt idx="0">
                  <c:v>44280</c:v>
                </c:pt>
                <c:pt idx="1">
                  <c:v>45741</c:v>
                </c:pt>
                <c:pt idx="2">
                  <c:v>46092</c:v>
                </c:pt>
                <c:pt idx="3">
                  <c:v>47007</c:v>
                </c:pt>
              </c:numCache>
            </c:numRef>
          </c:xVal>
          <c:yVal>
            <c:numRef>
              <c:f>'directH (repsm)'!$F$25:$F$33</c:f>
              <c:numCache>
                <c:formatCode>0</c:formatCode>
                <c:ptCount val="9"/>
                <c:pt idx="0">
                  <c:v>259.77999999999997</c:v>
                </c:pt>
                <c:pt idx="1">
                  <c:v>373.471</c:v>
                </c:pt>
                <c:pt idx="2">
                  <c:v>390.29700000000003</c:v>
                </c:pt>
                <c:pt idx="3">
                  <c:v>412.66399999999999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6B-4DEB-AB4C-CBADC0E46AAE}"/>
            </c:ext>
          </c:extLst>
        </c:ser>
        <c:ser>
          <c:idx val="1"/>
          <c:order val="1"/>
          <c:tx>
            <c:strRef>
              <c:f>'directH (repsm)'!$S$24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(repsm)'!$E$25:$E$33</c:f>
              <c:numCache>
                <c:formatCode>dd\ mmm\ yy</c:formatCode>
                <c:ptCount val="9"/>
                <c:pt idx="0">
                  <c:v>44280</c:v>
                </c:pt>
                <c:pt idx="1">
                  <c:v>45741</c:v>
                </c:pt>
                <c:pt idx="2">
                  <c:v>46092</c:v>
                </c:pt>
                <c:pt idx="3">
                  <c:v>47007</c:v>
                </c:pt>
              </c:numCache>
            </c:numRef>
          </c:xVal>
          <c:yVal>
            <c:numRef>
              <c:f>'directH (repsm)'!$S$25:$S$33</c:f>
              <c:numCache>
                <c:formatCode>0</c:formatCode>
                <c:ptCount val="9"/>
                <c:pt idx="0">
                  <c:v>271.57600000000002</c:v>
                </c:pt>
                <c:pt idx="1">
                  <c:v>368.59</c:v>
                </c:pt>
                <c:pt idx="2">
                  <c:v>390.98700000000002</c:v>
                </c:pt>
                <c:pt idx="3">
                  <c:v>415.11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6B-4DEB-AB4C-CBADC0E46AAE}"/>
            </c:ext>
          </c:extLst>
        </c:ser>
        <c:ser>
          <c:idx val="2"/>
          <c:order val="2"/>
          <c:tx>
            <c:strRef>
              <c:f>'directH (repsm)'!$AI$24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(repsm)'!$E$25:$E$33</c:f>
              <c:numCache>
                <c:formatCode>dd\ mmm\ yy</c:formatCode>
                <c:ptCount val="9"/>
                <c:pt idx="0">
                  <c:v>44280</c:v>
                </c:pt>
                <c:pt idx="1">
                  <c:v>45741</c:v>
                </c:pt>
                <c:pt idx="2">
                  <c:v>46092</c:v>
                </c:pt>
                <c:pt idx="3">
                  <c:v>47007</c:v>
                </c:pt>
              </c:numCache>
            </c:numRef>
          </c:xVal>
          <c:yVal>
            <c:numRef>
              <c:f>'directH (repsm)'!$AI$25:$AI$33</c:f>
              <c:numCache>
                <c:formatCode>0</c:formatCode>
                <c:ptCount val="9"/>
                <c:pt idx="0">
                  <c:v>375.52300000000002</c:v>
                </c:pt>
                <c:pt idx="1">
                  <c:v>412.56900000000002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6B-4DEB-AB4C-CBADC0E46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(tkr)'!$B$25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(tkr)'!$F$24:$IU$24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(tkr)'!$F$25:$IU$25</c:f>
              <c:numCache>
                <c:formatCode>0</c:formatCode>
                <c:ptCount val="250"/>
                <c:pt idx="0">
                  <c:v>396.839</c:v>
                </c:pt>
                <c:pt idx="1">
                  <c:v>395.50200000000001</c:v>
                </c:pt>
                <c:pt idx="2">
                  <c:v>398.96</c:v>
                </c:pt>
                <c:pt idx="3">
                  <c:v>399.262</c:v>
                </c:pt>
                <c:pt idx="4">
                  <c:v>395.69400000000002</c:v>
                </c:pt>
                <c:pt idx="5">
                  <c:v>391.036</c:v>
                </c:pt>
                <c:pt idx="6">
                  <c:v>383.27800000000002</c:v>
                </c:pt>
                <c:pt idx="7">
                  <c:v>376.75099999999998</c:v>
                </c:pt>
                <c:pt idx="8">
                  <c:v>382.75700000000001</c:v>
                </c:pt>
                <c:pt idx="9">
                  <c:v>375.298</c:v>
                </c:pt>
                <c:pt idx="10">
                  <c:v>377.03300000000002</c:v>
                </c:pt>
                <c:pt idx="11">
                  <c:v>368.38600000000002</c:v>
                </c:pt>
                <c:pt idx="12">
                  <c:v>362.89800000000002</c:v>
                </c:pt>
                <c:pt idx="13">
                  <c:v>377.46600000000001</c:v>
                </c:pt>
                <c:pt idx="14">
                  <c:v>373.32400000000001</c:v>
                </c:pt>
                <c:pt idx="15">
                  <c:v>379.69499999999999</c:v>
                </c:pt>
                <c:pt idx="16">
                  <c:v>359.755</c:v>
                </c:pt>
                <c:pt idx="17">
                  <c:v>339.05099999999999</c:v>
                </c:pt>
                <c:pt idx="18">
                  <c:v>319.91500000000002</c:v>
                </c:pt>
                <c:pt idx="19">
                  <c:v>329.17399999999998</c:v>
                </c:pt>
                <c:pt idx="20">
                  <c:v>360.839</c:v>
                </c:pt>
                <c:pt idx="21">
                  <c:v>370.80599999999998</c:v>
                </c:pt>
                <c:pt idx="22">
                  <c:v>389.19</c:v>
                </c:pt>
                <c:pt idx="23">
                  <c:v>394.23399999999998</c:v>
                </c:pt>
                <c:pt idx="24">
                  <c:v>393.34500000000003</c:v>
                </c:pt>
                <c:pt idx="25">
                  <c:v>387.20100000000002</c:v>
                </c:pt>
                <c:pt idx="26">
                  <c:v>383.12200000000001</c:v>
                </c:pt>
                <c:pt idx="27">
                  <c:v>392.42099999999999</c:v>
                </c:pt>
                <c:pt idx="28">
                  <c:v>400.65100000000001</c:v>
                </c:pt>
                <c:pt idx="29">
                  <c:v>402.81</c:v>
                </c:pt>
                <c:pt idx="30">
                  <c:v>402.25400000000002</c:v>
                </c:pt>
                <c:pt idx="31">
                  <c:v>405.55700000000002</c:v>
                </c:pt>
                <c:pt idx="32">
                  <c:v>412.12299999999999</c:v>
                </c:pt>
                <c:pt idx="33">
                  <c:v>427.98599999999999</c:v>
                </c:pt>
                <c:pt idx="34">
                  <c:v>437.59199999999998</c:v>
                </c:pt>
                <c:pt idx="35">
                  <c:v>439.339</c:v>
                </c:pt>
                <c:pt idx="36">
                  <c:v>432.65800000000002</c:v>
                </c:pt>
                <c:pt idx="37">
                  <c:v>429.49700000000001</c:v>
                </c:pt>
                <c:pt idx="38">
                  <c:v>430.00400000000002</c:v>
                </c:pt>
                <c:pt idx="39">
                  <c:v>431.46899999999999</c:v>
                </c:pt>
                <c:pt idx="40">
                  <c:v>439.12599999999998</c:v>
                </c:pt>
                <c:pt idx="41">
                  <c:v>439.81200000000001</c:v>
                </c:pt>
                <c:pt idx="42">
                  <c:v>445.27800000000002</c:v>
                </c:pt>
                <c:pt idx="43">
                  <c:v>447.39499999999998</c:v>
                </c:pt>
                <c:pt idx="44">
                  <c:v>427.67500000000001</c:v>
                </c:pt>
                <c:pt idx="45">
                  <c:v>418.57499999999999</c:v>
                </c:pt>
                <c:pt idx="46">
                  <c:v>412.39299999999997</c:v>
                </c:pt>
                <c:pt idx="47">
                  <c:v>405.18</c:v>
                </c:pt>
                <c:pt idx="48">
                  <c:v>423.755</c:v>
                </c:pt>
                <c:pt idx="49">
                  <c:v>427.45600000000002</c:v>
                </c:pt>
                <c:pt idx="50">
                  <c:v>460.20499999999998</c:v>
                </c:pt>
                <c:pt idx="51">
                  <c:v>470.58499999999998</c:v>
                </c:pt>
                <c:pt idx="52">
                  <c:v>462.48599999999999</c:v>
                </c:pt>
                <c:pt idx="53">
                  <c:v>463.08699999999999</c:v>
                </c:pt>
                <c:pt idx="54">
                  <c:v>465.46899999999999</c:v>
                </c:pt>
                <c:pt idx="55">
                  <c:v>443.56700000000001</c:v>
                </c:pt>
                <c:pt idx="56">
                  <c:v>429.37599999999998</c:v>
                </c:pt>
                <c:pt idx="57">
                  <c:v>459.59399999999999</c:v>
                </c:pt>
                <c:pt idx="58">
                  <c:v>517.95399999999995</c:v>
                </c:pt>
                <c:pt idx="59">
                  <c:v>534.18100000000004</c:v>
                </c:pt>
                <c:pt idx="60">
                  <c:v>570.66099999999994</c:v>
                </c:pt>
                <c:pt idx="61">
                  <c:v>576.45000000000005</c:v>
                </c:pt>
                <c:pt idx="62">
                  <c:v>571.72299999999996</c:v>
                </c:pt>
                <c:pt idx="63">
                  <c:v>561.84100000000001</c:v>
                </c:pt>
                <c:pt idx="64">
                  <c:v>561.27700000000004</c:v>
                </c:pt>
                <c:pt idx="65">
                  <c:v>562.13300000000004</c:v>
                </c:pt>
                <c:pt idx="66">
                  <c:v>524.91999999999996</c:v>
                </c:pt>
                <c:pt idx="67">
                  <c:v>486.512</c:v>
                </c:pt>
                <c:pt idx="68">
                  <c:v>495.03899999999999</c:v>
                </c:pt>
                <c:pt idx="69">
                  <c:v>603.98500000000001</c:v>
                </c:pt>
                <c:pt idx="70">
                  <c:v>662.53700000000003</c:v>
                </c:pt>
                <c:pt idx="71">
                  <c:v>650.17700000000002</c:v>
                </c:pt>
                <c:pt idx="72">
                  <c:v>721.96500000000003</c:v>
                </c:pt>
                <c:pt idx="73">
                  <c:v>730.03499999999997</c:v>
                </c:pt>
                <c:pt idx="74">
                  <c:v>669.01099999999997</c:v>
                </c:pt>
                <c:pt idx="75">
                  <c:v>554.24900000000002</c:v>
                </c:pt>
                <c:pt idx="76">
                  <c:v>472.64400000000001</c:v>
                </c:pt>
                <c:pt idx="77">
                  <c:v>466.20400000000001</c:v>
                </c:pt>
                <c:pt idx="78">
                  <c:v>395.97399999999999</c:v>
                </c:pt>
                <c:pt idx="79">
                  <c:v>393.52699999999999</c:v>
                </c:pt>
                <c:pt idx="80">
                  <c:v>407.16699999999997</c:v>
                </c:pt>
                <c:pt idx="81">
                  <c:v>360.464</c:v>
                </c:pt>
                <c:pt idx="82">
                  <c:v>331.03300000000002</c:v>
                </c:pt>
                <c:pt idx="83">
                  <c:v>318.10899999999998</c:v>
                </c:pt>
                <c:pt idx="84">
                  <c:v>323.93099999999998</c:v>
                </c:pt>
                <c:pt idx="85">
                  <c:v>345.88</c:v>
                </c:pt>
                <c:pt idx="86">
                  <c:v>349.94600000000003</c:v>
                </c:pt>
                <c:pt idx="87">
                  <c:v>322.37700000000001</c:v>
                </c:pt>
                <c:pt idx="88">
                  <c:v>304.24599999999998</c:v>
                </c:pt>
                <c:pt idx="89">
                  <c:v>302.04000000000002</c:v>
                </c:pt>
                <c:pt idx="90">
                  <c:v>296.90300000000002</c:v>
                </c:pt>
                <c:pt idx="91">
                  <c:v>278.51600000000002</c:v>
                </c:pt>
                <c:pt idx="92">
                  <c:v>279.15499999999997</c:v>
                </c:pt>
                <c:pt idx="93">
                  <c:v>277.99799999999999</c:v>
                </c:pt>
                <c:pt idx="94">
                  <c:v>279.654</c:v>
                </c:pt>
                <c:pt idx="95">
                  <c:v>277.55399999999997</c:v>
                </c:pt>
                <c:pt idx="96">
                  <c:v>278.32</c:v>
                </c:pt>
                <c:pt idx="97">
                  <c:v>277.95100000000002</c:v>
                </c:pt>
                <c:pt idx="98">
                  <c:v>275.93799999999999</c:v>
                </c:pt>
                <c:pt idx="99">
                  <c:v>278.36</c:v>
                </c:pt>
                <c:pt idx="100">
                  <c:v>280.32799999999997</c:v>
                </c:pt>
                <c:pt idx="101">
                  <c:v>275.37700000000001</c:v>
                </c:pt>
                <c:pt idx="102">
                  <c:v>271.36900000000003</c:v>
                </c:pt>
                <c:pt idx="103">
                  <c:v>272.68400000000003</c:v>
                </c:pt>
                <c:pt idx="104">
                  <c:v>280.435</c:v>
                </c:pt>
                <c:pt idx="105">
                  <c:v>287.63</c:v>
                </c:pt>
                <c:pt idx="106">
                  <c:v>286.92099999999999</c:v>
                </c:pt>
                <c:pt idx="107">
                  <c:v>284.08999999999997</c:v>
                </c:pt>
                <c:pt idx="108">
                  <c:v>277.875</c:v>
                </c:pt>
                <c:pt idx="109">
                  <c:v>278.30200000000002</c:v>
                </c:pt>
                <c:pt idx="110">
                  <c:v>283.161</c:v>
                </c:pt>
                <c:pt idx="111">
                  <c:v>273.30799999999999</c:v>
                </c:pt>
                <c:pt idx="112">
                  <c:v>270.16699999999997</c:v>
                </c:pt>
                <c:pt idx="113">
                  <c:v>264.93599999999998</c:v>
                </c:pt>
                <c:pt idx="114">
                  <c:v>265.18799999999999</c:v>
                </c:pt>
                <c:pt idx="115">
                  <c:v>263.10000000000002</c:v>
                </c:pt>
                <c:pt idx="116">
                  <c:v>263.93400000000003</c:v>
                </c:pt>
                <c:pt idx="117">
                  <c:v>268.31099999999998</c:v>
                </c:pt>
                <c:pt idx="118">
                  <c:v>269.65800000000002</c:v>
                </c:pt>
                <c:pt idx="119">
                  <c:v>267.11399999999998</c:v>
                </c:pt>
                <c:pt idx="120">
                  <c:v>266.24599999999998</c:v>
                </c:pt>
                <c:pt idx="121">
                  <c:v>270.49700000000001</c:v>
                </c:pt>
                <c:pt idx="122">
                  <c:v>270.04700000000003</c:v>
                </c:pt>
                <c:pt idx="123">
                  <c:v>275.02699999999999</c:v>
                </c:pt>
                <c:pt idx="124">
                  <c:v>276.15100000000001</c:v>
                </c:pt>
                <c:pt idx="125">
                  <c:v>273.11900000000003</c:v>
                </c:pt>
                <c:pt idx="126">
                  <c:v>269.84500000000003</c:v>
                </c:pt>
                <c:pt idx="127">
                  <c:v>263.39299999999997</c:v>
                </c:pt>
                <c:pt idx="128">
                  <c:v>258.86200000000002</c:v>
                </c:pt>
                <c:pt idx="129">
                  <c:v>259.08199999999999</c:v>
                </c:pt>
                <c:pt idx="130">
                  <c:v>262.91899999999998</c:v>
                </c:pt>
                <c:pt idx="131">
                  <c:v>262.45</c:v>
                </c:pt>
                <c:pt idx="132">
                  <c:v>262.68099999999998</c:v>
                </c:pt>
                <c:pt idx="133">
                  <c:v>264.13</c:v>
                </c:pt>
                <c:pt idx="134">
                  <c:v>263.839</c:v>
                </c:pt>
                <c:pt idx="135">
                  <c:v>265.05099999999999</c:v>
                </c:pt>
                <c:pt idx="136">
                  <c:v>268.846</c:v>
                </c:pt>
                <c:pt idx="137">
                  <c:v>267.983</c:v>
                </c:pt>
                <c:pt idx="138">
                  <c:v>269.50900000000001</c:v>
                </c:pt>
                <c:pt idx="139">
                  <c:v>268.88799999999998</c:v>
                </c:pt>
                <c:pt idx="140">
                  <c:v>272.209</c:v>
                </c:pt>
                <c:pt idx="141">
                  <c:v>269.14100000000002</c:v>
                </c:pt>
                <c:pt idx="142">
                  <c:v>271.40699999999998</c:v>
                </c:pt>
                <c:pt idx="143">
                  <c:v>275.93900000000002</c:v>
                </c:pt>
                <c:pt idx="144">
                  <c:v>281.495</c:v>
                </c:pt>
                <c:pt idx="145">
                  <c:v>289.471</c:v>
                </c:pt>
                <c:pt idx="146">
                  <c:v>293.90899999999999</c:v>
                </c:pt>
                <c:pt idx="147">
                  <c:v>285.73200000000003</c:v>
                </c:pt>
                <c:pt idx="148">
                  <c:v>290.42</c:v>
                </c:pt>
                <c:pt idx="149">
                  <c:v>290.91899999999998</c:v>
                </c:pt>
                <c:pt idx="150">
                  <c:v>290.64600000000002</c:v>
                </c:pt>
                <c:pt idx="151">
                  <c:v>291.28100000000001</c:v>
                </c:pt>
                <c:pt idx="152">
                  <c:v>294.48700000000002</c:v>
                </c:pt>
                <c:pt idx="153">
                  <c:v>304.46199999999999</c:v>
                </c:pt>
                <c:pt idx="154">
                  <c:v>306.26499999999999</c:v>
                </c:pt>
                <c:pt idx="155">
                  <c:v>307.79000000000002</c:v>
                </c:pt>
                <c:pt idx="156">
                  <c:v>304.476</c:v>
                </c:pt>
                <c:pt idx="157">
                  <c:v>304.33100000000002</c:v>
                </c:pt>
                <c:pt idx="158">
                  <c:v>304.53500000000003</c:v>
                </c:pt>
                <c:pt idx="159">
                  <c:v>306.38400000000001</c:v>
                </c:pt>
                <c:pt idx="160">
                  <c:v>303.51600000000002</c:v>
                </c:pt>
                <c:pt idx="161">
                  <c:v>298.726</c:v>
                </c:pt>
                <c:pt idx="162">
                  <c:v>300.03800000000001</c:v>
                </c:pt>
                <c:pt idx="163">
                  <c:v>299.85000000000002</c:v>
                </c:pt>
                <c:pt idx="164">
                  <c:v>294.387</c:v>
                </c:pt>
                <c:pt idx="165">
                  <c:v>292.47899999999998</c:v>
                </c:pt>
                <c:pt idx="166">
                  <c:v>288.74299999999999</c:v>
                </c:pt>
                <c:pt idx="167">
                  <c:v>301.50799999999998</c:v>
                </c:pt>
                <c:pt idx="168">
                  <c:v>313.13</c:v>
                </c:pt>
                <c:pt idx="169">
                  <c:v>314.75099999999998</c:v>
                </c:pt>
                <c:pt idx="170">
                  <c:v>310.96899999999999</c:v>
                </c:pt>
                <c:pt idx="171">
                  <c:v>308.10000000000002</c:v>
                </c:pt>
                <c:pt idx="172">
                  <c:v>302.67700000000002</c:v>
                </c:pt>
                <c:pt idx="173">
                  <c:v>307.05599999999998</c:v>
                </c:pt>
                <c:pt idx="174">
                  <c:v>312.69200000000001</c:v>
                </c:pt>
                <c:pt idx="175">
                  <c:v>314.71800000000002</c:v>
                </c:pt>
                <c:pt idx="176">
                  <c:v>312.76400000000001</c:v>
                </c:pt>
                <c:pt idx="177">
                  <c:v>312.12</c:v>
                </c:pt>
                <c:pt idx="178">
                  <c:v>318.39</c:v>
                </c:pt>
                <c:pt idx="179">
                  <c:v>320.74700000000001</c:v>
                </c:pt>
                <c:pt idx="180">
                  <c:v>320.673</c:v>
                </c:pt>
                <c:pt idx="181">
                  <c:v>325.91300000000001</c:v>
                </c:pt>
                <c:pt idx="182">
                  <c:v>330.38900000000001</c:v>
                </c:pt>
                <c:pt idx="183">
                  <c:v>329.334</c:v>
                </c:pt>
                <c:pt idx="184">
                  <c:v>338.38600000000002</c:v>
                </c:pt>
                <c:pt idx="185">
                  <c:v>342.62400000000002</c:v>
                </c:pt>
                <c:pt idx="186">
                  <c:v>345.28</c:v>
                </c:pt>
                <c:pt idx="187">
                  <c:v>338.15800000000002</c:v>
                </c:pt>
                <c:pt idx="188">
                  <c:v>337.13</c:v>
                </c:pt>
                <c:pt idx="189">
                  <c:v>339.73200000000003</c:v>
                </c:pt>
                <c:pt idx="190">
                  <c:v>333.15600000000001</c:v>
                </c:pt>
                <c:pt idx="191">
                  <c:v>328.03</c:v>
                </c:pt>
                <c:pt idx="192">
                  <c:v>330.08</c:v>
                </c:pt>
                <c:pt idx="193">
                  <c:v>330.81200000000001</c:v>
                </c:pt>
                <c:pt idx="194">
                  <c:v>334.21100000000001</c:v>
                </c:pt>
                <c:pt idx="195">
                  <c:v>334.84</c:v>
                </c:pt>
                <c:pt idx="196">
                  <c:v>334.17599999999999</c:v>
                </c:pt>
                <c:pt idx="197">
                  <c:v>331.78899999999999</c:v>
                </c:pt>
                <c:pt idx="198">
                  <c:v>325.52300000000002</c:v>
                </c:pt>
                <c:pt idx="199">
                  <c:v>330.13799999999998</c:v>
                </c:pt>
                <c:pt idx="200">
                  <c:v>327.23</c:v>
                </c:pt>
                <c:pt idx="201">
                  <c:v>317.42700000000002</c:v>
                </c:pt>
                <c:pt idx="202">
                  <c:v>310.72199999999998</c:v>
                </c:pt>
                <c:pt idx="203">
                  <c:v>303.69600000000003</c:v>
                </c:pt>
                <c:pt idx="204">
                  <c:v>309.52600000000001</c:v>
                </c:pt>
                <c:pt idx="205">
                  <c:v>330.49700000000001</c:v>
                </c:pt>
                <c:pt idx="206">
                  <c:v>327.73500000000001</c:v>
                </c:pt>
                <c:pt idx="207">
                  <c:v>324.846</c:v>
                </c:pt>
                <c:pt idx="208">
                  <c:v>325.15800000000002</c:v>
                </c:pt>
                <c:pt idx="209">
                  <c:v>316.76600000000002</c:v>
                </c:pt>
                <c:pt idx="210">
                  <c:v>328.36399999999998</c:v>
                </c:pt>
                <c:pt idx="211">
                  <c:v>332.91300000000001</c:v>
                </c:pt>
                <c:pt idx="212">
                  <c:v>327.26900000000001</c:v>
                </c:pt>
                <c:pt idx="213">
                  <c:v>328.279</c:v>
                </c:pt>
                <c:pt idx="214">
                  <c:v>330.64400000000001</c:v>
                </c:pt>
                <c:pt idx="215">
                  <c:v>336.35300000000001</c:v>
                </c:pt>
                <c:pt idx="216">
                  <c:v>330.32100000000003</c:v>
                </c:pt>
                <c:pt idx="217">
                  <c:v>325.96499999999997</c:v>
                </c:pt>
                <c:pt idx="218">
                  <c:v>325.73</c:v>
                </c:pt>
                <c:pt idx="219">
                  <c:v>323.94400000000002</c:v>
                </c:pt>
                <c:pt idx="220">
                  <c:v>336.37299999999999</c:v>
                </c:pt>
                <c:pt idx="221">
                  <c:v>346.56799999999998</c:v>
                </c:pt>
                <c:pt idx="222">
                  <c:v>349.45400000000001</c:v>
                </c:pt>
                <c:pt idx="223">
                  <c:v>364.97399999999999</c:v>
                </c:pt>
                <c:pt idx="224">
                  <c:v>367.31700000000001</c:v>
                </c:pt>
                <c:pt idx="225">
                  <c:v>351.96100000000001</c:v>
                </c:pt>
                <c:pt idx="226">
                  <c:v>337.76600000000002</c:v>
                </c:pt>
                <c:pt idx="227">
                  <c:v>333.25599999999997</c:v>
                </c:pt>
                <c:pt idx="228">
                  <c:v>340.78800000000001</c:v>
                </c:pt>
                <c:pt idx="229">
                  <c:v>343.3</c:v>
                </c:pt>
                <c:pt idx="230">
                  <c:v>355.721</c:v>
                </c:pt>
                <c:pt idx="231">
                  <c:v>360.88099999999997</c:v>
                </c:pt>
                <c:pt idx="232">
                  <c:v>373.488</c:v>
                </c:pt>
                <c:pt idx="233">
                  <c:v>360.084</c:v>
                </c:pt>
                <c:pt idx="234">
                  <c:v>345.41</c:v>
                </c:pt>
                <c:pt idx="235">
                  <c:v>341.41899999999998</c:v>
                </c:pt>
                <c:pt idx="236">
                  <c:v>340.41500000000002</c:v>
                </c:pt>
                <c:pt idx="237">
                  <c:v>328.678</c:v>
                </c:pt>
                <c:pt idx="238">
                  <c:v>326.34399999999999</c:v>
                </c:pt>
                <c:pt idx="239">
                  <c:v>322.29599999999999</c:v>
                </c:pt>
                <c:pt idx="240">
                  <c:v>334.476</c:v>
                </c:pt>
                <c:pt idx="241">
                  <c:v>341.13299999999998</c:v>
                </c:pt>
                <c:pt idx="242">
                  <c:v>345.714</c:v>
                </c:pt>
                <c:pt idx="243">
                  <c:v>343.51799999999997</c:v>
                </c:pt>
                <c:pt idx="244">
                  <c:v>346.78199999999998</c:v>
                </c:pt>
                <c:pt idx="245">
                  <c:v>337.911</c:v>
                </c:pt>
                <c:pt idx="246">
                  <c:v>328.49</c:v>
                </c:pt>
                <c:pt idx="247">
                  <c:v>327.63400000000001</c:v>
                </c:pt>
                <c:pt idx="248">
                  <c:v>325.43599999999998</c:v>
                </c:pt>
                <c:pt idx="249">
                  <c:v>329.166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8-47CC-9DEB-645E3007B4D3}"/>
            </c:ext>
          </c:extLst>
        </c:ser>
        <c:ser>
          <c:idx val="1"/>
          <c:order val="1"/>
          <c:tx>
            <c:strRef>
              <c:f>'directH (tkr)'!$B$26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(tkr)'!$F$26:$IU$26</c:f>
              <c:numCache>
                <c:formatCode>0</c:formatCode>
                <c:ptCount val="250"/>
                <c:pt idx="0">
                  <c:v>420.536</c:v>
                </c:pt>
                <c:pt idx="1">
                  <c:v>420.214</c:v>
                </c:pt>
                <c:pt idx="2">
                  <c:v>426.08800000000002</c:v>
                </c:pt>
                <c:pt idx="3">
                  <c:v>429.09399999999999</c:v>
                </c:pt>
                <c:pt idx="4">
                  <c:v>427.57900000000001</c:v>
                </c:pt>
                <c:pt idx="5">
                  <c:v>424.52600000000001</c:v>
                </c:pt>
                <c:pt idx="6">
                  <c:v>419.65100000000001</c:v>
                </c:pt>
                <c:pt idx="7">
                  <c:v>413.03199999999998</c:v>
                </c:pt>
                <c:pt idx="8">
                  <c:v>419.65199999999999</c:v>
                </c:pt>
                <c:pt idx="9">
                  <c:v>409.40899999999999</c:v>
                </c:pt>
                <c:pt idx="10">
                  <c:v>406.21499999999997</c:v>
                </c:pt>
                <c:pt idx="11">
                  <c:v>394.48599999999999</c:v>
                </c:pt>
                <c:pt idx="12">
                  <c:v>387.685</c:v>
                </c:pt>
                <c:pt idx="13">
                  <c:v>402.72699999999998</c:v>
                </c:pt>
                <c:pt idx="14">
                  <c:v>399.93799999999999</c:v>
                </c:pt>
                <c:pt idx="15">
                  <c:v>409.86200000000002</c:v>
                </c:pt>
                <c:pt idx="16">
                  <c:v>383.334</c:v>
                </c:pt>
                <c:pt idx="17">
                  <c:v>363.71699999999998</c:v>
                </c:pt>
                <c:pt idx="18">
                  <c:v>348.66</c:v>
                </c:pt>
                <c:pt idx="19">
                  <c:v>359.79199999999997</c:v>
                </c:pt>
                <c:pt idx="20">
                  <c:v>398.44799999999998</c:v>
                </c:pt>
                <c:pt idx="21">
                  <c:v>408.83100000000002</c:v>
                </c:pt>
                <c:pt idx="22">
                  <c:v>431.43200000000002</c:v>
                </c:pt>
                <c:pt idx="23">
                  <c:v>437.863</c:v>
                </c:pt>
                <c:pt idx="24">
                  <c:v>437.42500000000001</c:v>
                </c:pt>
                <c:pt idx="25">
                  <c:v>428.46800000000002</c:v>
                </c:pt>
                <c:pt idx="26">
                  <c:v>427.267</c:v>
                </c:pt>
                <c:pt idx="27">
                  <c:v>438.97300000000001</c:v>
                </c:pt>
                <c:pt idx="28">
                  <c:v>450.30500000000001</c:v>
                </c:pt>
                <c:pt idx="29">
                  <c:v>452.94200000000001</c:v>
                </c:pt>
                <c:pt idx="30">
                  <c:v>452.255</c:v>
                </c:pt>
                <c:pt idx="31">
                  <c:v>456.678</c:v>
                </c:pt>
                <c:pt idx="32">
                  <c:v>465.69900000000001</c:v>
                </c:pt>
                <c:pt idx="33">
                  <c:v>485.74299999999999</c:v>
                </c:pt>
                <c:pt idx="34">
                  <c:v>497.69</c:v>
                </c:pt>
                <c:pt idx="35">
                  <c:v>498.416</c:v>
                </c:pt>
                <c:pt idx="36">
                  <c:v>491.34899999999999</c:v>
                </c:pt>
                <c:pt idx="37">
                  <c:v>487.87799999999999</c:v>
                </c:pt>
                <c:pt idx="38">
                  <c:v>488.80799999999999</c:v>
                </c:pt>
                <c:pt idx="39">
                  <c:v>494.85599999999999</c:v>
                </c:pt>
                <c:pt idx="40">
                  <c:v>498.05099999999999</c:v>
                </c:pt>
                <c:pt idx="41">
                  <c:v>498.69900000000001</c:v>
                </c:pt>
                <c:pt idx="42">
                  <c:v>504.64600000000002</c:v>
                </c:pt>
                <c:pt idx="43">
                  <c:v>507.49700000000001</c:v>
                </c:pt>
                <c:pt idx="44">
                  <c:v>480.565</c:v>
                </c:pt>
                <c:pt idx="45">
                  <c:v>468.69200000000001</c:v>
                </c:pt>
                <c:pt idx="46">
                  <c:v>457.86599999999999</c:v>
                </c:pt>
                <c:pt idx="47">
                  <c:v>447.762</c:v>
                </c:pt>
                <c:pt idx="48">
                  <c:v>465.25900000000001</c:v>
                </c:pt>
                <c:pt idx="49">
                  <c:v>466.41199999999998</c:v>
                </c:pt>
                <c:pt idx="50">
                  <c:v>507.52100000000002</c:v>
                </c:pt>
                <c:pt idx="51">
                  <c:v>515.49300000000005</c:v>
                </c:pt>
                <c:pt idx="52">
                  <c:v>498.36</c:v>
                </c:pt>
                <c:pt idx="53">
                  <c:v>488.24599999999998</c:v>
                </c:pt>
                <c:pt idx="54">
                  <c:v>480.29599999999999</c:v>
                </c:pt>
                <c:pt idx="55">
                  <c:v>457.01</c:v>
                </c:pt>
                <c:pt idx="56">
                  <c:v>443.98</c:v>
                </c:pt>
                <c:pt idx="57">
                  <c:v>490.25900000000001</c:v>
                </c:pt>
                <c:pt idx="58">
                  <c:v>543.15300000000002</c:v>
                </c:pt>
                <c:pt idx="59">
                  <c:v>568.46600000000001</c:v>
                </c:pt>
                <c:pt idx="60">
                  <c:v>624.38300000000004</c:v>
                </c:pt>
                <c:pt idx="61">
                  <c:v>630.14400000000001</c:v>
                </c:pt>
                <c:pt idx="62">
                  <c:v>619.11</c:v>
                </c:pt>
                <c:pt idx="63">
                  <c:v>598.81200000000001</c:v>
                </c:pt>
                <c:pt idx="64">
                  <c:v>587.66700000000003</c:v>
                </c:pt>
                <c:pt idx="65">
                  <c:v>565.346</c:v>
                </c:pt>
                <c:pt idx="66">
                  <c:v>533.05999999999995</c:v>
                </c:pt>
                <c:pt idx="67">
                  <c:v>500.85500000000002</c:v>
                </c:pt>
                <c:pt idx="68">
                  <c:v>495.23</c:v>
                </c:pt>
                <c:pt idx="69">
                  <c:v>605.17899999999997</c:v>
                </c:pt>
                <c:pt idx="70">
                  <c:v>655.45799999999997</c:v>
                </c:pt>
                <c:pt idx="71">
                  <c:v>637.42499999999995</c:v>
                </c:pt>
                <c:pt idx="72">
                  <c:v>716.38800000000003</c:v>
                </c:pt>
                <c:pt idx="73">
                  <c:v>699.35900000000004</c:v>
                </c:pt>
                <c:pt idx="74">
                  <c:v>654.52200000000005</c:v>
                </c:pt>
                <c:pt idx="75">
                  <c:v>561.59500000000003</c:v>
                </c:pt>
                <c:pt idx="76">
                  <c:v>484.63400000000001</c:v>
                </c:pt>
                <c:pt idx="77">
                  <c:v>479.63200000000001</c:v>
                </c:pt>
                <c:pt idx="78">
                  <c:v>399.78800000000001</c:v>
                </c:pt>
                <c:pt idx="79">
                  <c:v>394.86700000000002</c:v>
                </c:pt>
                <c:pt idx="80">
                  <c:v>409.089</c:v>
                </c:pt>
                <c:pt idx="81">
                  <c:v>359.01600000000002</c:v>
                </c:pt>
                <c:pt idx="82">
                  <c:v>326.803</c:v>
                </c:pt>
                <c:pt idx="83">
                  <c:v>311.75200000000001</c:v>
                </c:pt>
                <c:pt idx="84">
                  <c:v>317.74099999999999</c:v>
                </c:pt>
                <c:pt idx="85">
                  <c:v>344.64</c:v>
                </c:pt>
                <c:pt idx="86">
                  <c:v>347.06599999999997</c:v>
                </c:pt>
                <c:pt idx="87">
                  <c:v>323.61200000000002</c:v>
                </c:pt>
                <c:pt idx="88">
                  <c:v>304.69400000000002</c:v>
                </c:pt>
                <c:pt idx="89">
                  <c:v>301.22000000000003</c:v>
                </c:pt>
                <c:pt idx="90">
                  <c:v>294.99599999999998</c:v>
                </c:pt>
                <c:pt idx="91">
                  <c:v>277.983</c:v>
                </c:pt>
                <c:pt idx="92">
                  <c:v>278.53199999999998</c:v>
                </c:pt>
                <c:pt idx="93">
                  <c:v>277.79700000000003</c:v>
                </c:pt>
                <c:pt idx="94">
                  <c:v>279.036</c:v>
                </c:pt>
                <c:pt idx="95">
                  <c:v>276.49099999999999</c:v>
                </c:pt>
                <c:pt idx="96">
                  <c:v>276.27100000000002</c:v>
                </c:pt>
                <c:pt idx="97">
                  <c:v>275.36599999999999</c:v>
                </c:pt>
                <c:pt idx="98">
                  <c:v>272.56</c:v>
                </c:pt>
                <c:pt idx="99">
                  <c:v>276.32799999999997</c:v>
                </c:pt>
                <c:pt idx="100">
                  <c:v>278.202</c:v>
                </c:pt>
                <c:pt idx="101">
                  <c:v>273.25599999999997</c:v>
                </c:pt>
                <c:pt idx="102">
                  <c:v>268.95800000000003</c:v>
                </c:pt>
                <c:pt idx="103">
                  <c:v>271.94299999999998</c:v>
                </c:pt>
                <c:pt idx="104">
                  <c:v>281.88299999999998</c:v>
                </c:pt>
                <c:pt idx="105">
                  <c:v>289.01600000000002</c:v>
                </c:pt>
                <c:pt idx="106">
                  <c:v>288.13799999999998</c:v>
                </c:pt>
                <c:pt idx="107">
                  <c:v>285.62400000000002</c:v>
                </c:pt>
                <c:pt idx="108">
                  <c:v>280.68299999999999</c:v>
                </c:pt>
                <c:pt idx="109">
                  <c:v>284.38299999999998</c:v>
                </c:pt>
                <c:pt idx="110">
                  <c:v>289.54399999999998</c:v>
                </c:pt>
                <c:pt idx="111">
                  <c:v>278.34800000000001</c:v>
                </c:pt>
                <c:pt idx="112">
                  <c:v>275.42</c:v>
                </c:pt>
                <c:pt idx="113">
                  <c:v>269.44099999999997</c:v>
                </c:pt>
                <c:pt idx="114">
                  <c:v>270.53100000000001</c:v>
                </c:pt>
                <c:pt idx="115">
                  <c:v>269.471</c:v>
                </c:pt>
                <c:pt idx="116">
                  <c:v>272.60000000000002</c:v>
                </c:pt>
                <c:pt idx="117">
                  <c:v>279.15699999999998</c:v>
                </c:pt>
                <c:pt idx="118">
                  <c:v>281.65800000000002</c:v>
                </c:pt>
                <c:pt idx="119">
                  <c:v>279.42500000000001</c:v>
                </c:pt>
                <c:pt idx="120">
                  <c:v>279.36599999999999</c:v>
                </c:pt>
                <c:pt idx="121">
                  <c:v>283.34199999999998</c:v>
                </c:pt>
                <c:pt idx="122">
                  <c:v>284.02100000000002</c:v>
                </c:pt>
                <c:pt idx="123">
                  <c:v>290.69099999999997</c:v>
                </c:pt>
                <c:pt idx="124">
                  <c:v>289.80700000000002</c:v>
                </c:pt>
                <c:pt idx="125">
                  <c:v>286.37599999999998</c:v>
                </c:pt>
                <c:pt idx="126">
                  <c:v>282.68599999999998</c:v>
                </c:pt>
                <c:pt idx="127">
                  <c:v>275.08</c:v>
                </c:pt>
                <c:pt idx="128">
                  <c:v>271.60399999999998</c:v>
                </c:pt>
                <c:pt idx="129">
                  <c:v>271.94</c:v>
                </c:pt>
                <c:pt idx="130">
                  <c:v>276.67</c:v>
                </c:pt>
                <c:pt idx="131">
                  <c:v>276.654</c:v>
                </c:pt>
                <c:pt idx="132">
                  <c:v>277.00799999999998</c:v>
                </c:pt>
                <c:pt idx="133">
                  <c:v>278.40199999999999</c:v>
                </c:pt>
                <c:pt idx="134">
                  <c:v>277.99200000000002</c:v>
                </c:pt>
                <c:pt idx="135">
                  <c:v>280.47899999999998</c:v>
                </c:pt>
                <c:pt idx="136">
                  <c:v>284.58600000000001</c:v>
                </c:pt>
                <c:pt idx="137">
                  <c:v>284.26799999999997</c:v>
                </c:pt>
                <c:pt idx="138">
                  <c:v>285.14</c:v>
                </c:pt>
                <c:pt idx="139">
                  <c:v>285.98599999999999</c:v>
                </c:pt>
                <c:pt idx="140">
                  <c:v>287.464</c:v>
                </c:pt>
                <c:pt idx="141">
                  <c:v>283.64499999999998</c:v>
                </c:pt>
                <c:pt idx="142">
                  <c:v>285.64800000000002</c:v>
                </c:pt>
                <c:pt idx="143">
                  <c:v>293.2</c:v>
                </c:pt>
                <c:pt idx="144">
                  <c:v>298.096</c:v>
                </c:pt>
                <c:pt idx="145">
                  <c:v>306.108</c:v>
                </c:pt>
                <c:pt idx="146">
                  <c:v>308.21100000000001</c:v>
                </c:pt>
                <c:pt idx="147">
                  <c:v>299.98200000000003</c:v>
                </c:pt>
                <c:pt idx="148">
                  <c:v>304.50299999999999</c:v>
                </c:pt>
                <c:pt idx="149">
                  <c:v>305.13499999999999</c:v>
                </c:pt>
                <c:pt idx="150">
                  <c:v>304.28100000000001</c:v>
                </c:pt>
                <c:pt idx="151">
                  <c:v>304.31700000000001</c:v>
                </c:pt>
                <c:pt idx="152">
                  <c:v>307.24400000000003</c:v>
                </c:pt>
                <c:pt idx="153">
                  <c:v>316.91899999999998</c:v>
                </c:pt>
                <c:pt idx="154">
                  <c:v>319.38499999999999</c:v>
                </c:pt>
                <c:pt idx="155">
                  <c:v>320.72300000000001</c:v>
                </c:pt>
                <c:pt idx="156">
                  <c:v>316.31400000000002</c:v>
                </c:pt>
                <c:pt idx="157">
                  <c:v>316.12700000000001</c:v>
                </c:pt>
                <c:pt idx="158">
                  <c:v>316.42599999999999</c:v>
                </c:pt>
                <c:pt idx="159">
                  <c:v>318.47300000000001</c:v>
                </c:pt>
                <c:pt idx="160">
                  <c:v>316.40300000000002</c:v>
                </c:pt>
                <c:pt idx="161">
                  <c:v>311.48399999999998</c:v>
                </c:pt>
                <c:pt idx="162">
                  <c:v>311.99</c:v>
                </c:pt>
                <c:pt idx="163">
                  <c:v>309.67399999999998</c:v>
                </c:pt>
                <c:pt idx="164">
                  <c:v>303.10300000000001</c:v>
                </c:pt>
                <c:pt idx="165">
                  <c:v>301.66000000000003</c:v>
                </c:pt>
                <c:pt idx="166">
                  <c:v>296.745</c:v>
                </c:pt>
                <c:pt idx="167">
                  <c:v>308.34699999999998</c:v>
                </c:pt>
                <c:pt idx="168">
                  <c:v>323.65699999999998</c:v>
                </c:pt>
                <c:pt idx="169">
                  <c:v>325.94400000000002</c:v>
                </c:pt>
                <c:pt idx="170">
                  <c:v>321.95</c:v>
                </c:pt>
                <c:pt idx="171">
                  <c:v>316.58800000000002</c:v>
                </c:pt>
                <c:pt idx="172">
                  <c:v>310.93599999999998</c:v>
                </c:pt>
                <c:pt idx="173">
                  <c:v>315.11900000000003</c:v>
                </c:pt>
                <c:pt idx="174">
                  <c:v>320.483</c:v>
                </c:pt>
                <c:pt idx="175">
                  <c:v>323.06599999999997</c:v>
                </c:pt>
                <c:pt idx="176">
                  <c:v>320.96899999999999</c:v>
                </c:pt>
                <c:pt idx="177">
                  <c:v>321.11099999999999</c:v>
                </c:pt>
                <c:pt idx="178">
                  <c:v>327.78</c:v>
                </c:pt>
                <c:pt idx="179">
                  <c:v>329.78800000000001</c:v>
                </c:pt>
                <c:pt idx="180">
                  <c:v>332.01799999999997</c:v>
                </c:pt>
                <c:pt idx="181">
                  <c:v>337.70699999999999</c:v>
                </c:pt>
                <c:pt idx="182">
                  <c:v>341.88299999999998</c:v>
                </c:pt>
                <c:pt idx="183">
                  <c:v>341.24</c:v>
                </c:pt>
                <c:pt idx="184">
                  <c:v>350.28300000000002</c:v>
                </c:pt>
                <c:pt idx="185">
                  <c:v>353.62200000000001</c:v>
                </c:pt>
                <c:pt idx="186">
                  <c:v>354.44600000000003</c:v>
                </c:pt>
                <c:pt idx="187">
                  <c:v>345.39100000000002</c:v>
                </c:pt>
                <c:pt idx="188">
                  <c:v>344.27</c:v>
                </c:pt>
                <c:pt idx="189">
                  <c:v>346.298</c:v>
                </c:pt>
                <c:pt idx="190">
                  <c:v>339.733</c:v>
                </c:pt>
                <c:pt idx="191">
                  <c:v>333.92700000000002</c:v>
                </c:pt>
                <c:pt idx="192">
                  <c:v>337.62599999999998</c:v>
                </c:pt>
                <c:pt idx="193">
                  <c:v>339.06299999999999</c:v>
                </c:pt>
                <c:pt idx="194">
                  <c:v>341.38600000000002</c:v>
                </c:pt>
                <c:pt idx="195">
                  <c:v>342.79599999999999</c:v>
                </c:pt>
                <c:pt idx="196">
                  <c:v>343.50099999999998</c:v>
                </c:pt>
                <c:pt idx="197">
                  <c:v>342.47</c:v>
                </c:pt>
                <c:pt idx="198">
                  <c:v>338.63099999999997</c:v>
                </c:pt>
                <c:pt idx="199">
                  <c:v>345.096</c:v>
                </c:pt>
                <c:pt idx="200">
                  <c:v>342.24799999999999</c:v>
                </c:pt>
                <c:pt idx="201">
                  <c:v>333.637</c:v>
                </c:pt>
                <c:pt idx="202">
                  <c:v>328.33499999999998</c:v>
                </c:pt>
                <c:pt idx="203">
                  <c:v>323.78899999999999</c:v>
                </c:pt>
                <c:pt idx="204">
                  <c:v>329.88799999999998</c:v>
                </c:pt>
                <c:pt idx="205">
                  <c:v>356.54500000000002</c:v>
                </c:pt>
                <c:pt idx="206">
                  <c:v>354.596</c:v>
                </c:pt>
                <c:pt idx="207">
                  <c:v>352.79700000000003</c:v>
                </c:pt>
                <c:pt idx="208">
                  <c:v>353.23599999999999</c:v>
                </c:pt>
                <c:pt idx="209">
                  <c:v>347.76600000000002</c:v>
                </c:pt>
                <c:pt idx="210">
                  <c:v>359.53300000000002</c:v>
                </c:pt>
                <c:pt idx="211">
                  <c:v>363.77800000000002</c:v>
                </c:pt>
                <c:pt idx="212">
                  <c:v>361.012</c:v>
                </c:pt>
                <c:pt idx="213">
                  <c:v>361.55700000000002</c:v>
                </c:pt>
                <c:pt idx="214">
                  <c:v>364.113</c:v>
                </c:pt>
                <c:pt idx="215">
                  <c:v>369.10599999999999</c:v>
                </c:pt>
                <c:pt idx="216">
                  <c:v>363.613</c:v>
                </c:pt>
                <c:pt idx="217">
                  <c:v>359.096</c:v>
                </c:pt>
                <c:pt idx="218">
                  <c:v>358.197</c:v>
                </c:pt>
                <c:pt idx="219">
                  <c:v>355.62900000000002</c:v>
                </c:pt>
                <c:pt idx="220">
                  <c:v>363.65100000000001</c:v>
                </c:pt>
                <c:pt idx="221">
                  <c:v>374.61099999999999</c:v>
                </c:pt>
                <c:pt idx="222">
                  <c:v>378.86799999999999</c:v>
                </c:pt>
                <c:pt idx="223">
                  <c:v>393.80900000000003</c:v>
                </c:pt>
                <c:pt idx="224">
                  <c:v>396.52100000000002</c:v>
                </c:pt>
                <c:pt idx="225">
                  <c:v>380.10599999999999</c:v>
                </c:pt>
                <c:pt idx="226">
                  <c:v>366.02100000000002</c:v>
                </c:pt>
                <c:pt idx="227">
                  <c:v>358.11799999999999</c:v>
                </c:pt>
                <c:pt idx="228">
                  <c:v>359.40800000000002</c:v>
                </c:pt>
                <c:pt idx="229">
                  <c:v>360.52</c:v>
                </c:pt>
                <c:pt idx="230">
                  <c:v>370.03500000000003</c:v>
                </c:pt>
                <c:pt idx="231">
                  <c:v>373.61700000000002</c:v>
                </c:pt>
                <c:pt idx="232">
                  <c:v>387.19400000000002</c:v>
                </c:pt>
                <c:pt idx="233">
                  <c:v>372.37</c:v>
                </c:pt>
                <c:pt idx="234">
                  <c:v>355.93599999999998</c:v>
                </c:pt>
                <c:pt idx="235">
                  <c:v>351.96800000000002</c:v>
                </c:pt>
                <c:pt idx="236">
                  <c:v>347.96300000000002</c:v>
                </c:pt>
                <c:pt idx="237">
                  <c:v>336.87400000000002</c:v>
                </c:pt>
                <c:pt idx="238">
                  <c:v>333.63799999999998</c:v>
                </c:pt>
                <c:pt idx="239">
                  <c:v>330.548</c:v>
                </c:pt>
                <c:pt idx="240">
                  <c:v>348.84800000000001</c:v>
                </c:pt>
                <c:pt idx="241">
                  <c:v>354.678</c:v>
                </c:pt>
                <c:pt idx="242">
                  <c:v>358.53300000000002</c:v>
                </c:pt>
                <c:pt idx="243">
                  <c:v>356.15499999999997</c:v>
                </c:pt>
                <c:pt idx="244">
                  <c:v>355.31200000000001</c:v>
                </c:pt>
                <c:pt idx="245">
                  <c:v>344.45499999999998</c:v>
                </c:pt>
                <c:pt idx="246">
                  <c:v>334.23</c:v>
                </c:pt>
                <c:pt idx="247">
                  <c:v>334.40100000000001</c:v>
                </c:pt>
                <c:pt idx="248">
                  <c:v>333.52600000000001</c:v>
                </c:pt>
                <c:pt idx="249">
                  <c:v>336.49599999999998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8-47CC-9DEB-645E3007B4D3}"/>
            </c:ext>
          </c:extLst>
        </c:ser>
        <c:ser>
          <c:idx val="2"/>
          <c:order val="2"/>
          <c:tx>
            <c:strRef>
              <c:f>'directH (tkr)'!$B$27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(tkr)'!$F$27:$IT$27</c:f>
              <c:numCache>
                <c:formatCode>0</c:formatCode>
                <c:ptCount val="249"/>
                <c:pt idx="0">
                  <c:v>409.697</c:v>
                </c:pt>
                <c:pt idx="1">
                  <c:v>410.34</c:v>
                </c:pt>
                <c:pt idx="2">
                  <c:v>418.03399999999999</c:v>
                </c:pt>
                <c:pt idx="3">
                  <c:v>423.32299999999998</c:v>
                </c:pt>
                <c:pt idx="4">
                  <c:v>422.39499999999998</c:v>
                </c:pt>
                <c:pt idx="5">
                  <c:v>421.16199999999998</c:v>
                </c:pt>
                <c:pt idx="6">
                  <c:v>416.298</c:v>
                </c:pt>
                <c:pt idx="7">
                  <c:v>412.25700000000001</c:v>
                </c:pt>
                <c:pt idx="8">
                  <c:v>420.08800000000002</c:v>
                </c:pt>
                <c:pt idx="9">
                  <c:v>409.10199999999998</c:v>
                </c:pt>
                <c:pt idx="10">
                  <c:v>406.57299999999998</c:v>
                </c:pt>
                <c:pt idx="11">
                  <c:v>394.358</c:v>
                </c:pt>
                <c:pt idx="12">
                  <c:v>383.82299999999998</c:v>
                </c:pt>
                <c:pt idx="13">
                  <c:v>401.92399999999998</c:v>
                </c:pt>
                <c:pt idx="14">
                  <c:v>397.39299999999997</c:v>
                </c:pt>
                <c:pt idx="15">
                  <c:v>404.19900000000001</c:v>
                </c:pt>
                <c:pt idx="16">
                  <c:v>373.98200000000003</c:v>
                </c:pt>
                <c:pt idx="17">
                  <c:v>350.51</c:v>
                </c:pt>
                <c:pt idx="18">
                  <c:v>332.053</c:v>
                </c:pt>
                <c:pt idx="19">
                  <c:v>345.66800000000001</c:v>
                </c:pt>
                <c:pt idx="20">
                  <c:v>386.71300000000002</c:v>
                </c:pt>
                <c:pt idx="21">
                  <c:v>401.87200000000001</c:v>
                </c:pt>
                <c:pt idx="22">
                  <c:v>426.75700000000001</c:v>
                </c:pt>
                <c:pt idx="23">
                  <c:v>433.44900000000001</c:v>
                </c:pt>
                <c:pt idx="24">
                  <c:v>433.899</c:v>
                </c:pt>
                <c:pt idx="25">
                  <c:v>425.04899999999998</c:v>
                </c:pt>
                <c:pt idx="26">
                  <c:v>423.51900000000001</c:v>
                </c:pt>
                <c:pt idx="27">
                  <c:v>438.49299999999999</c:v>
                </c:pt>
                <c:pt idx="28">
                  <c:v>452.33100000000002</c:v>
                </c:pt>
                <c:pt idx="29">
                  <c:v>453.08600000000001</c:v>
                </c:pt>
                <c:pt idx="30">
                  <c:v>452.48</c:v>
                </c:pt>
                <c:pt idx="31">
                  <c:v>457.87400000000002</c:v>
                </c:pt>
                <c:pt idx="32">
                  <c:v>467.596</c:v>
                </c:pt>
                <c:pt idx="33">
                  <c:v>491.08</c:v>
                </c:pt>
                <c:pt idx="34">
                  <c:v>504.21499999999997</c:v>
                </c:pt>
                <c:pt idx="35">
                  <c:v>503.745</c:v>
                </c:pt>
                <c:pt idx="36">
                  <c:v>496.39600000000002</c:v>
                </c:pt>
                <c:pt idx="37">
                  <c:v>493.983</c:v>
                </c:pt>
                <c:pt idx="38">
                  <c:v>496.30599999999998</c:v>
                </c:pt>
                <c:pt idx="39">
                  <c:v>503.92099999999999</c:v>
                </c:pt>
                <c:pt idx="40">
                  <c:v>507.88900000000001</c:v>
                </c:pt>
                <c:pt idx="41">
                  <c:v>510.60700000000003</c:v>
                </c:pt>
                <c:pt idx="42">
                  <c:v>517.221</c:v>
                </c:pt>
                <c:pt idx="43">
                  <c:v>520.66200000000003</c:v>
                </c:pt>
                <c:pt idx="44">
                  <c:v>492.505</c:v>
                </c:pt>
                <c:pt idx="45">
                  <c:v>478.67700000000002</c:v>
                </c:pt>
                <c:pt idx="46">
                  <c:v>464.73700000000002</c:v>
                </c:pt>
                <c:pt idx="47">
                  <c:v>455.91399999999999</c:v>
                </c:pt>
                <c:pt idx="48">
                  <c:v>477.029</c:v>
                </c:pt>
                <c:pt idx="49">
                  <c:v>484.48500000000001</c:v>
                </c:pt>
                <c:pt idx="50">
                  <c:v>523.32799999999997</c:v>
                </c:pt>
                <c:pt idx="51">
                  <c:v>529.60799999999995</c:v>
                </c:pt>
                <c:pt idx="52">
                  <c:v>515.47299999999996</c:v>
                </c:pt>
                <c:pt idx="53">
                  <c:v>503.815</c:v>
                </c:pt>
                <c:pt idx="54">
                  <c:v>497.26900000000001</c:v>
                </c:pt>
                <c:pt idx="55">
                  <c:v>473.108</c:v>
                </c:pt>
                <c:pt idx="56">
                  <c:v>462.80099999999999</c:v>
                </c:pt>
                <c:pt idx="57">
                  <c:v>513.81399999999996</c:v>
                </c:pt>
                <c:pt idx="58">
                  <c:v>580.17999999999995</c:v>
                </c:pt>
                <c:pt idx="59">
                  <c:v>605.59900000000005</c:v>
                </c:pt>
                <c:pt idx="60">
                  <c:v>668.20699999999999</c:v>
                </c:pt>
                <c:pt idx="61">
                  <c:v>671.06200000000001</c:v>
                </c:pt>
                <c:pt idx="62">
                  <c:v>655.40300000000002</c:v>
                </c:pt>
                <c:pt idx="63">
                  <c:v>639.37199999999996</c:v>
                </c:pt>
                <c:pt idx="64">
                  <c:v>630.82000000000005</c:v>
                </c:pt>
                <c:pt idx="65">
                  <c:v>618.20699999999999</c:v>
                </c:pt>
                <c:pt idx="66">
                  <c:v>573.60400000000004</c:v>
                </c:pt>
                <c:pt idx="67">
                  <c:v>534.54600000000005</c:v>
                </c:pt>
                <c:pt idx="68">
                  <c:v>531.52300000000002</c:v>
                </c:pt>
                <c:pt idx="69">
                  <c:v>636.01400000000001</c:v>
                </c:pt>
                <c:pt idx="70">
                  <c:v>688.54399999999998</c:v>
                </c:pt>
                <c:pt idx="71">
                  <c:v>648.28599999999994</c:v>
                </c:pt>
                <c:pt idx="72">
                  <c:v>732.77700000000004</c:v>
                </c:pt>
                <c:pt idx="73">
                  <c:v>744.702</c:v>
                </c:pt>
                <c:pt idx="74">
                  <c:v>672.58900000000006</c:v>
                </c:pt>
                <c:pt idx="75">
                  <c:v>576.23</c:v>
                </c:pt>
                <c:pt idx="76">
                  <c:v>487.12900000000002</c:v>
                </c:pt>
                <c:pt idx="77">
                  <c:v>478.649</c:v>
                </c:pt>
                <c:pt idx="78">
                  <c:v>401.99799999999999</c:v>
                </c:pt>
                <c:pt idx="79">
                  <c:v>395.209</c:v>
                </c:pt>
                <c:pt idx="80">
                  <c:v>410.76100000000002</c:v>
                </c:pt>
                <c:pt idx="81">
                  <c:v>356.63900000000001</c:v>
                </c:pt>
                <c:pt idx="82">
                  <c:v>321.18700000000001</c:v>
                </c:pt>
                <c:pt idx="83">
                  <c:v>303.096</c:v>
                </c:pt>
                <c:pt idx="84">
                  <c:v>312.02699999999999</c:v>
                </c:pt>
                <c:pt idx="85">
                  <c:v>342.69600000000003</c:v>
                </c:pt>
                <c:pt idx="86">
                  <c:v>346.73399999999998</c:v>
                </c:pt>
                <c:pt idx="87">
                  <c:v>321.19600000000003</c:v>
                </c:pt>
                <c:pt idx="88">
                  <c:v>300.596</c:v>
                </c:pt>
                <c:pt idx="89">
                  <c:v>296.053</c:v>
                </c:pt>
                <c:pt idx="90">
                  <c:v>289.33600000000001</c:v>
                </c:pt>
                <c:pt idx="91">
                  <c:v>266.94600000000003</c:v>
                </c:pt>
                <c:pt idx="92">
                  <c:v>267.08</c:v>
                </c:pt>
                <c:pt idx="93">
                  <c:v>267.29700000000003</c:v>
                </c:pt>
                <c:pt idx="94">
                  <c:v>268.33300000000003</c:v>
                </c:pt>
                <c:pt idx="95">
                  <c:v>266.63299999999998</c:v>
                </c:pt>
                <c:pt idx="96">
                  <c:v>267.00400000000002</c:v>
                </c:pt>
                <c:pt idx="97">
                  <c:v>266.84199999999998</c:v>
                </c:pt>
                <c:pt idx="98">
                  <c:v>265.24400000000003</c:v>
                </c:pt>
                <c:pt idx="99">
                  <c:v>270.959</c:v>
                </c:pt>
                <c:pt idx="100">
                  <c:v>272.47399999999999</c:v>
                </c:pt>
                <c:pt idx="101">
                  <c:v>267.95800000000003</c:v>
                </c:pt>
                <c:pt idx="102">
                  <c:v>262.86700000000002</c:v>
                </c:pt>
                <c:pt idx="103">
                  <c:v>266.42399999999998</c:v>
                </c:pt>
                <c:pt idx="104">
                  <c:v>275.19200000000001</c:v>
                </c:pt>
                <c:pt idx="105">
                  <c:v>282.85300000000001</c:v>
                </c:pt>
                <c:pt idx="106">
                  <c:v>282.57600000000002</c:v>
                </c:pt>
                <c:pt idx="107">
                  <c:v>279.68599999999998</c:v>
                </c:pt>
                <c:pt idx="108">
                  <c:v>274.04899999999998</c:v>
                </c:pt>
                <c:pt idx="109">
                  <c:v>276.62299999999999</c:v>
                </c:pt>
                <c:pt idx="110">
                  <c:v>281.529</c:v>
                </c:pt>
                <c:pt idx="111">
                  <c:v>269.27999999999997</c:v>
                </c:pt>
                <c:pt idx="112">
                  <c:v>265.37099999999998</c:v>
                </c:pt>
                <c:pt idx="113">
                  <c:v>258.447</c:v>
                </c:pt>
                <c:pt idx="114">
                  <c:v>258.58999999999997</c:v>
                </c:pt>
                <c:pt idx="115">
                  <c:v>255.667</c:v>
                </c:pt>
                <c:pt idx="116">
                  <c:v>258.68799999999999</c:v>
                </c:pt>
                <c:pt idx="117">
                  <c:v>264.81299999999999</c:v>
                </c:pt>
                <c:pt idx="118">
                  <c:v>268.63499999999999</c:v>
                </c:pt>
                <c:pt idx="119">
                  <c:v>266.01499999999999</c:v>
                </c:pt>
                <c:pt idx="120">
                  <c:v>264.84699999999998</c:v>
                </c:pt>
                <c:pt idx="121">
                  <c:v>268.42899999999997</c:v>
                </c:pt>
                <c:pt idx="122">
                  <c:v>269.58699999999999</c:v>
                </c:pt>
                <c:pt idx="123">
                  <c:v>276.46600000000001</c:v>
                </c:pt>
                <c:pt idx="124">
                  <c:v>275.61799999999999</c:v>
                </c:pt>
                <c:pt idx="125">
                  <c:v>270.92599999999999</c:v>
                </c:pt>
                <c:pt idx="126">
                  <c:v>265.85500000000002</c:v>
                </c:pt>
                <c:pt idx="127">
                  <c:v>257.65199999999999</c:v>
                </c:pt>
                <c:pt idx="128">
                  <c:v>254.86199999999999</c:v>
                </c:pt>
                <c:pt idx="129">
                  <c:v>254.274</c:v>
                </c:pt>
                <c:pt idx="130">
                  <c:v>258.26400000000001</c:v>
                </c:pt>
                <c:pt idx="131">
                  <c:v>258.43299999999999</c:v>
                </c:pt>
                <c:pt idx="132">
                  <c:v>258.08499999999998</c:v>
                </c:pt>
                <c:pt idx="133">
                  <c:v>258.79300000000001</c:v>
                </c:pt>
                <c:pt idx="134">
                  <c:v>258.15499999999997</c:v>
                </c:pt>
                <c:pt idx="135">
                  <c:v>259.58</c:v>
                </c:pt>
                <c:pt idx="136">
                  <c:v>262.625</c:v>
                </c:pt>
                <c:pt idx="137">
                  <c:v>261.80700000000002</c:v>
                </c:pt>
                <c:pt idx="138">
                  <c:v>262.58499999999998</c:v>
                </c:pt>
                <c:pt idx="139">
                  <c:v>263.40600000000001</c:v>
                </c:pt>
                <c:pt idx="140">
                  <c:v>265.50400000000002</c:v>
                </c:pt>
                <c:pt idx="141">
                  <c:v>261.57299999999998</c:v>
                </c:pt>
                <c:pt idx="142">
                  <c:v>263.82400000000001</c:v>
                </c:pt>
                <c:pt idx="143">
                  <c:v>270.25099999999998</c:v>
                </c:pt>
                <c:pt idx="144">
                  <c:v>275.80500000000001</c:v>
                </c:pt>
                <c:pt idx="145">
                  <c:v>283.55200000000002</c:v>
                </c:pt>
                <c:pt idx="146">
                  <c:v>285.79000000000002</c:v>
                </c:pt>
                <c:pt idx="147">
                  <c:v>275.089</c:v>
                </c:pt>
                <c:pt idx="148">
                  <c:v>279.50599999999997</c:v>
                </c:pt>
                <c:pt idx="149">
                  <c:v>279.05399999999997</c:v>
                </c:pt>
                <c:pt idx="150">
                  <c:v>276.89100000000002</c:v>
                </c:pt>
                <c:pt idx="151">
                  <c:v>277.04399999999998</c:v>
                </c:pt>
                <c:pt idx="152">
                  <c:v>280.40699999999998</c:v>
                </c:pt>
                <c:pt idx="153">
                  <c:v>293.11</c:v>
                </c:pt>
                <c:pt idx="154">
                  <c:v>297.04599999999999</c:v>
                </c:pt>
                <c:pt idx="155">
                  <c:v>297.65300000000002</c:v>
                </c:pt>
                <c:pt idx="156">
                  <c:v>292.66199999999998</c:v>
                </c:pt>
                <c:pt idx="157">
                  <c:v>292.27600000000001</c:v>
                </c:pt>
                <c:pt idx="158">
                  <c:v>292.08499999999998</c:v>
                </c:pt>
                <c:pt idx="159">
                  <c:v>294.13900000000001</c:v>
                </c:pt>
                <c:pt idx="160">
                  <c:v>291.733</c:v>
                </c:pt>
                <c:pt idx="161">
                  <c:v>287.286</c:v>
                </c:pt>
                <c:pt idx="162">
                  <c:v>287.64999999999998</c:v>
                </c:pt>
                <c:pt idx="163">
                  <c:v>284.31599999999997</c:v>
                </c:pt>
                <c:pt idx="164">
                  <c:v>277.81099999999998</c:v>
                </c:pt>
                <c:pt idx="165">
                  <c:v>277.41000000000003</c:v>
                </c:pt>
                <c:pt idx="166">
                  <c:v>271.81700000000001</c:v>
                </c:pt>
                <c:pt idx="167">
                  <c:v>286.77100000000002</c:v>
                </c:pt>
                <c:pt idx="168">
                  <c:v>300.39800000000002</c:v>
                </c:pt>
                <c:pt idx="169">
                  <c:v>301.74200000000002</c:v>
                </c:pt>
                <c:pt idx="170">
                  <c:v>298.11599999999999</c:v>
                </c:pt>
                <c:pt idx="171">
                  <c:v>293.51900000000001</c:v>
                </c:pt>
                <c:pt idx="172">
                  <c:v>288.97199999999998</c:v>
                </c:pt>
                <c:pt idx="173">
                  <c:v>293.58300000000003</c:v>
                </c:pt>
                <c:pt idx="174">
                  <c:v>299.28699999999998</c:v>
                </c:pt>
                <c:pt idx="175">
                  <c:v>301.60599999999999</c:v>
                </c:pt>
                <c:pt idx="176">
                  <c:v>300.59500000000003</c:v>
                </c:pt>
                <c:pt idx="177">
                  <c:v>302.24299999999999</c:v>
                </c:pt>
                <c:pt idx="178">
                  <c:v>310.16899999999998</c:v>
                </c:pt>
                <c:pt idx="179">
                  <c:v>310.464</c:v>
                </c:pt>
                <c:pt idx="180">
                  <c:v>314.49900000000002</c:v>
                </c:pt>
                <c:pt idx="181">
                  <c:v>321.59100000000001</c:v>
                </c:pt>
                <c:pt idx="182">
                  <c:v>325.47000000000003</c:v>
                </c:pt>
                <c:pt idx="183">
                  <c:v>326.02</c:v>
                </c:pt>
                <c:pt idx="184">
                  <c:v>334.46199999999999</c:v>
                </c:pt>
                <c:pt idx="185">
                  <c:v>338.59199999999998</c:v>
                </c:pt>
                <c:pt idx="186">
                  <c:v>339.93700000000001</c:v>
                </c:pt>
                <c:pt idx="187">
                  <c:v>331.27300000000002</c:v>
                </c:pt>
                <c:pt idx="188">
                  <c:v>330.351</c:v>
                </c:pt>
                <c:pt idx="189">
                  <c:v>332.39299999999997</c:v>
                </c:pt>
                <c:pt idx="190">
                  <c:v>324.89499999999998</c:v>
                </c:pt>
                <c:pt idx="191">
                  <c:v>318.14800000000002</c:v>
                </c:pt>
                <c:pt idx="192">
                  <c:v>320.82600000000002</c:v>
                </c:pt>
                <c:pt idx="193">
                  <c:v>321.36799999999999</c:v>
                </c:pt>
                <c:pt idx="194">
                  <c:v>324.15100000000001</c:v>
                </c:pt>
                <c:pt idx="195">
                  <c:v>326.125</c:v>
                </c:pt>
                <c:pt idx="196">
                  <c:v>326.65100000000001</c:v>
                </c:pt>
                <c:pt idx="197">
                  <c:v>326.351</c:v>
                </c:pt>
                <c:pt idx="198">
                  <c:v>322.64699999999999</c:v>
                </c:pt>
                <c:pt idx="199">
                  <c:v>331.18599999999998</c:v>
                </c:pt>
                <c:pt idx="200">
                  <c:v>329.29700000000003</c:v>
                </c:pt>
                <c:pt idx="201">
                  <c:v>321.46600000000001</c:v>
                </c:pt>
                <c:pt idx="202">
                  <c:v>316.90899999999999</c:v>
                </c:pt>
                <c:pt idx="203">
                  <c:v>310.94200000000001</c:v>
                </c:pt>
                <c:pt idx="204">
                  <c:v>317.04399999999998</c:v>
                </c:pt>
                <c:pt idx="205">
                  <c:v>345.78100000000001</c:v>
                </c:pt>
                <c:pt idx="206">
                  <c:v>343.084</c:v>
                </c:pt>
                <c:pt idx="207">
                  <c:v>339.64699999999999</c:v>
                </c:pt>
                <c:pt idx="208">
                  <c:v>337.80399999999997</c:v>
                </c:pt>
                <c:pt idx="209">
                  <c:v>332.02</c:v>
                </c:pt>
                <c:pt idx="210">
                  <c:v>343.54599999999999</c:v>
                </c:pt>
                <c:pt idx="211">
                  <c:v>348.29300000000001</c:v>
                </c:pt>
                <c:pt idx="212">
                  <c:v>344.577</c:v>
                </c:pt>
                <c:pt idx="213">
                  <c:v>344.65199999999999</c:v>
                </c:pt>
                <c:pt idx="214">
                  <c:v>347.495</c:v>
                </c:pt>
                <c:pt idx="215">
                  <c:v>351.37099999999998</c:v>
                </c:pt>
                <c:pt idx="216">
                  <c:v>346.20600000000002</c:v>
                </c:pt>
                <c:pt idx="217">
                  <c:v>341.86900000000003</c:v>
                </c:pt>
                <c:pt idx="218">
                  <c:v>341.55900000000003</c:v>
                </c:pt>
                <c:pt idx="219">
                  <c:v>337.28800000000001</c:v>
                </c:pt>
                <c:pt idx="220">
                  <c:v>344.81200000000001</c:v>
                </c:pt>
                <c:pt idx="221">
                  <c:v>357.108</c:v>
                </c:pt>
                <c:pt idx="222">
                  <c:v>360.84199999999998</c:v>
                </c:pt>
                <c:pt idx="223">
                  <c:v>375.11500000000001</c:v>
                </c:pt>
                <c:pt idx="224">
                  <c:v>376.06700000000001</c:v>
                </c:pt>
                <c:pt idx="225">
                  <c:v>358.23399999999998</c:v>
                </c:pt>
                <c:pt idx="226">
                  <c:v>346.82499999999999</c:v>
                </c:pt>
                <c:pt idx="227">
                  <c:v>338.50599999999997</c:v>
                </c:pt>
                <c:pt idx="228">
                  <c:v>341.21499999999997</c:v>
                </c:pt>
                <c:pt idx="229">
                  <c:v>341.60599999999999</c:v>
                </c:pt>
                <c:pt idx="230">
                  <c:v>350.92700000000002</c:v>
                </c:pt>
                <c:pt idx="231">
                  <c:v>355.01299999999998</c:v>
                </c:pt>
                <c:pt idx="232">
                  <c:v>366.87599999999998</c:v>
                </c:pt>
                <c:pt idx="233">
                  <c:v>352.23200000000003</c:v>
                </c:pt>
                <c:pt idx="234">
                  <c:v>336.62400000000002</c:v>
                </c:pt>
                <c:pt idx="235">
                  <c:v>333.779</c:v>
                </c:pt>
                <c:pt idx="236">
                  <c:v>331.68700000000001</c:v>
                </c:pt>
                <c:pt idx="237">
                  <c:v>319.09399999999999</c:v>
                </c:pt>
                <c:pt idx="238">
                  <c:v>317.13</c:v>
                </c:pt>
                <c:pt idx="239">
                  <c:v>313.44</c:v>
                </c:pt>
                <c:pt idx="240">
                  <c:v>332.69200000000001</c:v>
                </c:pt>
                <c:pt idx="241">
                  <c:v>340.755</c:v>
                </c:pt>
                <c:pt idx="242">
                  <c:v>345.173</c:v>
                </c:pt>
                <c:pt idx="243">
                  <c:v>342.80599999999998</c:v>
                </c:pt>
                <c:pt idx="244">
                  <c:v>344.75900000000001</c:v>
                </c:pt>
                <c:pt idx="245">
                  <c:v>334.214</c:v>
                </c:pt>
                <c:pt idx="246">
                  <c:v>324.63400000000001</c:v>
                </c:pt>
                <c:pt idx="247">
                  <c:v>325.685</c:v>
                </c:pt>
                <c:pt idx="248">
                  <c:v>325.63099999999997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8-47CC-9DEB-645E3007B4D3}"/>
            </c:ext>
          </c:extLst>
        </c:ser>
        <c:ser>
          <c:idx val="3"/>
          <c:order val="3"/>
          <c:tx>
            <c:strRef>
              <c:f>'directH (tkr)'!$B$28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(tkr)'!$F$28:$ST$28</c:f>
              <c:numCache>
                <c:formatCode>0</c:formatCode>
                <c:ptCount val="509"/>
                <c:pt idx="0">
                  <c:v>399.74</c:v>
                </c:pt>
                <c:pt idx="1">
                  <c:v>399.31099999999998</c:v>
                </c:pt>
                <c:pt idx="2">
                  <c:v>405.49799999999999</c:v>
                </c:pt>
                <c:pt idx="3">
                  <c:v>410.18299999999999</c:v>
                </c:pt>
                <c:pt idx="4">
                  <c:v>410.97</c:v>
                </c:pt>
                <c:pt idx="5">
                  <c:v>409.6</c:v>
                </c:pt>
                <c:pt idx="6">
                  <c:v>405.14100000000002</c:v>
                </c:pt>
                <c:pt idx="7">
                  <c:v>399.54899999999998</c:v>
                </c:pt>
                <c:pt idx="8">
                  <c:v>408.15899999999999</c:v>
                </c:pt>
                <c:pt idx="9">
                  <c:v>396.26900000000001</c:v>
                </c:pt>
                <c:pt idx="10">
                  <c:v>394.86500000000001</c:v>
                </c:pt>
                <c:pt idx="11">
                  <c:v>379.37799999999999</c:v>
                </c:pt>
                <c:pt idx="12">
                  <c:v>366.19400000000002</c:v>
                </c:pt>
                <c:pt idx="13">
                  <c:v>383.5</c:v>
                </c:pt>
                <c:pt idx="14">
                  <c:v>376.154</c:v>
                </c:pt>
                <c:pt idx="15">
                  <c:v>386.49900000000002</c:v>
                </c:pt>
                <c:pt idx="16">
                  <c:v>353.07900000000001</c:v>
                </c:pt>
                <c:pt idx="17">
                  <c:v>332.05200000000002</c:v>
                </c:pt>
                <c:pt idx="18">
                  <c:v>306.81900000000002</c:v>
                </c:pt>
                <c:pt idx="19">
                  <c:v>321.88499999999999</c:v>
                </c:pt>
                <c:pt idx="20">
                  <c:v>361.7</c:v>
                </c:pt>
                <c:pt idx="21">
                  <c:v>375.274</c:v>
                </c:pt>
                <c:pt idx="22">
                  <c:v>400.57299999999998</c:v>
                </c:pt>
                <c:pt idx="23">
                  <c:v>406.29899999999998</c:v>
                </c:pt>
                <c:pt idx="24">
                  <c:v>404.68099999999998</c:v>
                </c:pt>
                <c:pt idx="25">
                  <c:v>396.82900000000001</c:v>
                </c:pt>
                <c:pt idx="26">
                  <c:v>395.87799999999999</c:v>
                </c:pt>
                <c:pt idx="27">
                  <c:v>408.774</c:v>
                </c:pt>
                <c:pt idx="28">
                  <c:v>427.00599999999997</c:v>
                </c:pt>
                <c:pt idx="29">
                  <c:v>426.57299999999998</c:v>
                </c:pt>
                <c:pt idx="30">
                  <c:v>425.56599999999997</c:v>
                </c:pt>
                <c:pt idx="31">
                  <c:v>429.488</c:v>
                </c:pt>
                <c:pt idx="32">
                  <c:v>439.93900000000002</c:v>
                </c:pt>
                <c:pt idx="33">
                  <c:v>460.59300000000002</c:v>
                </c:pt>
                <c:pt idx="34">
                  <c:v>473.07100000000003</c:v>
                </c:pt>
                <c:pt idx="35">
                  <c:v>475.01</c:v>
                </c:pt>
                <c:pt idx="36">
                  <c:v>467.82499999999999</c:v>
                </c:pt>
                <c:pt idx="37">
                  <c:v>465.245</c:v>
                </c:pt>
                <c:pt idx="38">
                  <c:v>467.89</c:v>
                </c:pt>
                <c:pt idx="39">
                  <c:v>475.10700000000003</c:v>
                </c:pt>
                <c:pt idx="40">
                  <c:v>479.15699999999998</c:v>
                </c:pt>
                <c:pt idx="41">
                  <c:v>479.96800000000002</c:v>
                </c:pt>
                <c:pt idx="42">
                  <c:v>485.92</c:v>
                </c:pt>
                <c:pt idx="43">
                  <c:v>490.471</c:v>
                </c:pt>
                <c:pt idx="44">
                  <c:v>459.56900000000002</c:v>
                </c:pt>
                <c:pt idx="45">
                  <c:v>445.67599999999999</c:v>
                </c:pt>
                <c:pt idx="46">
                  <c:v>432.40899999999999</c:v>
                </c:pt>
                <c:pt idx="47">
                  <c:v>421.57100000000003</c:v>
                </c:pt>
                <c:pt idx="48">
                  <c:v>444.84800000000001</c:v>
                </c:pt>
                <c:pt idx="49">
                  <c:v>455.6</c:v>
                </c:pt>
                <c:pt idx="50">
                  <c:v>499.10399999999998</c:v>
                </c:pt>
                <c:pt idx="51">
                  <c:v>508.315</c:v>
                </c:pt>
                <c:pt idx="52">
                  <c:v>490.39</c:v>
                </c:pt>
                <c:pt idx="53">
                  <c:v>480.71699999999998</c:v>
                </c:pt>
                <c:pt idx="54">
                  <c:v>473.01799999999997</c:v>
                </c:pt>
                <c:pt idx="55">
                  <c:v>440.50400000000002</c:v>
                </c:pt>
                <c:pt idx="56">
                  <c:v>419.9</c:v>
                </c:pt>
                <c:pt idx="57">
                  <c:v>473.81299999999999</c:v>
                </c:pt>
                <c:pt idx="58">
                  <c:v>528.87900000000002</c:v>
                </c:pt>
                <c:pt idx="59">
                  <c:v>554.18299999999999</c:v>
                </c:pt>
                <c:pt idx="60">
                  <c:v>616.01700000000005</c:v>
                </c:pt>
                <c:pt idx="61">
                  <c:v>621.42100000000005</c:v>
                </c:pt>
                <c:pt idx="62">
                  <c:v>613.98599999999999</c:v>
                </c:pt>
                <c:pt idx="63">
                  <c:v>594.83000000000004</c:v>
                </c:pt>
                <c:pt idx="64">
                  <c:v>586.673</c:v>
                </c:pt>
                <c:pt idx="65">
                  <c:v>582.84900000000005</c:v>
                </c:pt>
                <c:pt idx="66">
                  <c:v>537.12099999999998</c:v>
                </c:pt>
                <c:pt idx="67">
                  <c:v>493.00400000000002</c:v>
                </c:pt>
                <c:pt idx="68">
                  <c:v>487.56700000000001</c:v>
                </c:pt>
                <c:pt idx="69">
                  <c:v>615.75300000000004</c:v>
                </c:pt>
                <c:pt idx="70">
                  <c:v>661.47799999999995</c:v>
                </c:pt>
                <c:pt idx="71">
                  <c:v>644.16300000000001</c:v>
                </c:pt>
                <c:pt idx="72">
                  <c:v>736.48</c:v>
                </c:pt>
                <c:pt idx="73">
                  <c:v>740.32</c:v>
                </c:pt>
                <c:pt idx="74">
                  <c:v>663.37</c:v>
                </c:pt>
                <c:pt idx="75">
                  <c:v>563.53899999999999</c:v>
                </c:pt>
                <c:pt idx="76">
                  <c:v>474.57100000000003</c:v>
                </c:pt>
                <c:pt idx="77">
                  <c:v>463.416</c:v>
                </c:pt>
                <c:pt idx="78">
                  <c:v>378.38499999999999</c:v>
                </c:pt>
                <c:pt idx="79">
                  <c:v>369.33100000000002</c:v>
                </c:pt>
                <c:pt idx="80">
                  <c:v>385.8</c:v>
                </c:pt>
                <c:pt idx="81">
                  <c:v>330.85199999999998</c:v>
                </c:pt>
                <c:pt idx="82">
                  <c:v>296.83699999999999</c:v>
                </c:pt>
                <c:pt idx="83">
                  <c:v>282.923</c:v>
                </c:pt>
                <c:pt idx="84">
                  <c:v>289.89499999999998</c:v>
                </c:pt>
                <c:pt idx="85">
                  <c:v>317.565</c:v>
                </c:pt>
                <c:pt idx="86">
                  <c:v>320.30700000000002</c:v>
                </c:pt>
                <c:pt idx="87">
                  <c:v>290.17099999999999</c:v>
                </c:pt>
                <c:pt idx="88">
                  <c:v>271.44499999999999</c:v>
                </c:pt>
                <c:pt idx="89">
                  <c:v>266.154</c:v>
                </c:pt>
                <c:pt idx="90">
                  <c:v>261.79599999999999</c:v>
                </c:pt>
                <c:pt idx="91">
                  <c:v>240.77699999999999</c:v>
                </c:pt>
                <c:pt idx="92">
                  <c:v>242.24799999999999</c:v>
                </c:pt>
                <c:pt idx="93">
                  <c:v>243.08099999999999</c:v>
                </c:pt>
                <c:pt idx="94">
                  <c:v>245.11099999999999</c:v>
                </c:pt>
                <c:pt idx="95">
                  <c:v>243.54499999999999</c:v>
                </c:pt>
                <c:pt idx="96">
                  <c:v>244.47399999999999</c:v>
                </c:pt>
                <c:pt idx="97">
                  <c:v>244.5</c:v>
                </c:pt>
                <c:pt idx="98">
                  <c:v>244.25299999999999</c:v>
                </c:pt>
                <c:pt idx="99">
                  <c:v>247.077</c:v>
                </c:pt>
                <c:pt idx="100">
                  <c:v>248.03299999999999</c:v>
                </c:pt>
                <c:pt idx="101">
                  <c:v>243.58</c:v>
                </c:pt>
                <c:pt idx="102">
                  <c:v>240.05</c:v>
                </c:pt>
                <c:pt idx="103">
                  <c:v>242.476</c:v>
                </c:pt>
                <c:pt idx="104">
                  <c:v>252.31200000000001</c:v>
                </c:pt>
                <c:pt idx="105">
                  <c:v>260.029</c:v>
                </c:pt>
                <c:pt idx="106">
                  <c:v>257.827</c:v>
                </c:pt>
                <c:pt idx="107">
                  <c:v>254.50200000000001</c:v>
                </c:pt>
                <c:pt idx="108">
                  <c:v>248.48500000000001</c:v>
                </c:pt>
                <c:pt idx="109">
                  <c:v>250.56399999999999</c:v>
                </c:pt>
                <c:pt idx="110">
                  <c:v>253.12299999999999</c:v>
                </c:pt>
                <c:pt idx="111">
                  <c:v>241.482</c:v>
                </c:pt>
                <c:pt idx="112">
                  <c:v>237.45599999999999</c:v>
                </c:pt>
                <c:pt idx="113">
                  <c:v>230.363</c:v>
                </c:pt>
                <c:pt idx="114">
                  <c:v>229.953</c:v>
                </c:pt>
                <c:pt idx="115">
                  <c:v>226.89500000000001</c:v>
                </c:pt>
                <c:pt idx="116">
                  <c:v>228.75299999999999</c:v>
                </c:pt>
                <c:pt idx="117">
                  <c:v>234.22300000000001</c:v>
                </c:pt>
                <c:pt idx="118">
                  <c:v>236.97800000000001</c:v>
                </c:pt>
                <c:pt idx="119">
                  <c:v>234.833</c:v>
                </c:pt>
                <c:pt idx="120">
                  <c:v>232.809</c:v>
                </c:pt>
                <c:pt idx="121">
                  <c:v>234.84100000000001</c:v>
                </c:pt>
                <c:pt idx="122">
                  <c:v>234.4</c:v>
                </c:pt>
                <c:pt idx="123">
                  <c:v>241.583</c:v>
                </c:pt>
                <c:pt idx="124">
                  <c:v>237.881</c:v>
                </c:pt>
                <c:pt idx="125">
                  <c:v>232.59399999999999</c:v>
                </c:pt>
                <c:pt idx="126">
                  <c:v>228.714</c:v>
                </c:pt>
                <c:pt idx="127">
                  <c:v>221.82599999999999</c:v>
                </c:pt>
                <c:pt idx="128">
                  <c:v>220.102</c:v>
                </c:pt>
                <c:pt idx="129">
                  <c:v>218.12899999999999</c:v>
                </c:pt>
                <c:pt idx="130">
                  <c:v>222.54</c:v>
                </c:pt>
                <c:pt idx="131">
                  <c:v>222.339</c:v>
                </c:pt>
                <c:pt idx="132">
                  <c:v>222.92</c:v>
                </c:pt>
                <c:pt idx="133">
                  <c:v>224.03700000000001</c:v>
                </c:pt>
                <c:pt idx="134">
                  <c:v>223.96899999999999</c:v>
                </c:pt>
                <c:pt idx="135">
                  <c:v>225.90600000000001</c:v>
                </c:pt>
                <c:pt idx="136">
                  <c:v>228.77199999999999</c:v>
                </c:pt>
                <c:pt idx="137">
                  <c:v>229.648</c:v>
                </c:pt>
                <c:pt idx="138">
                  <c:v>231.02199999999999</c:v>
                </c:pt>
                <c:pt idx="139">
                  <c:v>232.87899999999999</c:v>
                </c:pt>
                <c:pt idx="140">
                  <c:v>235.19499999999999</c:v>
                </c:pt>
                <c:pt idx="141">
                  <c:v>232.32499999999999</c:v>
                </c:pt>
                <c:pt idx="142">
                  <c:v>234.98</c:v>
                </c:pt>
                <c:pt idx="143">
                  <c:v>241.46899999999999</c:v>
                </c:pt>
                <c:pt idx="144">
                  <c:v>247.11600000000001</c:v>
                </c:pt>
                <c:pt idx="145">
                  <c:v>255.68700000000001</c:v>
                </c:pt>
                <c:pt idx="146">
                  <c:v>257.75799999999998</c:v>
                </c:pt>
                <c:pt idx="147">
                  <c:v>250.16200000000001</c:v>
                </c:pt>
                <c:pt idx="148">
                  <c:v>255.34899999999999</c:v>
                </c:pt>
                <c:pt idx="149">
                  <c:v>255.73</c:v>
                </c:pt>
                <c:pt idx="150">
                  <c:v>254.37899999999999</c:v>
                </c:pt>
                <c:pt idx="151">
                  <c:v>254.619</c:v>
                </c:pt>
                <c:pt idx="152">
                  <c:v>259.036</c:v>
                </c:pt>
                <c:pt idx="153">
                  <c:v>271.36099999999999</c:v>
                </c:pt>
                <c:pt idx="154">
                  <c:v>274.02800000000002</c:v>
                </c:pt>
                <c:pt idx="155">
                  <c:v>275.07400000000001</c:v>
                </c:pt>
                <c:pt idx="156">
                  <c:v>270.44299999999998</c:v>
                </c:pt>
                <c:pt idx="157">
                  <c:v>269.81700000000001</c:v>
                </c:pt>
                <c:pt idx="158">
                  <c:v>269.964</c:v>
                </c:pt>
                <c:pt idx="159">
                  <c:v>271.70999999999998</c:v>
                </c:pt>
                <c:pt idx="160">
                  <c:v>269.98599999999999</c:v>
                </c:pt>
                <c:pt idx="161">
                  <c:v>266.42500000000001</c:v>
                </c:pt>
                <c:pt idx="162">
                  <c:v>266.50900000000001</c:v>
                </c:pt>
                <c:pt idx="163">
                  <c:v>262.31599999999997</c:v>
                </c:pt>
                <c:pt idx="164">
                  <c:v>257.55099999999999</c:v>
                </c:pt>
                <c:pt idx="165">
                  <c:v>257.26900000000001</c:v>
                </c:pt>
                <c:pt idx="166">
                  <c:v>253.75</c:v>
                </c:pt>
                <c:pt idx="167">
                  <c:v>263.06299999999999</c:v>
                </c:pt>
                <c:pt idx="168">
                  <c:v>275.971</c:v>
                </c:pt>
                <c:pt idx="169">
                  <c:v>277.31200000000001</c:v>
                </c:pt>
                <c:pt idx="170">
                  <c:v>273.798</c:v>
                </c:pt>
                <c:pt idx="171">
                  <c:v>269.19</c:v>
                </c:pt>
                <c:pt idx="172">
                  <c:v>264.43900000000002</c:v>
                </c:pt>
                <c:pt idx="173">
                  <c:v>267.92</c:v>
                </c:pt>
                <c:pt idx="174">
                  <c:v>272.43700000000001</c:v>
                </c:pt>
                <c:pt idx="175">
                  <c:v>275.66199999999998</c:v>
                </c:pt>
                <c:pt idx="176">
                  <c:v>276.13400000000001</c:v>
                </c:pt>
                <c:pt idx="177">
                  <c:v>276.887</c:v>
                </c:pt>
                <c:pt idx="178">
                  <c:v>286.05</c:v>
                </c:pt>
                <c:pt idx="179">
                  <c:v>287.05099999999999</c:v>
                </c:pt>
                <c:pt idx="180">
                  <c:v>289.80099999999999</c:v>
                </c:pt>
                <c:pt idx="181">
                  <c:v>294.68</c:v>
                </c:pt>
                <c:pt idx="182">
                  <c:v>299.72800000000001</c:v>
                </c:pt>
                <c:pt idx="183">
                  <c:v>300.84500000000003</c:v>
                </c:pt>
                <c:pt idx="184">
                  <c:v>309.43900000000002</c:v>
                </c:pt>
                <c:pt idx="185">
                  <c:v>313.709</c:v>
                </c:pt>
                <c:pt idx="186">
                  <c:v>315.36200000000002</c:v>
                </c:pt>
                <c:pt idx="187">
                  <c:v>306.23599999999999</c:v>
                </c:pt>
                <c:pt idx="188">
                  <c:v>306.14100000000002</c:v>
                </c:pt>
                <c:pt idx="189">
                  <c:v>311.88099999999997</c:v>
                </c:pt>
                <c:pt idx="190">
                  <c:v>308.26400000000001</c:v>
                </c:pt>
                <c:pt idx="191">
                  <c:v>302.32100000000003</c:v>
                </c:pt>
                <c:pt idx="192">
                  <c:v>306.37</c:v>
                </c:pt>
                <c:pt idx="193">
                  <c:v>307.8</c:v>
                </c:pt>
                <c:pt idx="194">
                  <c:v>310.89400000000001</c:v>
                </c:pt>
                <c:pt idx="195">
                  <c:v>312.89600000000002</c:v>
                </c:pt>
                <c:pt idx="196">
                  <c:v>313.16199999999998</c:v>
                </c:pt>
                <c:pt idx="197">
                  <c:v>312.63900000000001</c:v>
                </c:pt>
                <c:pt idx="198">
                  <c:v>309.553</c:v>
                </c:pt>
                <c:pt idx="199">
                  <c:v>316.452</c:v>
                </c:pt>
                <c:pt idx="200">
                  <c:v>313.73899999999998</c:v>
                </c:pt>
                <c:pt idx="201">
                  <c:v>306.41199999999998</c:v>
                </c:pt>
                <c:pt idx="202">
                  <c:v>299.95400000000001</c:v>
                </c:pt>
                <c:pt idx="203">
                  <c:v>295.07600000000002</c:v>
                </c:pt>
                <c:pt idx="204">
                  <c:v>300.52</c:v>
                </c:pt>
                <c:pt idx="205">
                  <c:v>332.08199999999999</c:v>
                </c:pt>
                <c:pt idx="206">
                  <c:v>329.81599999999997</c:v>
                </c:pt>
                <c:pt idx="207">
                  <c:v>324.596</c:v>
                </c:pt>
                <c:pt idx="208">
                  <c:v>323.29599999999999</c:v>
                </c:pt>
                <c:pt idx="209">
                  <c:v>316.59399999999999</c:v>
                </c:pt>
                <c:pt idx="210">
                  <c:v>327.9</c:v>
                </c:pt>
                <c:pt idx="211">
                  <c:v>331.25799999999998</c:v>
                </c:pt>
                <c:pt idx="212">
                  <c:v>328.38900000000001</c:v>
                </c:pt>
                <c:pt idx="213">
                  <c:v>328.476</c:v>
                </c:pt>
                <c:pt idx="214">
                  <c:v>331.83199999999999</c:v>
                </c:pt>
                <c:pt idx="215">
                  <c:v>335.81599999999997</c:v>
                </c:pt>
                <c:pt idx="216">
                  <c:v>331.32400000000001</c:v>
                </c:pt>
                <c:pt idx="217">
                  <c:v>327.36599999999999</c:v>
                </c:pt>
                <c:pt idx="218">
                  <c:v>327.79700000000003</c:v>
                </c:pt>
                <c:pt idx="219">
                  <c:v>324.14400000000001</c:v>
                </c:pt>
                <c:pt idx="220">
                  <c:v>332.745</c:v>
                </c:pt>
                <c:pt idx="221">
                  <c:v>343.91500000000002</c:v>
                </c:pt>
                <c:pt idx="222">
                  <c:v>348.18</c:v>
                </c:pt>
                <c:pt idx="223">
                  <c:v>361.31700000000001</c:v>
                </c:pt>
                <c:pt idx="224">
                  <c:v>364.613</c:v>
                </c:pt>
                <c:pt idx="225">
                  <c:v>346.17399999999998</c:v>
                </c:pt>
                <c:pt idx="226">
                  <c:v>333.28800000000001</c:v>
                </c:pt>
                <c:pt idx="227">
                  <c:v>325.20800000000003</c:v>
                </c:pt>
                <c:pt idx="228">
                  <c:v>327.79399999999998</c:v>
                </c:pt>
                <c:pt idx="229">
                  <c:v>328.42899999999997</c:v>
                </c:pt>
                <c:pt idx="230">
                  <c:v>338.30900000000003</c:v>
                </c:pt>
                <c:pt idx="231">
                  <c:v>341.327</c:v>
                </c:pt>
                <c:pt idx="232">
                  <c:v>353.541</c:v>
                </c:pt>
                <c:pt idx="233">
                  <c:v>338.26400000000001</c:v>
                </c:pt>
                <c:pt idx="234">
                  <c:v>321.87099999999998</c:v>
                </c:pt>
                <c:pt idx="235">
                  <c:v>317.10399999999998</c:v>
                </c:pt>
                <c:pt idx="236">
                  <c:v>315.077</c:v>
                </c:pt>
                <c:pt idx="237">
                  <c:v>298.90199999999999</c:v>
                </c:pt>
                <c:pt idx="238">
                  <c:v>294.238</c:v>
                </c:pt>
                <c:pt idx="239">
                  <c:v>289.22300000000001</c:v>
                </c:pt>
                <c:pt idx="240">
                  <c:v>308.05</c:v>
                </c:pt>
                <c:pt idx="241">
                  <c:v>317.92700000000002</c:v>
                </c:pt>
                <c:pt idx="242">
                  <c:v>322.25799999999998</c:v>
                </c:pt>
                <c:pt idx="243">
                  <c:v>320.36799999999999</c:v>
                </c:pt>
                <c:pt idx="244">
                  <c:v>320.80399999999997</c:v>
                </c:pt>
                <c:pt idx="245">
                  <c:v>309.64800000000002</c:v>
                </c:pt>
                <c:pt idx="246">
                  <c:v>299.22399999999999</c:v>
                </c:pt>
                <c:pt idx="247">
                  <c:v>299.38200000000001</c:v>
                </c:pt>
                <c:pt idx="248">
                  <c:v>298.62900000000002</c:v>
                </c:pt>
                <c:pt idx="249">
                  <c:v>298.70499999999998</c:v>
                </c:pt>
                <c:pt idx="250">
                  <c:v>310.94799999999998</c:v>
                </c:pt>
                <c:pt idx="251">
                  <c:v>315.88</c:v>
                </c:pt>
                <c:pt idx="252">
                  <c:v>306.988</c:v>
                </c:pt>
                <c:pt idx="253">
                  <c:v>288.28899999999999</c:v>
                </c:pt>
                <c:pt idx="254">
                  <c:v>284.72300000000001</c:v>
                </c:pt>
                <c:pt idx="255">
                  <c:v>290.76799999999997</c:v>
                </c:pt>
                <c:pt idx="256">
                  <c:v>294.02100000000002</c:v>
                </c:pt>
                <c:pt idx="257">
                  <c:v>295.19099999999997</c:v>
                </c:pt>
                <c:pt idx="258">
                  <c:v>307.59800000000001</c:v>
                </c:pt>
                <c:pt idx="259">
                  <c:v>313.75700000000001</c:v>
                </c:pt>
                <c:pt idx="260">
                  <c:v>313.83699999999999</c:v>
                </c:pt>
                <c:pt idx="261">
                  <c:v>313.75200000000001</c:v>
                </c:pt>
                <c:pt idx="262">
                  <c:v>307.67</c:v>
                </c:pt>
                <c:pt idx="263">
                  <c:v>300.44</c:v>
                </c:pt>
                <c:pt idx="264">
                  <c:v>293.15300000000002</c:v>
                </c:pt>
                <c:pt idx="265">
                  <c:v>295.98399999999998</c:v>
                </c:pt>
                <c:pt idx="266">
                  <c:v>312.36500000000001</c:v>
                </c:pt>
                <c:pt idx="267">
                  <c:v>331.48</c:v>
                </c:pt>
                <c:pt idx="268">
                  <c:v>334.291</c:v>
                </c:pt>
                <c:pt idx="269">
                  <c:v>333.81400000000002</c:v>
                </c:pt>
                <c:pt idx="270">
                  <c:v>335.036</c:v>
                </c:pt>
                <c:pt idx="271">
                  <c:v>324.90300000000002</c:v>
                </c:pt>
                <c:pt idx="272">
                  <c:v>333.65499999999997</c:v>
                </c:pt>
                <c:pt idx="273">
                  <c:v>341.87700000000001</c:v>
                </c:pt>
                <c:pt idx="274">
                  <c:v>340.43099999999998</c:v>
                </c:pt>
                <c:pt idx="275">
                  <c:v>345.78699999999998</c:v>
                </c:pt>
                <c:pt idx="276">
                  <c:v>352.63</c:v>
                </c:pt>
                <c:pt idx="277">
                  <c:v>364.43099999999998</c:v>
                </c:pt>
                <c:pt idx="278">
                  <c:v>362.339</c:v>
                </c:pt>
                <c:pt idx="279">
                  <c:v>356.81</c:v>
                </c:pt>
                <c:pt idx="280">
                  <c:v>359.47500000000002</c:v>
                </c:pt>
                <c:pt idx="281">
                  <c:v>356.113</c:v>
                </c:pt>
                <c:pt idx="282">
                  <c:v>357.05200000000002</c:v>
                </c:pt>
                <c:pt idx="283">
                  <c:v>356.45100000000002</c:v>
                </c:pt>
                <c:pt idx="284">
                  <c:v>357.18799999999999</c:v>
                </c:pt>
                <c:pt idx="285">
                  <c:v>344.43</c:v>
                </c:pt>
                <c:pt idx="286">
                  <c:v>333.35899999999998</c:v>
                </c:pt>
                <c:pt idx="287">
                  <c:v>328.61799999999999</c:v>
                </c:pt>
                <c:pt idx="288">
                  <c:v>328.35899999999998</c:v>
                </c:pt>
                <c:pt idx="289">
                  <c:v>326.13099999999997</c:v>
                </c:pt>
                <c:pt idx="290">
                  <c:v>336.01499999999999</c:v>
                </c:pt>
                <c:pt idx="291">
                  <c:v>339.49299999999999</c:v>
                </c:pt>
                <c:pt idx="292">
                  <c:v>340.48500000000001</c:v>
                </c:pt>
                <c:pt idx="293">
                  <c:v>333.54500000000002</c:v>
                </c:pt>
                <c:pt idx="294">
                  <c:v>340.01600000000002</c:v>
                </c:pt>
                <c:pt idx="295">
                  <c:v>333.67500000000001</c:v>
                </c:pt>
                <c:pt idx="296">
                  <c:v>321.11799999999999</c:v>
                </c:pt>
                <c:pt idx="297">
                  <c:v>305.54500000000002</c:v>
                </c:pt>
                <c:pt idx="298">
                  <c:v>304.70499999999998</c:v>
                </c:pt>
                <c:pt idx="299">
                  <c:v>305.274</c:v>
                </c:pt>
                <c:pt idx="300">
                  <c:v>316.47500000000002</c:v>
                </c:pt>
                <c:pt idx="301">
                  <c:v>318.77199999999999</c:v>
                </c:pt>
                <c:pt idx="302">
                  <c:v>319.11399999999998</c:v>
                </c:pt>
                <c:pt idx="303">
                  <c:v>315.41000000000003</c:v>
                </c:pt>
                <c:pt idx="304">
                  <c:v>312.51900000000001</c:v>
                </c:pt>
                <c:pt idx="305">
                  <c:v>311.572</c:v>
                </c:pt>
                <c:pt idx="306">
                  <c:v>313.13600000000002</c:v>
                </c:pt>
                <c:pt idx="307">
                  <c:v>308.50299999999999</c:v>
                </c:pt>
                <c:pt idx="308">
                  <c:v>309.21199999999999</c:v>
                </c:pt>
                <c:pt idx="309">
                  <c:v>313.24700000000001</c:v>
                </c:pt>
                <c:pt idx="310">
                  <c:v>319.58600000000001</c:v>
                </c:pt>
                <c:pt idx="311">
                  <c:v>335.39600000000002</c:v>
                </c:pt>
                <c:pt idx="312">
                  <c:v>347.452</c:v>
                </c:pt>
                <c:pt idx="313">
                  <c:v>348.988</c:v>
                </c:pt>
                <c:pt idx="314">
                  <c:v>348.46800000000002</c:v>
                </c:pt>
                <c:pt idx="315">
                  <c:v>341.03100000000001</c:v>
                </c:pt>
                <c:pt idx="316">
                  <c:v>340.41</c:v>
                </c:pt>
                <c:pt idx="317">
                  <c:v>339.185</c:v>
                </c:pt>
                <c:pt idx="318">
                  <c:v>345.13299999999998</c:v>
                </c:pt>
                <c:pt idx="319">
                  <c:v>345.483</c:v>
                </c:pt>
                <c:pt idx="320">
                  <c:v>362.49799999999999</c:v>
                </c:pt>
                <c:pt idx="321">
                  <c:v>370.041</c:v>
                </c:pt>
                <c:pt idx="322">
                  <c:v>375.21600000000001</c:v>
                </c:pt>
                <c:pt idx="323">
                  <c:v>375.274</c:v>
                </c:pt>
                <c:pt idx="324">
                  <c:v>386.57100000000003</c:v>
                </c:pt>
                <c:pt idx="325">
                  <c:v>379.83800000000002</c:v>
                </c:pt>
                <c:pt idx="326">
                  <c:v>377.59899999999999</c:v>
                </c:pt>
                <c:pt idx="327">
                  <c:v>366.96300000000002</c:v>
                </c:pt>
                <c:pt idx="328">
                  <c:v>355.13900000000001</c:v>
                </c:pt>
                <c:pt idx="329">
                  <c:v>361.09899999999999</c:v>
                </c:pt>
                <c:pt idx="330">
                  <c:v>362.76299999999998</c:v>
                </c:pt>
                <c:pt idx="331">
                  <c:v>356.10899999999998</c:v>
                </c:pt>
                <c:pt idx="332">
                  <c:v>367.06700000000001</c:v>
                </c:pt>
                <c:pt idx="333">
                  <c:v>377.54500000000002</c:v>
                </c:pt>
                <c:pt idx="334">
                  <c:v>393.43599999999998</c:v>
                </c:pt>
                <c:pt idx="335">
                  <c:v>399.18299999999999</c:v>
                </c:pt>
                <c:pt idx="336">
                  <c:v>393.16399999999999</c:v>
                </c:pt>
                <c:pt idx="337">
                  <c:v>381.20499999999998</c:v>
                </c:pt>
                <c:pt idx="338">
                  <c:v>374.14</c:v>
                </c:pt>
                <c:pt idx="339">
                  <c:v>374.71800000000002</c:v>
                </c:pt>
                <c:pt idx="340">
                  <c:v>373.625</c:v>
                </c:pt>
                <c:pt idx="341">
                  <c:v>368.51</c:v>
                </c:pt>
                <c:pt idx="342">
                  <c:v>371.78</c:v>
                </c:pt>
                <c:pt idx="343">
                  <c:v>380.89100000000002</c:v>
                </c:pt>
                <c:pt idx="344">
                  <c:v>391.23500000000001</c:v>
                </c:pt>
                <c:pt idx="345">
                  <c:v>403.76400000000001</c:v>
                </c:pt>
                <c:pt idx="346">
                  <c:v>400.28699999999998</c:v>
                </c:pt>
                <c:pt idx="347">
                  <c:v>393.733</c:v>
                </c:pt>
                <c:pt idx="348">
                  <c:v>390.30399999999997</c:v>
                </c:pt>
                <c:pt idx="349">
                  <c:v>391.721</c:v>
                </c:pt>
                <c:pt idx="350">
                  <c:v>393.577</c:v>
                </c:pt>
                <c:pt idx="351">
                  <c:v>387.42599999999999</c:v>
                </c:pt>
                <c:pt idx="352">
                  <c:v>385.37299999999999</c:v>
                </c:pt>
                <c:pt idx="353">
                  <c:v>393.47</c:v>
                </c:pt>
                <c:pt idx="354">
                  <c:v>409.57</c:v>
                </c:pt>
                <c:pt idx="355">
                  <c:v>412.85599999999999</c:v>
                </c:pt>
                <c:pt idx="356">
                  <c:v>396.98500000000001</c:v>
                </c:pt>
                <c:pt idx="357">
                  <c:v>379.40499999999997</c:v>
                </c:pt>
                <c:pt idx="358">
                  <c:v>379.678</c:v>
                </c:pt>
                <c:pt idx="359">
                  <c:v>388.63600000000002</c:v>
                </c:pt>
                <c:pt idx="360">
                  <c:v>386.863</c:v>
                </c:pt>
                <c:pt idx="361">
                  <c:v>388.21300000000002</c:v>
                </c:pt>
                <c:pt idx="362">
                  <c:v>400.99900000000002</c:v>
                </c:pt>
                <c:pt idx="363">
                  <c:v>401.19299999999998</c:v>
                </c:pt>
                <c:pt idx="364">
                  <c:v>391.11900000000003</c:v>
                </c:pt>
                <c:pt idx="365">
                  <c:v>388.346</c:v>
                </c:pt>
                <c:pt idx="366">
                  <c:v>395.697</c:v>
                </c:pt>
                <c:pt idx="367">
                  <c:v>391.64</c:v>
                </c:pt>
                <c:pt idx="368">
                  <c:v>387.22899999999998</c:v>
                </c:pt>
                <c:pt idx="369">
                  <c:v>380.50400000000002</c:v>
                </c:pt>
                <c:pt idx="370">
                  <c:v>387.04199999999997</c:v>
                </c:pt>
                <c:pt idx="371">
                  <c:v>404.77100000000002</c:v>
                </c:pt>
                <c:pt idx="372">
                  <c:v>400.14600000000002</c:v>
                </c:pt>
                <c:pt idx="373">
                  <c:v>417.65199999999999</c:v>
                </c:pt>
                <c:pt idx="374">
                  <c:v>419.22399999999999</c:v>
                </c:pt>
                <c:pt idx="375">
                  <c:v>408.24299999999999</c:v>
                </c:pt>
                <c:pt idx="376">
                  <c:v>415.51</c:v>
                </c:pt>
                <c:pt idx="377">
                  <c:v>411.91199999999998</c:v>
                </c:pt>
                <c:pt idx="378">
                  <c:v>436.952</c:v>
                </c:pt>
                <c:pt idx="379">
                  <c:v>452.37900000000002</c:v>
                </c:pt>
                <c:pt idx="380">
                  <c:v>455.94600000000003</c:v>
                </c:pt>
                <c:pt idx="381">
                  <c:v>459.37900000000002</c:v>
                </c:pt>
                <c:pt idx="382">
                  <c:v>443.24099999999999</c:v>
                </c:pt>
                <c:pt idx="383">
                  <c:v>431.46699999999998</c:v>
                </c:pt>
                <c:pt idx="384">
                  <c:v>429.15499999999997</c:v>
                </c:pt>
                <c:pt idx="385">
                  <c:v>428.32799999999997</c:v>
                </c:pt>
                <c:pt idx="386">
                  <c:v>424.84699999999998</c:v>
                </c:pt>
                <c:pt idx="387">
                  <c:v>425.46899999999999</c:v>
                </c:pt>
                <c:pt idx="388">
                  <c:v>422.62700000000001</c:v>
                </c:pt>
                <c:pt idx="389">
                  <c:v>417.64299999999997</c:v>
                </c:pt>
                <c:pt idx="390">
                  <c:v>416.30200000000002</c:v>
                </c:pt>
                <c:pt idx="391">
                  <c:v>410.87700000000001</c:v>
                </c:pt>
                <c:pt idx="392">
                  <c:v>410.12700000000001</c:v>
                </c:pt>
                <c:pt idx="393">
                  <c:v>411.44299999999998</c:v>
                </c:pt>
                <c:pt idx="394">
                  <c:v>423.00200000000001</c:v>
                </c:pt>
                <c:pt idx="395">
                  <c:v>446.46600000000001</c:v>
                </c:pt>
                <c:pt idx="396">
                  <c:v>450.983</c:v>
                </c:pt>
                <c:pt idx="397">
                  <c:v>448.613</c:v>
                </c:pt>
                <c:pt idx="398">
                  <c:v>450.512</c:v>
                </c:pt>
                <c:pt idx="399">
                  <c:v>442.072</c:v>
                </c:pt>
                <c:pt idx="400">
                  <c:v>432.99700000000001</c:v>
                </c:pt>
                <c:pt idx="401">
                  <c:v>417.46499999999997</c:v>
                </c:pt>
                <c:pt idx="402">
                  <c:v>427.24900000000002</c:v>
                </c:pt>
                <c:pt idx="403">
                  <c:v>421.76900000000001</c:v>
                </c:pt>
                <c:pt idx="404">
                  <c:v>414.678</c:v>
                </c:pt>
                <c:pt idx="405">
                  <c:v>409.18799999999999</c:v>
                </c:pt>
                <c:pt idx="406">
                  <c:v>406.33</c:v>
                </c:pt>
                <c:pt idx="407">
                  <c:v>412.81799999999998</c:v>
                </c:pt>
                <c:pt idx="408">
                  <c:v>411.108</c:v>
                </c:pt>
                <c:pt idx="409">
                  <c:v>412.154</c:v>
                </c:pt>
                <c:pt idx="410">
                  <c:v>430.00900000000001</c:v>
                </c:pt>
                <c:pt idx="411">
                  <c:v>409.66899999999998</c:v>
                </c:pt>
                <c:pt idx="412">
                  <c:v>402.87799999999999</c:v>
                </c:pt>
                <c:pt idx="413">
                  <c:v>399.548</c:v>
                </c:pt>
                <c:pt idx="414">
                  <c:v>389.56799999999998</c:v>
                </c:pt>
                <c:pt idx="415">
                  <c:v>384.63299999999998</c:v>
                </c:pt>
                <c:pt idx="416">
                  <c:v>378.91800000000001</c:v>
                </c:pt>
                <c:pt idx="417">
                  <c:v>358.71499999999997</c:v>
                </c:pt>
                <c:pt idx="418">
                  <c:v>346.786</c:v>
                </c:pt>
                <c:pt idx="419">
                  <c:v>351.41699999999997</c:v>
                </c:pt>
                <c:pt idx="420">
                  <c:v>356.48899999999998</c:v>
                </c:pt>
                <c:pt idx="421">
                  <c:v>356.04500000000002</c:v>
                </c:pt>
                <c:pt idx="422">
                  <c:v>356.233</c:v>
                </c:pt>
                <c:pt idx="423">
                  <c:v>360.77100000000002</c:v>
                </c:pt>
                <c:pt idx="424">
                  <c:v>371.25299999999999</c:v>
                </c:pt>
                <c:pt idx="425">
                  <c:v>376.1</c:v>
                </c:pt>
                <c:pt idx="426">
                  <c:v>380.45499999999998</c:v>
                </c:pt>
                <c:pt idx="427">
                  <c:v>400.98500000000001</c:v>
                </c:pt>
                <c:pt idx="428">
                  <c:v>387.65600000000001</c:v>
                </c:pt>
                <c:pt idx="429">
                  <c:v>383.88299999999998</c:v>
                </c:pt>
                <c:pt idx="430">
                  <c:v>371.30900000000003</c:v>
                </c:pt>
                <c:pt idx="431">
                  <c:v>364.10899999999998</c:v>
                </c:pt>
                <c:pt idx="432">
                  <c:v>368.50599999999997</c:v>
                </c:pt>
                <c:pt idx="433">
                  <c:v>361.55399999999997</c:v>
                </c:pt>
                <c:pt idx="434">
                  <c:v>358.22199999999998</c:v>
                </c:pt>
                <c:pt idx="435">
                  <c:v>358.839</c:v>
                </c:pt>
                <c:pt idx="436">
                  <c:v>352.71899999999999</c:v>
                </c:pt>
                <c:pt idx="437">
                  <c:v>350.66500000000002</c:v>
                </c:pt>
                <c:pt idx="438">
                  <c:v>349.58100000000002</c:v>
                </c:pt>
                <c:pt idx="439">
                  <c:v>336.03899999999999</c:v>
                </c:pt>
                <c:pt idx="440">
                  <c:v>335.63</c:v>
                </c:pt>
                <c:pt idx="441">
                  <c:v>333.09199999999998</c:v>
                </c:pt>
                <c:pt idx="442">
                  <c:v>326.17700000000002</c:v>
                </c:pt>
                <c:pt idx="443">
                  <c:v>324.899</c:v>
                </c:pt>
                <c:pt idx="444">
                  <c:v>324.88499999999999</c:v>
                </c:pt>
                <c:pt idx="445">
                  <c:v>330.36799999999999</c:v>
                </c:pt>
                <c:pt idx="446">
                  <c:v>327.25200000000001</c:v>
                </c:pt>
                <c:pt idx="447">
                  <c:v>328.56599999999997</c:v>
                </c:pt>
                <c:pt idx="448">
                  <c:v>322.42700000000002</c:v>
                </c:pt>
                <c:pt idx="449">
                  <c:v>324.52</c:v>
                </c:pt>
                <c:pt idx="450">
                  <c:v>328.47300000000001</c:v>
                </c:pt>
                <c:pt idx="451">
                  <c:v>314.48399999999998</c:v>
                </c:pt>
                <c:pt idx="452">
                  <c:v>313.06</c:v>
                </c:pt>
                <c:pt idx="453">
                  <c:v>311.25599999999997</c:v>
                </c:pt>
                <c:pt idx="454">
                  <c:v>310.37200000000001</c:v>
                </c:pt>
                <c:pt idx="455">
                  <c:v>308.94799999999998</c:v>
                </c:pt>
                <c:pt idx="456">
                  <c:v>308.74400000000003</c:v>
                </c:pt>
                <c:pt idx="457">
                  <c:v>307.57</c:v>
                </c:pt>
                <c:pt idx="458">
                  <c:v>313.35599999999999</c:v>
                </c:pt>
                <c:pt idx="459">
                  <c:v>316.23700000000002</c:v>
                </c:pt>
                <c:pt idx="460">
                  <c:v>313.89699999999999</c:v>
                </c:pt>
                <c:pt idx="461">
                  <c:v>319.399</c:v>
                </c:pt>
                <c:pt idx="462">
                  <c:v>327.85300000000001</c:v>
                </c:pt>
                <c:pt idx="463">
                  <c:v>336.24400000000003</c:v>
                </c:pt>
                <c:pt idx="464">
                  <c:v>335.84899999999999</c:v>
                </c:pt>
                <c:pt idx="465">
                  <c:v>336.78399999999999</c:v>
                </c:pt>
                <c:pt idx="466">
                  <c:v>339.08199999999999</c:v>
                </c:pt>
                <c:pt idx="467">
                  <c:v>337.02</c:v>
                </c:pt>
                <c:pt idx="468">
                  <c:v>331.32299999999998</c:v>
                </c:pt>
                <c:pt idx="469">
                  <c:v>325.46899999999999</c:v>
                </c:pt>
                <c:pt idx="470">
                  <c:v>325.476</c:v>
                </c:pt>
                <c:pt idx="471">
                  <c:v>326.46699999999998</c:v>
                </c:pt>
                <c:pt idx="472">
                  <c:v>327.54500000000002</c:v>
                </c:pt>
                <c:pt idx="473">
                  <c:v>324.48399999999998</c:v>
                </c:pt>
                <c:pt idx="474">
                  <c:v>320.89299999999997</c:v>
                </c:pt>
                <c:pt idx="475">
                  <c:v>323.19200000000001</c:v>
                </c:pt>
                <c:pt idx="476">
                  <c:v>330.649</c:v>
                </c:pt>
                <c:pt idx="477">
                  <c:v>329.572</c:v>
                </c:pt>
                <c:pt idx="478">
                  <c:v>329.08800000000002</c:v>
                </c:pt>
                <c:pt idx="479">
                  <c:v>329.23899999999998</c:v>
                </c:pt>
                <c:pt idx="480">
                  <c:v>322.69799999999998</c:v>
                </c:pt>
                <c:pt idx="481">
                  <c:v>321.62799999999999</c:v>
                </c:pt>
                <c:pt idx="482">
                  <c:v>313.97399999999999</c:v>
                </c:pt>
                <c:pt idx="483">
                  <c:v>305.34300000000002</c:v>
                </c:pt>
                <c:pt idx="484">
                  <c:v>303.12900000000002</c:v>
                </c:pt>
                <c:pt idx="485">
                  <c:v>301.26400000000001</c:v>
                </c:pt>
                <c:pt idx="486">
                  <c:v>304.39100000000002</c:v>
                </c:pt>
                <c:pt idx="487">
                  <c:v>302.97800000000001</c:v>
                </c:pt>
                <c:pt idx="488">
                  <c:v>298.98</c:v>
                </c:pt>
                <c:pt idx="489">
                  <c:v>292.76299999999998</c:v>
                </c:pt>
                <c:pt idx="490">
                  <c:v>296.41899999999998</c:v>
                </c:pt>
                <c:pt idx="491">
                  <c:v>297.66800000000001</c:v>
                </c:pt>
                <c:pt idx="492">
                  <c:v>297.21600000000001</c:v>
                </c:pt>
                <c:pt idx="493">
                  <c:v>298.20499999999998</c:v>
                </c:pt>
                <c:pt idx="494">
                  <c:v>314.33800000000002</c:v>
                </c:pt>
                <c:pt idx="495">
                  <c:v>315.94299999999998</c:v>
                </c:pt>
                <c:pt idx="496">
                  <c:v>317.91199999999998</c:v>
                </c:pt>
                <c:pt idx="497">
                  <c:v>319.78800000000001</c:v>
                </c:pt>
                <c:pt idx="498">
                  <c:v>318.46899999999999</c:v>
                </c:pt>
                <c:pt idx="499">
                  <c:v>317.82600000000002</c:v>
                </c:pt>
                <c:pt idx="500">
                  <c:v>317.637</c:v>
                </c:pt>
                <c:pt idx="501">
                  <c:v>314.83499999999998</c:v>
                </c:pt>
                <c:pt idx="502">
                  <c:v>316.19099999999997</c:v>
                </c:pt>
                <c:pt idx="503">
                  <c:v>318.01499999999999</c:v>
                </c:pt>
                <c:pt idx="504">
                  <c:v>319.30700000000002</c:v>
                </c:pt>
                <c:pt idx="505">
                  <c:v>308.21300000000002</c:v>
                </c:pt>
                <c:pt idx="506">
                  <c:v>315.12299999999999</c:v>
                </c:pt>
                <c:pt idx="507">
                  <c:v>319.18099999999998</c:v>
                </c:pt>
                <c:pt idx="508">
                  <c:v>326.93299999999999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98-47CC-9DEB-645E3007B4D3}"/>
            </c:ext>
          </c:extLst>
        </c:ser>
        <c:ser>
          <c:idx val="4"/>
          <c:order val="4"/>
          <c:tx>
            <c:strRef>
              <c:f>'directH (tkr)'!$B$29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(tkr)'!$F$29:$SL$29</c:f>
              <c:numCache>
                <c:formatCode>0</c:formatCode>
                <c:ptCount val="501"/>
                <c:pt idx="0">
                  <c:v>389.34100000000001</c:v>
                </c:pt>
                <c:pt idx="1">
                  <c:v>387.50700000000001</c:v>
                </c:pt>
                <c:pt idx="2">
                  <c:v>393.61799999999999</c:v>
                </c:pt>
                <c:pt idx="3">
                  <c:v>397.08100000000002</c:v>
                </c:pt>
                <c:pt idx="4">
                  <c:v>400.702</c:v>
                </c:pt>
                <c:pt idx="5">
                  <c:v>400.22699999999998</c:v>
                </c:pt>
                <c:pt idx="6">
                  <c:v>394.01299999999998</c:v>
                </c:pt>
                <c:pt idx="7">
                  <c:v>389.64400000000001</c:v>
                </c:pt>
                <c:pt idx="8">
                  <c:v>397.26900000000001</c:v>
                </c:pt>
                <c:pt idx="9">
                  <c:v>386.19299999999998</c:v>
                </c:pt>
                <c:pt idx="10">
                  <c:v>383.98200000000003</c:v>
                </c:pt>
                <c:pt idx="11">
                  <c:v>365.76400000000001</c:v>
                </c:pt>
                <c:pt idx="12">
                  <c:v>350.31400000000002</c:v>
                </c:pt>
                <c:pt idx="13">
                  <c:v>368.339</c:v>
                </c:pt>
                <c:pt idx="14">
                  <c:v>364.16300000000001</c:v>
                </c:pt>
                <c:pt idx="15">
                  <c:v>375.05599999999998</c:v>
                </c:pt>
                <c:pt idx="16">
                  <c:v>342.23200000000003</c:v>
                </c:pt>
                <c:pt idx="17">
                  <c:v>311.90100000000001</c:v>
                </c:pt>
                <c:pt idx="18">
                  <c:v>282.30399999999997</c:v>
                </c:pt>
                <c:pt idx="19">
                  <c:v>299.88799999999998</c:v>
                </c:pt>
                <c:pt idx="20">
                  <c:v>358.21600000000001</c:v>
                </c:pt>
                <c:pt idx="21">
                  <c:v>375.92099999999999</c:v>
                </c:pt>
                <c:pt idx="22">
                  <c:v>403.24799999999999</c:v>
                </c:pt>
                <c:pt idx="23">
                  <c:v>412.89100000000002</c:v>
                </c:pt>
                <c:pt idx="24">
                  <c:v>408.19</c:v>
                </c:pt>
                <c:pt idx="25">
                  <c:v>395.15100000000001</c:v>
                </c:pt>
                <c:pt idx="26">
                  <c:v>391.97</c:v>
                </c:pt>
                <c:pt idx="27">
                  <c:v>408.21</c:v>
                </c:pt>
                <c:pt idx="28">
                  <c:v>430.93700000000001</c:v>
                </c:pt>
                <c:pt idx="29">
                  <c:v>429.14800000000002</c:v>
                </c:pt>
                <c:pt idx="30">
                  <c:v>426.17599999999999</c:v>
                </c:pt>
                <c:pt idx="31">
                  <c:v>431.673</c:v>
                </c:pt>
                <c:pt idx="32">
                  <c:v>441.03199999999998</c:v>
                </c:pt>
                <c:pt idx="33">
                  <c:v>469.02100000000002</c:v>
                </c:pt>
                <c:pt idx="34">
                  <c:v>483.57299999999998</c:v>
                </c:pt>
                <c:pt idx="35">
                  <c:v>483.375</c:v>
                </c:pt>
                <c:pt idx="36">
                  <c:v>465.97199999999998</c:v>
                </c:pt>
                <c:pt idx="37">
                  <c:v>464.36399999999998</c:v>
                </c:pt>
                <c:pt idx="38">
                  <c:v>466.78</c:v>
                </c:pt>
                <c:pt idx="39">
                  <c:v>476.43700000000001</c:v>
                </c:pt>
                <c:pt idx="40">
                  <c:v>479.81299999999999</c:v>
                </c:pt>
                <c:pt idx="41">
                  <c:v>481.113</c:v>
                </c:pt>
                <c:pt idx="42">
                  <c:v>490.74</c:v>
                </c:pt>
                <c:pt idx="43">
                  <c:v>494.45499999999998</c:v>
                </c:pt>
                <c:pt idx="44">
                  <c:v>450.82</c:v>
                </c:pt>
                <c:pt idx="45">
                  <c:v>437.89299999999997</c:v>
                </c:pt>
                <c:pt idx="46">
                  <c:v>418.58</c:v>
                </c:pt>
                <c:pt idx="47">
                  <c:v>403.822</c:v>
                </c:pt>
                <c:pt idx="48">
                  <c:v>427.58</c:v>
                </c:pt>
                <c:pt idx="49">
                  <c:v>439.12400000000002</c:v>
                </c:pt>
                <c:pt idx="50">
                  <c:v>504.59800000000001</c:v>
                </c:pt>
                <c:pt idx="51">
                  <c:v>515.28</c:v>
                </c:pt>
                <c:pt idx="52">
                  <c:v>498.46800000000002</c:v>
                </c:pt>
                <c:pt idx="53">
                  <c:v>476.846</c:v>
                </c:pt>
                <c:pt idx="54">
                  <c:v>458.12200000000001</c:v>
                </c:pt>
                <c:pt idx="55">
                  <c:v>421.86200000000002</c:v>
                </c:pt>
                <c:pt idx="56">
                  <c:v>393.25900000000001</c:v>
                </c:pt>
                <c:pt idx="57">
                  <c:v>462.60199999999998</c:v>
                </c:pt>
                <c:pt idx="58">
                  <c:v>547.15499999999997</c:v>
                </c:pt>
                <c:pt idx="59">
                  <c:v>575.75699999999995</c:v>
                </c:pt>
                <c:pt idx="60">
                  <c:v>645.03899999999999</c:v>
                </c:pt>
                <c:pt idx="61">
                  <c:v>645.34199999999998</c:v>
                </c:pt>
                <c:pt idx="62">
                  <c:v>626.79</c:v>
                </c:pt>
                <c:pt idx="63">
                  <c:v>600.95699999999999</c:v>
                </c:pt>
                <c:pt idx="64">
                  <c:v>589.76499999999999</c:v>
                </c:pt>
                <c:pt idx="65">
                  <c:v>578.61300000000006</c:v>
                </c:pt>
                <c:pt idx="66">
                  <c:v>528.19200000000001</c:v>
                </c:pt>
                <c:pt idx="67">
                  <c:v>472.74299999999999</c:v>
                </c:pt>
                <c:pt idx="68">
                  <c:v>461.38</c:v>
                </c:pt>
                <c:pt idx="69">
                  <c:v>612.51400000000001</c:v>
                </c:pt>
                <c:pt idx="70">
                  <c:v>660.2</c:v>
                </c:pt>
                <c:pt idx="71">
                  <c:v>639.77</c:v>
                </c:pt>
                <c:pt idx="72">
                  <c:v>751.56500000000005</c:v>
                </c:pt>
                <c:pt idx="73">
                  <c:v>768.71</c:v>
                </c:pt>
                <c:pt idx="74">
                  <c:v>653.38199999999995</c:v>
                </c:pt>
                <c:pt idx="75">
                  <c:v>549.33000000000004</c:v>
                </c:pt>
                <c:pt idx="76">
                  <c:v>454.733</c:v>
                </c:pt>
                <c:pt idx="77">
                  <c:v>448.02100000000002</c:v>
                </c:pt>
                <c:pt idx="78">
                  <c:v>359.54199999999997</c:v>
                </c:pt>
                <c:pt idx="79">
                  <c:v>347.99</c:v>
                </c:pt>
                <c:pt idx="80">
                  <c:v>365.82499999999999</c:v>
                </c:pt>
                <c:pt idx="81">
                  <c:v>304.00299999999999</c:v>
                </c:pt>
                <c:pt idx="82">
                  <c:v>266.29899999999998</c:v>
                </c:pt>
                <c:pt idx="83">
                  <c:v>250.667</c:v>
                </c:pt>
                <c:pt idx="84">
                  <c:v>259.89600000000002</c:v>
                </c:pt>
                <c:pt idx="85">
                  <c:v>294.642</c:v>
                </c:pt>
                <c:pt idx="86">
                  <c:v>296.70600000000002</c:v>
                </c:pt>
                <c:pt idx="87">
                  <c:v>266.87</c:v>
                </c:pt>
                <c:pt idx="88">
                  <c:v>241.59800000000001</c:v>
                </c:pt>
                <c:pt idx="89">
                  <c:v>234.636</c:v>
                </c:pt>
                <c:pt idx="90">
                  <c:v>226.24</c:v>
                </c:pt>
                <c:pt idx="91">
                  <c:v>200.607</c:v>
                </c:pt>
                <c:pt idx="92">
                  <c:v>201.52799999999999</c:v>
                </c:pt>
                <c:pt idx="93">
                  <c:v>203.571</c:v>
                </c:pt>
                <c:pt idx="94">
                  <c:v>204.51400000000001</c:v>
                </c:pt>
                <c:pt idx="95">
                  <c:v>202.88900000000001</c:v>
                </c:pt>
                <c:pt idx="96">
                  <c:v>203.01300000000001</c:v>
                </c:pt>
                <c:pt idx="97">
                  <c:v>202.715</c:v>
                </c:pt>
                <c:pt idx="98">
                  <c:v>200.51499999999999</c:v>
                </c:pt>
                <c:pt idx="99">
                  <c:v>202.65600000000001</c:v>
                </c:pt>
                <c:pt idx="100">
                  <c:v>202.18899999999999</c:v>
                </c:pt>
                <c:pt idx="101">
                  <c:v>197.88900000000001</c:v>
                </c:pt>
                <c:pt idx="102">
                  <c:v>193.642</c:v>
                </c:pt>
                <c:pt idx="103">
                  <c:v>199.774</c:v>
                </c:pt>
                <c:pt idx="104">
                  <c:v>208.38</c:v>
                </c:pt>
                <c:pt idx="105">
                  <c:v>217.56200000000001</c:v>
                </c:pt>
                <c:pt idx="106">
                  <c:v>216.029</c:v>
                </c:pt>
                <c:pt idx="107">
                  <c:v>212.499</c:v>
                </c:pt>
                <c:pt idx="108">
                  <c:v>206.17</c:v>
                </c:pt>
                <c:pt idx="109">
                  <c:v>208.66499999999999</c:v>
                </c:pt>
                <c:pt idx="110">
                  <c:v>212.53899999999999</c:v>
                </c:pt>
                <c:pt idx="111">
                  <c:v>198.70599999999999</c:v>
                </c:pt>
                <c:pt idx="112">
                  <c:v>193.58500000000001</c:v>
                </c:pt>
                <c:pt idx="113">
                  <c:v>187.95599999999999</c:v>
                </c:pt>
                <c:pt idx="114">
                  <c:v>186.916</c:v>
                </c:pt>
                <c:pt idx="115">
                  <c:v>185.697</c:v>
                </c:pt>
                <c:pt idx="116">
                  <c:v>188.33099999999999</c:v>
                </c:pt>
                <c:pt idx="117">
                  <c:v>196.297</c:v>
                </c:pt>
                <c:pt idx="118">
                  <c:v>201.858</c:v>
                </c:pt>
                <c:pt idx="119">
                  <c:v>199.89400000000001</c:v>
                </c:pt>
                <c:pt idx="120">
                  <c:v>199.67</c:v>
                </c:pt>
                <c:pt idx="121">
                  <c:v>201.471</c:v>
                </c:pt>
                <c:pt idx="122">
                  <c:v>204.84800000000001</c:v>
                </c:pt>
                <c:pt idx="123">
                  <c:v>214.30600000000001</c:v>
                </c:pt>
                <c:pt idx="124">
                  <c:v>210.37799999999999</c:v>
                </c:pt>
                <c:pt idx="125">
                  <c:v>204.69200000000001</c:v>
                </c:pt>
                <c:pt idx="126">
                  <c:v>198.64</c:v>
                </c:pt>
                <c:pt idx="127">
                  <c:v>191.72499999999999</c:v>
                </c:pt>
                <c:pt idx="128">
                  <c:v>189.262</c:v>
                </c:pt>
                <c:pt idx="129">
                  <c:v>187.96299999999999</c:v>
                </c:pt>
                <c:pt idx="130">
                  <c:v>190.84899999999999</c:v>
                </c:pt>
                <c:pt idx="131">
                  <c:v>191.68600000000001</c:v>
                </c:pt>
                <c:pt idx="132">
                  <c:v>192.494</c:v>
                </c:pt>
                <c:pt idx="133">
                  <c:v>192.626</c:v>
                </c:pt>
                <c:pt idx="134">
                  <c:v>193.54400000000001</c:v>
                </c:pt>
                <c:pt idx="135">
                  <c:v>195.101</c:v>
                </c:pt>
                <c:pt idx="136">
                  <c:v>197.19200000000001</c:v>
                </c:pt>
                <c:pt idx="137">
                  <c:v>196.48400000000001</c:v>
                </c:pt>
                <c:pt idx="138">
                  <c:v>198.428</c:v>
                </c:pt>
                <c:pt idx="139">
                  <c:v>200.524</c:v>
                </c:pt>
                <c:pt idx="140">
                  <c:v>200.60400000000001</c:v>
                </c:pt>
                <c:pt idx="141">
                  <c:v>196.815</c:v>
                </c:pt>
                <c:pt idx="142">
                  <c:v>196.149</c:v>
                </c:pt>
                <c:pt idx="143">
                  <c:v>206.14500000000001</c:v>
                </c:pt>
                <c:pt idx="144">
                  <c:v>215.70400000000001</c:v>
                </c:pt>
                <c:pt idx="145">
                  <c:v>227.71</c:v>
                </c:pt>
                <c:pt idx="146">
                  <c:v>229.101</c:v>
                </c:pt>
                <c:pt idx="147">
                  <c:v>221.67500000000001</c:v>
                </c:pt>
                <c:pt idx="148">
                  <c:v>225.55799999999999</c:v>
                </c:pt>
                <c:pt idx="149">
                  <c:v>224.72499999999999</c:v>
                </c:pt>
                <c:pt idx="150">
                  <c:v>222.30099999999999</c:v>
                </c:pt>
                <c:pt idx="151">
                  <c:v>220.76900000000001</c:v>
                </c:pt>
                <c:pt idx="152">
                  <c:v>225.999</c:v>
                </c:pt>
                <c:pt idx="153">
                  <c:v>239.26</c:v>
                </c:pt>
                <c:pt idx="154">
                  <c:v>243.12799999999999</c:v>
                </c:pt>
                <c:pt idx="155">
                  <c:v>243.578</c:v>
                </c:pt>
                <c:pt idx="156">
                  <c:v>236.65</c:v>
                </c:pt>
                <c:pt idx="157">
                  <c:v>234.96700000000001</c:v>
                </c:pt>
                <c:pt idx="158">
                  <c:v>235.32599999999999</c:v>
                </c:pt>
                <c:pt idx="159">
                  <c:v>238.13300000000001</c:v>
                </c:pt>
                <c:pt idx="160">
                  <c:v>238.08699999999999</c:v>
                </c:pt>
                <c:pt idx="161">
                  <c:v>235.25200000000001</c:v>
                </c:pt>
                <c:pt idx="162">
                  <c:v>235.309</c:v>
                </c:pt>
                <c:pt idx="163">
                  <c:v>230.84100000000001</c:v>
                </c:pt>
                <c:pt idx="164">
                  <c:v>226.678</c:v>
                </c:pt>
                <c:pt idx="165">
                  <c:v>225.55500000000001</c:v>
                </c:pt>
                <c:pt idx="166">
                  <c:v>223.381</c:v>
                </c:pt>
                <c:pt idx="167">
                  <c:v>236.65700000000001</c:v>
                </c:pt>
                <c:pt idx="168">
                  <c:v>250.09399999999999</c:v>
                </c:pt>
                <c:pt idx="169">
                  <c:v>251.708</c:v>
                </c:pt>
                <c:pt idx="170">
                  <c:v>247.80699999999999</c:v>
                </c:pt>
                <c:pt idx="171">
                  <c:v>233.791</c:v>
                </c:pt>
                <c:pt idx="172">
                  <c:v>225.35300000000001</c:v>
                </c:pt>
                <c:pt idx="173">
                  <c:v>227.101</c:v>
                </c:pt>
                <c:pt idx="174">
                  <c:v>231.96899999999999</c:v>
                </c:pt>
                <c:pt idx="175">
                  <c:v>234.399</c:v>
                </c:pt>
                <c:pt idx="176">
                  <c:v>233.923</c:v>
                </c:pt>
                <c:pt idx="177">
                  <c:v>235.887</c:v>
                </c:pt>
                <c:pt idx="178">
                  <c:v>242.68700000000001</c:v>
                </c:pt>
                <c:pt idx="179">
                  <c:v>244.25399999999999</c:v>
                </c:pt>
                <c:pt idx="180">
                  <c:v>250.36699999999999</c:v>
                </c:pt>
                <c:pt idx="181">
                  <c:v>256.79000000000002</c:v>
                </c:pt>
                <c:pt idx="182">
                  <c:v>262.548</c:v>
                </c:pt>
                <c:pt idx="183">
                  <c:v>265.11500000000001</c:v>
                </c:pt>
                <c:pt idx="184">
                  <c:v>272.245</c:v>
                </c:pt>
                <c:pt idx="185">
                  <c:v>278.09800000000001</c:v>
                </c:pt>
                <c:pt idx="186">
                  <c:v>279.13799999999998</c:v>
                </c:pt>
                <c:pt idx="187">
                  <c:v>271.22800000000001</c:v>
                </c:pt>
                <c:pt idx="188">
                  <c:v>270.50599999999997</c:v>
                </c:pt>
                <c:pt idx="189">
                  <c:v>271.95800000000003</c:v>
                </c:pt>
                <c:pt idx="190">
                  <c:v>265.97199999999998</c:v>
                </c:pt>
                <c:pt idx="191">
                  <c:v>257.666</c:v>
                </c:pt>
                <c:pt idx="192">
                  <c:v>262.07600000000002</c:v>
                </c:pt>
                <c:pt idx="193">
                  <c:v>264.62</c:v>
                </c:pt>
                <c:pt idx="194">
                  <c:v>267.55900000000003</c:v>
                </c:pt>
                <c:pt idx="195">
                  <c:v>270.73</c:v>
                </c:pt>
                <c:pt idx="196">
                  <c:v>270.68799999999999</c:v>
                </c:pt>
                <c:pt idx="197">
                  <c:v>270.73599999999999</c:v>
                </c:pt>
                <c:pt idx="198">
                  <c:v>267.49200000000002</c:v>
                </c:pt>
                <c:pt idx="199">
                  <c:v>276.43900000000002</c:v>
                </c:pt>
                <c:pt idx="200">
                  <c:v>272.041</c:v>
                </c:pt>
                <c:pt idx="201">
                  <c:v>259.43299999999999</c:v>
                </c:pt>
                <c:pt idx="202">
                  <c:v>250.55600000000001</c:v>
                </c:pt>
                <c:pt idx="203">
                  <c:v>244.79</c:v>
                </c:pt>
                <c:pt idx="204">
                  <c:v>245.64500000000001</c:v>
                </c:pt>
                <c:pt idx="205">
                  <c:v>280.19200000000001</c:v>
                </c:pt>
                <c:pt idx="206">
                  <c:v>276.77600000000001</c:v>
                </c:pt>
                <c:pt idx="207">
                  <c:v>270.49599999999998</c:v>
                </c:pt>
                <c:pt idx="208">
                  <c:v>268.66000000000003</c:v>
                </c:pt>
                <c:pt idx="209">
                  <c:v>266.10599999999999</c:v>
                </c:pt>
                <c:pt idx="210">
                  <c:v>274.678</c:v>
                </c:pt>
                <c:pt idx="211">
                  <c:v>277.714</c:v>
                </c:pt>
                <c:pt idx="212">
                  <c:v>273.70299999999997</c:v>
                </c:pt>
                <c:pt idx="213">
                  <c:v>273.59500000000003</c:v>
                </c:pt>
                <c:pt idx="214">
                  <c:v>279.78100000000001</c:v>
                </c:pt>
                <c:pt idx="215">
                  <c:v>283.17</c:v>
                </c:pt>
                <c:pt idx="216">
                  <c:v>277.029</c:v>
                </c:pt>
                <c:pt idx="217">
                  <c:v>273.78899999999999</c:v>
                </c:pt>
                <c:pt idx="218">
                  <c:v>274.04399999999998</c:v>
                </c:pt>
                <c:pt idx="219">
                  <c:v>270.49799999999999</c:v>
                </c:pt>
                <c:pt idx="220">
                  <c:v>277.58800000000002</c:v>
                </c:pt>
                <c:pt idx="221">
                  <c:v>289.69400000000002</c:v>
                </c:pt>
                <c:pt idx="222">
                  <c:v>293.83600000000001</c:v>
                </c:pt>
                <c:pt idx="223">
                  <c:v>307.75099999999998</c:v>
                </c:pt>
                <c:pt idx="224">
                  <c:v>311.05599999999998</c:v>
                </c:pt>
                <c:pt idx="225">
                  <c:v>293.56299999999999</c:v>
                </c:pt>
                <c:pt idx="226">
                  <c:v>285.22000000000003</c:v>
                </c:pt>
                <c:pt idx="227">
                  <c:v>275.64999999999998</c:v>
                </c:pt>
                <c:pt idx="228">
                  <c:v>279.536</c:v>
                </c:pt>
                <c:pt idx="229">
                  <c:v>280.74799999999999</c:v>
                </c:pt>
                <c:pt idx="230">
                  <c:v>288.08</c:v>
                </c:pt>
                <c:pt idx="231">
                  <c:v>291.23700000000002</c:v>
                </c:pt>
                <c:pt idx="232">
                  <c:v>304.95400000000001</c:v>
                </c:pt>
                <c:pt idx="233">
                  <c:v>293.351</c:v>
                </c:pt>
                <c:pt idx="234">
                  <c:v>278.19400000000002</c:v>
                </c:pt>
                <c:pt idx="235">
                  <c:v>276.30500000000001</c:v>
                </c:pt>
                <c:pt idx="236">
                  <c:v>274.88</c:v>
                </c:pt>
                <c:pt idx="237">
                  <c:v>260.31700000000001</c:v>
                </c:pt>
                <c:pt idx="238">
                  <c:v>257.97699999999998</c:v>
                </c:pt>
                <c:pt idx="239">
                  <c:v>254.93</c:v>
                </c:pt>
                <c:pt idx="240">
                  <c:v>274.05599999999998</c:v>
                </c:pt>
                <c:pt idx="241">
                  <c:v>282.315</c:v>
                </c:pt>
                <c:pt idx="242">
                  <c:v>286.84399999999999</c:v>
                </c:pt>
                <c:pt idx="243">
                  <c:v>287.8</c:v>
                </c:pt>
                <c:pt idx="244">
                  <c:v>288.26900000000001</c:v>
                </c:pt>
                <c:pt idx="245">
                  <c:v>276.233</c:v>
                </c:pt>
                <c:pt idx="246">
                  <c:v>265.053</c:v>
                </c:pt>
                <c:pt idx="247">
                  <c:v>265.53800000000001</c:v>
                </c:pt>
                <c:pt idx="248">
                  <c:v>264.87099999999998</c:v>
                </c:pt>
                <c:pt idx="249">
                  <c:v>265.99700000000001</c:v>
                </c:pt>
                <c:pt idx="250">
                  <c:v>277.60500000000002</c:v>
                </c:pt>
                <c:pt idx="251">
                  <c:v>285.315</c:v>
                </c:pt>
                <c:pt idx="252">
                  <c:v>276.52100000000002</c:v>
                </c:pt>
                <c:pt idx="253">
                  <c:v>262.565</c:v>
                </c:pt>
                <c:pt idx="254">
                  <c:v>260.971</c:v>
                </c:pt>
                <c:pt idx="255">
                  <c:v>271.46800000000002</c:v>
                </c:pt>
                <c:pt idx="256">
                  <c:v>275.92500000000001</c:v>
                </c:pt>
                <c:pt idx="257">
                  <c:v>276.62599999999998</c:v>
                </c:pt>
                <c:pt idx="258">
                  <c:v>290.85000000000002</c:v>
                </c:pt>
                <c:pt idx="259">
                  <c:v>296.40600000000001</c:v>
                </c:pt>
                <c:pt idx="260">
                  <c:v>299.65199999999999</c:v>
                </c:pt>
                <c:pt idx="261">
                  <c:v>297.96199999999999</c:v>
                </c:pt>
                <c:pt idx="262">
                  <c:v>291.471</c:v>
                </c:pt>
                <c:pt idx="263">
                  <c:v>285.351</c:v>
                </c:pt>
                <c:pt idx="264">
                  <c:v>280.81900000000002</c:v>
                </c:pt>
                <c:pt idx="265">
                  <c:v>287.31799999999998</c:v>
                </c:pt>
                <c:pt idx="266">
                  <c:v>309.5</c:v>
                </c:pt>
                <c:pt idx="267">
                  <c:v>334.00799999999998</c:v>
                </c:pt>
                <c:pt idx="268">
                  <c:v>337.14400000000001</c:v>
                </c:pt>
                <c:pt idx="269">
                  <c:v>337.92500000000001</c:v>
                </c:pt>
                <c:pt idx="270">
                  <c:v>341.21600000000001</c:v>
                </c:pt>
                <c:pt idx="271">
                  <c:v>324.99400000000003</c:v>
                </c:pt>
                <c:pt idx="272">
                  <c:v>338.48399999999998</c:v>
                </c:pt>
                <c:pt idx="273">
                  <c:v>345.43</c:v>
                </c:pt>
                <c:pt idx="274">
                  <c:v>344.18400000000003</c:v>
                </c:pt>
                <c:pt idx="275">
                  <c:v>349.96699999999998</c:v>
                </c:pt>
                <c:pt idx="276">
                  <c:v>360.52199999999999</c:v>
                </c:pt>
                <c:pt idx="277">
                  <c:v>375.32499999999999</c:v>
                </c:pt>
                <c:pt idx="278">
                  <c:v>371.28899999999999</c:v>
                </c:pt>
                <c:pt idx="279">
                  <c:v>364.72500000000002</c:v>
                </c:pt>
                <c:pt idx="280">
                  <c:v>368.10700000000003</c:v>
                </c:pt>
                <c:pt idx="281">
                  <c:v>362.41</c:v>
                </c:pt>
                <c:pt idx="282">
                  <c:v>367.81700000000001</c:v>
                </c:pt>
                <c:pt idx="283">
                  <c:v>367.24799999999999</c:v>
                </c:pt>
                <c:pt idx="284">
                  <c:v>368.28199999999998</c:v>
                </c:pt>
                <c:pt idx="285">
                  <c:v>347.65499999999997</c:v>
                </c:pt>
                <c:pt idx="286">
                  <c:v>337.31900000000002</c:v>
                </c:pt>
                <c:pt idx="287">
                  <c:v>329.91899999999998</c:v>
                </c:pt>
                <c:pt idx="288">
                  <c:v>328.786</c:v>
                </c:pt>
                <c:pt idx="289">
                  <c:v>326.59899999999999</c:v>
                </c:pt>
                <c:pt idx="290">
                  <c:v>343.01799999999997</c:v>
                </c:pt>
                <c:pt idx="291">
                  <c:v>346.851</c:v>
                </c:pt>
                <c:pt idx="292">
                  <c:v>348.50099999999998</c:v>
                </c:pt>
                <c:pt idx="293">
                  <c:v>340.88799999999998</c:v>
                </c:pt>
                <c:pt idx="294">
                  <c:v>351.15899999999999</c:v>
                </c:pt>
                <c:pt idx="295">
                  <c:v>345.82299999999998</c:v>
                </c:pt>
                <c:pt idx="296">
                  <c:v>336.24099999999999</c:v>
                </c:pt>
                <c:pt idx="297">
                  <c:v>317.08999999999997</c:v>
                </c:pt>
                <c:pt idx="298">
                  <c:v>316.221</c:v>
                </c:pt>
                <c:pt idx="299">
                  <c:v>316.459</c:v>
                </c:pt>
                <c:pt idx="300">
                  <c:v>330.68400000000003</c:v>
                </c:pt>
                <c:pt idx="301">
                  <c:v>331.49099999999999</c:v>
                </c:pt>
                <c:pt idx="302">
                  <c:v>334.24700000000001</c:v>
                </c:pt>
                <c:pt idx="303">
                  <c:v>327.935</c:v>
                </c:pt>
                <c:pt idx="304">
                  <c:v>323.24299999999999</c:v>
                </c:pt>
                <c:pt idx="305">
                  <c:v>323.964</c:v>
                </c:pt>
                <c:pt idx="306">
                  <c:v>324.416</c:v>
                </c:pt>
                <c:pt idx="307">
                  <c:v>321.82499999999999</c:v>
                </c:pt>
                <c:pt idx="308">
                  <c:v>319.11399999999998</c:v>
                </c:pt>
                <c:pt idx="309">
                  <c:v>320.94099999999997</c:v>
                </c:pt>
                <c:pt idx="310">
                  <c:v>326.36</c:v>
                </c:pt>
                <c:pt idx="311">
                  <c:v>339.63499999999999</c:v>
                </c:pt>
                <c:pt idx="312">
                  <c:v>349.42099999999999</c:v>
                </c:pt>
                <c:pt idx="313">
                  <c:v>349.08300000000003</c:v>
                </c:pt>
                <c:pt idx="314">
                  <c:v>351.85300000000001</c:v>
                </c:pt>
                <c:pt idx="315">
                  <c:v>343.49900000000002</c:v>
                </c:pt>
                <c:pt idx="316">
                  <c:v>343.24900000000002</c:v>
                </c:pt>
                <c:pt idx="317">
                  <c:v>338.87299999999999</c:v>
                </c:pt>
                <c:pt idx="318">
                  <c:v>344.60399999999998</c:v>
                </c:pt>
                <c:pt idx="319">
                  <c:v>344.327</c:v>
                </c:pt>
                <c:pt idx="320">
                  <c:v>359.76499999999999</c:v>
                </c:pt>
                <c:pt idx="321">
                  <c:v>364.21199999999999</c:v>
                </c:pt>
                <c:pt idx="322">
                  <c:v>370.41300000000001</c:v>
                </c:pt>
                <c:pt idx="323">
                  <c:v>368.88400000000001</c:v>
                </c:pt>
                <c:pt idx="324">
                  <c:v>382.178</c:v>
                </c:pt>
                <c:pt idx="325">
                  <c:v>375.49400000000003</c:v>
                </c:pt>
                <c:pt idx="326">
                  <c:v>373.77800000000002</c:v>
                </c:pt>
                <c:pt idx="327">
                  <c:v>368.11</c:v>
                </c:pt>
                <c:pt idx="328">
                  <c:v>356.17099999999999</c:v>
                </c:pt>
                <c:pt idx="329">
                  <c:v>361.61799999999999</c:v>
                </c:pt>
                <c:pt idx="330">
                  <c:v>363.791</c:v>
                </c:pt>
                <c:pt idx="331">
                  <c:v>353.00400000000002</c:v>
                </c:pt>
                <c:pt idx="332">
                  <c:v>363.47</c:v>
                </c:pt>
                <c:pt idx="333">
                  <c:v>374.81099999999998</c:v>
                </c:pt>
                <c:pt idx="334">
                  <c:v>387.12099999999998</c:v>
                </c:pt>
                <c:pt idx="335">
                  <c:v>390.50200000000001</c:v>
                </c:pt>
                <c:pt idx="336">
                  <c:v>384.24700000000001</c:v>
                </c:pt>
                <c:pt idx="337">
                  <c:v>373.31799999999998</c:v>
                </c:pt>
                <c:pt idx="338">
                  <c:v>365.39400000000001</c:v>
                </c:pt>
                <c:pt idx="339">
                  <c:v>367.04700000000003</c:v>
                </c:pt>
                <c:pt idx="340">
                  <c:v>367.75799999999998</c:v>
                </c:pt>
                <c:pt idx="341">
                  <c:v>363.79399999999998</c:v>
                </c:pt>
                <c:pt idx="342">
                  <c:v>369.20699999999999</c:v>
                </c:pt>
                <c:pt idx="343">
                  <c:v>382.80700000000002</c:v>
                </c:pt>
                <c:pt idx="344">
                  <c:v>394.67</c:v>
                </c:pt>
                <c:pt idx="345">
                  <c:v>408.73099999999999</c:v>
                </c:pt>
                <c:pt idx="346">
                  <c:v>404.45600000000002</c:v>
                </c:pt>
                <c:pt idx="347">
                  <c:v>398.15499999999997</c:v>
                </c:pt>
                <c:pt idx="348">
                  <c:v>394.39400000000001</c:v>
                </c:pt>
                <c:pt idx="349">
                  <c:v>397.39600000000002</c:v>
                </c:pt>
                <c:pt idx="350">
                  <c:v>398.483</c:v>
                </c:pt>
                <c:pt idx="351">
                  <c:v>390.49200000000002</c:v>
                </c:pt>
                <c:pt idx="352">
                  <c:v>387.31900000000002</c:v>
                </c:pt>
                <c:pt idx="353">
                  <c:v>395.72500000000002</c:v>
                </c:pt>
                <c:pt idx="354">
                  <c:v>415.97899999999998</c:v>
                </c:pt>
                <c:pt idx="355">
                  <c:v>418.58100000000002</c:v>
                </c:pt>
                <c:pt idx="356">
                  <c:v>401.36</c:v>
                </c:pt>
                <c:pt idx="357">
                  <c:v>380.69499999999999</c:v>
                </c:pt>
                <c:pt idx="358">
                  <c:v>381.988</c:v>
                </c:pt>
                <c:pt idx="359">
                  <c:v>391.99799999999999</c:v>
                </c:pt>
                <c:pt idx="360">
                  <c:v>390.47300000000001</c:v>
                </c:pt>
                <c:pt idx="361">
                  <c:v>392.05900000000003</c:v>
                </c:pt>
                <c:pt idx="362">
                  <c:v>407.97899999999998</c:v>
                </c:pt>
                <c:pt idx="363">
                  <c:v>408.55799999999999</c:v>
                </c:pt>
                <c:pt idx="364">
                  <c:v>404.12200000000001</c:v>
                </c:pt>
                <c:pt idx="365">
                  <c:v>402.67899999999997</c:v>
                </c:pt>
                <c:pt idx="366">
                  <c:v>407.822</c:v>
                </c:pt>
                <c:pt idx="367">
                  <c:v>405.14</c:v>
                </c:pt>
                <c:pt idx="368">
                  <c:v>402.58600000000001</c:v>
                </c:pt>
                <c:pt idx="369">
                  <c:v>395.625</c:v>
                </c:pt>
                <c:pt idx="370">
                  <c:v>402.673</c:v>
                </c:pt>
                <c:pt idx="371">
                  <c:v>422.90100000000001</c:v>
                </c:pt>
                <c:pt idx="372">
                  <c:v>414.17</c:v>
                </c:pt>
                <c:pt idx="373">
                  <c:v>431.99700000000001</c:v>
                </c:pt>
                <c:pt idx="374">
                  <c:v>432.26400000000001</c:v>
                </c:pt>
                <c:pt idx="375">
                  <c:v>419.51</c:v>
                </c:pt>
                <c:pt idx="376">
                  <c:v>429.13900000000001</c:v>
                </c:pt>
                <c:pt idx="377">
                  <c:v>422.27600000000001</c:v>
                </c:pt>
                <c:pt idx="378">
                  <c:v>453.04300000000001</c:v>
                </c:pt>
                <c:pt idx="379">
                  <c:v>467.08699999999999</c:v>
                </c:pt>
                <c:pt idx="380">
                  <c:v>471.79899999999998</c:v>
                </c:pt>
                <c:pt idx="381">
                  <c:v>473.48700000000002</c:v>
                </c:pt>
                <c:pt idx="382">
                  <c:v>454.95800000000003</c:v>
                </c:pt>
                <c:pt idx="383">
                  <c:v>441.11500000000001</c:v>
                </c:pt>
                <c:pt idx="384">
                  <c:v>438.55399999999997</c:v>
                </c:pt>
                <c:pt idx="385">
                  <c:v>437.315</c:v>
                </c:pt>
                <c:pt idx="386">
                  <c:v>433.71699999999998</c:v>
                </c:pt>
                <c:pt idx="387">
                  <c:v>433.2</c:v>
                </c:pt>
                <c:pt idx="388">
                  <c:v>432.64400000000001</c:v>
                </c:pt>
                <c:pt idx="389">
                  <c:v>426.16</c:v>
                </c:pt>
                <c:pt idx="390">
                  <c:v>425.01400000000001</c:v>
                </c:pt>
                <c:pt idx="391">
                  <c:v>421.053</c:v>
                </c:pt>
                <c:pt idx="392">
                  <c:v>422.108</c:v>
                </c:pt>
                <c:pt idx="393">
                  <c:v>421.661</c:v>
                </c:pt>
                <c:pt idx="394">
                  <c:v>440.07100000000003</c:v>
                </c:pt>
                <c:pt idx="395">
                  <c:v>465.584</c:v>
                </c:pt>
                <c:pt idx="396">
                  <c:v>470.94299999999998</c:v>
                </c:pt>
                <c:pt idx="397">
                  <c:v>467.76799999999997</c:v>
                </c:pt>
                <c:pt idx="398">
                  <c:v>470.279</c:v>
                </c:pt>
                <c:pt idx="399">
                  <c:v>463.08300000000003</c:v>
                </c:pt>
                <c:pt idx="400">
                  <c:v>451.55500000000001</c:v>
                </c:pt>
                <c:pt idx="401">
                  <c:v>436.779</c:v>
                </c:pt>
                <c:pt idx="402">
                  <c:v>450.26</c:v>
                </c:pt>
                <c:pt idx="403">
                  <c:v>444.149</c:v>
                </c:pt>
                <c:pt idx="404">
                  <c:v>435.35899999999998</c:v>
                </c:pt>
                <c:pt idx="405">
                  <c:v>429.24599999999998</c:v>
                </c:pt>
                <c:pt idx="406">
                  <c:v>422.62</c:v>
                </c:pt>
                <c:pt idx="407">
                  <c:v>427.745</c:v>
                </c:pt>
                <c:pt idx="408">
                  <c:v>425.66699999999997</c:v>
                </c:pt>
                <c:pt idx="409">
                  <c:v>425.10199999999998</c:v>
                </c:pt>
                <c:pt idx="410">
                  <c:v>434.74099999999999</c:v>
                </c:pt>
                <c:pt idx="411">
                  <c:v>408.976</c:v>
                </c:pt>
                <c:pt idx="412">
                  <c:v>404.089</c:v>
                </c:pt>
                <c:pt idx="413">
                  <c:v>400.875</c:v>
                </c:pt>
                <c:pt idx="414">
                  <c:v>389.96600000000001</c:v>
                </c:pt>
                <c:pt idx="415">
                  <c:v>382.25200000000001</c:v>
                </c:pt>
                <c:pt idx="416">
                  <c:v>372.97300000000001</c:v>
                </c:pt>
                <c:pt idx="417">
                  <c:v>342.99299999999999</c:v>
                </c:pt>
                <c:pt idx="418">
                  <c:v>328.85399999999998</c:v>
                </c:pt>
                <c:pt idx="419">
                  <c:v>331.29700000000003</c:v>
                </c:pt>
                <c:pt idx="420">
                  <c:v>336.28</c:v>
                </c:pt>
                <c:pt idx="421">
                  <c:v>332.42399999999998</c:v>
                </c:pt>
                <c:pt idx="422">
                  <c:v>330.74799999999999</c:v>
                </c:pt>
                <c:pt idx="423">
                  <c:v>333.47899999999998</c:v>
                </c:pt>
                <c:pt idx="424">
                  <c:v>348.32400000000001</c:v>
                </c:pt>
                <c:pt idx="425">
                  <c:v>349.34100000000001</c:v>
                </c:pt>
                <c:pt idx="426">
                  <c:v>362.803</c:v>
                </c:pt>
                <c:pt idx="427">
                  <c:v>389.11399999999998</c:v>
                </c:pt>
                <c:pt idx="428">
                  <c:v>377.416</c:v>
                </c:pt>
                <c:pt idx="429">
                  <c:v>372.71300000000002</c:v>
                </c:pt>
                <c:pt idx="430">
                  <c:v>358.887</c:v>
                </c:pt>
                <c:pt idx="431">
                  <c:v>352.404</c:v>
                </c:pt>
                <c:pt idx="432">
                  <c:v>357.565</c:v>
                </c:pt>
                <c:pt idx="433">
                  <c:v>347.70699999999999</c:v>
                </c:pt>
                <c:pt idx="434">
                  <c:v>344.90800000000002</c:v>
                </c:pt>
                <c:pt idx="435">
                  <c:v>348.60500000000002</c:v>
                </c:pt>
                <c:pt idx="436">
                  <c:v>342.774</c:v>
                </c:pt>
                <c:pt idx="437">
                  <c:v>339.52100000000002</c:v>
                </c:pt>
                <c:pt idx="438">
                  <c:v>338.04500000000002</c:v>
                </c:pt>
                <c:pt idx="439">
                  <c:v>322.113</c:v>
                </c:pt>
                <c:pt idx="440">
                  <c:v>321.553</c:v>
                </c:pt>
                <c:pt idx="441">
                  <c:v>319.31799999999998</c:v>
                </c:pt>
                <c:pt idx="442">
                  <c:v>313.41899999999998</c:v>
                </c:pt>
                <c:pt idx="443">
                  <c:v>311.67899999999997</c:v>
                </c:pt>
                <c:pt idx="444">
                  <c:v>313.36500000000001</c:v>
                </c:pt>
                <c:pt idx="445">
                  <c:v>317.78300000000002</c:v>
                </c:pt>
                <c:pt idx="446">
                  <c:v>314.95400000000001</c:v>
                </c:pt>
                <c:pt idx="447">
                  <c:v>316.24</c:v>
                </c:pt>
                <c:pt idx="448">
                  <c:v>308.71600000000001</c:v>
                </c:pt>
                <c:pt idx="449">
                  <c:v>308.97300000000001</c:v>
                </c:pt>
                <c:pt idx="450">
                  <c:v>312.221</c:v>
                </c:pt>
                <c:pt idx="451">
                  <c:v>306.35000000000002</c:v>
                </c:pt>
                <c:pt idx="452">
                  <c:v>303.28300000000002</c:v>
                </c:pt>
                <c:pt idx="453">
                  <c:v>302.44900000000001</c:v>
                </c:pt>
                <c:pt idx="454">
                  <c:v>301.20600000000002</c:v>
                </c:pt>
                <c:pt idx="455">
                  <c:v>301.04700000000003</c:v>
                </c:pt>
                <c:pt idx="456">
                  <c:v>300.64299999999997</c:v>
                </c:pt>
                <c:pt idx="457">
                  <c:v>300.33</c:v>
                </c:pt>
                <c:pt idx="458">
                  <c:v>306.81299999999999</c:v>
                </c:pt>
                <c:pt idx="459">
                  <c:v>309.05399999999997</c:v>
                </c:pt>
                <c:pt idx="460">
                  <c:v>304.96899999999999</c:v>
                </c:pt>
                <c:pt idx="461">
                  <c:v>310.88499999999999</c:v>
                </c:pt>
                <c:pt idx="462">
                  <c:v>319.43</c:v>
                </c:pt>
                <c:pt idx="463">
                  <c:v>328.62200000000001</c:v>
                </c:pt>
                <c:pt idx="464">
                  <c:v>330.03699999999998</c:v>
                </c:pt>
                <c:pt idx="465">
                  <c:v>333.66199999999998</c:v>
                </c:pt>
                <c:pt idx="466">
                  <c:v>336.084</c:v>
                </c:pt>
                <c:pt idx="467">
                  <c:v>333.11099999999999</c:v>
                </c:pt>
                <c:pt idx="468">
                  <c:v>327.63299999999998</c:v>
                </c:pt>
                <c:pt idx="469">
                  <c:v>322.678</c:v>
                </c:pt>
                <c:pt idx="470">
                  <c:v>323.363</c:v>
                </c:pt>
                <c:pt idx="471">
                  <c:v>324.83199999999999</c:v>
                </c:pt>
                <c:pt idx="472">
                  <c:v>325.45400000000001</c:v>
                </c:pt>
                <c:pt idx="473">
                  <c:v>324.423</c:v>
                </c:pt>
                <c:pt idx="474">
                  <c:v>320.06599999999997</c:v>
                </c:pt>
                <c:pt idx="475">
                  <c:v>321.95400000000001</c:v>
                </c:pt>
                <c:pt idx="476">
                  <c:v>328.09199999999998</c:v>
                </c:pt>
                <c:pt idx="477">
                  <c:v>327.66800000000001</c:v>
                </c:pt>
                <c:pt idx="478">
                  <c:v>327.69499999999999</c:v>
                </c:pt>
                <c:pt idx="479">
                  <c:v>327.75200000000001</c:v>
                </c:pt>
                <c:pt idx="480">
                  <c:v>322.22300000000001</c:v>
                </c:pt>
                <c:pt idx="481">
                  <c:v>322.69299999999998</c:v>
                </c:pt>
                <c:pt idx="482">
                  <c:v>317.15800000000002</c:v>
                </c:pt>
                <c:pt idx="483">
                  <c:v>308.12400000000002</c:v>
                </c:pt>
                <c:pt idx="484">
                  <c:v>304.35199999999998</c:v>
                </c:pt>
                <c:pt idx="485">
                  <c:v>302.52800000000002</c:v>
                </c:pt>
                <c:pt idx="486">
                  <c:v>307.68700000000001</c:v>
                </c:pt>
                <c:pt idx="487">
                  <c:v>306.75299999999999</c:v>
                </c:pt>
                <c:pt idx="488">
                  <c:v>301.06700000000001</c:v>
                </c:pt>
                <c:pt idx="489">
                  <c:v>291.81799999999998</c:v>
                </c:pt>
                <c:pt idx="490">
                  <c:v>294.923</c:v>
                </c:pt>
                <c:pt idx="491">
                  <c:v>296.68700000000001</c:v>
                </c:pt>
                <c:pt idx="492">
                  <c:v>293.06200000000001</c:v>
                </c:pt>
                <c:pt idx="493">
                  <c:v>291.94</c:v>
                </c:pt>
                <c:pt idx="494">
                  <c:v>311.745</c:v>
                </c:pt>
                <c:pt idx="495">
                  <c:v>312.33600000000001</c:v>
                </c:pt>
                <c:pt idx="496">
                  <c:v>313.65600000000001</c:v>
                </c:pt>
                <c:pt idx="497">
                  <c:v>315.84199999999998</c:v>
                </c:pt>
                <c:pt idx="498">
                  <c:v>311.85000000000002</c:v>
                </c:pt>
                <c:pt idx="499">
                  <c:v>309.26100000000002</c:v>
                </c:pt>
                <c:pt idx="500">
                  <c:v>307.565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98-47CC-9DEB-645E3007B4D3}"/>
            </c:ext>
          </c:extLst>
        </c:ser>
        <c:ser>
          <c:idx val="5"/>
          <c:order val="5"/>
          <c:tx>
            <c:strRef>
              <c:f>'directH (tkr)'!$B$30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(tkr)'!$F$30:$SU$30</c:f>
              <c:numCache>
                <c:formatCode>0</c:formatCode>
                <c:ptCount val="510"/>
                <c:pt idx="0">
                  <c:v>351.25</c:v>
                </c:pt>
                <c:pt idx="1">
                  <c:v>351.59300000000002</c:v>
                </c:pt>
                <c:pt idx="2">
                  <c:v>355.21300000000002</c:v>
                </c:pt>
                <c:pt idx="3">
                  <c:v>357.69900000000001</c:v>
                </c:pt>
                <c:pt idx="4">
                  <c:v>355.41800000000001</c:v>
                </c:pt>
                <c:pt idx="5">
                  <c:v>355.11399999999998</c:v>
                </c:pt>
                <c:pt idx="6">
                  <c:v>349.89800000000002</c:v>
                </c:pt>
                <c:pt idx="7">
                  <c:v>344.87599999999998</c:v>
                </c:pt>
                <c:pt idx="8">
                  <c:v>351.06</c:v>
                </c:pt>
                <c:pt idx="9">
                  <c:v>340.14100000000002</c:v>
                </c:pt>
                <c:pt idx="10">
                  <c:v>339.53</c:v>
                </c:pt>
                <c:pt idx="11">
                  <c:v>322.75099999999998</c:v>
                </c:pt>
                <c:pt idx="12">
                  <c:v>307.74900000000002</c:v>
                </c:pt>
                <c:pt idx="13">
                  <c:v>330.92399999999998</c:v>
                </c:pt>
                <c:pt idx="14">
                  <c:v>324.608</c:v>
                </c:pt>
                <c:pt idx="15">
                  <c:v>329.77699999999999</c:v>
                </c:pt>
                <c:pt idx="16">
                  <c:v>307.77</c:v>
                </c:pt>
                <c:pt idx="17">
                  <c:v>275.69799999999998</c:v>
                </c:pt>
                <c:pt idx="18">
                  <c:v>246.36500000000001</c:v>
                </c:pt>
                <c:pt idx="19">
                  <c:v>261.88</c:v>
                </c:pt>
                <c:pt idx="20">
                  <c:v>321.24400000000003</c:v>
                </c:pt>
                <c:pt idx="21">
                  <c:v>335.85500000000002</c:v>
                </c:pt>
                <c:pt idx="22">
                  <c:v>363.31200000000001</c:v>
                </c:pt>
                <c:pt idx="23">
                  <c:v>367.91899999999998</c:v>
                </c:pt>
                <c:pt idx="24">
                  <c:v>361.24</c:v>
                </c:pt>
                <c:pt idx="25">
                  <c:v>349.75599999999997</c:v>
                </c:pt>
                <c:pt idx="26">
                  <c:v>348.09800000000001</c:v>
                </c:pt>
                <c:pt idx="27">
                  <c:v>369.63600000000002</c:v>
                </c:pt>
                <c:pt idx="28">
                  <c:v>386.84399999999999</c:v>
                </c:pt>
                <c:pt idx="29">
                  <c:v>388.35599999999999</c:v>
                </c:pt>
                <c:pt idx="30">
                  <c:v>389.089</c:v>
                </c:pt>
                <c:pt idx="31">
                  <c:v>398.54599999999999</c:v>
                </c:pt>
                <c:pt idx="32">
                  <c:v>408.59800000000001</c:v>
                </c:pt>
                <c:pt idx="33">
                  <c:v>439.57600000000002</c:v>
                </c:pt>
                <c:pt idx="34">
                  <c:v>458.33499999999998</c:v>
                </c:pt>
                <c:pt idx="35">
                  <c:v>456.05900000000003</c:v>
                </c:pt>
                <c:pt idx="36">
                  <c:v>444.33600000000001</c:v>
                </c:pt>
                <c:pt idx="37">
                  <c:v>446.16</c:v>
                </c:pt>
                <c:pt idx="38">
                  <c:v>448.06400000000002</c:v>
                </c:pt>
                <c:pt idx="39">
                  <c:v>456.13600000000002</c:v>
                </c:pt>
                <c:pt idx="40">
                  <c:v>462.839</c:v>
                </c:pt>
                <c:pt idx="41">
                  <c:v>477.95400000000001</c:v>
                </c:pt>
                <c:pt idx="42">
                  <c:v>487.774</c:v>
                </c:pt>
                <c:pt idx="43">
                  <c:v>493.91899999999998</c:v>
                </c:pt>
                <c:pt idx="44">
                  <c:v>451.36500000000001</c:v>
                </c:pt>
                <c:pt idx="45">
                  <c:v>436.14400000000001</c:v>
                </c:pt>
                <c:pt idx="46">
                  <c:v>415.24700000000001</c:v>
                </c:pt>
                <c:pt idx="47">
                  <c:v>397.84500000000003</c:v>
                </c:pt>
                <c:pt idx="48">
                  <c:v>424.88799999999998</c:v>
                </c:pt>
                <c:pt idx="49">
                  <c:v>435.84899999999999</c:v>
                </c:pt>
                <c:pt idx="50">
                  <c:v>496.83199999999999</c:v>
                </c:pt>
                <c:pt idx="51">
                  <c:v>505.43700000000001</c:v>
                </c:pt>
                <c:pt idx="52">
                  <c:v>489.48</c:v>
                </c:pt>
                <c:pt idx="53">
                  <c:v>469.85199999999998</c:v>
                </c:pt>
                <c:pt idx="54">
                  <c:v>455.99900000000002</c:v>
                </c:pt>
                <c:pt idx="55">
                  <c:v>410.18299999999999</c:v>
                </c:pt>
                <c:pt idx="56">
                  <c:v>383.43400000000003</c:v>
                </c:pt>
                <c:pt idx="57">
                  <c:v>444.99099999999999</c:v>
                </c:pt>
                <c:pt idx="58">
                  <c:v>512.62099999999998</c:v>
                </c:pt>
                <c:pt idx="59">
                  <c:v>530.42600000000004</c:v>
                </c:pt>
                <c:pt idx="60">
                  <c:v>582.51400000000001</c:v>
                </c:pt>
                <c:pt idx="61">
                  <c:v>589.95899999999995</c:v>
                </c:pt>
                <c:pt idx="62">
                  <c:v>579.13099999999997</c:v>
                </c:pt>
                <c:pt idx="63">
                  <c:v>569.64400000000001</c:v>
                </c:pt>
                <c:pt idx="64">
                  <c:v>566.02700000000004</c:v>
                </c:pt>
                <c:pt idx="65">
                  <c:v>570.15899999999999</c:v>
                </c:pt>
                <c:pt idx="66">
                  <c:v>520.62699999999995</c:v>
                </c:pt>
                <c:pt idx="67">
                  <c:v>486.48899999999998</c:v>
                </c:pt>
                <c:pt idx="68">
                  <c:v>486.791</c:v>
                </c:pt>
                <c:pt idx="69">
                  <c:v>616.89200000000005</c:v>
                </c:pt>
                <c:pt idx="70">
                  <c:v>669.81100000000004</c:v>
                </c:pt>
                <c:pt idx="71">
                  <c:v>641.18100000000004</c:v>
                </c:pt>
                <c:pt idx="72">
                  <c:v>740.18600000000004</c:v>
                </c:pt>
                <c:pt idx="73">
                  <c:v>754.99599999999998</c:v>
                </c:pt>
                <c:pt idx="74">
                  <c:v>642.34500000000003</c:v>
                </c:pt>
                <c:pt idx="75">
                  <c:v>525.779</c:v>
                </c:pt>
                <c:pt idx="76">
                  <c:v>435.154</c:v>
                </c:pt>
                <c:pt idx="77">
                  <c:v>416.62799999999999</c:v>
                </c:pt>
                <c:pt idx="78">
                  <c:v>321.851</c:v>
                </c:pt>
                <c:pt idx="79">
                  <c:v>308.89100000000002</c:v>
                </c:pt>
                <c:pt idx="80">
                  <c:v>323.60500000000002</c:v>
                </c:pt>
                <c:pt idx="81">
                  <c:v>273.40300000000002</c:v>
                </c:pt>
                <c:pt idx="82">
                  <c:v>241.86500000000001</c:v>
                </c:pt>
                <c:pt idx="83">
                  <c:v>227.154</c:v>
                </c:pt>
                <c:pt idx="84">
                  <c:v>236.887</c:v>
                </c:pt>
                <c:pt idx="85">
                  <c:v>271.63400000000001</c:v>
                </c:pt>
                <c:pt idx="86">
                  <c:v>268.56799999999998</c:v>
                </c:pt>
                <c:pt idx="87">
                  <c:v>234.36099999999999</c:v>
                </c:pt>
                <c:pt idx="88">
                  <c:v>213.816</c:v>
                </c:pt>
                <c:pt idx="89">
                  <c:v>206.124</c:v>
                </c:pt>
                <c:pt idx="90">
                  <c:v>196.161</c:v>
                </c:pt>
                <c:pt idx="91">
                  <c:v>171.87899999999999</c:v>
                </c:pt>
                <c:pt idx="92">
                  <c:v>172.91499999999999</c:v>
                </c:pt>
                <c:pt idx="93">
                  <c:v>174.97200000000001</c:v>
                </c:pt>
                <c:pt idx="94">
                  <c:v>178.048</c:v>
                </c:pt>
                <c:pt idx="95">
                  <c:v>177.40700000000001</c:v>
                </c:pt>
                <c:pt idx="96">
                  <c:v>179.60599999999999</c:v>
                </c:pt>
                <c:pt idx="97">
                  <c:v>179.73</c:v>
                </c:pt>
                <c:pt idx="98">
                  <c:v>179.55099999999999</c:v>
                </c:pt>
                <c:pt idx="99">
                  <c:v>181.40899999999999</c:v>
                </c:pt>
                <c:pt idx="100">
                  <c:v>181.595</c:v>
                </c:pt>
                <c:pt idx="101">
                  <c:v>177.74700000000001</c:v>
                </c:pt>
                <c:pt idx="102">
                  <c:v>176.375</c:v>
                </c:pt>
                <c:pt idx="103">
                  <c:v>181.05699999999999</c:v>
                </c:pt>
                <c:pt idx="104">
                  <c:v>187.80500000000001</c:v>
                </c:pt>
                <c:pt idx="105">
                  <c:v>195.57400000000001</c:v>
                </c:pt>
                <c:pt idx="106">
                  <c:v>195.42099999999999</c:v>
                </c:pt>
                <c:pt idx="107">
                  <c:v>193.578</c:v>
                </c:pt>
                <c:pt idx="108">
                  <c:v>186.21700000000001</c:v>
                </c:pt>
                <c:pt idx="109">
                  <c:v>187.17599999999999</c:v>
                </c:pt>
                <c:pt idx="110">
                  <c:v>191.167</c:v>
                </c:pt>
                <c:pt idx="111">
                  <c:v>176.995</c:v>
                </c:pt>
                <c:pt idx="112">
                  <c:v>173.32499999999999</c:v>
                </c:pt>
                <c:pt idx="113">
                  <c:v>168.827</c:v>
                </c:pt>
                <c:pt idx="114">
                  <c:v>168.179</c:v>
                </c:pt>
                <c:pt idx="115">
                  <c:v>165.607</c:v>
                </c:pt>
                <c:pt idx="116">
                  <c:v>167.37200000000001</c:v>
                </c:pt>
                <c:pt idx="117">
                  <c:v>172.40799999999999</c:v>
                </c:pt>
                <c:pt idx="118">
                  <c:v>175.88499999999999</c:v>
                </c:pt>
                <c:pt idx="119">
                  <c:v>172.66200000000001</c:v>
                </c:pt>
                <c:pt idx="120">
                  <c:v>171.779</c:v>
                </c:pt>
                <c:pt idx="121">
                  <c:v>171.83099999999999</c:v>
                </c:pt>
                <c:pt idx="122">
                  <c:v>172.66399999999999</c:v>
                </c:pt>
                <c:pt idx="123">
                  <c:v>178.03899999999999</c:v>
                </c:pt>
                <c:pt idx="124">
                  <c:v>166.673</c:v>
                </c:pt>
                <c:pt idx="125">
                  <c:v>159.405</c:v>
                </c:pt>
                <c:pt idx="126">
                  <c:v>154.97800000000001</c:v>
                </c:pt>
                <c:pt idx="127">
                  <c:v>146.78899999999999</c:v>
                </c:pt>
                <c:pt idx="128">
                  <c:v>144.78700000000001</c:v>
                </c:pt>
                <c:pt idx="129">
                  <c:v>144.40199999999999</c:v>
                </c:pt>
                <c:pt idx="130">
                  <c:v>147.59200000000001</c:v>
                </c:pt>
                <c:pt idx="131">
                  <c:v>147.84700000000001</c:v>
                </c:pt>
                <c:pt idx="132">
                  <c:v>149.20400000000001</c:v>
                </c:pt>
                <c:pt idx="133">
                  <c:v>149.86600000000001</c:v>
                </c:pt>
                <c:pt idx="134">
                  <c:v>150.441</c:v>
                </c:pt>
                <c:pt idx="135">
                  <c:v>152.167</c:v>
                </c:pt>
                <c:pt idx="136">
                  <c:v>153.89699999999999</c:v>
                </c:pt>
                <c:pt idx="137">
                  <c:v>154.041</c:v>
                </c:pt>
                <c:pt idx="138">
                  <c:v>154.62700000000001</c:v>
                </c:pt>
                <c:pt idx="139">
                  <c:v>159.69999999999999</c:v>
                </c:pt>
                <c:pt idx="140">
                  <c:v>158.715</c:v>
                </c:pt>
                <c:pt idx="141">
                  <c:v>156.56299999999999</c:v>
                </c:pt>
                <c:pt idx="142">
                  <c:v>158.16999999999999</c:v>
                </c:pt>
                <c:pt idx="143">
                  <c:v>169.31200000000001</c:v>
                </c:pt>
                <c:pt idx="144">
                  <c:v>174.303</c:v>
                </c:pt>
                <c:pt idx="145">
                  <c:v>182.51300000000001</c:v>
                </c:pt>
                <c:pt idx="146">
                  <c:v>183.94499999999999</c:v>
                </c:pt>
                <c:pt idx="147">
                  <c:v>175.62200000000001</c:v>
                </c:pt>
                <c:pt idx="148">
                  <c:v>177.953</c:v>
                </c:pt>
                <c:pt idx="149">
                  <c:v>179.18700000000001</c:v>
                </c:pt>
                <c:pt idx="150">
                  <c:v>177.93899999999999</c:v>
                </c:pt>
                <c:pt idx="151">
                  <c:v>177.93899999999999</c:v>
                </c:pt>
                <c:pt idx="152">
                  <c:v>185.64099999999999</c:v>
                </c:pt>
                <c:pt idx="153">
                  <c:v>199.55099999999999</c:v>
                </c:pt>
                <c:pt idx="154">
                  <c:v>203.10900000000001</c:v>
                </c:pt>
                <c:pt idx="155">
                  <c:v>204.03100000000001</c:v>
                </c:pt>
                <c:pt idx="156">
                  <c:v>200.16499999999999</c:v>
                </c:pt>
                <c:pt idx="157">
                  <c:v>199.90700000000001</c:v>
                </c:pt>
                <c:pt idx="158">
                  <c:v>199.666</c:v>
                </c:pt>
                <c:pt idx="159">
                  <c:v>202.203</c:v>
                </c:pt>
                <c:pt idx="160">
                  <c:v>201.477</c:v>
                </c:pt>
                <c:pt idx="161">
                  <c:v>198.077</c:v>
                </c:pt>
                <c:pt idx="162">
                  <c:v>198.54900000000001</c:v>
                </c:pt>
                <c:pt idx="163">
                  <c:v>192.22300000000001</c:v>
                </c:pt>
                <c:pt idx="164">
                  <c:v>189.32</c:v>
                </c:pt>
                <c:pt idx="165">
                  <c:v>187.43199999999999</c:v>
                </c:pt>
                <c:pt idx="166">
                  <c:v>185.87200000000001</c:v>
                </c:pt>
                <c:pt idx="167">
                  <c:v>195.39</c:v>
                </c:pt>
                <c:pt idx="168">
                  <c:v>205.40299999999999</c:v>
                </c:pt>
                <c:pt idx="169">
                  <c:v>206.78399999999999</c:v>
                </c:pt>
                <c:pt idx="170">
                  <c:v>203.58</c:v>
                </c:pt>
                <c:pt idx="171">
                  <c:v>196.23</c:v>
                </c:pt>
                <c:pt idx="172">
                  <c:v>191.48</c:v>
                </c:pt>
                <c:pt idx="173">
                  <c:v>194.02</c:v>
                </c:pt>
                <c:pt idx="174">
                  <c:v>198.37</c:v>
                </c:pt>
                <c:pt idx="175">
                  <c:v>201.405</c:v>
                </c:pt>
                <c:pt idx="176">
                  <c:v>202.154</c:v>
                </c:pt>
                <c:pt idx="177">
                  <c:v>205.32</c:v>
                </c:pt>
                <c:pt idx="178">
                  <c:v>212.59299999999999</c:v>
                </c:pt>
                <c:pt idx="179">
                  <c:v>213.40299999999999</c:v>
                </c:pt>
                <c:pt idx="180">
                  <c:v>218.35900000000001</c:v>
                </c:pt>
                <c:pt idx="181">
                  <c:v>222.929</c:v>
                </c:pt>
                <c:pt idx="182">
                  <c:v>226.31899999999999</c:v>
                </c:pt>
                <c:pt idx="183">
                  <c:v>227.02199999999999</c:v>
                </c:pt>
                <c:pt idx="184">
                  <c:v>234.56899999999999</c:v>
                </c:pt>
                <c:pt idx="185">
                  <c:v>238.39699999999999</c:v>
                </c:pt>
                <c:pt idx="186">
                  <c:v>237.399</c:v>
                </c:pt>
                <c:pt idx="187">
                  <c:v>228.69300000000001</c:v>
                </c:pt>
                <c:pt idx="188">
                  <c:v>228.44900000000001</c:v>
                </c:pt>
                <c:pt idx="189">
                  <c:v>228.00700000000001</c:v>
                </c:pt>
                <c:pt idx="190">
                  <c:v>222.821</c:v>
                </c:pt>
                <c:pt idx="191">
                  <c:v>214.93299999999999</c:v>
                </c:pt>
                <c:pt idx="192">
                  <c:v>218.149</c:v>
                </c:pt>
                <c:pt idx="193">
                  <c:v>219.114</c:v>
                </c:pt>
                <c:pt idx="194">
                  <c:v>222.46</c:v>
                </c:pt>
                <c:pt idx="195">
                  <c:v>225.239</c:v>
                </c:pt>
                <c:pt idx="196">
                  <c:v>221.33199999999999</c:v>
                </c:pt>
                <c:pt idx="197">
                  <c:v>221.51499999999999</c:v>
                </c:pt>
                <c:pt idx="198">
                  <c:v>217.38499999999999</c:v>
                </c:pt>
                <c:pt idx="199">
                  <c:v>225.994</c:v>
                </c:pt>
                <c:pt idx="200">
                  <c:v>224.434</c:v>
                </c:pt>
                <c:pt idx="201">
                  <c:v>214.42500000000001</c:v>
                </c:pt>
                <c:pt idx="202">
                  <c:v>208.43600000000001</c:v>
                </c:pt>
                <c:pt idx="203">
                  <c:v>203.441</c:v>
                </c:pt>
                <c:pt idx="204">
                  <c:v>203.52600000000001</c:v>
                </c:pt>
                <c:pt idx="205">
                  <c:v>236.83500000000001</c:v>
                </c:pt>
                <c:pt idx="206">
                  <c:v>233.55500000000001</c:v>
                </c:pt>
                <c:pt idx="207">
                  <c:v>226.12299999999999</c:v>
                </c:pt>
                <c:pt idx="208">
                  <c:v>223.624</c:v>
                </c:pt>
                <c:pt idx="209">
                  <c:v>219.93100000000001</c:v>
                </c:pt>
                <c:pt idx="210">
                  <c:v>229.607</c:v>
                </c:pt>
                <c:pt idx="211">
                  <c:v>233.02799999999999</c:v>
                </c:pt>
                <c:pt idx="212">
                  <c:v>229.02799999999999</c:v>
                </c:pt>
                <c:pt idx="213">
                  <c:v>228.76</c:v>
                </c:pt>
                <c:pt idx="214">
                  <c:v>231.54300000000001</c:v>
                </c:pt>
                <c:pt idx="215">
                  <c:v>234.911</c:v>
                </c:pt>
                <c:pt idx="216">
                  <c:v>229.971</c:v>
                </c:pt>
                <c:pt idx="217">
                  <c:v>229.304</c:v>
                </c:pt>
                <c:pt idx="218">
                  <c:v>228.5</c:v>
                </c:pt>
                <c:pt idx="219">
                  <c:v>225.82</c:v>
                </c:pt>
                <c:pt idx="220">
                  <c:v>237.077</c:v>
                </c:pt>
                <c:pt idx="221">
                  <c:v>247.649</c:v>
                </c:pt>
                <c:pt idx="222">
                  <c:v>253.85599999999999</c:v>
                </c:pt>
                <c:pt idx="223">
                  <c:v>271.08100000000002</c:v>
                </c:pt>
                <c:pt idx="224">
                  <c:v>278.245</c:v>
                </c:pt>
                <c:pt idx="225">
                  <c:v>259.77199999999999</c:v>
                </c:pt>
                <c:pt idx="226">
                  <c:v>248.16499999999999</c:v>
                </c:pt>
                <c:pt idx="227">
                  <c:v>241.191</c:v>
                </c:pt>
                <c:pt idx="228">
                  <c:v>247.01400000000001</c:v>
                </c:pt>
                <c:pt idx="229">
                  <c:v>249.58500000000001</c:v>
                </c:pt>
                <c:pt idx="230">
                  <c:v>258.334</c:v>
                </c:pt>
                <c:pt idx="231">
                  <c:v>263.012</c:v>
                </c:pt>
                <c:pt idx="232">
                  <c:v>277.19299999999998</c:v>
                </c:pt>
                <c:pt idx="233">
                  <c:v>262.10700000000003</c:v>
                </c:pt>
                <c:pt idx="234">
                  <c:v>248.982</c:v>
                </c:pt>
                <c:pt idx="235">
                  <c:v>247.36799999999999</c:v>
                </c:pt>
                <c:pt idx="236">
                  <c:v>245.792</c:v>
                </c:pt>
                <c:pt idx="237">
                  <c:v>225.84200000000001</c:v>
                </c:pt>
                <c:pt idx="238">
                  <c:v>222.797</c:v>
                </c:pt>
                <c:pt idx="239">
                  <c:v>221.09299999999999</c:v>
                </c:pt>
                <c:pt idx="240">
                  <c:v>234.572</c:v>
                </c:pt>
                <c:pt idx="241">
                  <c:v>244.83099999999999</c:v>
                </c:pt>
                <c:pt idx="242">
                  <c:v>251.53399999999999</c:v>
                </c:pt>
                <c:pt idx="243">
                  <c:v>251.40600000000001</c:v>
                </c:pt>
                <c:pt idx="244">
                  <c:v>252.28800000000001</c:v>
                </c:pt>
                <c:pt idx="245">
                  <c:v>236.69</c:v>
                </c:pt>
                <c:pt idx="246">
                  <c:v>222.91399999999999</c:v>
                </c:pt>
                <c:pt idx="247">
                  <c:v>223.41900000000001</c:v>
                </c:pt>
                <c:pt idx="248">
                  <c:v>222.59299999999999</c:v>
                </c:pt>
                <c:pt idx="249">
                  <c:v>223.03200000000001</c:v>
                </c:pt>
                <c:pt idx="250">
                  <c:v>234.595</c:v>
                </c:pt>
                <c:pt idx="251">
                  <c:v>241.16900000000001</c:v>
                </c:pt>
                <c:pt idx="252">
                  <c:v>230.87700000000001</c:v>
                </c:pt>
                <c:pt idx="253">
                  <c:v>214.72200000000001</c:v>
                </c:pt>
                <c:pt idx="254">
                  <c:v>212.703</c:v>
                </c:pt>
                <c:pt idx="255">
                  <c:v>218.24799999999999</c:v>
                </c:pt>
                <c:pt idx="256">
                  <c:v>220.75899999999999</c:v>
                </c:pt>
                <c:pt idx="257">
                  <c:v>221.24100000000001</c:v>
                </c:pt>
                <c:pt idx="258">
                  <c:v>233.58199999999999</c:v>
                </c:pt>
                <c:pt idx="259">
                  <c:v>239.33799999999999</c:v>
                </c:pt>
                <c:pt idx="260">
                  <c:v>240.86</c:v>
                </c:pt>
                <c:pt idx="261">
                  <c:v>240.50800000000001</c:v>
                </c:pt>
                <c:pt idx="262">
                  <c:v>233.76300000000001</c:v>
                </c:pt>
                <c:pt idx="263">
                  <c:v>229.04599999999999</c:v>
                </c:pt>
                <c:pt idx="264">
                  <c:v>220.83500000000001</c:v>
                </c:pt>
                <c:pt idx="265">
                  <c:v>227.214</c:v>
                </c:pt>
                <c:pt idx="266">
                  <c:v>243.31</c:v>
                </c:pt>
                <c:pt idx="267">
                  <c:v>262.23599999999999</c:v>
                </c:pt>
                <c:pt idx="268">
                  <c:v>264.55700000000002</c:v>
                </c:pt>
                <c:pt idx="269">
                  <c:v>264.31700000000001</c:v>
                </c:pt>
                <c:pt idx="270">
                  <c:v>263.43200000000002</c:v>
                </c:pt>
                <c:pt idx="271">
                  <c:v>249.03700000000001</c:v>
                </c:pt>
                <c:pt idx="272">
                  <c:v>257.44799999999998</c:v>
                </c:pt>
                <c:pt idx="273">
                  <c:v>264.26299999999998</c:v>
                </c:pt>
                <c:pt idx="274">
                  <c:v>264.34500000000003</c:v>
                </c:pt>
                <c:pt idx="275">
                  <c:v>272.24599999999998</c:v>
                </c:pt>
                <c:pt idx="276">
                  <c:v>278.59500000000003</c:v>
                </c:pt>
                <c:pt idx="277">
                  <c:v>295.31099999999998</c:v>
                </c:pt>
                <c:pt idx="278">
                  <c:v>292.65600000000001</c:v>
                </c:pt>
                <c:pt idx="279">
                  <c:v>283.89299999999997</c:v>
                </c:pt>
                <c:pt idx="280">
                  <c:v>287.51400000000001</c:v>
                </c:pt>
                <c:pt idx="281">
                  <c:v>283.78800000000001</c:v>
                </c:pt>
                <c:pt idx="282">
                  <c:v>287.62</c:v>
                </c:pt>
                <c:pt idx="283">
                  <c:v>285.60000000000002</c:v>
                </c:pt>
                <c:pt idx="284">
                  <c:v>286.45400000000001</c:v>
                </c:pt>
                <c:pt idx="285">
                  <c:v>270.02499999999998</c:v>
                </c:pt>
                <c:pt idx="286">
                  <c:v>261.65100000000001</c:v>
                </c:pt>
                <c:pt idx="287">
                  <c:v>255.06100000000001</c:v>
                </c:pt>
                <c:pt idx="288">
                  <c:v>253.52699999999999</c:v>
                </c:pt>
                <c:pt idx="289">
                  <c:v>251.59800000000001</c:v>
                </c:pt>
                <c:pt idx="290">
                  <c:v>261.77499999999998</c:v>
                </c:pt>
                <c:pt idx="291">
                  <c:v>265.68200000000002</c:v>
                </c:pt>
                <c:pt idx="292">
                  <c:v>266.51400000000001</c:v>
                </c:pt>
                <c:pt idx="293">
                  <c:v>259.58300000000003</c:v>
                </c:pt>
                <c:pt idx="294">
                  <c:v>265.94799999999998</c:v>
                </c:pt>
                <c:pt idx="295">
                  <c:v>259.96199999999999</c:v>
                </c:pt>
                <c:pt idx="296">
                  <c:v>247.72200000000001</c:v>
                </c:pt>
                <c:pt idx="297">
                  <c:v>231.92500000000001</c:v>
                </c:pt>
                <c:pt idx="298">
                  <c:v>230.976</c:v>
                </c:pt>
                <c:pt idx="299">
                  <c:v>229.81299999999999</c:v>
                </c:pt>
                <c:pt idx="300">
                  <c:v>239.41300000000001</c:v>
                </c:pt>
                <c:pt idx="301">
                  <c:v>240.32400000000001</c:v>
                </c:pt>
                <c:pt idx="302">
                  <c:v>241.71199999999999</c:v>
                </c:pt>
                <c:pt idx="303">
                  <c:v>256.185</c:v>
                </c:pt>
                <c:pt idx="304">
                  <c:v>235.23599999999999</c:v>
                </c:pt>
                <c:pt idx="305">
                  <c:v>235.292</c:v>
                </c:pt>
                <c:pt idx="306">
                  <c:v>236.42500000000001</c:v>
                </c:pt>
                <c:pt idx="307">
                  <c:v>235.29900000000001</c:v>
                </c:pt>
                <c:pt idx="308">
                  <c:v>234.523</c:v>
                </c:pt>
                <c:pt idx="309">
                  <c:v>235.761</c:v>
                </c:pt>
                <c:pt idx="310">
                  <c:v>240.923</c:v>
                </c:pt>
                <c:pt idx="311">
                  <c:v>254.738</c:v>
                </c:pt>
                <c:pt idx="312">
                  <c:v>262.76400000000001</c:v>
                </c:pt>
                <c:pt idx="313">
                  <c:v>262.49900000000002</c:v>
                </c:pt>
                <c:pt idx="314">
                  <c:v>263.05700000000002</c:v>
                </c:pt>
                <c:pt idx="315">
                  <c:v>253.29599999999999</c:v>
                </c:pt>
                <c:pt idx="316">
                  <c:v>250.92699999999999</c:v>
                </c:pt>
                <c:pt idx="317">
                  <c:v>248.37100000000001</c:v>
                </c:pt>
                <c:pt idx="318">
                  <c:v>254.02099999999999</c:v>
                </c:pt>
                <c:pt idx="319">
                  <c:v>258.29599999999999</c:v>
                </c:pt>
                <c:pt idx="320">
                  <c:v>273.81700000000001</c:v>
                </c:pt>
                <c:pt idx="321">
                  <c:v>278.18299999999999</c:v>
                </c:pt>
                <c:pt idx="322">
                  <c:v>282.7</c:v>
                </c:pt>
                <c:pt idx="323">
                  <c:v>285.28899999999999</c:v>
                </c:pt>
                <c:pt idx="324">
                  <c:v>295.57400000000001</c:v>
                </c:pt>
                <c:pt idx="325">
                  <c:v>289.63499999999999</c:v>
                </c:pt>
                <c:pt idx="326">
                  <c:v>287.50099999999998</c:v>
                </c:pt>
                <c:pt idx="327">
                  <c:v>280.93799999999999</c:v>
                </c:pt>
                <c:pt idx="328">
                  <c:v>270.39299999999997</c:v>
                </c:pt>
                <c:pt idx="329">
                  <c:v>280.05</c:v>
                </c:pt>
                <c:pt idx="330">
                  <c:v>282.27699999999999</c:v>
                </c:pt>
                <c:pt idx="331">
                  <c:v>274.10500000000002</c:v>
                </c:pt>
                <c:pt idx="332">
                  <c:v>286.44799999999998</c:v>
                </c:pt>
                <c:pt idx="333">
                  <c:v>296.82799999999997</c:v>
                </c:pt>
                <c:pt idx="334">
                  <c:v>310.577</c:v>
                </c:pt>
                <c:pt idx="335">
                  <c:v>313.40499999999997</c:v>
                </c:pt>
                <c:pt idx="336">
                  <c:v>309.642</c:v>
                </c:pt>
                <c:pt idx="337">
                  <c:v>299.59300000000002</c:v>
                </c:pt>
                <c:pt idx="338">
                  <c:v>293.26900000000001</c:v>
                </c:pt>
                <c:pt idx="339">
                  <c:v>297.92099999999999</c:v>
                </c:pt>
                <c:pt idx="340">
                  <c:v>298.58999999999997</c:v>
                </c:pt>
                <c:pt idx="341">
                  <c:v>295.18</c:v>
                </c:pt>
                <c:pt idx="342">
                  <c:v>298.988</c:v>
                </c:pt>
                <c:pt idx="343">
                  <c:v>307.36599999999999</c:v>
                </c:pt>
                <c:pt idx="344">
                  <c:v>316.85599999999999</c:v>
                </c:pt>
                <c:pt idx="345">
                  <c:v>330.96899999999999</c:v>
                </c:pt>
                <c:pt idx="346">
                  <c:v>327.488</c:v>
                </c:pt>
                <c:pt idx="347">
                  <c:v>322.00599999999997</c:v>
                </c:pt>
                <c:pt idx="348">
                  <c:v>321.15499999999997</c:v>
                </c:pt>
                <c:pt idx="349">
                  <c:v>325.34800000000001</c:v>
                </c:pt>
                <c:pt idx="350">
                  <c:v>328.18599999999998</c:v>
                </c:pt>
                <c:pt idx="351">
                  <c:v>318.858</c:v>
                </c:pt>
                <c:pt idx="352">
                  <c:v>315.63299999999998</c:v>
                </c:pt>
                <c:pt idx="353">
                  <c:v>326.48599999999999</c:v>
                </c:pt>
                <c:pt idx="354">
                  <c:v>344.49900000000002</c:v>
                </c:pt>
                <c:pt idx="355">
                  <c:v>345.64299999999997</c:v>
                </c:pt>
                <c:pt idx="356">
                  <c:v>328.15899999999999</c:v>
                </c:pt>
                <c:pt idx="357">
                  <c:v>308.32900000000001</c:v>
                </c:pt>
                <c:pt idx="358">
                  <c:v>309.315</c:v>
                </c:pt>
                <c:pt idx="359">
                  <c:v>319.19400000000002</c:v>
                </c:pt>
                <c:pt idx="360">
                  <c:v>319.62400000000002</c:v>
                </c:pt>
                <c:pt idx="361">
                  <c:v>320.92500000000001</c:v>
                </c:pt>
                <c:pt idx="362">
                  <c:v>335.91</c:v>
                </c:pt>
                <c:pt idx="363">
                  <c:v>335.42500000000001</c:v>
                </c:pt>
                <c:pt idx="364">
                  <c:v>331.72699999999998</c:v>
                </c:pt>
                <c:pt idx="365">
                  <c:v>331.28</c:v>
                </c:pt>
                <c:pt idx="366">
                  <c:v>336.59800000000001</c:v>
                </c:pt>
                <c:pt idx="367">
                  <c:v>334.66500000000002</c:v>
                </c:pt>
                <c:pt idx="368">
                  <c:v>332.95499999999998</c:v>
                </c:pt>
                <c:pt idx="369">
                  <c:v>325.67500000000001</c:v>
                </c:pt>
                <c:pt idx="370">
                  <c:v>334.505</c:v>
                </c:pt>
                <c:pt idx="371">
                  <c:v>363.11900000000003</c:v>
                </c:pt>
                <c:pt idx="372">
                  <c:v>361.13</c:v>
                </c:pt>
                <c:pt idx="373">
                  <c:v>393.13499999999999</c:v>
                </c:pt>
                <c:pt idx="374">
                  <c:v>396.41899999999998</c:v>
                </c:pt>
                <c:pt idx="375">
                  <c:v>382.83</c:v>
                </c:pt>
                <c:pt idx="376">
                  <c:v>391.72399999999999</c:v>
                </c:pt>
                <c:pt idx="377">
                  <c:v>386.35</c:v>
                </c:pt>
                <c:pt idx="378">
                  <c:v>420.298</c:v>
                </c:pt>
                <c:pt idx="379">
                  <c:v>433.54199999999997</c:v>
                </c:pt>
                <c:pt idx="380">
                  <c:v>436.57299999999998</c:v>
                </c:pt>
                <c:pt idx="381">
                  <c:v>438.88200000000001</c:v>
                </c:pt>
                <c:pt idx="382">
                  <c:v>422.22699999999998</c:v>
                </c:pt>
                <c:pt idx="383">
                  <c:v>408.82</c:v>
                </c:pt>
                <c:pt idx="384">
                  <c:v>406.76</c:v>
                </c:pt>
                <c:pt idx="385">
                  <c:v>405.77499999999998</c:v>
                </c:pt>
                <c:pt idx="386">
                  <c:v>403.39800000000002</c:v>
                </c:pt>
                <c:pt idx="387">
                  <c:v>403.30399999999997</c:v>
                </c:pt>
                <c:pt idx="388">
                  <c:v>400.93599999999998</c:v>
                </c:pt>
                <c:pt idx="389">
                  <c:v>396.99099999999999</c:v>
                </c:pt>
                <c:pt idx="390">
                  <c:v>396.25200000000001</c:v>
                </c:pt>
                <c:pt idx="391">
                  <c:v>390.375</c:v>
                </c:pt>
                <c:pt idx="392">
                  <c:v>389.35899999999998</c:v>
                </c:pt>
                <c:pt idx="393">
                  <c:v>387.22500000000002</c:v>
                </c:pt>
                <c:pt idx="394">
                  <c:v>406.76100000000002</c:v>
                </c:pt>
                <c:pt idx="395">
                  <c:v>426.73500000000001</c:v>
                </c:pt>
                <c:pt idx="396">
                  <c:v>430.58600000000001</c:v>
                </c:pt>
                <c:pt idx="397">
                  <c:v>426.44799999999998</c:v>
                </c:pt>
                <c:pt idx="398">
                  <c:v>422.35899999999998</c:v>
                </c:pt>
                <c:pt idx="399">
                  <c:v>411.53899999999999</c:v>
                </c:pt>
                <c:pt idx="400">
                  <c:v>403.36500000000001</c:v>
                </c:pt>
                <c:pt idx="401">
                  <c:v>387.15600000000001</c:v>
                </c:pt>
                <c:pt idx="402">
                  <c:v>402.58199999999999</c:v>
                </c:pt>
                <c:pt idx="403">
                  <c:v>395.298</c:v>
                </c:pt>
                <c:pt idx="404">
                  <c:v>383.61700000000002</c:v>
                </c:pt>
                <c:pt idx="405">
                  <c:v>371.10399999999998</c:v>
                </c:pt>
                <c:pt idx="406">
                  <c:v>364.31799999999998</c:v>
                </c:pt>
                <c:pt idx="407">
                  <c:v>369.85300000000001</c:v>
                </c:pt>
                <c:pt idx="408">
                  <c:v>366.279</c:v>
                </c:pt>
                <c:pt idx="409">
                  <c:v>366.13600000000002</c:v>
                </c:pt>
                <c:pt idx="410">
                  <c:v>375.94</c:v>
                </c:pt>
                <c:pt idx="411">
                  <c:v>354.214</c:v>
                </c:pt>
                <c:pt idx="412">
                  <c:v>345.79700000000003</c:v>
                </c:pt>
                <c:pt idx="413">
                  <c:v>340.81900000000002</c:v>
                </c:pt>
                <c:pt idx="414">
                  <c:v>324.38499999999999</c:v>
                </c:pt>
                <c:pt idx="415">
                  <c:v>317.26</c:v>
                </c:pt>
                <c:pt idx="416">
                  <c:v>312.14</c:v>
                </c:pt>
                <c:pt idx="417">
                  <c:v>292.70999999999998</c:v>
                </c:pt>
                <c:pt idx="418">
                  <c:v>280.78500000000003</c:v>
                </c:pt>
                <c:pt idx="419">
                  <c:v>281.41000000000003</c:v>
                </c:pt>
                <c:pt idx="420">
                  <c:v>283.96199999999999</c:v>
                </c:pt>
                <c:pt idx="421">
                  <c:v>283.63</c:v>
                </c:pt>
                <c:pt idx="422">
                  <c:v>279.88</c:v>
                </c:pt>
                <c:pt idx="423">
                  <c:v>282.87700000000001</c:v>
                </c:pt>
                <c:pt idx="424">
                  <c:v>292.81900000000002</c:v>
                </c:pt>
                <c:pt idx="425">
                  <c:v>290.71499999999997</c:v>
                </c:pt>
                <c:pt idx="426">
                  <c:v>303.32900000000001</c:v>
                </c:pt>
                <c:pt idx="427">
                  <c:v>328.31799999999998</c:v>
                </c:pt>
                <c:pt idx="428">
                  <c:v>310.423</c:v>
                </c:pt>
                <c:pt idx="429">
                  <c:v>307.34800000000001</c:v>
                </c:pt>
                <c:pt idx="430">
                  <c:v>292.56799999999998</c:v>
                </c:pt>
                <c:pt idx="431">
                  <c:v>285.589</c:v>
                </c:pt>
                <c:pt idx="432">
                  <c:v>288.52699999999999</c:v>
                </c:pt>
                <c:pt idx="433">
                  <c:v>279.45999999999998</c:v>
                </c:pt>
                <c:pt idx="434">
                  <c:v>276.39400000000001</c:v>
                </c:pt>
                <c:pt idx="435">
                  <c:v>276.86500000000001</c:v>
                </c:pt>
                <c:pt idx="436">
                  <c:v>269.99299999999999</c:v>
                </c:pt>
                <c:pt idx="437">
                  <c:v>267.78500000000003</c:v>
                </c:pt>
                <c:pt idx="438">
                  <c:v>266.19499999999999</c:v>
                </c:pt>
                <c:pt idx="439">
                  <c:v>256.04300000000001</c:v>
                </c:pt>
                <c:pt idx="440">
                  <c:v>255.77099999999999</c:v>
                </c:pt>
                <c:pt idx="441">
                  <c:v>253.17599999999999</c:v>
                </c:pt>
                <c:pt idx="442">
                  <c:v>246.77799999999999</c:v>
                </c:pt>
                <c:pt idx="443">
                  <c:v>246.05500000000001</c:v>
                </c:pt>
                <c:pt idx="444">
                  <c:v>247.83199999999999</c:v>
                </c:pt>
                <c:pt idx="445">
                  <c:v>254.02</c:v>
                </c:pt>
                <c:pt idx="446">
                  <c:v>251.85599999999999</c:v>
                </c:pt>
                <c:pt idx="447">
                  <c:v>254.08099999999999</c:v>
                </c:pt>
                <c:pt idx="448">
                  <c:v>249.065</c:v>
                </c:pt>
                <c:pt idx="449">
                  <c:v>250.74299999999999</c:v>
                </c:pt>
                <c:pt idx="450">
                  <c:v>254.65600000000001</c:v>
                </c:pt>
                <c:pt idx="451">
                  <c:v>246.46899999999999</c:v>
                </c:pt>
                <c:pt idx="452">
                  <c:v>244.613</c:v>
                </c:pt>
                <c:pt idx="453">
                  <c:v>242.75299999999999</c:v>
                </c:pt>
                <c:pt idx="454">
                  <c:v>241.56</c:v>
                </c:pt>
                <c:pt idx="455">
                  <c:v>242.86</c:v>
                </c:pt>
                <c:pt idx="456">
                  <c:v>243.49700000000001</c:v>
                </c:pt>
                <c:pt idx="457">
                  <c:v>243.99</c:v>
                </c:pt>
                <c:pt idx="458">
                  <c:v>251.50800000000001</c:v>
                </c:pt>
                <c:pt idx="459">
                  <c:v>253.566</c:v>
                </c:pt>
                <c:pt idx="460">
                  <c:v>252.464</c:v>
                </c:pt>
                <c:pt idx="461">
                  <c:v>259.45699999999999</c:v>
                </c:pt>
                <c:pt idx="462">
                  <c:v>271.50400000000002</c:v>
                </c:pt>
                <c:pt idx="463">
                  <c:v>285.13600000000002</c:v>
                </c:pt>
                <c:pt idx="464">
                  <c:v>285.70499999999998</c:v>
                </c:pt>
                <c:pt idx="465">
                  <c:v>287.00599999999997</c:v>
                </c:pt>
                <c:pt idx="466">
                  <c:v>288.88099999999997</c:v>
                </c:pt>
                <c:pt idx="467">
                  <c:v>285.95400000000001</c:v>
                </c:pt>
                <c:pt idx="468">
                  <c:v>280.37299999999999</c:v>
                </c:pt>
                <c:pt idx="469">
                  <c:v>274.15600000000001</c:v>
                </c:pt>
                <c:pt idx="470">
                  <c:v>274.74700000000001</c:v>
                </c:pt>
                <c:pt idx="471">
                  <c:v>275.89400000000001</c:v>
                </c:pt>
                <c:pt idx="472">
                  <c:v>277.51400000000001</c:v>
                </c:pt>
                <c:pt idx="473">
                  <c:v>272.166</c:v>
                </c:pt>
                <c:pt idx="474">
                  <c:v>269.87400000000002</c:v>
                </c:pt>
                <c:pt idx="475">
                  <c:v>273.07299999999998</c:v>
                </c:pt>
                <c:pt idx="476">
                  <c:v>280.09500000000003</c:v>
                </c:pt>
                <c:pt idx="477">
                  <c:v>279.517</c:v>
                </c:pt>
                <c:pt idx="478">
                  <c:v>279.291</c:v>
                </c:pt>
                <c:pt idx="479">
                  <c:v>280.49400000000003</c:v>
                </c:pt>
                <c:pt idx="480">
                  <c:v>275.87200000000001</c:v>
                </c:pt>
                <c:pt idx="481">
                  <c:v>276.13</c:v>
                </c:pt>
                <c:pt idx="482">
                  <c:v>270.02999999999997</c:v>
                </c:pt>
                <c:pt idx="483">
                  <c:v>262.464</c:v>
                </c:pt>
                <c:pt idx="484">
                  <c:v>260.15699999999998</c:v>
                </c:pt>
                <c:pt idx="485">
                  <c:v>258.495</c:v>
                </c:pt>
                <c:pt idx="486">
                  <c:v>259.83</c:v>
                </c:pt>
                <c:pt idx="487">
                  <c:v>258.37599999999998</c:v>
                </c:pt>
                <c:pt idx="488">
                  <c:v>252.23699999999999</c:v>
                </c:pt>
                <c:pt idx="489">
                  <c:v>240.24299999999999</c:v>
                </c:pt>
                <c:pt idx="490">
                  <c:v>243.40799999999999</c:v>
                </c:pt>
                <c:pt idx="491">
                  <c:v>244.994</c:v>
                </c:pt>
                <c:pt idx="492">
                  <c:v>245.05699999999999</c:v>
                </c:pt>
                <c:pt idx="493">
                  <c:v>245.36</c:v>
                </c:pt>
                <c:pt idx="494">
                  <c:v>260.42200000000003</c:v>
                </c:pt>
                <c:pt idx="495">
                  <c:v>261.68599999999998</c:v>
                </c:pt>
                <c:pt idx="496">
                  <c:v>264.12299999999999</c:v>
                </c:pt>
                <c:pt idx="497">
                  <c:v>265.83800000000002</c:v>
                </c:pt>
                <c:pt idx="498">
                  <c:v>263.48</c:v>
                </c:pt>
                <c:pt idx="499">
                  <c:v>262.04300000000001</c:v>
                </c:pt>
                <c:pt idx="500">
                  <c:v>261.47899999999998</c:v>
                </c:pt>
                <c:pt idx="501">
                  <c:v>260.21600000000001</c:v>
                </c:pt>
                <c:pt idx="502">
                  <c:v>261.351</c:v>
                </c:pt>
                <c:pt idx="503">
                  <c:v>261.23599999999999</c:v>
                </c:pt>
                <c:pt idx="504">
                  <c:v>262.75099999999998</c:v>
                </c:pt>
                <c:pt idx="505">
                  <c:v>255.91</c:v>
                </c:pt>
                <c:pt idx="506">
                  <c:v>263.87299999999999</c:v>
                </c:pt>
                <c:pt idx="507">
                  <c:v>271.63200000000001</c:v>
                </c:pt>
                <c:pt idx="508">
                  <c:v>282.22500000000002</c:v>
                </c:pt>
                <c:pt idx="509" formatCode="General">
                  <c:v>297.137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98-47CC-9DEB-645E3007B4D3}"/>
            </c:ext>
          </c:extLst>
        </c:ser>
        <c:ser>
          <c:idx val="6"/>
          <c:order val="6"/>
          <c:tx>
            <c:strRef>
              <c:f>'directH (tkr)'!$B$31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(tkr)'!$F$31:$SU$31</c:f>
              <c:numCache>
                <c:formatCode>0</c:formatCode>
                <c:ptCount val="510"/>
                <c:pt idx="0">
                  <c:v>380.435</c:v>
                </c:pt>
                <c:pt idx="1">
                  <c:v>382.31700000000001</c:v>
                </c:pt>
                <c:pt idx="2">
                  <c:v>387.97</c:v>
                </c:pt>
                <c:pt idx="3">
                  <c:v>393.38</c:v>
                </c:pt>
                <c:pt idx="4">
                  <c:v>391.95499999999998</c:v>
                </c:pt>
                <c:pt idx="5">
                  <c:v>390.36200000000002</c:v>
                </c:pt>
                <c:pt idx="6">
                  <c:v>384.67200000000003</c:v>
                </c:pt>
                <c:pt idx="7">
                  <c:v>377.83699999999999</c:v>
                </c:pt>
                <c:pt idx="8">
                  <c:v>390.01900000000001</c:v>
                </c:pt>
                <c:pt idx="9">
                  <c:v>376.089</c:v>
                </c:pt>
                <c:pt idx="10">
                  <c:v>372.14400000000001</c:v>
                </c:pt>
                <c:pt idx="11">
                  <c:v>340.83800000000002</c:v>
                </c:pt>
                <c:pt idx="12">
                  <c:v>319.601</c:v>
                </c:pt>
                <c:pt idx="13">
                  <c:v>341.84800000000001</c:v>
                </c:pt>
                <c:pt idx="14">
                  <c:v>334.58</c:v>
                </c:pt>
                <c:pt idx="15">
                  <c:v>344.47300000000001</c:v>
                </c:pt>
                <c:pt idx="16">
                  <c:v>317.24599999999998</c:v>
                </c:pt>
                <c:pt idx="17">
                  <c:v>272.27600000000001</c:v>
                </c:pt>
                <c:pt idx="18">
                  <c:v>223.173</c:v>
                </c:pt>
                <c:pt idx="19">
                  <c:v>231.852</c:v>
                </c:pt>
                <c:pt idx="20">
                  <c:v>303.88900000000001</c:v>
                </c:pt>
                <c:pt idx="21">
                  <c:v>324.52499999999998</c:v>
                </c:pt>
                <c:pt idx="22">
                  <c:v>361.66199999999998</c:v>
                </c:pt>
                <c:pt idx="23">
                  <c:v>367.02100000000002</c:v>
                </c:pt>
                <c:pt idx="24">
                  <c:v>365.14400000000001</c:v>
                </c:pt>
                <c:pt idx="25">
                  <c:v>347.45499999999998</c:v>
                </c:pt>
                <c:pt idx="26">
                  <c:v>350.14</c:v>
                </c:pt>
                <c:pt idx="27">
                  <c:v>375.62299999999999</c:v>
                </c:pt>
                <c:pt idx="28">
                  <c:v>407.52499999999998</c:v>
                </c:pt>
                <c:pt idx="29">
                  <c:v>408.09</c:v>
                </c:pt>
                <c:pt idx="30">
                  <c:v>405.62400000000002</c:v>
                </c:pt>
                <c:pt idx="31">
                  <c:v>412.18900000000002</c:v>
                </c:pt>
                <c:pt idx="32">
                  <c:v>431.35199999999998</c:v>
                </c:pt>
                <c:pt idx="33">
                  <c:v>468.08499999999998</c:v>
                </c:pt>
                <c:pt idx="34">
                  <c:v>486.87799999999999</c:v>
                </c:pt>
                <c:pt idx="35">
                  <c:v>488.08100000000002</c:v>
                </c:pt>
                <c:pt idx="36">
                  <c:v>466.88099999999997</c:v>
                </c:pt>
                <c:pt idx="37">
                  <c:v>463.59</c:v>
                </c:pt>
                <c:pt idx="38">
                  <c:v>465.76799999999997</c:v>
                </c:pt>
                <c:pt idx="39">
                  <c:v>482.495</c:v>
                </c:pt>
                <c:pt idx="40">
                  <c:v>488.00900000000001</c:v>
                </c:pt>
                <c:pt idx="41">
                  <c:v>501.78100000000001</c:v>
                </c:pt>
                <c:pt idx="42">
                  <c:v>510.358</c:v>
                </c:pt>
                <c:pt idx="43">
                  <c:v>516.697</c:v>
                </c:pt>
                <c:pt idx="44">
                  <c:v>459.63299999999998</c:v>
                </c:pt>
                <c:pt idx="45">
                  <c:v>445.59699999999998</c:v>
                </c:pt>
                <c:pt idx="46">
                  <c:v>424.83199999999999</c:v>
                </c:pt>
                <c:pt idx="47">
                  <c:v>405.75599999999997</c:v>
                </c:pt>
                <c:pt idx="48">
                  <c:v>441.32900000000001</c:v>
                </c:pt>
                <c:pt idx="49">
                  <c:v>453.61</c:v>
                </c:pt>
                <c:pt idx="50">
                  <c:v>510.29500000000002</c:v>
                </c:pt>
                <c:pt idx="51">
                  <c:v>514.05799999999999</c:v>
                </c:pt>
                <c:pt idx="52">
                  <c:v>492.565</c:v>
                </c:pt>
                <c:pt idx="53">
                  <c:v>465.62200000000001</c:v>
                </c:pt>
                <c:pt idx="54">
                  <c:v>449.77800000000002</c:v>
                </c:pt>
                <c:pt idx="55">
                  <c:v>401.851</c:v>
                </c:pt>
                <c:pt idx="56">
                  <c:v>368.84800000000001</c:v>
                </c:pt>
                <c:pt idx="57">
                  <c:v>453.762</c:v>
                </c:pt>
                <c:pt idx="58">
                  <c:v>537.59100000000001</c:v>
                </c:pt>
                <c:pt idx="59">
                  <c:v>570.44100000000003</c:v>
                </c:pt>
                <c:pt idx="60">
                  <c:v>620.577</c:v>
                </c:pt>
                <c:pt idx="61">
                  <c:v>610.89700000000005</c:v>
                </c:pt>
                <c:pt idx="62">
                  <c:v>599.81399999999996</c:v>
                </c:pt>
                <c:pt idx="63">
                  <c:v>584.72699999999998</c:v>
                </c:pt>
                <c:pt idx="64">
                  <c:v>576.029</c:v>
                </c:pt>
                <c:pt idx="65">
                  <c:v>576.53499999999997</c:v>
                </c:pt>
                <c:pt idx="66">
                  <c:v>532.74699999999996</c:v>
                </c:pt>
                <c:pt idx="67">
                  <c:v>494.03</c:v>
                </c:pt>
                <c:pt idx="68">
                  <c:v>494.80200000000002</c:v>
                </c:pt>
                <c:pt idx="69">
                  <c:v>639.85599999999999</c:v>
                </c:pt>
                <c:pt idx="70">
                  <c:v>696.41200000000003</c:v>
                </c:pt>
                <c:pt idx="71">
                  <c:v>654.68499999999995</c:v>
                </c:pt>
                <c:pt idx="72">
                  <c:v>776.88599999999997</c:v>
                </c:pt>
                <c:pt idx="73">
                  <c:v>793.13</c:v>
                </c:pt>
                <c:pt idx="74">
                  <c:v>687.26199999999994</c:v>
                </c:pt>
                <c:pt idx="75">
                  <c:v>576.53399999999999</c:v>
                </c:pt>
                <c:pt idx="76">
                  <c:v>472.28899999999999</c:v>
                </c:pt>
                <c:pt idx="77">
                  <c:v>435.19600000000003</c:v>
                </c:pt>
                <c:pt idx="78">
                  <c:v>332.03199999999998</c:v>
                </c:pt>
                <c:pt idx="79">
                  <c:v>309.30700000000002</c:v>
                </c:pt>
                <c:pt idx="80">
                  <c:v>335.59800000000001</c:v>
                </c:pt>
                <c:pt idx="81">
                  <c:v>264.41899999999998</c:v>
                </c:pt>
                <c:pt idx="82">
                  <c:v>229.94499999999999</c:v>
                </c:pt>
                <c:pt idx="83">
                  <c:v>206.453</c:v>
                </c:pt>
                <c:pt idx="84">
                  <c:v>215.80799999999999</c:v>
                </c:pt>
                <c:pt idx="85">
                  <c:v>256.31299999999999</c:v>
                </c:pt>
                <c:pt idx="86">
                  <c:v>255.744</c:v>
                </c:pt>
                <c:pt idx="87">
                  <c:v>214.053</c:v>
                </c:pt>
                <c:pt idx="88">
                  <c:v>188.11</c:v>
                </c:pt>
                <c:pt idx="89">
                  <c:v>179.8</c:v>
                </c:pt>
                <c:pt idx="90">
                  <c:v>171.327</c:v>
                </c:pt>
                <c:pt idx="91">
                  <c:v>148.172</c:v>
                </c:pt>
                <c:pt idx="92">
                  <c:v>148.459</c:v>
                </c:pt>
                <c:pt idx="93">
                  <c:v>151.50200000000001</c:v>
                </c:pt>
                <c:pt idx="94">
                  <c:v>152.50299999999999</c:v>
                </c:pt>
                <c:pt idx="95">
                  <c:v>150.577</c:v>
                </c:pt>
                <c:pt idx="96">
                  <c:v>150.511</c:v>
                </c:pt>
                <c:pt idx="97">
                  <c:v>150.46100000000001</c:v>
                </c:pt>
                <c:pt idx="98">
                  <c:v>150.06700000000001</c:v>
                </c:pt>
                <c:pt idx="99">
                  <c:v>151.68299999999999</c:v>
                </c:pt>
                <c:pt idx="100">
                  <c:v>152.91499999999999</c:v>
                </c:pt>
                <c:pt idx="101">
                  <c:v>149.29400000000001</c:v>
                </c:pt>
                <c:pt idx="102">
                  <c:v>146.37100000000001</c:v>
                </c:pt>
                <c:pt idx="103">
                  <c:v>150.98699999999999</c:v>
                </c:pt>
                <c:pt idx="104">
                  <c:v>158.32</c:v>
                </c:pt>
                <c:pt idx="105">
                  <c:v>169.57599999999999</c:v>
                </c:pt>
                <c:pt idx="106">
                  <c:v>166.65899999999999</c:v>
                </c:pt>
                <c:pt idx="107">
                  <c:v>165.09</c:v>
                </c:pt>
                <c:pt idx="108">
                  <c:v>160.87799999999999</c:v>
                </c:pt>
                <c:pt idx="109">
                  <c:v>162.255</c:v>
                </c:pt>
                <c:pt idx="110">
                  <c:v>164.73099999999999</c:v>
                </c:pt>
                <c:pt idx="111">
                  <c:v>151.529</c:v>
                </c:pt>
                <c:pt idx="112">
                  <c:v>148.56</c:v>
                </c:pt>
                <c:pt idx="113">
                  <c:v>144.86500000000001</c:v>
                </c:pt>
                <c:pt idx="114">
                  <c:v>143.97399999999999</c:v>
                </c:pt>
                <c:pt idx="115">
                  <c:v>143.04499999999999</c:v>
                </c:pt>
                <c:pt idx="116">
                  <c:v>146.31100000000001</c:v>
                </c:pt>
                <c:pt idx="117">
                  <c:v>154.059</c:v>
                </c:pt>
                <c:pt idx="118">
                  <c:v>160.93799999999999</c:v>
                </c:pt>
                <c:pt idx="119">
                  <c:v>160.81899999999999</c:v>
                </c:pt>
                <c:pt idx="120">
                  <c:v>160.68799999999999</c:v>
                </c:pt>
                <c:pt idx="121">
                  <c:v>163.30699999999999</c:v>
                </c:pt>
                <c:pt idx="122">
                  <c:v>165.50800000000001</c:v>
                </c:pt>
                <c:pt idx="123">
                  <c:v>172.667</c:v>
                </c:pt>
                <c:pt idx="124">
                  <c:v>168.56299999999999</c:v>
                </c:pt>
                <c:pt idx="125">
                  <c:v>165.13800000000001</c:v>
                </c:pt>
                <c:pt idx="126">
                  <c:v>161.77000000000001</c:v>
                </c:pt>
                <c:pt idx="127">
                  <c:v>156.32</c:v>
                </c:pt>
                <c:pt idx="128">
                  <c:v>154.74700000000001</c:v>
                </c:pt>
                <c:pt idx="129">
                  <c:v>154.67500000000001</c:v>
                </c:pt>
                <c:pt idx="130">
                  <c:v>157.33000000000001</c:v>
                </c:pt>
                <c:pt idx="131">
                  <c:v>157.22200000000001</c:v>
                </c:pt>
                <c:pt idx="132">
                  <c:v>159.02199999999999</c:v>
                </c:pt>
                <c:pt idx="133">
                  <c:v>159.221</c:v>
                </c:pt>
                <c:pt idx="134">
                  <c:v>160.05000000000001</c:v>
                </c:pt>
                <c:pt idx="135">
                  <c:v>162.64599999999999</c:v>
                </c:pt>
                <c:pt idx="136">
                  <c:v>164.17099999999999</c:v>
                </c:pt>
                <c:pt idx="137">
                  <c:v>164.32900000000001</c:v>
                </c:pt>
                <c:pt idx="138">
                  <c:v>164.06100000000001</c:v>
                </c:pt>
                <c:pt idx="139">
                  <c:v>168.62899999999999</c:v>
                </c:pt>
                <c:pt idx="140">
                  <c:v>167.81</c:v>
                </c:pt>
                <c:pt idx="141">
                  <c:v>166.15600000000001</c:v>
                </c:pt>
                <c:pt idx="142">
                  <c:v>167.471</c:v>
                </c:pt>
                <c:pt idx="143">
                  <c:v>177.73699999999999</c:v>
                </c:pt>
                <c:pt idx="144">
                  <c:v>182.69399999999999</c:v>
                </c:pt>
                <c:pt idx="145">
                  <c:v>192.10900000000001</c:v>
                </c:pt>
                <c:pt idx="146">
                  <c:v>192.1</c:v>
                </c:pt>
                <c:pt idx="147">
                  <c:v>184.654</c:v>
                </c:pt>
                <c:pt idx="148">
                  <c:v>185.61799999999999</c:v>
                </c:pt>
                <c:pt idx="149">
                  <c:v>185.91</c:v>
                </c:pt>
                <c:pt idx="150">
                  <c:v>183.928</c:v>
                </c:pt>
                <c:pt idx="151">
                  <c:v>181.93199999999999</c:v>
                </c:pt>
                <c:pt idx="152">
                  <c:v>187.904</c:v>
                </c:pt>
                <c:pt idx="153">
                  <c:v>199.46299999999999</c:v>
                </c:pt>
                <c:pt idx="154">
                  <c:v>203.226</c:v>
                </c:pt>
                <c:pt idx="155">
                  <c:v>202.47399999999999</c:v>
                </c:pt>
                <c:pt idx="156">
                  <c:v>195.751</c:v>
                </c:pt>
                <c:pt idx="157">
                  <c:v>193.869</c:v>
                </c:pt>
                <c:pt idx="158">
                  <c:v>194.16800000000001</c:v>
                </c:pt>
                <c:pt idx="159">
                  <c:v>194.982</c:v>
                </c:pt>
                <c:pt idx="160">
                  <c:v>193.41499999999999</c:v>
                </c:pt>
                <c:pt idx="161">
                  <c:v>187.166</c:v>
                </c:pt>
                <c:pt idx="162">
                  <c:v>189.27699999999999</c:v>
                </c:pt>
                <c:pt idx="163">
                  <c:v>183.54599999999999</c:v>
                </c:pt>
                <c:pt idx="164">
                  <c:v>175.69800000000001</c:v>
                </c:pt>
                <c:pt idx="165">
                  <c:v>170.47200000000001</c:v>
                </c:pt>
                <c:pt idx="166">
                  <c:v>166.839</c:v>
                </c:pt>
                <c:pt idx="167">
                  <c:v>177.35300000000001</c:v>
                </c:pt>
                <c:pt idx="168">
                  <c:v>191.31700000000001</c:v>
                </c:pt>
                <c:pt idx="169">
                  <c:v>195.61500000000001</c:v>
                </c:pt>
                <c:pt idx="170">
                  <c:v>192.91200000000001</c:v>
                </c:pt>
                <c:pt idx="171">
                  <c:v>180.16399999999999</c:v>
                </c:pt>
                <c:pt idx="172">
                  <c:v>174.57300000000001</c:v>
                </c:pt>
                <c:pt idx="173">
                  <c:v>175.71199999999999</c:v>
                </c:pt>
                <c:pt idx="174">
                  <c:v>179.21600000000001</c:v>
                </c:pt>
                <c:pt idx="175">
                  <c:v>181.405</c:v>
                </c:pt>
                <c:pt idx="176">
                  <c:v>181.68700000000001</c:v>
                </c:pt>
                <c:pt idx="177">
                  <c:v>186.70599999999999</c:v>
                </c:pt>
                <c:pt idx="178">
                  <c:v>193.333</c:v>
                </c:pt>
                <c:pt idx="179">
                  <c:v>194.595</c:v>
                </c:pt>
                <c:pt idx="180">
                  <c:v>201.56899999999999</c:v>
                </c:pt>
                <c:pt idx="181">
                  <c:v>207.001</c:v>
                </c:pt>
                <c:pt idx="182">
                  <c:v>210.95500000000001</c:v>
                </c:pt>
                <c:pt idx="183">
                  <c:v>211.74</c:v>
                </c:pt>
                <c:pt idx="184">
                  <c:v>220.214</c:v>
                </c:pt>
                <c:pt idx="185">
                  <c:v>223.601</c:v>
                </c:pt>
                <c:pt idx="186">
                  <c:v>222.83600000000001</c:v>
                </c:pt>
                <c:pt idx="187">
                  <c:v>216.65100000000001</c:v>
                </c:pt>
                <c:pt idx="188">
                  <c:v>215.364</c:v>
                </c:pt>
                <c:pt idx="189">
                  <c:v>216.44</c:v>
                </c:pt>
                <c:pt idx="190">
                  <c:v>211.74700000000001</c:v>
                </c:pt>
                <c:pt idx="191">
                  <c:v>200.798</c:v>
                </c:pt>
                <c:pt idx="192">
                  <c:v>205.15899999999999</c:v>
                </c:pt>
                <c:pt idx="193">
                  <c:v>206.69</c:v>
                </c:pt>
                <c:pt idx="194">
                  <c:v>209.72499999999999</c:v>
                </c:pt>
                <c:pt idx="195">
                  <c:v>215.66900000000001</c:v>
                </c:pt>
                <c:pt idx="196">
                  <c:v>211.214</c:v>
                </c:pt>
                <c:pt idx="197">
                  <c:v>212.87299999999999</c:v>
                </c:pt>
                <c:pt idx="198">
                  <c:v>210.62799999999999</c:v>
                </c:pt>
                <c:pt idx="199">
                  <c:v>221.48599999999999</c:v>
                </c:pt>
                <c:pt idx="200">
                  <c:v>220.40799999999999</c:v>
                </c:pt>
                <c:pt idx="201">
                  <c:v>209.93</c:v>
                </c:pt>
                <c:pt idx="202">
                  <c:v>202.24199999999999</c:v>
                </c:pt>
                <c:pt idx="203">
                  <c:v>197.99600000000001</c:v>
                </c:pt>
                <c:pt idx="204">
                  <c:v>195.917</c:v>
                </c:pt>
                <c:pt idx="205">
                  <c:v>238.649</c:v>
                </c:pt>
                <c:pt idx="206">
                  <c:v>231.02</c:v>
                </c:pt>
                <c:pt idx="207">
                  <c:v>221.881</c:v>
                </c:pt>
                <c:pt idx="208">
                  <c:v>219.06399999999999</c:v>
                </c:pt>
                <c:pt idx="209">
                  <c:v>214.64</c:v>
                </c:pt>
                <c:pt idx="210">
                  <c:v>222.55099999999999</c:v>
                </c:pt>
                <c:pt idx="211">
                  <c:v>223.94800000000001</c:v>
                </c:pt>
                <c:pt idx="212">
                  <c:v>220.179</c:v>
                </c:pt>
                <c:pt idx="213">
                  <c:v>218.946</c:v>
                </c:pt>
                <c:pt idx="214">
                  <c:v>221.36099999999999</c:v>
                </c:pt>
                <c:pt idx="215">
                  <c:v>223.26400000000001</c:v>
                </c:pt>
                <c:pt idx="216">
                  <c:v>218.18100000000001</c:v>
                </c:pt>
                <c:pt idx="217">
                  <c:v>217.869</c:v>
                </c:pt>
                <c:pt idx="218">
                  <c:v>216.459</c:v>
                </c:pt>
                <c:pt idx="219">
                  <c:v>214.72</c:v>
                </c:pt>
                <c:pt idx="220">
                  <c:v>226.61</c:v>
                </c:pt>
                <c:pt idx="221">
                  <c:v>239.328</c:v>
                </c:pt>
                <c:pt idx="222">
                  <c:v>249.33</c:v>
                </c:pt>
                <c:pt idx="223">
                  <c:v>266.09699999999998</c:v>
                </c:pt>
                <c:pt idx="224">
                  <c:v>272.387</c:v>
                </c:pt>
                <c:pt idx="225">
                  <c:v>249.893</c:v>
                </c:pt>
                <c:pt idx="226">
                  <c:v>242.82400000000001</c:v>
                </c:pt>
                <c:pt idx="227">
                  <c:v>237.17</c:v>
                </c:pt>
                <c:pt idx="228">
                  <c:v>241.143</c:v>
                </c:pt>
                <c:pt idx="229">
                  <c:v>242.82499999999999</c:v>
                </c:pt>
                <c:pt idx="230">
                  <c:v>251.28299999999999</c:v>
                </c:pt>
                <c:pt idx="231">
                  <c:v>260.73500000000001</c:v>
                </c:pt>
                <c:pt idx="232">
                  <c:v>277.97699999999998</c:v>
                </c:pt>
                <c:pt idx="233">
                  <c:v>260.84199999999998</c:v>
                </c:pt>
                <c:pt idx="234">
                  <c:v>239.28</c:v>
                </c:pt>
                <c:pt idx="235">
                  <c:v>237.756</c:v>
                </c:pt>
                <c:pt idx="236">
                  <c:v>236.93600000000001</c:v>
                </c:pt>
                <c:pt idx="237">
                  <c:v>209.148</c:v>
                </c:pt>
                <c:pt idx="238">
                  <c:v>208.45</c:v>
                </c:pt>
                <c:pt idx="239">
                  <c:v>205.03399999999999</c:v>
                </c:pt>
                <c:pt idx="240">
                  <c:v>225.08500000000001</c:v>
                </c:pt>
                <c:pt idx="241">
                  <c:v>240.94200000000001</c:v>
                </c:pt>
                <c:pt idx="242">
                  <c:v>251.24600000000001</c:v>
                </c:pt>
                <c:pt idx="243">
                  <c:v>250.23099999999999</c:v>
                </c:pt>
                <c:pt idx="244">
                  <c:v>253.292</c:v>
                </c:pt>
                <c:pt idx="245">
                  <c:v>233.386</c:v>
                </c:pt>
                <c:pt idx="246">
                  <c:v>218.26300000000001</c:v>
                </c:pt>
                <c:pt idx="247">
                  <c:v>219.39599999999999</c:v>
                </c:pt>
                <c:pt idx="248">
                  <c:v>219.77500000000001</c:v>
                </c:pt>
                <c:pt idx="249">
                  <c:v>221.47800000000001</c:v>
                </c:pt>
                <c:pt idx="250">
                  <c:v>233.62200000000001</c:v>
                </c:pt>
                <c:pt idx="251">
                  <c:v>244.05799999999999</c:v>
                </c:pt>
                <c:pt idx="252">
                  <c:v>237.41900000000001</c:v>
                </c:pt>
                <c:pt idx="253">
                  <c:v>224.505</c:v>
                </c:pt>
                <c:pt idx="254">
                  <c:v>222.846</c:v>
                </c:pt>
                <c:pt idx="255">
                  <c:v>230.71899999999999</c:v>
                </c:pt>
                <c:pt idx="256">
                  <c:v>236.399</c:v>
                </c:pt>
                <c:pt idx="257">
                  <c:v>234.863</c:v>
                </c:pt>
                <c:pt idx="258">
                  <c:v>250.86600000000001</c:v>
                </c:pt>
                <c:pt idx="259">
                  <c:v>260.483</c:v>
                </c:pt>
                <c:pt idx="260">
                  <c:v>262.37599999999998</c:v>
                </c:pt>
                <c:pt idx="261">
                  <c:v>261.12200000000001</c:v>
                </c:pt>
                <c:pt idx="262">
                  <c:v>253.523</c:v>
                </c:pt>
                <c:pt idx="263">
                  <c:v>245.185</c:v>
                </c:pt>
                <c:pt idx="264">
                  <c:v>236.14</c:v>
                </c:pt>
                <c:pt idx="265">
                  <c:v>242.31</c:v>
                </c:pt>
                <c:pt idx="266">
                  <c:v>263.26299999999998</c:v>
                </c:pt>
                <c:pt idx="267">
                  <c:v>283.87</c:v>
                </c:pt>
                <c:pt idx="268">
                  <c:v>283.86599999999999</c:v>
                </c:pt>
                <c:pt idx="269">
                  <c:v>282.11599999999999</c:v>
                </c:pt>
                <c:pt idx="270">
                  <c:v>283.00200000000001</c:v>
                </c:pt>
                <c:pt idx="271">
                  <c:v>267.79899999999998</c:v>
                </c:pt>
                <c:pt idx="272">
                  <c:v>280.20800000000003</c:v>
                </c:pt>
                <c:pt idx="273">
                  <c:v>288.56599999999997</c:v>
                </c:pt>
                <c:pt idx="274">
                  <c:v>288.45499999999998</c:v>
                </c:pt>
                <c:pt idx="275">
                  <c:v>296.33699999999999</c:v>
                </c:pt>
                <c:pt idx="276">
                  <c:v>309.09699999999998</c:v>
                </c:pt>
                <c:pt idx="277">
                  <c:v>325.57799999999997</c:v>
                </c:pt>
                <c:pt idx="278">
                  <c:v>321.51299999999998</c:v>
                </c:pt>
                <c:pt idx="279">
                  <c:v>313.82299999999998</c:v>
                </c:pt>
                <c:pt idx="280">
                  <c:v>317.45999999999998</c:v>
                </c:pt>
                <c:pt idx="281">
                  <c:v>310.31900000000002</c:v>
                </c:pt>
                <c:pt idx="282">
                  <c:v>318.31900000000002</c:v>
                </c:pt>
                <c:pt idx="283">
                  <c:v>316.52100000000002</c:v>
                </c:pt>
                <c:pt idx="284">
                  <c:v>317.70400000000001</c:v>
                </c:pt>
                <c:pt idx="285">
                  <c:v>298.40600000000001</c:v>
                </c:pt>
                <c:pt idx="286">
                  <c:v>283.209</c:v>
                </c:pt>
                <c:pt idx="287">
                  <c:v>276.988</c:v>
                </c:pt>
                <c:pt idx="288">
                  <c:v>275.07600000000002</c:v>
                </c:pt>
                <c:pt idx="289">
                  <c:v>271.99700000000001</c:v>
                </c:pt>
                <c:pt idx="290">
                  <c:v>283.09800000000001</c:v>
                </c:pt>
                <c:pt idx="291">
                  <c:v>291.46800000000002</c:v>
                </c:pt>
                <c:pt idx="292">
                  <c:v>295.79300000000001</c:v>
                </c:pt>
                <c:pt idx="293">
                  <c:v>285.92500000000001</c:v>
                </c:pt>
                <c:pt idx="294">
                  <c:v>298.55399999999997</c:v>
                </c:pt>
                <c:pt idx="295">
                  <c:v>290.42099999999999</c:v>
                </c:pt>
                <c:pt idx="296">
                  <c:v>277.5</c:v>
                </c:pt>
                <c:pt idx="297">
                  <c:v>259.40300000000002</c:v>
                </c:pt>
                <c:pt idx="298">
                  <c:v>258.54599999999999</c:v>
                </c:pt>
                <c:pt idx="299">
                  <c:v>258.38400000000001</c:v>
                </c:pt>
                <c:pt idx="300">
                  <c:v>273.54399999999998</c:v>
                </c:pt>
                <c:pt idx="301">
                  <c:v>274.976</c:v>
                </c:pt>
                <c:pt idx="302">
                  <c:v>277.78300000000002</c:v>
                </c:pt>
                <c:pt idx="303">
                  <c:v>273.45100000000002</c:v>
                </c:pt>
                <c:pt idx="304">
                  <c:v>266.83100000000002</c:v>
                </c:pt>
                <c:pt idx="305">
                  <c:v>269.85000000000002</c:v>
                </c:pt>
                <c:pt idx="306">
                  <c:v>270.411</c:v>
                </c:pt>
                <c:pt idx="307">
                  <c:v>267.68200000000002</c:v>
                </c:pt>
                <c:pt idx="308">
                  <c:v>262.00099999999998</c:v>
                </c:pt>
                <c:pt idx="309">
                  <c:v>262.93299999999999</c:v>
                </c:pt>
                <c:pt idx="310">
                  <c:v>271.37700000000001</c:v>
                </c:pt>
                <c:pt idx="311">
                  <c:v>289.54899999999998</c:v>
                </c:pt>
                <c:pt idx="312">
                  <c:v>316.21100000000001</c:v>
                </c:pt>
                <c:pt idx="313">
                  <c:v>300.173</c:v>
                </c:pt>
                <c:pt idx="314">
                  <c:v>300.31700000000001</c:v>
                </c:pt>
                <c:pt idx="315">
                  <c:v>286.839</c:v>
                </c:pt>
                <c:pt idx="316">
                  <c:v>284.76799999999997</c:v>
                </c:pt>
                <c:pt idx="317">
                  <c:v>277.32400000000001</c:v>
                </c:pt>
                <c:pt idx="318">
                  <c:v>281.61200000000002</c:v>
                </c:pt>
                <c:pt idx="319">
                  <c:v>275.471</c:v>
                </c:pt>
                <c:pt idx="320">
                  <c:v>291.81</c:v>
                </c:pt>
                <c:pt idx="321">
                  <c:v>295.721</c:v>
                </c:pt>
                <c:pt idx="322">
                  <c:v>297.41000000000003</c:v>
                </c:pt>
                <c:pt idx="323">
                  <c:v>301.99700000000001</c:v>
                </c:pt>
                <c:pt idx="324">
                  <c:v>313.149</c:v>
                </c:pt>
                <c:pt idx="325">
                  <c:v>302.75900000000001</c:v>
                </c:pt>
                <c:pt idx="326">
                  <c:v>299.577</c:v>
                </c:pt>
                <c:pt idx="327">
                  <c:v>292.53500000000003</c:v>
                </c:pt>
                <c:pt idx="328">
                  <c:v>269.983</c:v>
                </c:pt>
                <c:pt idx="329">
                  <c:v>275.02600000000001</c:v>
                </c:pt>
                <c:pt idx="330">
                  <c:v>281.62099999999998</c:v>
                </c:pt>
                <c:pt idx="331">
                  <c:v>269.44499999999999</c:v>
                </c:pt>
                <c:pt idx="332">
                  <c:v>286.25700000000001</c:v>
                </c:pt>
                <c:pt idx="333">
                  <c:v>310.23399999999998</c:v>
                </c:pt>
                <c:pt idx="334">
                  <c:v>327.56099999999998</c:v>
                </c:pt>
                <c:pt idx="335">
                  <c:v>333.89499999999998</c:v>
                </c:pt>
                <c:pt idx="336">
                  <c:v>330.47699999999998</c:v>
                </c:pt>
                <c:pt idx="337">
                  <c:v>321.75</c:v>
                </c:pt>
                <c:pt idx="338">
                  <c:v>315.14</c:v>
                </c:pt>
                <c:pt idx="339">
                  <c:v>314.77499999999998</c:v>
                </c:pt>
                <c:pt idx="340">
                  <c:v>316.09699999999998</c:v>
                </c:pt>
                <c:pt idx="341">
                  <c:v>311.71699999999998</c:v>
                </c:pt>
                <c:pt idx="342">
                  <c:v>317.94</c:v>
                </c:pt>
                <c:pt idx="343">
                  <c:v>330.27800000000002</c:v>
                </c:pt>
                <c:pt idx="344">
                  <c:v>345.67200000000003</c:v>
                </c:pt>
                <c:pt idx="345">
                  <c:v>361.762</c:v>
                </c:pt>
                <c:pt idx="346">
                  <c:v>358.35599999999999</c:v>
                </c:pt>
                <c:pt idx="347">
                  <c:v>347.51299999999998</c:v>
                </c:pt>
                <c:pt idx="348">
                  <c:v>345.95499999999998</c:v>
                </c:pt>
                <c:pt idx="349">
                  <c:v>346.32400000000001</c:v>
                </c:pt>
                <c:pt idx="350">
                  <c:v>350.40199999999999</c:v>
                </c:pt>
                <c:pt idx="351">
                  <c:v>333.38900000000001</c:v>
                </c:pt>
                <c:pt idx="352">
                  <c:v>331.37900000000002</c:v>
                </c:pt>
                <c:pt idx="353">
                  <c:v>340.47399999999999</c:v>
                </c:pt>
                <c:pt idx="354">
                  <c:v>364.09500000000003</c:v>
                </c:pt>
                <c:pt idx="355">
                  <c:v>369.428</c:v>
                </c:pt>
                <c:pt idx="356">
                  <c:v>346.57400000000001</c:v>
                </c:pt>
                <c:pt idx="357">
                  <c:v>324.24200000000002</c:v>
                </c:pt>
                <c:pt idx="358">
                  <c:v>324.66500000000002</c:v>
                </c:pt>
                <c:pt idx="359">
                  <c:v>335.78199999999998</c:v>
                </c:pt>
                <c:pt idx="360">
                  <c:v>335.38400000000001</c:v>
                </c:pt>
                <c:pt idx="361">
                  <c:v>340.346</c:v>
                </c:pt>
                <c:pt idx="362">
                  <c:v>356.048</c:v>
                </c:pt>
                <c:pt idx="363">
                  <c:v>358.75900000000001</c:v>
                </c:pt>
                <c:pt idx="364">
                  <c:v>356.04199999999997</c:v>
                </c:pt>
                <c:pt idx="365">
                  <c:v>354.12799999999999</c:v>
                </c:pt>
                <c:pt idx="366">
                  <c:v>361.387</c:v>
                </c:pt>
                <c:pt idx="367">
                  <c:v>360.75599999999997</c:v>
                </c:pt>
                <c:pt idx="368">
                  <c:v>356.79599999999999</c:v>
                </c:pt>
                <c:pt idx="369">
                  <c:v>349.12700000000001</c:v>
                </c:pt>
                <c:pt idx="370">
                  <c:v>353.33699999999999</c:v>
                </c:pt>
                <c:pt idx="371">
                  <c:v>369.60500000000002</c:v>
                </c:pt>
                <c:pt idx="372">
                  <c:v>365.15300000000002</c:v>
                </c:pt>
                <c:pt idx="373">
                  <c:v>384.08100000000002</c:v>
                </c:pt>
                <c:pt idx="374">
                  <c:v>385.77</c:v>
                </c:pt>
                <c:pt idx="375">
                  <c:v>372.084</c:v>
                </c:pt>
                <c:pt idx="376">
                  <c:v>386.14699999999999</c:v>
                </c:pt>
                <c:pt idx="377">
                  <c:v>381.56</c:v>
                </c:pt>
                <c:pt idx="378">
                  <c:v>425.19900000000001</c:v>
                </c:pt>
                <c:pt idx="379">
                  <c:v>441.91800000000001</c:v>
                </c:pt>
                <c:pt idx="380">
                  <c:v>448.983</c:v>
                </c:pt>
                <c:pt idx="381">
                  <c:v>451.25599999999997</c:v>
                </c:pt>
                <c:pt idx="382">
                  <c:v>428.76100000000002</c:v>
                </c:pt>
                <c:pt idx="383">
                  <c:v>414.13099999999997</c:v>
                </c:pt>
                <c:pt idx="384">
                  <c:v>410.80799999999999</c:v>
                </c:pt>
                <c:pt idx="385">
                  <c:v>409.89400000000001</c:v>
                </c:pt>
                <c:pt idx="386">
                  <c:v>404.59100000000001</c:v>
                </c:pt>
                <c:pt idx="387">
                  <c:v>404.54899999999998</c:v>
                </c:pt>
                <c:pt idx="388">
                  <c:v>399.577</c:v>
                </c:pt>
                <c:pt idx="389">
                  <c:v>391.85</c:v>
                </c:pt>
                <c:pt idx="390">
                  <c:v>389.37599999999998</c:v>
                </c:pt>
                <c:pt idx="391">
                  <c:v>384.34399999999999</c:v>
                </c:pt>
                <c:pt idx="392">
                  <c:v>382.66300000000001</c:v>
                </c:pt>
                <c:pt idx="393">
                  <c:v>382.964</c:v>
                </c:pt>
                <c:pt idx="394">
                  <c:v>403.25400000000002</c:v>
                </c:pt>
                <c:pt idx="395">
                  <c:v>423.69400000000002</c:v>
                </c:pt>
                <c:pt idx="396">
                  <c:v>428.31299999999999</c:v>
                </c:pt>
                <c:pt idx="397">
                  <c:v>422.07100000000003</c:v>
                </c:pt>
                <c:pt idx="398">
                  <c:v>421.38200000000001</c:v>
                </c:pt>
                <c:pt idx="399">
                  <c:v>411.45</c:v>
                </c:pt>
                <c:pt idx="400">
                  <c:v>401.18200000000002</c:v>
                </c:pt>
                <c:pt idx="401">
                  <c:v>378.78300000000002</c:v>
                </c:pt>
                <c:pt idx="402">
                  <c:v>394.774</c:v>
                </c:pt>
                <c:pt idx="403">
                  <c:v>383.00200000000001</c:v>
                </c:pt>
                <c:pt idx="404">
                  <c:v>373.61799999999999</c:v>
                </c:pt>
                <c:pt idx="405">
                  <c:v>365.16199999999998</c:v>
                </c:pt>
                <c:pt idx="406">
                  <c:v>359.214</c:v>
                </c:pt>
                <c:pt idx="407">
                  <c:v>362.96800000000002</c:v>
                </c:pt>
                <c:pt idx="408">
                  <c:v>360.06900000000002</c:v>
                </c:pt>
                <c:pt idx="409">
                  <c:v>358.15699999999998</c:v>
                </c:pt>
                <c:pt idx="410">
                  <c:v>369.05799999999999</c:v>
                </c:pt>
                <c:pt idx="411">
                  <c:v>347.363</c:v>
                </c:pt>
                <c:pt idx="412">
                  <c:v>337.85899999999998</c:v>
                </c:pt>
                <c:pt idx="413">
                  <c:v>335.63200000000001</c:v>
                </c:pt>
                <c:pt idx="414">
                  <c:v>323.68700000000001</c:v>
                </c:pt>
                <c:pt idx="415">
                  <c:v>319.53300000000002</c:v>
                </c:pt>
                <c:pt idx="416">
                  <c:v>317.54599999999999</c:v>
                </c:pt>
                <c:pt idx="417">
                  <c:v>296.57799999999997</c:v>
                </c:pt>
                <c:pt idx="418">
                  <c:v>281.41300000000001</c:v>
                </c:pt>
                <c:pt idx="419">
                  <c:v>280.10199999999998</c:v>
                </c:pt>
                <c:pt idx="420">
                  <c:v>285.78100000000001</c:v>
                </c:pt>
                <c:pt idx="421">
                  <c:v>283.47899999999998</c:v>
                </c:pt>
                <c:pt idx="422">
                  <c:v>280.935</c:v>
                </c:pt>
                <c:pt idx="423">
                  <c:v>284.524</c:v>
                </c:pt>
                <c:pt idx="424">
                  <c:v>296.76600000000002</c:v>
                </c:pt>
                <c:pt idx="425">
                  <c:v>301.21899999999999</c:v>
                </c:pt>
                <c:pt idx="426">
                  <c:v>315.25299999999999</c:v>
                </c:pt>
                <c:pt idx="427">
                  <c:v>342.52499999999998</c:v>
                </c:pt>
                <c:pt idx="428">
                  <c:v>327.399</c:v>
                </c:pt>
                <c:pt idx="429">
                  <c:v>322.404</c:v>
                </c:pt>
                <c:pt idx="430">
                  <c:v>307.661</c:v>
                </c:pt>
                <c:pt idx="431">
                  <c:v>298.60399999999998</c:v>
                </c:pt>
                <c:pt idx="432">
                  <c:v>302.85399999999998</c:v>
                </c:pt>
                <c:pt idx="433">
                  <c:v>290.08</c:v>
                </c:pt>
                <c:pt idx="434">
                  <c:v>285.21499999999997</c:v>
                </c:pt>
                <c:pt idx="435">
                  <c:v>284.20800000000003</c:v>
                </c:pt>
                <c:pt idx="436">
                  <c:v>276.86099999999999</c:v>
                </c:pt>
                <c:pt idx="437">
                  <c:v>274.26799999999997</c:v>
                </c:pt>
                <c:pt idx="438">
                  <c:v>272.42599999999999</c:v>
                </c:pt>
                <c:pt idx="439">
                  <c:v>259.80099999999999</c:v>
                </c:pt>
                <c:pt idx="440">
                  <c:v>258.29399999999998</c:v>
                </c:pt>
                <c:pt idx="441">
                  <c:v>255.46600000000001</c:v>
                </c:pt>
                <c:pt idx="442">
                  <c:v>249.31399999999999</c:v>
                </c:pt>
                <c:pt idx="443">
                  <c:v>247.20500000000001</c:v>
                </c:pt>
                <c:pt idx="444">
                  <c:v>248.483</c:v>
                </c:pt>
                <c:pt idx="445">
                  <c:v>251.14</c:v>
                </c:pt>
                <c:pt idx="446">
                  <c:v>248.934</c:v>
                </c:pt>
                <c:pt idx="447">
                  <c:v>250.56299999999999</c:v>
                </c:pt>
                <c:pt idx="448">
                  <c:v>243.69900000000001</c:v>
                </c:pt>
                <c:pt idx="449">
                  <c:v>244.73099999999999</c:v>
                </c:pt>
                <c:pt idx="450">
                  <c:v>250.55500000000001</c:v>
                </c:pt>
                <c:pt idx="451">
                  <c:v>244.78200000000001</c:v>
                </c:pt>
                <c:pt idx="452">
                  <c:v>238.03100000000001</c:v>
                </c:pt>
                <c:pt idx="453">
                  <c:v>236.17</c:v>
                </c:pt>
                <c:pt idx="454">
                  <c:v>234.34899999999999</c:v>
                </c:pt>
                <c:pt idx="455">
                  <c:v>233.929</c:v>
                </c:pt>
                <c:pt idx="456">
                  <c:v>234.46</c:v>
                </c:pt>
                <c:pt idx="457">
                  <c:v>234.31800000000001</c:v>
                </c:pt>
                <c:pt idx="458">
                  <c:v>241.21100000000001</c:v>
                </c:pt>
                <c:pt idx="459">
                  <c:v>243.184</c:v>
                </c:pt>
                <c:pt idx="460">
                  <c:v>238.03200000000001</c:v>
                </c:pt>
                <c:pt idx="461">
                  <c:v>241.56800000000001</c:v>
                </c:pt>
                <c:pt idx="462">
                  <c:v>253.887</c:v>
                </c:pt>
                <c:pt idx="463">
                  <c:v>267.86500000000001</c:v>
                </c:pt>
                <c:pt idx="464">
                  <c:v>270.41399999999999</c:v>
                </c:pt>
                <c:pt idx="465">
                  <c:v>274.238</c:v>
                </c:pt>
                <c:pt idx="466">
                  <c:v>276.57100000000003</c:v>
                </c:pt>
                <c:pt idx="467">
                  <c:v>274.13799999999998</c:v>
                </c:pt>
                <c:pt idx="468">
                  <c:v>270.71199999999999</c:v>
                </c:pt>
                <c:pt idx="469">
                  <c:v>265.88400000000001</c:v>
                </c:pt>
                <c:pt idx="470">
                  <c:v>267.01799999999997</c:v>
                </c:pt>
                <c:pt idx="471">
                  <c:v>267.93099999999998</c:v>
                </c:pt>
                <c:pt idx="472">
                  <c:v>270.67599999999999</c:v>
                </c:pt>
                <c:pt idx="473">
                  <c:v>269.49700000000001</c:v>
                </c:pt>
                <c:pt idx="474">
                  <c:v>265.78100000000001</c:v>
                </c:pt>
                <c:pt idx="475">
                  <c:v>268.76400000000001</c:v>
                </c:pt>
                <c:pt idx="476">
                  <c:v>276.11900000000003</c:v>
                </c:pt>
                <c:pt idx="477">
                  <c:v>275.87900000000002</c:v>
                </c:pt>
                <c:pt idx="478">
                  <c:v>276.11</c:v>
                </c:pt>
                <c:pt idx="479">
                  <c:v>274.286</c:v>
                </c:pt>
                <c:pt idx="480">
                  <c:v>269.40199999999999</c:v>
                </c:pt>
                <c:pt idx="481">
                  <c:v>270.57299999999998</c:v>
                </c:pt>
                <c:pt idx="482">
                  <c:v>264.81799999999998</c:v>
                </c:pt>
                <c:pt idx="483">
                  <c:v>255.857</c:v>
                </c:pt>
                <c:pt idx="484">
                  <c:v>252.75700000000001</c:v>
                </c:pt>
                <c:pt idx="485">
                  <c:v>250.143</c:v>
                </c:pt>
                <c:pt idx="486">
                  <c:v>253.00299999999999</c:v>
                </c:pt>
                <c:pt idx="487">
                  <c:v>251.05699999999999</c:v>
                </c:pt>
                <c:pt idx="488">
                  <c:v>244.96299999999999</c:v>
                </c:pt>
                <c:pt idx="489">
                  <c:v>239.67699999999999</c:v>
                </c:pt>
                <c:pt idx="490">
                  <c:v>242.173</c:v>
                </c:pt>
                <c:pt idx="491">
                  <c:v>245.86600000000001</c:v>
                </c:pt>
                <c:pt idx="492">
                  <c:v>243.791</c:v>
                </c:pt>
                <c:pt idx="493">
                  <c:v>243.46299999999999</c:v>
                </c:pt>
                <c:pt idx="494">
                  <c:v>259.75700000000001</c:v>
                </c:pt>
                <c:pt idx="495">
                  <c:v>261.07</c:v>
                </c:pt>
                <c:pt idx="496">
                  <c:v>261.90199999999999</c:v>
                </c:pt>
                <c:pt idx="497">
                  <c:v>262.43099999999998</c:v>
                </c:pt>
                <c:pt idx="498">
                  <c:v>257.447</c:v>
                </c:pt>
                <c:pt idx="499">
                  <c:v>255.26499999999999</c:v>
                </c:pt>
                <c:pt idx="500">
                  <c:v>254.65799999999999</c:v>
                </c:pt>
                <c:pt idx="501">
                  <c:v>252.035</c:v>
                </c:pt>
                <c:pt idx="502">
                  <c:v>253.30099999999999</c:v>
                </c:pt>
                <c:pt idx="503">
                  <c:v>255.375</c:v>
                </c:pt>
                <c:pt idx="504">
                  <c:v>257.31299999999999</c:v>
                </c:pt>
                <c:pt idx="505">
                  <c:v>245.303</c:v>
                </c:pt>
                <c:pt idx="506">
                  <c:v>251.40700000000001</c:v>
                </c:pt>
                <c:pt idx="507">
                  <c:v>257.46499999999997</c:v>
                </c:pt>
                <c:pt idx="508">
                  <c:v>265.59500000000003</c:v>
                </c:pt>
                <c:pt idx="509" formatCode="General">
                  <c:v>285.50400000000002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98-47CC-9DEB-645E3007B4D3}"/>
            </c:ext>
          </c:extLst>
        </c:ser>
        <c:ser>
          <c:idx val="7"/>
          <c:order val="7"/>
          <c:tx>
            <c:strRef>
              <c:f>'directH (tkr)'!$B$32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(tkr)'!$F$32:$SU$32</c:f>
              <c:numCache>
                <c:formatCode>0</c:formatCode>
                <c:ptCount val="510"/>
                <c:pt idx="0">
                  <c:v>376.38400000000001</c:v>
                </c:pt>
                <c:pt idx="1">
                  <c:v>382.34399999999999</c:v>
                </c:pt>
                <c:pt idx="2">
                  <c:v>385.90499999999997</c:v>
                </c:pt>
                <c:pt idx="3">
                  <c:v>397.01</c:v>
                </c:pt>
                <c:pt idx="4">
                  <c:v>399.197</c:v>
                </c:pt>
                <c:pt idx="5">
                  <c:v>395.68700000000001</c:v>
                </c:pt>
                <c:pt idx="6">
                  <c:v>379.03100000000001</c:v>
                </c:pt>
                <c:pt idx="7">
                  <c:v>369.846</c:v>
                </c:pt>
                <c:pt idx="8">
                  <c:v>379.78500000000003</c:v>
                </c:pt>
                <c:pt idx="9">
                  <c:v>362.17899999999997</c:v>
                </c:pt>
                <c:pt idx="10">
                  <c:v>359.54500000000002</c:v>
                </c:pt>
                <c:pt idx="11">
                  <c:v>325.702</c:v>
                </c:pt>
                <c:pt idx="12">
                  <c:v>301.75200000000001</c:v>
                </c:pt>
                <c:pt idx="13">
                  <c:v>328.64</c:v>
                </c:pt>
                <c:pt idx="14">
                  <c:v>320.49799999999999</c:v>
                </c:pt>
                <c:pt idx="15">
                  <c:v>339.983</c:v>
                </c:pt>
                <c:pt idx="16">
                  <c:v>300.19600000000003</c:v>
                </c:pt>
                <c:pt idx="17">
                  <c:v>259.541</c:v>
                </c:pt>
                <c:pt idx="18">
                  <c:v>190.495</c:v>
                </c:pt>
                <c:pt idx="19">
                  <c:v>215.75700000000001</c:v>
                </c:pt>
                <c:pt idx="20">
                  <c:v>282.90199999999999</c:v>
                </c:pt>
                <c:pt idx="21">
                  <c:v>306.55900000000003</c:v>
                </c:pt>
                <c:pt idx="22">
                  <c:v>351.63200000000001</c:v>
                </c:pt>
                <c:pt idx="23">
                  <c:v>361.54899999999998</c:v>
                </c:pt>
                <c:pt idx="24">
                  <c:v>353.47800000000001</c:v>
                </c:pt>
                <c:pt idx="25">
                  <c:v>329.863</c:v>
                </c:pt>
                <c:pt idx="26">
                  <c:v>322.233</c:v>
                </c:pt>
                <c:pt idx="27">
                  <c:v>352.17</c:v>
                </c:pt>
                <c:pt idx="28">
                  <c:v>388.851</c:v>
                </c:pt>
                <c:pt idx="29">
                  <c:v>383.48599999999999</c:v>
                </c:pt>
                <c:pt idx="30">
                  <c:v>376.81299999999999</c:v>
                </c:pt>
                <c:pt idx="31">
                  <c:v>386.44400000000002</c:v>
                </c:pt>
                <c:pt idx="32">
                  <c:v>407.66399999999999</c:v>
                </c:pt>
                <c:pt idx="33">
                  <c:v>459.40699999999998</c:v>
                </c:pt>
                <c:pt idx="34">
                  <c:v>485.39499999999998</c:v>
                </c:pt>
                <c:pt idx="35">
                  <c:v>485.49099999999999</c:v>
                </c:pt>
                <c:pt idx="36">
                  <c:v>462.404</c:v>
                </c:pt>
                <c:pt idx="37">
                  <c:v>448.483</c:v>
                </c:pt>
                <c:pt idx="38">
                  <c:v>455.21600000000001</c:v>
                </c:pt>
                <c:pt idx="39">
                  <c:v>468.90800000000002</c:v>
                </c:pt>
                <c:pt idx="40">
                  <c:v>474.16899999999998</c:v>
                </c:pt>
                <c:pt idx="41">
                  <c:v>484.88600000000002</c:v>
                </c:pt>
                <c:pt idx="42">
                  <c:v>495.86799999999999</c:v>
                </c:pt>
                <c:pt idx="43">
                  <c:v>522.94000000000005</c:v>
                </c:pt>
                <c:pt idx="44">
                  <c:v>461.30399999999997</c:v>
                </c:pt>
                <c:pt idx="45">
                  <c:v>433.52</c:v>
                </c:pt>
                <c:pt idx="46">
                  <c:v>410.86</c:v>
                </c:pt>
                <c:pt idx="47">
                  <c:v>387.54500000000002</c:v>
                </c:pt>
                <c:pt idx="48">
                  <c:v>417.08699999999999</c:v>
                </c:pt>
                <c:pt idx="49">
                  <c:v>439.56799999999998</c:v>
                </c:pt>
                <c:pt idx="50">
                  <c:v>520.66600000000005</c:v>
                </c:pt>
                <c:pt idx="51">
                  <c:v>518.64400000000001</c:v>
                </c:pt>
                <c:pt idx="52">
                  <c:v>485.65499999999997</c:v>
                </c:pt>
                <c:pt idx="53">
                  <c:v>455.45499999999998</c:v>
                </c:pt>
                <c:pt idx="54">
                  <c:v>440.26600000000002</c:v>
                </c:pt>
                <c:pt idx="55">
                  <c:v>376.41199999999998</c:v>
                </c:pt>
                <c:pt idx="56">
                  <c:v>334.43</c:v>
                </c:pt>
                <c:pt idx="57">
                  <c:v>443.42</c:v>
                </c:pt>
                <c:pt idx="58">
                  <c:v>558.774</c:v>
                </c:pt>
                <c:pt idx="59">
                  <c:v>582.07399999999996</c:v>
                </c:pt>
                <c:pt idx="60">
                  <c:v>649.65599999999995</c:v>
                </c:pt>
                <c:pt idx="61">
                  <c:v>657.548</c:v>
                </c:pt>
                <c:pt idx="62">
                  <c:v>623.61400000000003</c:v>
                </c:pt>
                <c:pt idx="63">
                  <c:v>595.245</c:v>
                </c:pt>
                <c:pt idx="64">
                  <c:v>587.14499999999998</c:v>
                </c:pt>
                <c:pt idx="65">
                  <c:v>584.76099999999997</c:v>
                </c:pt>
                <c:pt idx="66">
                  <c:v>507.536</c:v>
                </c:pt>
                <c:pt idx="67">
                  <c:v>475.59</c:v>
                </c:pt>
                <c:pt idx="68">
                  <c:v>467.49200000000002</c:v>
                </c:pt>
                <c:pt idx="69">
                  <c:v>648.56899999999996</c:v>
                </c:pt>
                <c:pt idx="70">
                  <c:v>719.15</c:v>
                </c:pt>
                <c:pt idx="71">
                  <c:v>677.79200000000003</c:v>
                </c:pt>
                <c:pt idx="72">
                  <c:v>835.79100000000005</c:v>
                </c:pt>
                <c:pt idx="73">
                  <c:v>870.351</c:v>
                </c:pt>
                <c:pt idx="74">
                  <c:v>709.58799999999997</c:v>
                </c:pt>
                <c:pt idx="75">
                  <c:v>592.97400000000005</c:v>
                </c:pt>
                <c:pt idx="76">
                  <c:v>445.029</c:v>
                </c:pt>
                <c:pt idx="77">
                  <c:v>412.89400000000001</c:v>
                </c:pt>
                <c:pt idx="78">
                  <c:v>315.36</c:v>
                </c:pt>
                <c:pt idx="79">
                  <c:v>296.137</c:v>
                </c:pt>
                <c:pt idx="80">
                  <c:v>327.77699999999999</c:v>
                </c:pt>
                <c:pt idx="81">
                  <c:v>236.57</c:v>
                </c:pt>
                <c:pt idx="82">
                  <c:v>202.76400000000001</c:v>
                </c:pt>
                <c:pt idx="83">
                  <c:v>184.791</c:v>
                </c:pt>
                <c:pt idx="84">
                  <c:v>197.88399999999999</c:v>
                </c:pt>
                <c:pt idx="85">
                  <c:v>245.399</c:v>
                </c:pt>
                <c:pt idx="86">
                  <c:v>249.226</c:v>
                </c:pt>
                <c:pt idx="87">
                  <c:v>207.26</c:v>
                </c:pt>
                <c:pt idx="88">
                  <c:v>180.54599999999999</c:v>
                </c:pt>
                <c:pt idx="89">
                  <c:v>166.215</c:v>
                </c:pt>
                <c:pt idx="90">
                  <c:v>159.21700000000001</c:v>
                </c:pt>
                <c:pt idx="91">
                  <c:v>133.559</c:v>
                </c:pt>
                <c:pt idx="92">
                  <c:v>134.18</c:v>
                </c:pt>
                <c:pt idx="93">
                  <c:v>136.02799999999999</c:v>
                </c:pt>
                <c:pt idx="94">
                  <c:v>136.94900000000001</c:v>
                </c:pt>
                <c:pt idx="95">
                  <c:v>135.33799999999999</c:v>
                </c:pt>
                <c:pt idx="96">
                  <c:v>134.303</c:v>
                </c:pt>
                <c:pt idx="97">
                  <c:v>134.27099999999999</c:v>
                </c:pt>
                <c:pt idx="98">
                  <c:v>133.40100000000001</c:v>
                </c:pt>
                <c:pt idx="99">
                  <c:v>135.03899999999999</c:v>
                </c:pt>
                <c:pt idx="100">
                  <c:v>135.78700000000001</c:v>
                </c:pt>
                <c:pt idx="101">
                  <c:v>132.529</c:v>
                </c:pt>
                <c:pt idx="102">
                  <c:v>130.80500000000001</c:v>
                </c:pt>
                <c:pt idx="103">
                  <c:v>135.21100000000001</c:v>
                </c:pt>
                <c:pt idx="104">
                  <c:v>143.73099999999999</c:v>
                </c:pt>
                <c:pt idx="105">
                  <c:v>152.39400000000001</c:v>
                </c:pt>
                <c:pt idx="106">
                  <c:v>150.244</c:v>
                </c:pt>
                <c:pt idx="107">
                  <c:v>149.245</c:v>
                </c:pt>
                <c:pt idx="108">
                  <c:v>144.91200000000001</c:v>
                </c:pt>
                <c:pt idx="109">
                  <c:v>148.852</c:v>
                </c:pt>
                <c:pt idx="110">
                  <c:v>149.92400000000001</c:v>
                </c:pt>
                <c:pt idx="111">
                  <c:v>136.97900000000001</c:v>
                </c:pt>
                <c:pt idx="112">
                  <c:v>133.47999999999999</c:v>
                </c:pt>
                <c:pt idx="113">
                  <c:v>130.06399999999999</c:v>
                </c:pt>
                <c:pt idx="114">
                  <c:v>130.70400000000001</c:v>
                </c:pt>
                <c:pt idx="115">
                  <c:v>128.81200000000001</c:v>
                </c:pt>
                <c:pt idx="116">
                  <c:v>132.82400000000001</c:v>
                </c:pt>
                <c:pt idx="117">
                  <c:v>139.69300000000001</c:v>
                </c:pt>
                <c:pt idx="118">
                  <c:v>144.29599999999999</c:v>
                </c:pt>
                <c:pt idx="119">
                  <c:v>145.76300000000001</c:v>
                </c:pt>
                <c:pt idx="120">
                  <c:v>146.43</c:v>
                </c:pt>
                <c:pt idx="121">
                  <c:v>148.31100000000001</c:v>
                </c:pt>
                <c:pt idx="122">
                  <c:v>150.251</c:v>
                </c:pt>
                <c:pt idx="123">
                  <c:v>154.00800000000001</c:v>
                </c:pt>
                <c:pt idx="124">
                  <c:v>151.52699999999999</c:v>
                </c:pt>
                <c:pt idx="125">
                  <c:v>148.49700000000001</c:v>
                </c:pt>
                <c:pt idx="126">
                  <c:v>142.679</c:v>
                </c:pt>
                <c:pt idx="127">
                  <c:v>141.773</c:v>
                </c:pt>
                <c:pt idx="128">
                  <c:v>139.82599999999999</c:v>
                </c:pt>
                <c:pt idx="129">
                  <c:v>140.792</c:v>
                </c:pt>
                <c:pt idx="130">
                  <c:v>142.797</c:v>
                </c:pt>
                <c:pt idx="131">
                  <c:v>145.13999999999999</c:v>
                </c:pt>
                <c:pt idx="132">
                  <c:v>145.5</c:v>
                </c:pt>
                <c:pt idx="133">
                  <c:v>145.57599999999999</c:v>
                </c:pt>
                <c:pt idx="134">
                  <c:v>146.22800000000001</c:v>
                </c:pt>
                <c:pt idx="135">
                  <c:v>150.13300000000001</c:v>
                </c:pt>
                <c:pt idx="136">
                  <c:v>150.81899999999999</c:v>
                </c:pt>
                <c:pt idx="137">
                  <c:v>150.828</c:v>
                </c:pt>
                <c:pt idx="138">
                  <c:v>151.964</c:v>
                </c:pt>
                <c:pt idx="139">
                  <c:v>155.667</c:v>
                </c:pt>
                <c:pt idx="140">
                  <c:v>153.14699999999999</c:v>
                </c:pt>
                <c:pt idx="141">
                  <c:v>149.738</c:v>
                </c:pt>
                <c:pt idx="142">
                  <c:v>147.821</c:v>
                </c:pt>
                <c:pt idx="143">
                  <c:v>153.58500000000001</c:v>
                </c:pt>
                <c:pt idx="144">
                  <c:v>155.19</c:v>
                </c:pt>
                <c:pt idx="145">
                  <c:v>166.01</c:v>
                </c:pt>
                <c:pt idx="146">
                  <c:v>164.608</c:v>
                </c:pt>
                <c:pt idx="147">
                  <c:v>157.464</c:v>
                </c:pt>
                <c:pt idx="148">
                  <c:v>160.96</c:v>
                </c:pt>
                <c:pt idx="149">
                  <c:v>159.126</c:v>
                </c:pt>
                <c:pt idx="150">
                  <c:v>161.852</c:v>
                </c:pt>
                <c:pt idx="151">
                  <c:v>159.43199999999999</c:v>
                </c:pt>
                <c:pt idx="152">
                  <c:v>166.78800000000001</c:v>
                </c:pt>
                <c:pt idx="153">
                  <c:v>183.31299999999999</c:v>
                </c:pt>
                <c:pt idx="154">
                  <c:v>187.73599999999999</c:v>
                </c:pt>
                <c:pt idx="155">
                  <c:v>186.27199999999999</c:v>
                </c:pt>
                <c:pt idx="156">
                  <c:v>179.16300000000001</c:v>
                </c:pt>
                <c:pt idx="157">
                  <c:v>178.084</c:v>
                </c:pt>
                <c:pt idx="158">
                  <c:v>178.15600000000001</c:v>
                </c:pt>
                <c:pt idx="159">
                  <c:v>178.75200000000001</c:v>
                </c:pt>
                <c:pt idx="160">
                  <c:v>179.27099999999999</c:v>
                </c:pt>
                <c:pt idx="161">
                  <c:v>175.422</c:v>
                </c:pt>
                <c:pt idx="162">
                  <c:v>176.65199999999999</c:v>
                </c:pt>
                <c:pt idx="163">
                  <c:v>169.38</c:v>
                </c:pt>
                <c:pt idx="164">
                  <c:v>162.80500000000001</c:v>
                </c:pt>
                <c:pt idx="165">
                  <c:v>156.893</c:v>
                </c:pt>
                <c:pt idx="166">
                  <c:v>154.59700000000001</c:v>
                </c:pt>
                <c:pt idx="167">
                  <c:v>160.1</c:v>
                </c:pt>
                <c:pt idx="168">
                  <c:v>172.631</c:v>
                </c:pt>
                <c:pt idx="169">
                  <c:v>172.53899999999999</c:v>
                </c:pt>
                <c:pt idx="170">
                  <c:v>168.899</c:v>
                </c:pt>
                <c:pt idx="171">
                  <c:v>164.14699999999999</c:v>
                </c:pt>
                <c:pt idx="172">
                  <c:v>156.89699999999999</c:v>
                </c:pt>
                <c:pt idx="173">
                  <c:v>159.416</c:v>
                </c:pt>
                <c:pt idx="174">
                  <c:v>164.06399999999999</c:v>
                </c:pt>
                <c:pt idx="175">
                  <c:v>168.95</c:v>
                </c:pt>
                <c:pt idx="176">
                  <c:v>169.86799999999999</c:v>
                </c:pt>
                <c:pt idx="177">
                  <c:v>175.87299999999999</c:v>
                </c:pt>
                <c:pt idx="178">
                  <c:v>181.43899999999999</c:v>
                </c:pt>
                <c:pt idx="179">
                  <c:v>182.10599999999999</c:v>
                </c:pt>
                <c:pt idx="180">
                  <c:v>189.37</c:v>
                </c:pt>
                <c:pt idx="181">
                  <c:v>193.249</c:v>
                </c:pt>
                <c:pt idx="182">
                  <c:v>198.613</c:v>
                </c:pt>
                <c:pt idx="183">
                  <c:v>200.99600000000001</c:v>
                </c:pt>
                <c:pt idx="184">
                  <c:v>206.19900000000001</c:v>
                </c:pt>
                <c:pt idx="185">
                  <c:v>211.18299999999999</c:v>
                </c:pt>
                <c:pt idx="186">
                  <c:v>208.77099999999999</c:v>
                </c:pt>
                <c:pt idx="187">
                  <c:v>201.78</c:v>
                </c:pt>
                <c:pt idx="188">
                  <c:v>198.77099999999999</c:v>
                </c:pt>
                <c:pt idx="189">
                  <c:v>201.16399999999999</c:v>
                </c:pt>
                <c:pt idx="190">
                  <c:v>191.90199999999999</c:v>
                </c:pt>
                <c:pt idx="191">
                  <c:v>183.31399999999999</c:v>
                </c:pt>
                <c:pt idx="192">
                  <c:v>188.685</c:v>
                </c:pt>
                <c:pt idx="193">
                  <c:v>189.726</c:v>
                </c:pt>
                <c:pt idx="194">
                  <c:v>192.453</c:v>
                </c:pt>
                <c:pt idx="195">
                  <c:v>201.47499999999999</c:v>
                </c:pt>
                <c:pt idx="196">
                  <c:v>196.94499999999999</c:v>
                </c:pt>
                <c:pt idx="197">
                  <c:v>197.839</c:v>
                </c:pt>
                <c:pt idx="198">
                  <c:v>195.62700000000001</c:v>
                </c:pt>
                <c:pt idx="199">
                  <c:v>205.31200000000001</c:v>
                </c:pt>
                <c:pt idx="200">
                  <c:v>203.72300000000001</c:v>
                </c:pt>
                <c:pt idx="201">
                  <c:v>189.994</c:v>
                </c:pt>
                <c:pt idx="202">
                  <c:v>181.57499999999999</c:v>
                </c:pt>
                <c:pt idx="203">
                  <c:v>179.76400000000001</c:v>
                </c:pt>
                <c:pt idx="204">
                  <c:v>176.815</c:v>
                </c:pt>
                <c:pt idx="205">
                  <c:v>213.477</c:v>
                </c:pt>
                <c:pt idx="206">
                  <c:v>207.10599999999999</c:v>
                </c:pt>
                <c:pt idx="207">
                  <c:v>197.03</c:v>
                </c:pt>
                <c:pt idx="208">
                  <c:v>189.65700000000001</c:v>
                </c:pt>
                <c:pt idx="209">
                  <c:v>185.02099999999999</c:v>
                </c:pt>
                <c:pt idx="210">
                  <c:v>192.529</c:v>
                </c:pt>
                <c:pt idx="211">
                  <c:v>194.85400000000001</c:v>
                </c:pt>
                <c:pt idx="212">
                  <c:v>189.55500000000001</c:v>
                </c:pt>
                <c:pt idx="213">
                  <c:v>188.221</c:v>
                </c:pt>
                <c:pt idx="214">
                  <c:v>190.59299999999999</c:v>
                </c:pt>
                <c:pt idx="215">
                  <c:v>190.83</c:v>
                </c:pt>
                <c:pt idx="216">
                  <c:v>188.489</c:v>
                </c:pt>
                <c:pt idx="217">
                  <c:v>191.41300000000001</c:v>
                </c:pt>
                <c:pt idx="218">
                  <c:v>190.614</c:v>
                </c:pt>
                <c:pt idx="219">
                  <c:v>187.054</c:v>
                </c:pt>
                <c:pt idx="220">
                  <c:v>199.38200000000001</c:v>
                </c:pt>
                <c:pt idx="221">
                  <c:v>211.27099999999999</c:v>
                </c:pt>
                <c:pt idx="222">
                  <c:v>222.24100000000001</c:v>
                </c:pt>
                <c:pt idx="223">
                  <c:v>234.06399999999999</c:v>
                </c:pt>
                <c:pt idx="224">
                  <c:v>237.31299999999999</c:v>
                </c:pt>
                <c:pt idx="225">
                  <c:v>215.12</c:v>
                </c:pt>
                <c:pt idx="226">
                  <c:v>209.36699999999999</c:v>
                </c:pt>
                <c:pt idx="227">
                  <c:v>197.37299999999999</c:v>
                </c:pt>
                <c:pt idx="228">
                  <c:v>205.755</c:v>
                </c:pt>
                <c:pt idx="229">
                  <c:v>206.73599999999999</c:v>
                </c:pt>
                <c:pt idx="230">
                  <c:v>221.19800000000001</c:v>
                </c:pt>
                <c:pt idx="231">
                  <c:v>233.98099999999999</c:v>
                </c:pt>
                <c:pt idx="232">
                  <c:v>249.53100000000001</c:v>
                </c:pt>
                <c:pt idx="233">
                  <c:v>230.72300000000001</c:v>
                </c:pt>
                <c:pt idx="234">
                  <c:v>204.114</c:v>
                </c:pt>
                <c:pt idx="235">
                  <c:v>205.75</c:v>
                </c:pt>
                <c:pt idx="236">
                  <c:v>207.89099999999999</c:v>
                </c:pt>
                <c:pt idx="237">
                  <c:v>184.08600000000001</c:v>
                </c:pt>
                <c:pt idx="238">
                  <c:v>182.43199999999999</c:v>
                </c:pt>
                <c:pt idx="239">
                  <c:v>178.19399999999999</c:v>
                </c:pt>
                <c:pt idx="240">
                  <c:v>203.58199999999999</c:v>
                </c:pt>
                <c:pt idx="241">
                  <c:v>222.28100000000001</c:v>
                </c:pt>
                <c:pt idx="242">
                  <c:v>228.62100000000001</c:v>
                </c:pt>
                <c:pt idx="243">
                  <c:v>227.399</c:v>
                </c:pt>
                <c:pt idx="244">
                  <c:v>234.53800000000001</c:v>
                </c:pt>
                <c:pt idx="245">
                  <c:v>216.92599999999999</c:v>
                </c:pt>
                <c:pt idx="246">
                  <c:v>198.84899999999999</c:v>
                </c:pt>
                <c:pt idx="247">
                  <c:v>198.964</c:v>
                </c:pt>
                <c:pt idx="248">
                  <c:v>197.54499999999999</c:v>
                </c:pt>
                <c:pt idx="249">
                  <c:v>197.12799999999999</c:v>
                </c:pt>
                <c:pt idx="250">
                  <c:v>208.98699999999999</c:v>
                </c:pt>
                <c:pt idx="251">
                  <c:v>218.48400000000001</c:v>
                </c:pt>
                <c:pt idx="252">
                  <c:v>209.04499999999999</c:v>
                </c:pt>
                <c:pt idx="253">
                  <c:v>191.631</c:v>
                </c:pt>
                <c:pt idx="254">
                  <c:v>189.51</c:v>
                </c:pt>
                <c:pt idx="255">
                  <c:v>197.98099999999999</c:v>
                </c:pt>
                <c:pt idx="256">
                  <c:v>202.43299999999999</c:v>
                </c:pt>
                <c:pt idx="257">
                  <c:v>200.56399999999999</c:v>
                </c:pt>
                <c:pt idx="258">
                  <c:v>219.37200000000001</c:v>
                </c:pt>
                <c:pt idx="259">
                  <c:v>226.93600000000001</c:v>
                </c:pt>
                <c:pt idx="260">
                  <c:v>231.601</c:v>
                </c:pt>
                <c:pt idx="261">
                  <c:v>228.88399999999999</c:v>
                </c:pt>
                <c:pt idx="262">
                  <c:v>218.322</c:v>
                </c:pt>
                <c:pt idx="263">
                  <c:v>207.934</c:v>
                </c:pt>
                <c:pt idx="264">
                  <c:v>200.74700000000001</c:v>
                </c:pt>
                <c:pt idx="265">
                  <c:v>207.928</c:v>
                </c:pt>
                <c:pt idx="266">
                  <c:v>231.565</c:v>
                </c:pt>
                <c:pt idx="267">
                  <c:v>254.43299999999999</c:v>
                </c:pt>
                <c:pt idx="268">
                  <c:v>255.00399999999999</c:v>
                </c:pt>
                <c:pt idx="269">
                  <c:v>253.61500000000001</c:v>
                </c:pt>
                <c:pt idx="270">
                  <c:v>257.23</c:v>
                </c:pt>
                <c:pt idx="271">
                  <c:v>239.352</c:v>
                </c:pt>
                <c:pt idx="272">
                  <c:v>256.666</c:v>
                </c:pt>
                <c:pt idx="273">
                  <c:v>270.03899999999999</c:v>
                </c:pt>
                <c:pt idx="274">
                  <c:v>270.63799999999998</c:v>
                </c:pt>
                <c:pt idx="275">
                  <c:v>278.04300000000001</c:v>
                </c:pt>
                <c:pt idx="276">
                  <c:v>297.87099999999998</c:v>
                </c:pt>
                <c:pt idx="277">
                  <c:v>321.33800000000002</c:v>
                </c:pt>
                <c:pt idx="278">
                  <c:v>315.01100000000002</c:v>
                </c:pt>
                <c:pt idx="279">
                  <c:v>306.07299999999998</c:v>
                </c:pt>
                <c:pt idx="280">
                  <c:v>312.08600000000001</c:v>
                </c:pt>
                <c:pt idx="281">
                  <c:v>303.96499999999997</c:v>
                </c:pt>
                <c:pt idx="282">
                  <c:v>316.26100000000002</c:v>
                </c:pt>
                <c:pt idx="283">
                  <c:v>312.041</c:v>
                </c:pt>
                <c:pt idx="284">
                  <c:v>314.01600000000002</c:v>
                </c:pt>
                <c:pt idx="285">
                  <c:v>287.79199999999997</c:v>
                </c:pt>
                <c:pt idx="286">
                  <c:v>268.29899999999998</c:v>
                </c:pt>
                <c:pt idx="287">
                  <c:v>257.99</c:v>
                </c:pt>
                <c:pt idx="288">
                  <c:v>251.809</c:v>
                </c:pt>
                <c:pt idx="289">
                  <c:v>250.90600000000001</c:v>
                </c:pt>
                <c:pt idx="290">
                  <c:v>264.27800000000002</c:v>
                </c:pt>
                <c:pt idx="291">
                  <c:v>274.476</c:v>
                </c:pt>
                <c:pt idx="292">
                  <c:v>277.51299999999998</c:v>
                </c:pt>
                <c:pt idx="293">
                  <c:v>262.61599999999999</c:v>
                </c:pt>
                <c:pt idx="294">
                  <c:v>274.935</c:v>
                </c:pt>
                <c:pt idx="295">
                  <c:v>262.26299999999998</c:v>
                </c:pt>
                <c:pt idx="296">
                  <c:v>247.18799999999999</c:v>
                </c:pt>
                <c:pt idx="297">
                  <c:v>228.06299999999999</c:v>
                </c:pt>
                <c:pt idx="298">
                  <c:v>221.108</c:v>
                </c:pt>
                <c:pt idx="299">
                  <c:v>218.77500000000001</c:v>
                </c:pt>
                <c:pt idx="300">
                  <c:v>231.202</c:v>
                </c:pt>
                <c:pt idx="301">
                  <c:v>233.464</c:v>
                </c:pt>
                <c:pt idx="302">
                  <c:v>237.47300000000001</c:v>
                </c:pt>
                <c:pt idx="303">
                  <c:v>229.37</c:v>
                </c:pt>
                <c:pt idx="304">
                  <c:v>222.416</c:v>
                </c:pt>
                <c:pt idx="305">
                  <c:v>223.99199999999999</c:v>
                </c:pt>
                <c:pt idx="306">
                  <c:v>227.95</c:v>
                </c:pt>
                <c:pt idx="307">
                  <c:v>225.96100000000001</c:v>
                </c:pt>
                <c:pt idx="308">
                  <c:v>216.923</c:v>
                </c:pt>
                <c:pt idx="309">
                  <c:v>221.78399999999999</c:v>
                </c:pt>
                <c:pt idx="310">
                  <c:v>230.80799999999999</c:v>
                </c:pt>
                <c:pt idx="311">
                  <c:v>251.303</c:v>
                </c:pt>
                <c:pt idx="312">
                  <c:v>264.99</c:v>
                </c:pt>
                <c:pt idx="313">
                  <c:v>268.72300000000001</c:v>
                </c:pt>
                <c:pt idx="314">
                  <c:v>268.32499999999999</c:v>
                </c:pt>
                <c:pt idx="315">
                  <c:v>253.15700000000001</c:v>
                </c:pt>
                <c:pt idx="316">
                  <c:v>250.41800000000001</c:v>
                </c:pt>
                <c:pt idx="317">
                  <c:v>243.61600000000001</c:v>
                </c:pt>
                <c:pt idx="318">
                  <c:v>246.11</c:v>
                </c:pt>
                <c:pt idx="319">
                  <c:v>243.53899999999999</c:v>
                </c:pt>
                <c:pt idx="320">
                  <c:v>265.70400000000001</c:v>
                </c:pt>
                <c:pt idx="321">
                  <c:v>273.03399999999999</c:v>
                </c:pt>
                <c:pt idx="322">
                  <c:v>277.77499999999998</c:v>
                </c:pt>
                <c:pt idx="323">
                  <c:v>287.01799999999997</c:v>
                </c:pt>
                <c:pt idx="324">
                  <c:v>298.90499999999997</c:v>
                </c:pt>
                <c:pt idx="325">
                  <c:v>285.245</c:v>
                </c:pt>
                <c:pt idx="326">
                  <c:v>283.745</c:v>
                </c:pt>
                <c:pt idx="327">
                  <c:v>267.613</c:v>
                </c:pt>
                <c:pt idx="328">
                  <c:v>242.92099999999999</c:v>
                </c:pt>
                <c:pt idx="329">
                  <c:v>252.81100000000001</c:v>
                </c:pt>
                <c:pt idx="330">
                  <c:v>261.80900000000003</c:v>
                </c:pt>
                <c:pt idx="331">
                  <c:v>251.465</c:v>
                </c:pt>
                <c:pt idx="332">
                  <c:v>265.37</c:v>
                </c:pt>
                <c:pt idx="333">
                  <c:v>279.73399999999998</c:v>
                </c:pt>
                <c:pt idx="334">
                  <c:v>298.25</c:v>
                </c:pt>
                <c:pt idx="335">
                  <c:v>304.60300000000001</c:v>
                </c:pt>
                <c:pt idx="336">
                  <c:v>300.31</c:v>
                </c:pt>
                <c:pt idx="337">
                  <c:v>296.447</c:v>
                </c:pt>
                <c:pt idx="338">
                  <c:v>290.33999999999997</c:v>
                </c:pt>
                <c:pt idx="339">
                  <c:v>291.91300000000001</c:v>
                </c:pt>
                <c:pt idx="340">
                  <c:v>293.565</c:v>
                </c:pt>
                <c:pt idx="341">
                  <c:v>291.10599999999999</c:v>
                </c:pt>
                <c:pt idx="342">
                  <c:v>292.69499999999999</c:v>
                </c:pt>
                <c:pt idx="343">
                  <c:v>308.697</c:v>
                </c:pt>
                <c:pt idx="344">
                  <c:v>329.20100000000002</c:v>
                </c:pt>
                <c:pt idx="345">
                  <c:v>350.654</c:v>
                </c:pt>
                <c:pt idx="346">
                  <c:v>345.28199999999998</c:v>
                </c:pt>
                <c:pt idx="347">
                  <c:v>336.21699999999998</c:v>
                </c:pt>
                <c:pt idx="348">
                  <c:v>333.74799999999999</c:v>
                </c:pt>
                <c:pt idx="349">
                  <c:v>336.00099999999998</c:v>
                </c:pt>
                <c:pt idx="350">
                  <c:v>342.52699999999999</c:v>
                </c:pt>
                <c:pt idx="351">
                  <c:v>325.49200000000002</c:v>
                </c:pt>
                <c:pt idx="352">
                  <c:v>321.72899999999998</c:v>
                </c:pt>
                <c:pt idx="353">
                  <c:v>328.81400000000002</c:v>
                </c:pt>
                <c:pt idx="354">
                  <c:v>351.18599999999998</c:v>
                </c:pt>
                <c:pt idx="355">
                  <c:v>348.56799999999998</c:v>
                </c:pt>
                <c:pt idx="356">
                  <c:v>327.43400000000003</c:v>
                </c:pt>
                <c:pt idx="357">
                  <c:v>302.99799999999999</c:v>
                </c:pt>
                <c:pt idx="358">
                  <c:v>303.815</c:v>
                </c:pt>
                <c:pt idx="359">
                  <c:v>310.95800000000003</c:v>
                </c:pt>
                <c:pt idx="360">
                  <c:v>308.01799999999997</c:v>
                </c:pt>
                <c:pt idx="361">
                  <c:v>303.5</c:v>
                </c:pt>
                <c:pt idx="362">
                  <c:v>324.137</c:v>
                </c:pt>
                <c:pt idx="363">
                  <c:v>323.488</c:v>
                </c:pt>
                <c:pt idx="364">
                  <c:v>316.98099999999999</c:v>
                </c:pt>
                <c:pt idx="365">
                  <c:v>310.83499999999998</c:v>
                </c:pt>
                <c:pt idx="366">
                  <c:v>316.67899999999997</c:v>
                </c:pt>
                <c:pt idx="367">
                  <c:v>314.86</c:v>
                </c:pt>
                <c:pt idx="368">
                  <c:v>310.90300000000002</c:v>
                </c:pt>
                <c:pt idx="369">
                  <c:v>301.00099999999998</c:v>
                </c:pt>
                <c:pt idx="370">
                  <c:v>307.88400000000001</c:v>
                </c:pt>
                <c:pt idx="371">
                  <c:v>328.03199999999998</c:v>
                </c:pt>
                <c:pt idx="372">
                  <c:v>327.32499999999999</c:v>
                </c:pt>
                <c:pt idx="373">
                  <c:v>345.27499999999998</c:v>
                </c:pt>
                <c:pt idx="374">
                  <c:v>345.32600000000002</c:v>
                </c:pt>
                <c:pt idx="375">
                  <c:v>321.27999999999997</c:v>
                </c:pt>
                <c:pt idx="376">
                  <c:v>331.971</c:v>
                </c:pt>
                <c:pt idx="377">
                  <c:v>328.87900000000002</c:v>
                </c:pt>
                <c:pt idx="378">
                  <c:v>385.05900000000003</c:v>
                </c:pt>
                <c:pt idx="379">
                  <c:v>406.70400000000001</c:v>
                </c:pt>
                <c:pt idx="380">
                  <c:v>415.49900000000002</c:v>
                </c:pt>
                <c:pt idx="381">
                  <c:v>416.27100000000002</c:v>
                </c:pt>
                <c:pt idx="382">
                  <c:v>394.83100000000002</c:v>
                </c:pt>
                <c:pt idx="383">
                  <c:v>380.81700000000001</c:v>
                </c:pt>
                <c:pt idx="384">
                  <c:v>376.29300000000001</c:v>
                </c:pt>
                <c:pt idx="385">
                  <c:v>376.77800000000002</c:v>
                </c:pt>
                <c:pt idx="386">
                  <c:v>372.899</c:v>
                </c:pt>
                <c:pt idx="387">
                  <c:v>375.62200000000001</c:v>
                </c:pt>
                <c:pt idx="388">
                  <c:v>366.62799999999999</c:v>
                </c:pt>
                <c:pt idx="389">
                  <c:v>362.72699999999998</c:v>
                </c:pt>
                <c:pt idx="390">
                  <c:v>360.08800000000002</c:v>
                </c:pt>
                <c:pt idx="391">
                  <c:v>353.46300000000002</c:v>
                </c:pt>
                <c:pt idx="392">
                  <c:v>352.084</c:v>
                </c:pt>
                <c:pt idx="393">
                  <c:v>353.84699999999998</c:v>
                </c:pt>
                <c:pt idx="394">
                  <c:v>376.43700000000001</c:v>
                </c:pt>
                <c:pt idx="395">
                  <c:v>407.11099999999999</c:v>
                </c:pt>
                <c:pt idx="396">
                  <c:v>412.40699999999998</c:v>
                </c:pt>
                <c:pt idx="397">
                  <c:v>408.077</c:v>
                </c:pt>
                <c:pt idx="398">
                  <c:v>410.87799999999999</c:v>
                </c:pt>
                <c:pt idx="399">
                  <c:v>400.82</c:v>
                </c:pt>
                <c:pt idx="400">
                  <c:v>387.375</c:v>
                </c:pt>
                <c:pt idx="401">
                  <c:v>368.26299999999998</c:v>
                </c:pt>
                <c:pt idx="402">
                  <c:v>389.89</c:v>
                </c:pt>
                <c:pt idx="403">
                  <c:v>377.29500000000002</c:v>
                </c:pt>
                <c:pt idx="404">
                  <c:v>368.74599999999998</c:v>
                </c:pt>
                <c:pt idx="405">
                  <c:v>357.69499999999999</c:v>
                </c:pt>
                <c:pt idx="406">
                  <c:v>352.87599999999998</c:v>
                </c:pt>
                <c:pt idx="407">
                  <c:v>361.03100000000001</c:v>
                </c:pt>
                <c:pt idx="408">
                  <c:v>359.97500000000002</c:v>
                </c:pt>
                <c:pt idx="409">
                  <c:v>360.30200000000002</c:v>
                </c:pt>
                <c:pt idx="410">
                  <c:v>377.18099999999998</c:v>
                </c:pt>
                <c:pt idx="411">
                  <c:v>350.07600000000002</c:v>
                </c:pt>
                <c:pt idx="412">
                  <c:v>340.452</c:v>
                </c:pt>
                <c:pt idx="413">
                  <c:v>337.50099999999998</c:v>
                </c:pt>
                <c:pt idx="414">
                  <c:v>324.94499999999999</c:v>
                </c:pt>
                <c:pt idx="415">
                  <c:v>319.75200000000001</c:v>
                </c:pt>
                <c:pt idx="416">
                  <c:v>318.76</c:v>
                </c:pt>
                <c:pt idx="417">
                  <c:v>291.04199999999997</c:v>
                </c:pt>
                <c:pt idx="418">
                  <c:v>275.54000000000002</c:v>
                </c:pt>
                <c:pt idx="419">
                  <c:v>277.24</c:v>
                </c:pt>
                <c:pt idx="420">
                  <c:v>283.77199999999999</c:v>
                </c:pt>
                <c:pt idx="421">
                  <c:v>282.21600000000001</c:v>
                </c:pt>
                <c:pt idx="422">
                  <c:v>280.67899999999997</c:v>
                </c:pt>
                <c:pt idx="423">
                  <c:v>284.87099999999998</c:v>
                </c:pt>
                <c:pt idx="424">
                  <c:v>297.25299999999999</c:v>
                </c:pt>
                <c:pt idx="425">
                  <c:v>298.97899999999998</c:v>
                </c:pt>
                <c:pt idx="426">
                  <c:v>306.892</c:v>
                </c:pt>
                <c:pt idx="427">
                  <c:v>338.30799999999999</c:v>
                </c:pt>
                <c:pt idx="428">
                  <c:v>321.38299999999998</c:v>
                </c:pt>
                <c:pt idx="429">
                  <c:v>316.81700000000001</c:v>
                </c:pt>
                <c:pt idx="430">
                  <c:v>298.48599999999999</c:v>
                </c:pt>
                <c:pt idx="431">
                  <c:v>291.02999999999997</c:v>
                </c:pt>
                <c:pt idx="432">
                  <c:v>295.18900000000002</c:v>
                </c:pt>
                <c:pt idx="433">
                  <c:v>279.27999999999997</c:v>
                </c:pt>
                <c:pt idx="434">
                  <c:v>274.59399999999999</c:v>
                </c:pt>
                <c:pt idx="435">
                  <c:v>276.245</c:v>
                </c:pt>
                <c:pt idx="436">
                  <c:v>271.41800000000001</c:v>
                </c:pt>
                <c:pt idx="437">
                  <c:v>268.04599999999999</c:v>
                </c:pt>
                <c:pt idx="438">
                  <c:v>267.85500000000002</c:v>
                </c:pt>
                <c:pt idx="439">
                  <c:v>252.92099999999999</c:v>
                </c:pt>
                <c:pt idx="440">
                  <c:v>253.04499999999999</c:v>
                </c:pt>
                <c:pt idx="441">
                  <c:v>249.21299999999999</c:v>
                </c:pt>
                <c:pt idx="442">
                  <c:v>243.154</c:v>
                </c:pt>
                <c:pt idx="443">
                  <c:v>239.76499999999999</c:v>
                </c:pt>
                <c:pt idx="444">
                  <c:v>238.7</c:v>
                </c:pt>
                <c:pt idx="445">
                  <c:v>242.316</c:v>
                </c:pt>
                <c:pt idx="446">
                  <c:v>238.23699999999999</c:v>
                </c:pt>
                <c:pt idx="447">
                  <c:v>241.33199999999999</c:v>
                </c:pt>
                <c:pt idx="448">
                  <c:v>234.52199999999999</c:v>
                </c:pt>
                <c:pt idx="449">
                  <c:v>236.59100000000001</c:v>
                </c:pt>
                <c:pt idx="450">
                  <c:v>237.42</c:v>
                </c:pt>
                <c:pt idx="451">
                  <c:v>227.398</c:v>
                </c:pt>
                <c:pt idx="452">
                  <c:v>221.85300000000001</c:v>
                </c:pt>
                <c:pt idx="453">
                  <c:v>220.78700000000001</c:v>
                </c:pt>
                <c:pt idx="454">
                  <c:v>219.953</c:v>
                </c:pt>
                <c:pt idx="455">
                  <c:v>218.07400000000001</c:v>
                </c:pt>
                <c:pt idx="456">
                  <c:v>218.49199999999999</c:v>
                </c:pt>
                <c:pt idx="457">
                  <c:v>220.44300000000001</c:v>
                </c:pt>
                <c:pt idx="458">
                  <c:v>224.13</c:v>
                </c:pt>
                <c:pt idx="459">
                  <c:v>224.25299999999999</c:v>
                </c:pt>
                <c:pt idx="460">
                  <c:v>222.01900000000001</c:v>
                </c:pt>
                <c:pt idx="461">
                  <c:v>226.82599999999999</c:v>
                </c:pt>
                <c:pt idx="462">
                  <c:v>243.251</c:v>
                </c:pt>
                <c:pt idx="463">
                  <c:v>261.779</c:v>
                </c:pt>
                <c:pt idx="464">
                  <c:v>263.351</c:v>
                </c:pt>
                <c:pt idx="465">
                  <c:v>264.45699999999999</c:v>
                </c:pt>
                <c:pt idx="466">
                  <c:v>266.19900000000001</c:v>
                </c:pt>
                <c:pt idx="467">
                  <c:v>263.95999999999998</c:v>
                </c:pt>
                <c:pt idx="468">
                  <c:v>258.52699999999999</c:v>
                </c:pt>
                <c:pt idx="469">
                  <c:v>253.79900000000001</c:v>
                </c:pt>
                <c:pt idx="470">
                  <c:v>254.13900000000001</c:v>
                </c:pt>
                <c:pt idx="471">
                  <c:v>254.714</c:v>
                </c:pt>
                <c:pt idx="472">
                  <c:v>255.79400000000001</c:v>
                </c:pt>
                <c:pt idx="473">
                  <c:v>256.24</c:v>
                </c:pt>
                <c:pt idx="474">
                  <c:v>253.04400000000001</c:v>
                </c:pt>
                <c:pt idx="475">
                  <c:v>255.904</c:v>
                </c:pt>
                <c:pt idx="476">
                  <c:v>266.012</c:v>
                </c:pt>
                <c:pt idx="477">
                  <c:v>265.858</c:v>
                </c:pt>
                <c:pt idx="478">
                  <c:v>264.56799999999998</c:v>
                </c:pt>
                <c:pt idx="479">
                  <c:v>264.25799999999998</c:v>
                </c:pt>
                <c:pt idx="480">
                  <c:v>257.48599999999999</c:v>
                </c:pt>
                <c:pt idx="481">
                  <c:v>257.964</c:v>
                </c:pt>
                <c:pt idx="482">
                  <c:v>251.90199999999999</c:v>
                </c:pt>
                <c:pt idx="483">
                  <c:v>244.18299999999999</c:v>
                </c:pt>
                <c:pt idx="484">
                  <c:v>241.87899999999999</c:v>
                </c:pt>
                <c:pt idx="485">
                  <c:v>239.065</c:v>
                </c:pt>
                <c:pt idx="486">
                  <c:v>241.21899999999999</c:v>
                </c:pt>
                <c:pt idx="487">
                  <c:v>239.88</c:v>
                </c:pt>
                <c:pt idx="488">
                  <c:v>235.94900000000001</c:v>
                </c:pt>
                <c:pt idx="489">
                  <c:v>228.17599999999999</c:v>
                </c:pt>
                <c:pt idx="490">
                  <c:v>229.29400000000001</c:v>
                </c:pt>
                <c:pt idx="491">
                  <c:v>233.57</c:v>
                </c:pt>
                <c:pt idx="492">
                  <c:v>227.94800000000001</c:v>
                </c:pt>
                <c:pt idx="493">
                  <c:v>224.55099999999999</c:v>
                </c:pt>
                <c:pt idx="494">
                  <c:v>247.577</c:v>
                </c:pt>
                <c:pt idx="495">
                  <c:v>249.77799999999999</c:v>
                </c:pt>
                <c:pt idx="496">
                  <c:v>253.29</c:v>
                </c:pt>
                <c:pt idx="497">
                  <c:v>253.416</c:v>
                </c:pt>
                <c:pt idx="498">
                  <c:v>249.488</c:v>
                </c:pt>
                <c:pt idx="499">
                  <c:v>247.91800000000001</c:v>
                </c:pt>
                <c:pt idx="500">
                  <c:v>248.214</c:v>
                </c:pt>
                <c:pt idx="501">
                  <c:v>245.976</c:v>
                </c:pt>
                <c:pt idx="502">
                  <c:v>246.84100000000001</c:v>
                </c:pt>
                <c:pt idx="503">
                  <c:v>247.05199999999999</c:v>
                </c:pt>
                <c:pt idx="504">
                  <c:v>250.929</c:v>
                </c:pt>
                <c:pt idx="505">
                  <c:v>236.27799999999999</c:v>
                </c:pt>
                <c:pt idx="506">
                  <c:v>239.541</c:v>
                </c:pt>
                <c:pt idx="507">
                  <c:v>247.41200000000001</c:v>
                </c:pt>
                <c:pt idx="508">
                  <c:v>256.61399999999998</c:v>
                </c:pt>
                <c:pt idx="509" formatCode="General">
                  <c:v>274.33999999999997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98-47CC-9DEB-645E3007B4D3}"/>
            </c:ext>
          </c:extLst>
        </c:ser>
        <c:ser>
          <c:idx val="8"/>
          <c:order val="8"/>
          <c:tx>
            <c:strRef>
              <c:f>'directH (tkr)'!$B$33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(tkr)'!$F$33:$SU$33</c:f>
              <c:numCache>
                <c:formatCode>0</c:formatCode>
                <c:ptCount val="510"/>
                <c:pt idx="0">
                  <c:v>226.06700000000001</c:v>
                </c:pt>
                <c:pt idx="1">
                  <c:v>247.73400000000001</c:v>
                </c:pt>
                <c:pt idx="2">
                  <c:v>258.58300000000003</c:v>
                </c:pt>
                <c:pt idx="3">
                  <c:v>275.79899999999998</c:v>
                </c:pt>
                <c:pt idx="4">
                  <c:v>275.93099999999998</c:v>
                </c:pt>
                <c:pt idx="5">
                  <c:v>274.08100000000002</c:v>
                </c:pt>
                <c:pt idx="6">
                  <c:v>272.387</c:v>
                </c:pt>
                <c:pt idx="7">
                  <c:v>258.73</c:v>
                </c:pt>
                <c:pt idx="8">
                  <c:v>276</c:v>
                </c:pt>
                <c:pt idx="9">
                  <c:v>250.03</c:v>
                </c:pt>
                <c:pt idx="10">
                  <c:v>244.75399999999999</c:v>
                </c:pt>
                <c:pt idx="11">
                  <c:v>228.03100000000001</c:v>
                </c:pt>
                <c:pt idx="12">
                  <c:v>217.30500000000001</c:v>
                </c:pt>
                <c:pt idx="13">
                  <c:v>239.792</c:v>
                </c:pt>
                <c:pt idx="14">
                  <c:v>236.851</c:v>
                </c:pt>
                <c:pt idx="15">
                  <c:v>258.44200000000001</c:v>
                </c:pt>
                <c:pt idx="16">
                  <c:v>226.79599999999999</c:v>
                </c:pt>
                <c:pt idx="17">
                  <c:v>321.06700000000001</c:v>
                </c:pt>
                <c:pt idx="18">
                  <c:v>210.542</c:v>
                </c:pt>
                <c:pt idx="19">
                  <c:v>233.041</c:v>
                </c:pt>
                <c:pt idx="20">
                  <c:v>334.70299999999997</c:v>
                </c:pt>
                <c:pt idx="21">
                  <c:v>392.30599999999998</c:v>
                </c:pt>
                <c:pt idx="22">
                  <c:v>467.58300000000003</c:v>
                </c:pt>
                <c:pt idx="23">
                  <c:v>471.428</c:v>
                </c:pt>
                <c:pt idx="24">
                  <c:v>465.40800000000002</c:v>
                </c:pt>
                <c:pt idx="25">
                  <c:v>448.46199999999999</c:v>
                </c:pt>
                <c:pt idx="26">
                  <c:v>436.13799999999998</c:v>
                </c:pt>
                <c:pt idx="27">
                  <c:v>457.30399999999997</c:v>
                </c:pt>
                <c:pt idx="28">
                  <c:v>523.58100000000002</c:v>
                </c:pt>
                <c:pt idx="29">
                  <c:v>513.52300000000002</c:v>
                </c:pt>
                <c:pt idx="30">
                  <c:v>513.57299999999998</c:v>
                </c:pt>
                <c:pt idx="31">
                  <c:v>527.91999999999996</c:v>
                </c:pt>
                <c:pt idx="32">
                  <c:v>562.25800000000004</c:v>
                </c:pt>
                <c:pt idx="33">
                  <c:v>611.84699999999998</c:v>
                </c:pt>
                <c:pt idx="34">
                  <c:v>648.86900000000003</c:v>
                </c:pt>
                <c:pt idx="35">
                  <c:v>642.779</c:v>
                </c:pt>
                <c:pt idx="36">
                  <c:v>618.74699999999996</c:v>
                </c:pt>
                <c:pt idx="37">
                  <c:v>584.02099999999996</c:v>
                </c:pt>
                <c:pt idx="38">
                  <c:v>585.20299999999997</c:v>
                </c:pt>
                <c:pt idx="39">
                  <c:v>627.26099999999997</c:v>
                </c:pt>
                <c:pt idx="40">
                  <c:v>604.745</c:v>
                </c:pt>
                <c:pt idx="41">
                  <c:v>609.572</c:v>
                </c:pt>
                <c:pt idx="42">
                  <c:v>624.65300000000002</c:v>
                </c:pt>
                <c:pt idx="43">
                  <c:v>631.66300000000001</c:v>
                </c:pt>
                <c:pt idx="44">
                  <c:v>539.25699999999995</c:v>
                </c:pt>
                <c:pt idx="45">
                  <c:v>510.06400000000002</c:v>
                </c:pt>
                <c:pt idx="46">
                  <c:v>457.79500000000002</c:v>
                </c:pt>
                <c:pt idx="47">
                  <c:v>435.05399999999997</c:v>
                </c:pt>
                <c:pt idx="48">
                  <c:v>486.17099999999999</c:v>
                </c:pt>
                <c:pt idx="49">
                  <c:v>533.67999999999995</c:v>
                </c:pt>
                <c:pt idx="50">
                  <c:v>627.76099999999997</c:v>
                </c:pt>
                <c:pt idx="51">
                  <c:v>629.49</c:v>
                </c:pt>
                <c:pt idx="52">
                  <c:v>580.327</c:v>
                </c:pt>
                <c:pt idx="53">
                  <c:v>503.46199999999999</c:v>
                </c:pt>
                <c:pt idx="54">
                  <c:v>479.14800000000002</c:v>
                </c:pt>
                <c:pt idx="55">
                  <c:v>391.19200000000001</c:v>
                </c:pt>
                <c:pt idx="56">
                  <c:v>336.38799999999998</c:v>
                </c:pt>
                <c:pt idx="57">
                  <c:v>464.01499999999999</c:v>
                </c:pt>
                <c:pt idx="58">
                  <c:v>647.21900000000005</c:v>
                </c:pt>
                <c:pt idx="59">
                  <c:v>716.54700000000003</c:v>
                </c:pt>
                <c:pt idx="60">
                  <c:v>804.66300000000001</c:v>
                </c:pt>
                <c:pt idx="61">
                  <c:v>814.322</c:v>
                </c:pt>
                <c:pt idx="62">
                  <c:v>783.08900000000006</c:v>
                </c:pt>
                <c:pt idx="63">
                  <c:v>753.06500000000005</c:v>
                </c:pt>
                <c:pt idx="64">
                  <c:v>723.41099999999994</c:v>
                </c:pt>
                <c:pt idx="65">
                  <c:v>738.822</c:v>
                </c:pt>
                <c:pt idx="66">
                  <c:v>563.13499999999999</c:v>
                </c:pt>
                <c:pt idx="67">
                  <c:v>510.83</c:v>
                </c:pt>
                <c:pt idx="68">
                  <c:v>483.03500000000003</c:v>
                </c:pt>
                <c:pt idx="69">
                  <c:v>727.94200000000001</c:v>
                </c:pt>
                <c:pt idx="70">
                  <c:v>757.35299999999995</c:v>
                </c:pt>
                <c:pt idx="71">
                  <c:v>677.63499999999999</c:v>
                </c:pt>
                <c:pt idx="72">
                  <c:v>855.64099999999996</c:v>
                </c:pt>
                <c:pt idx="73">
                  <c:v>860.31600000000003</c:v>
                </c:pt>
                <c:pt idx="74">
                  <c:v>642.22400000000005</c:v>
                </c:pt>
                <c:pt idx="75">
                  <c:v>491.702</c:v>
                </c:pt>
                <c:pt idx="76">
                  <c:v>396.83300000000003</c:v>
                </c:pt>
                <c:pt idx="77">
                  <c:v>388.34699999999998</c:v>
                </c:pt>
                <c:pt idx="78">
                  <c:v>234.21899999999999</c:v>
                </c:pt>
                <c:pt idx="79">
                  <c:v>221.67099999999999</c:v>
                </c:pt>
                <c:pt idx="80">
                  <c:v>230.44800000000001</c:v>
                </c:pt>
                <c:pt idx="81">
                  <c:v>136.92099999999999</c:v>
                </c:pt>
                <c:pt idx="82">
                  <c:v>109.85</c:v>
                </c:pt>
                <c:pt idx="83">
                  <c:v>91.311999999999998</c:v>
                </c:pt>
                <c:pt idx="84">
                  <c:v>98.301000000000002</c:v>
                </c:pt>
                <c:pt idx="85">
                  <c:v>152.06899999999999</c:v>
                </c:pt>
                <c:pt idx="86">
                  <c:v>163.21299999999999</c:v>
                </c:pt>
                <c:pt idx="87">
                  <c:v>97.269000000000005</c:v>
                </c:pt>
                <c:pt idx="88">
                  <c:v>86.843000000000004</c:v>
                </c:pt>
                <c:pt idx="89">
                  <c:v>81.850999999999999</c:v>
                </c:pt>
                <c:pt idx="90">
                  <c:v>70.028000000000006</c:v>
                </c:pt>
                <c:pt idx="91">
                  <c:v>64.052999999999997</c:v>
                </c:pt>
                <c:pt idx="92">
                  <c:v>67.19</c:v>
                </c:pt>
                <c:pt idx="93">
                  <c:v>65.998999999999995</c:v>
                </c:pt>
                <c:pt idx="94">
                  <c:v>69.111999999999995</c:v>
                </c:pt>
                <c:pt idx="95">
                  <c:v>69.36</c:v>
                </c:pt>
                <c:pt idx="96">
                  <c:v>70.231999999999999</c:v>
                </c:pt>
                <c:pt idx="97">
                  <c:v>70.116</c:v>
                </c:pt>
                <c:pt idx="98">
                  <c:v>70.460999999999999</c:v>
                </c:pt>
                <c:pt idx="99">
                  <c:v>70.873000000000005</c:v>
                </c:pt>
                <c:pt idx="100">
                  <c:v>73.63</c:v>
                </c:pt>
                <c:pt idx="101">
                  <c:v>70.649000000000001</c:v>
                </c:pt>
                <c:pt idx="102">
                  <c:v>68.566000000000003</c:v>
                </c:pt>
                <c:pt idx="103">
                  <c:v>71.555000000000007</c:v>
                </c:pt>
                <c:pt idx="104">
                  <c:v>75.685000000000002</c:v>
                </c:pt>
                <c:pt idx="105">
                  <c:v>85.635999999999996</c:v>
                </c:pt>
                <c:pt idx="106">
                  <c:v>83.853999999999999</c:v>
                </c:pt>
                <c:pt idx="107">
                  <c:v>85.664000000000001</c:v>
                </c:pt>
                <c:pt idx="108">
                  <c:v>80.17</c:v>
                </c:pt>
                <c:pt idx="109">
                  <c:v>85.593000000000004</c:v>
                </c:pt>
                <c:pt idx="110">
                  <c:v>86.114999999999995</c:v>
                </c:pt>
                <c:pt idx="111">
                  <c:v>74.224000000000004</c:v>
                </c:pt>
                <c:pt idx="112">
                  <c:v>72.774000000000001</c:v>
                </c:pt>
                <c:pt idx="113">
                  <c:v>70.498000000000005</c:v>
                </c:pt>
                <c:pt idx="114">
                  <c:v>70.11</c:v>
                </c:pt>
                <c:pt idx="115">
                  <c:v>70.486999999999995</c:v>
                </c:pt>
                <c:pt idx="116">
                  <c:v>72.058999999999997</c:v>
                </c:pt>
                <c:pt idx="117">
                  <c:v>77.447999999999993</c:v>
                </c:pt>
                <c:pt idx="118">
                  <c:v>82.650999999999996</c:v>
                </c:pt>
                <c:pt idx="119">
                  <c:v>80.869</c:v>
                </c:pt>
                <c:pt idx="120">
                  <c:v>80.647999999999996</c:v>
                </c:pt>
                <c:pt idx="121">
                  <c:v>82.167000000000002</c:v>
                </c:pt>
                <c:pt idx="122">
                  <c:v>84.46</c:v>
                </c:pt>
                <c:pt idx="123">
                  <c:v>85.807000000000002</c:v>
                </c:pt>
                <c:pt idx="124">
                  <c:v>81.644000000000005</c:v>
                </c:pt>
                <c:pt idx="125">
                  <c:v>79.138000000000005</c:v>
                </c:pt>
                <c:pt idx="126">
                  <c:v>73.245000000000005</c:v>
                </c:pt>
                <c:pt idx="127">
                  <c:v>69.08</c:v>
                </c:pt>
                <c:pt idx="128">
                  <c:v>71.655000000000001</c:v>
                </c:pt>
                <c:pt idx="129">
                  <c:v>72.391000000000005</c:v>
                </c:pt>
                <c:pt idx="130">
                  <c:v>74.659000000000006</c:v>
                </c:pt>
                <c:pt idx="131">
                  <c:v>74.06</c:v>
                </c:pt>
                <c:pt idx="132">
                  <c:v>76.477000000000004</c:v>
                </c:pt>
                <c:pt idx="133">
                  <c:v>77.396000000000001</c:v>
                </c:pt>
                <c:pt idx="134">
                  <c:v>78.114000000000004</c:v>
                </c:pt>
                <c:pt idx="135">
                  <c:v>80.855999999999995</c:v>
                </c:pt>
                <c:pt idx="136">
                  <c:v>81.997</c:v>
                </c:pt>
                <c:pt idx="137">
                  <c:v>81.451999999999998</c:v>
                </c:pt>
                <c:pt idx="138">
                  <c:v>82.015000000000001</c:v>
                </c:pt>
                <c:pt idx="139">
                  <c:v>84.045000000000002</c:v>
                </c:pt>
                <c:pt idx="140">
                  <c:v>83.12</c:v>
                </c:pt>
                <c:pt idx="141">
                  <c:v>82.135000000000005</c:v>
                </c:pt>
                <c:pt idx="142">
                  <c:v>82.134</c:v>
                </c:pt>
                <c:pt idx="143">
                  <c:v>85.906999999999996</c:v>
                </c:pt>
                <c:pt idx="144">
                  <c:v>93.241</c:v>
                </c:pt>
                <c:pt idx="145">
                  <c:v>100.96599999999999</c:v>
                </c:pt>
                <c:pt idx="146">
                  <c:v>99.236999999999995</c:v>
                </c:pt>
                <c:pt idx="147">
                  <c:v>95.426000000000002</c:v>
                </c:pt>
                <c:pt idx="148">
                  <c:v>95.171999999999997</c:v>
                </c:pt>
                <c:pt idx="149">
                  <c:v>97.56</c:v>
                </c:pt>
                <c:pt idx="150">
                  <c:v>97.85</c:v>
                </c:pt>
                <c:pt idx="151">
                  <c:v>95.495999999999995</c:v>
                </c:pt>
                <c:pt idx="152">
                  <c:v>100.086</c:v>
                </c:pt>
                <c:pt idx="153">
                  <c:v>106.30200000000001</c:v>
                </c:pt>
                <c:pt idx="154">
                  <c:v>110.01300000000001</c:v>
                </c:pt>
                <c:pt idx="155">
                  <c:v>109.648</c:v>
                </c:pt>
                <c:pt idx="156">
                  <c:v>105.884</c:v>
                </c:pt>
                <c:pt idx="157">
                  <c:v>105.955</c:v>
                </c:pt>
                <c:pt idx="158">
                  <c:v>105.354</c:v>
                </c:pt>
                <c:pt idx="159">
                  <c:v>106.45099999999999</c:v>
                </c:pt>
                <c:pt idx="160">
                  <c:v>110.221</c:v>
                </c:pt>
                <c:pt idx="161">
                  <c:v>107.273</c:v>
                </c:pt>
                <c:pt idx="162">
                  <c:v>107.02500000000001</c:v>
                </c:pt>
                <c:pt idx="163">
                  <c:v>101.589</c:v>
                </c:pt>
                <c:pt idx="164">
                  <c:v>101.16</c:v>
                </c:pt>
                <c:pt idx="165">
                  <c:v>100.241</c:v>
                </c:pt>
                <c:pt idx="166">
                  <c:v>98.353999999999999</c:v>
                </c:pt>
                <c:pt idx="167">
                  <c:v>103.869</c:v>
                </c:pt>
                <c:pt idx="168">
                  <c:v>111</c:v>
                </c:pt>
                <c:pt idx="169">
                  <c:v>108.631</c:v>
                </c:pt>
                <c:pt idx="170">
                  <c:v>107.145</c:v>
                </c:pt>
                <c:pt idx="171">
                  <c:v>103.327</c:v>
                </c:pt>
                <c:pt idx="172">
                  <c:v>97.066000000000003</c:v>
                </c:pt>
                <c:pt idx="173">
                  <c:v>97.918000000000006</c:v>
                </c:pt>
                <c:pt idx="174">
                  <c:v>99.688999999999993</c:v>
                </c:pt>
                <c:pt idx="175">
                  <c:v>100.226</c:v>
                </c:pt>
                <c:pt idx="176">
                  <c:v>101.681</c:v>
                </c:pt>
                <c:pt idx="177">
                  <c:v>101.574</c:v>
                </c:pt>
                <c:pt idx="178">
                  <c:v>109.09099999999999</c:v>
                </c:pt>
                <c:pt idx="179">
                  <c:v>109.76</c:v>
                </c:pt>
                <c:pt idx="180">
                  <c:v>117.471</c:v>
                </c:pt>
                <c:pt idx="181">
                  <c:v>121.78400000000001</c:v>
                </c:pt>
                <c:pt idx="182">
                  <c:v>126.251</c:v>
                </c:pt>
                <c:pt idx="183">
                  <c:v>128.107</c:v>
                </c:pt>
                <c:pt idx="184">
                  <c:v>136.953</c:v>
                </c:pt>
                <c:pt idx="185">
                  <c:v>139.01400000000001</c:v>
                </c:pt>
                <c:pt idx="186">
                  <c:v>137.79</c:v>
                </c:pt>
                <c:pt idx="187">
                  <c:v>133.18899999999999</c:v>
                </c:pt>
                <c:pt idx="188">
                  <c:v>134.56800000000001</c:v>
                </c:pt>
                <c:pt idx="189">
                  <c:v>134.15700000000001</c:v>
                </c:pt>
                <c:pt idx="190">
                  <c:v>128.99700000000001</c:v>
                </c:pt>
                <c:pt idx="191">
                  <c:v>120.40600000000001</c:v>
                </c:pt>
                <c:pt idx="192">
                  <c:v>124.47499999999999</c:v>
                </c:pt>
                <c:pt idx="193">
                  <c:v>125.607</c:v>
                </c:pt>
                <c:pt idx="194">
                  <c:v>130.898</c:v>
                </c:pt>
                <c:pt idx="195">
                  <c:v>133.43299999999999</c:v>
                </c:pt>
                <c:pt idx="196">
                  <c:v>125.586</c:v>
                </c:pt>
                <c:pt idx="197">
                  <c:v>125.292</c:v>
                </c:pt>
                <c:pt idx="198">
                  <c:v>119.797</c:v>
                </c:pt>
                <c:pt idx="199">
                  <c:v>131.352</c:v>
                </c:pt>
                <c:pt idx="200">
                  <c:v>124.655</c:v>
                </c:pt>
                <c:pt idx="201">
                  <c:v>107.158</c:v>
                </c:pt>
                <c:pt idx="202">
                  <c:v>94.685000000000002</c:v>
                </c:pt>
                <c:pt idx="203">
                  <c:v>93.393000000000001</c:v>
                </c:pt>
                <c:pt idx="204">
                  <c:v>82.852999999999994</c:v>
                </c:pt>
                <c:pt idx="205">
                  <c:v>124.123</c:v>
                </c:pt>
                <c:pt idx="206">
                  <c:v>115.78</c:v>
                </c:pt>
                <c:pt idx="207">
                  <c:v>109.373</c:v>
                </c:pt>
                <c:pt idx="208">
                  <c:v>107.417</c:v>
                </c:pt>
                <c:pt idx="209">
                  <c:v>101.358</c:v>
                </c:pt>
                <c:pt idx="210">
                  <c:v>110.32299999999999</c:v>
                </c:pt>
                <c:pt idx="211">
                  <c:v>112.738</c:v>
                </c:pt>
                <c:pt idx="212">
                  <c:v>106.77200000000001</c:v>
                </c:pt>
                <c:pt idx="213">
                  <c:v>108.575</c:v>
                </c:pt>
                <c:pt idx="214">
                  <c:v>108.22</c:v>
                </c:pt>
                <c:pt idx="215">
                  <c:v>110.456</c:v>
                </c:pt>
                <c:pt idx="216">
                  <c:v>108.639</c:v>
                </c:pt>
                <c:pt idx="217">
                  <c:v>107.825</c:v>
                </c:pt>
                <c:pt idx="218">
                  <c:v>104.562</c:v>
                </c:pt>
                <c:pt idx="219">
                  <c:v>103.791</c:v>
                </c:pt>
                <c:pt idx="220">
                  <c:v>116.39</c:v>
                </c:pt>
                <c:pt idx="221">
                  <c:v>123.6</c:v>
                </c:pt>
                <c:pt idx="222">
                  <c:v>129.054</c:v>
                </c:pt>
                <c:pt idx="223">
                  <c:v>142.166</c:v>
                </c:pt>
                <c:pt idx="224">
                  <c:v>141.83099999999999</c:v>
                </c:pt>
                <c:pt idx="225">
                  <c:v>125.087</c:v>
                </c:pt>
                <c:pt idx="226">
                  <c:v>122.09099999999999</c:v>
                </c:pt>
                <c:pt idx="227">
                  <c:v>119.953</c:v>
                </c:pt>
                <c:pt idx="228">
                  <c:v>122.758</c:v>
                </c:pt>
                <c:pt idx="229">
                  <c:v>119.908</c:v>
                </c:pt>
                <c:pt idx="230">
                  <c:v>134.74299999999999</c:v>
                </c:pt>
                <c:pt idx="231">
                  <c:v>146.68899999999999</c:v>
                </c:pt>
                <c:pt idx="232">
                  <c:v>163.642</c:v>
                </c:pt>
                <c:pt idx="233">
                  <c:v>140.37700000000001</c:v>
                </c:pt>
                <c:pt idx="234">
                  <c:v>130.07499999999999</c:v>
                </c:pt>
                <c:pt idx="235">
                  <c:v>130.179</c:v>
                </c:pt>
                <c:pt idx="236">
                  <c:v>132.053</c:v>
                </c:pt>
                <c:pt idx="237">
                  <c:v>111.113</c:v>
                </c:pt>
                <c:pt idx="238">
                  <c:v>108.744</c:v>
                </c:pt>
                <c:pt idx="239">
                  <c:v>109.53700000000001</c:v>
                </c:pt>
                <c:pt idx="240">
                  <c:v>122.69</c:v>
                </c:pt>
                <c:pt idx="241">
                  <c:v>140.34899999999999</c:v>
                </c:pt>
                <c:pt idx="242">
                  <c:v>148.697</c:v>
                </c:pt>
                <c:pt idx="243">
                  <c:v>150.18100000000001</c:v>
                </c:pt>
                <c:pt idx="244">
                  <c:v>160.75</c:v>
                </c:pt>
                <c:pt idx="245">
                  <c:v>147.52600000000001</c:v>
                </c:pt>
                <c:pt idx="246">
                  <c:v>134.99299999999999</c:v>
                </c:pt>
                <c:pt idx="247">
                  <c:v>136.501</c:v>
                </c:pt>
                <c:pt idx="248">
                  <c:v>139.684</c:v>
                </c:pt>
                <c:pt idx="249">
                  <c:v>140.708</c:v>
                </c:pt>
                <c:pt idx="250">
                  <c:v>153.46600000000001</c:v>
                </c:pt>
                <c:pt idx="251">
                  <c:v>166.477</c:v>
                </c:pt>
                <c:pt idx="252">
                  <c:v>163.76599999999999</c:v>
                </c:pt>
                <c:pt idx="253">
                  <c:v>147.495</c:v>
                </c:pt>
                <c:pt idx="254">
                  <c:v>141.572</c:v>
                </c:pt>
                <c:pt idx="255">
                  <c:v>147.268</c:v>
                </c:pt>
                <c:pt idx="256">
                  <c:v>151.29599999999999</c:v>
                </c:pt>
                <c:pt idx="257">
                  <c:v>150.369</c:v>
                </c:pt>
                <c:pt idx="258">
                  <c:v>161.125</c:v>
                </c:pt>
                <c:pt idx="259">
                  <c:v>164.31</c:v>
                </c:pt>
                <c:pt idx="260">
                  <c:v>167.011</c:v>
                </c:pt>
                <c:pt idx="261">
                  <c:v>162.18199999999999</c:v>
                </c:pt>
                <c:pt idx="262">
                  <c:v>152.209</c:v>
                </c:pt>
                <c:pt idx="263">
                  <c:v>143.31299999999999</c:v>
                </c:pt>
                <c:pt idx="264">
                  <c:v>134.90799999999999</c:v>
                </c:pt>
                <c:pt idx="265">
                  <c:v>142.53899999999999</c:v>
                </c:pt>
                <c:pt idx="266">
                  <c:v>159.00800000000001</c:v>
                </c:pt>
                <c:pt idx="267">
                  <c:v>172.37200000000001</c:v>
                </c:pt>
                <c:pt idx="268">
                  <c:v>176.80500000000001</c:v>
                </c:pt>
                <c:pt idx="269">
                  <c:v>177.45099999999999</c:v>
                </c:pt>
                <c:pt idx="270">
                  <c:v>172.35400000000001</c:v>
                </c:pt>
                <c:pt idx="271">
                  <c:v>150.85599999999999</c:v>
                </c:pt>
                <c:pt idx="272">
                  <c:v>155.40199999999999</c:v>
                </c:pt>
                <c:pt idx="273">
                  <c:v>162.91499999999999</c:v>
                </c:pt>
                <c:pt idx="274">
                  <c:v>163.626</c:v>
                </c:pt>
                <c:pt idx="275">
                  <c:v>175.02799999999999</c:v>
                </c:pt>
                <c:pt idx="276">
                  <c:v>189.62299999999999</c:v>
                </c:pt>
                <c:pt idx="277">
                  <c:v>208.87899999999999</c:v>
                </c:pt>
                <c:pt idx="278">
                  <c:v>206.477</c:v>
                </c:pt>
                <c:pt idx="279">
                  <c:v>197.172</c:v>
                </c:pt>
                <c:pt idx="280">
                  <c:v>204.00399999999999</c:v>
                </c:pt>
                <c:pt idx="281">
                  <c:v>199.90299999999999</c:v>
                </c:pt>
                <c:pt idx="282">
                  <c:v>208.83699999999999</c:v>
                </c:pt>
                <c:pt idx="283">
                  <c:v>207.80099999999999</c:v>
                </c:pt>
                <c:pt idx="284">
                  <c:v>207.19499999999999</c:v>
                </c:pt>
                <c:pt idx="285">
                  <c:v>189.13499999999999</c:v>
                </c:pt>
                <c:pt idx="286">
                  <c:v>177.363</c:v>
                </c:pt>
                <c:pt idx="287">
                  <c:v>169.59299999999999</c:v>
                </c:pt>
                <c:pt idx="288">
                  <c:v>169.892</c:v>
                </c:pt>
                <c:pt idx="289">
                  <c:v>168.90600000000001</c:v>
                </c:pt>
                <c:pt idx="290">
                  <c:v>182.55</c:v>
                </c:pt>
                <c:pt idx="291">
                  <c:v>196.899</c:v>
                </c:pt>
                <c:pt idx="292">
                  <c:v>200.30600000000001</c:v>
                </c:pt>
                <c:pt idx="293">
                  <c:v>189.59899999999999</c:v>
                </c:pt>
                <c:pt idx="294">
                  <c:v>199.49600000000001</c:v>
                </c:pt>
                <c:pt idx="295">
                  <c:v>189.602</c:v>
                </c:pt>
                <c:pt idx="296">
                  <c:v>164.828</c:v>
                </c:pt>
                <c:pt idx="297">
                  <c:v>144.16</c:v>
                </c:pt>
                <c:pt idx="298">
                  <c:v>143.255</c:v>
                </c:pt>
                <c:pt idx="299">
                  <c:v>140.31299999999999</c:v>
                </c:pt>
                <c:pt idx="300">
                  <c:v>151.14599999999999</c:v>
                </c:pt>
                <c:pt idx="301">
                  <c:v>153.374</c:v>
                </c:pt>
                <c:pt idx="302">
                  <c:v>153.41300000000001</c:v>
                </c:pt>
                <c:pt idx="303">
                  <c:v>163.619</c:v>
                </c:pt>
                <c:pt idx="304">
                  <c:v>144.25800000000001</c:v>
                </c:pt>
                <c:pt idx="305">
                  <c:v>145.864</c:v>
                </c:pt>
                <c:pt idx="306">
                  <c:v>147.75</c:v>
                </c:pt>
                <c:pt idx="307">
                  <c:v>146.65</c:v>
                </c:pt>
                <c:pt idx="308">
                  <c:v>139.71700000000001</c:v>
                </c:pt>
                <c:pt idx="309">
                  <c:v>139.72300000000001</c:v>
                </c:pt>
                <c:pt idx="310">
                  <c:v>148.88300000000001</c:v>
                </c:pt>
                <c:pt idx="311">
                  <c:v>173.72900000000001</c:v>
                </c:pt>
                <c:pt idx="312">
                  <c:v>184.815</c:v>
                </c:pt>
                <c:pt idx="313">
                  <c:v>189.91200000000001</c:v>
                </c:pt>
                <c:pt idx="314">
                  <c:v>189.214</c:v>
                </c:pt>
                <c:pt idx="315">
                  <c:v>175.309</c:v>
                </c:pt>
                <c:pt idx="316">
                  <c:v>173.16200000000001</c:v>
                </c:pt>
                <c:pt idx="317">
                  <c:v>170.066</c:v>
                </c:pt>
                <c:pt idx="318">
                  <c:v>171.27799999999999</c:v>
                </c:pt>
                <c:pt idx="319">
                  <c:v>170.404</c:v>
                </c:pt>
                <c:pt idx="320">
                  <c:v>194.001</c:v>
                </c:pt>
                <c:pt idx="321">
                  <c:v>202.428</c:v>
                </c:pt>
                <c:pt idx="322">
                  <c:v>205.75</c:v>
                </c:pt>
                <c:pt idx="323">
                  <c:v>214.804</c:v>
                </c:pt>
                <c:pt idx="324">
                  <c:v>226.26599999999999</c:v>
                </c:pt>
                <c:pt idx="325">
                  <c:v>215.328</c:v>
                </c:pt>
                <c:pt idx="326">
                  <c:v>213.387</c:v>
                </c:pt>
                <c:pt idx="327">
                  <c:v>207.16900000000001</c:v>
                </c:pt>
                <c:pt idx="328">
                  <c:v>184.852</c:v>
                </c:pt>
                <c:pt idx="329">
                  <c:v>192.018</c:v>
                </c:pt>
                <c:pt idx="330">
                  <c:v>200.22499999999999</c:v>
                </c:pt>
                <c:pt idx="331">
                  <c:v>190.345</c:v>
                </c:pt>
                <c:pt idx="332">
                  <c:v>201.56200000000001</c:v>
                </c:pt>
                <c:pt idx="333">
                  <c:v>214.32400000000001</c:v>
                </c:pt>
                <c:pt idx="334">
                  <c:v>230.55500000000001</c:v>
                </c:pt>
                <c:pt idx="335">
                  <c:v>236.941</c:v>
                </c:pt>
                <c:pt idx="336">
                  <c:v>234.11600000000001</c:v>
                </c:pt>
                <c:pt idx="337">
                  <c:v>229.88800000000001</c:v>
                </c:pt>
                <c:pt idx="338">
                  <c:v>225.92599999999999</c:v>
                </c:pt>
                <c:pt idx="339">
                  <c:v>227.38</c:v>
                </c:pt>
                <c:pt idx="340">
                  <c:v>228.881</c:v>
                </c:pt>
                <c:pt idx="341">
                  <c:v>220.26499999999999</c:v>
                </c:pt>
                <c:pt idx="342">
                  <c:v>219.57300000000001</c:v>
                </c:pt>
                <c:pt idx="343">
                  <c:v>238.84800000000001</c:v>
                </c:pt>
                <c:pt idx="344">
                  <c:v>260.99400000000003</c:v>
                </c:pt>
                <c:pt idx="345">
                  <c:v>273.98599999999999</c:v>
                </c:pt>
                <c:pt idx="346">
                  <c:v>272.21600000000001</c:v>
                </c:pt>
                <c:pt idx="347">
                  <c:v>260.40199999999999</c:v>
                </c:pt>
                <c:pt idx="348">
                  <c:v>257.78500000000003</c:v>
                </c:pt>
                <c:pt idx="349">
                  <c:v>259.32299999999998</c:v>
                </c:pt>
                <c:pt idx="350">
                  <c:v>263.35500000000002</c:v>
                </c:pt>
                <c:pt idx="351">
                  <c:v>256.488</c:v>
                </c:pt>
                <c:pt idx="352">
                  <c:v>253.964</c:v>
                </c:pt>
                <c:pt idx="353">
                  <c:v>272.37299999999999</c:v>
                </c:pt>
                <c:pt idx="354">
                  <c:v>296.89499999999998</c:v>
                </c:pt>
                <c:pt idx="355">
                  <c:v>293.94</c:v>
                </c:pt>
                <c:pt idx="356">
                  <c:v>279.875</c:v>
                </c:pt>
                <c:pt idx="357">
                  <c:v>265.09500000000003</c:v>
                </c:pt>
                <c:pt idx="358">
                  <c:v>268.32799999999997</c:v>
                </c:pt>
                <c:pt idx="359">
                  <c:v>272.517</c:v>
                </c:pt>
                <c:pt idx="360">
                  <c:v>270.39</c:v>
                </c:pt>
                <c:pt idx="361">
                  <c:v>269.71300000000002</c:v>
                </c:pt>
                <c:pt idx="362">
                  <c:v>285.77800000000002</c:v>
                </c:pt>
                <c:pt idx="363">
                  <c:v>285.73200000000003</c:v>
                </c:pt>
                <c:pt idx="364">
                  <c:v>281.86799999999999</c:v>
                </c:pt>
                <c:pt idx="365">
                  <c:v>279.12700000000001</c:v>
                </c:pt>
                <c:pt idx="366">
                  <c:v>282.11200000000002</c:v>
                </c:pt>
                <c:pt idx="367">
                  <c:v>279.70699999999999</c:v>
                </c:pt>
                <c:pt idx="368">
                  <c:v>275.149</c:v>
                </c:pt>
                <c:pt idx="369">
                  <c:v>267.63099999999997</c:v>
                </c:pt>
                <c:pt idx="370">
                  <c:v>274.77699999999999</c:v>
                </c:pt>
                <c:pt idx="371">
                  <c:v>289.17</c:v>
                </c:pt>
                <c:pt idx="372">
                  <c:v>283.25599999999997</c:v>
                </c:pt>
                <c:pt idx="373">
                  <c:v>296.75700000000001</c:v>
                </c:pt>
                <c:pt idx="374">
                  <c:v>301.93599999999998</c:v>
                </c:pt>
                <c:pt idx="375">
                  <c:v>283.64499999999998</c:v>
                </c:pt>
                <c:pt idx="376">
                  <c:v>297.32799999999997</c:v>
                </c:pt>
                <c:pt idx="377">
                  <c:v>292.44099999999997</c:v>
                </c:pt>
                <c:pt idx="378">
                  <c:v>335.98599999999999</c:v>
                </c:pt>
                <c:pt idx="379">
                  <c:v>353.42</c:v>
                </c:pt>
                <c:pt idx="380">
                  <c:v>362.52</c:v>
                </c:pt>
                <c:pt idx="381">
                  <c:v>366.18099999999998</c:v>
                </c:pt>
                <c:pt idx="382">
                  <c:v>341.56900000000002</c:v>
                </c:pt>
                <c:pt idx="383">
                  <c:v>321.47399999999999</c:v>
                </c:pt>
                <c:pt idx="384">
                  <c:v>322.49599999999998</c:v>
                </c:pt>
                <c:pt idx="385">
                  <c:v>321.54700000000003</c:v>
                </c:pt>
                <c:pt idx="386">
                  <c:v>316.113</c:v>
                </c:pt>
                <c:pt idx="387">
                  <c:v>316.83999999999997</c:v>
                </c:pt>
                <c:pt idx="388">
                  <c:v>309.83699999999999</c:v>
                </c:pt>
                <c:pt idx="389">
                  <c:v>305.185</c:v>
                </c:pt>
                <c:pt idx="390">
                  <c:v>299.83699999999999</c:v>
                </c:pt>
                <c:pt idx="391">
                  <c:v>294.19499999999999</c:v>
                </c:pt>
                <c:pt idx="392">
                  <c:v>292.18599999999998</c:v>
                </c:pt>
                <c:pt idx="393">
                  <c:v>287.22300000000001</c:v>
                </c:pt>
                <c:pt idx="394">
                  <c:v>314.29399999999998</c:v>
                </c:pt>
                <c:pt idx="395">
                  <c:v>342.32600000000002</c:v>
                </c:pt>
                <c:pt idx="396">
                  <c:v>350.19600000000003</c:v>
                </c:pt>
                <c:pt idx="397">
                  <c:v>342.12799999999999</c:v>
                </c:pt>
                <c:pt idx="398">
                  <c:v>340.76799999999997</c:v>
                </c:pt>
                <c:pt idx="399">
                  <c:v>328.23</c:v>
                </c:pt>
                <c:pt idx="400">
                  <c:v>304.642</c:v>
                </c:pt>
                <c:pt idx="401">
                  <c:v>284.47699999999998</c:v>
                </c:pt>
                <c:pt idx="402">
                  <c:v>306.815</c:v>
                </c:pt>
                <c:pt idx="403">
                  <c:v>293.59899999999999</c:v>
                </c:pt>
                <c:pt idx="404">
                  <c:v>283.39800000000002</c:v>
                </c:pt>
                <c:pt idx="405">
                  <c:v>279.15600000000001</c:v>
                </c:pt>
                <c:pt idx="406">
                  <c:v>274.95100000000002</c:v>
                </c:pt>
                <c:pt idx="407">
                  <c:v>279.16199999999998</c:v>
                </c:pt>
                <c:pt idx="408">
                  <c:v>279.14800000000002</c:v>
                </c:pt>
                <c:pt idx="409">
                  <c:v>280.98</c:v>
                </c:pt>
                <c:pt idx="410">
                  <c:v>292.47699999999998</c:v>
                </c:pt>
                <c:pt idx="411">
                  <c:v>268.66899999999998</c:v>
                </c:pt>
                <c:pt idx="412">
                  <c:v>262.50200000000001</c:v>
                </c:pt>
                <c:pt idx="413">
                  <c:v>258.28800000000001</c:v>
                </c:pt>
                <c:pt idx="414">
                  <c:v>252.852</c:v>
                </c:pt>
                <c:pt idx="415">
                  <c:v>249.51599999999999</c:v>
                </c:pt>
                <c:pt idx="416">
                  <c:v>250.79300000000001</c:v>
                </c:pt>
                <c:pt idx="417">
                  <c:v>223.82599999999999</c:v>
                </c:pt>
                <c:pt idx="418">
                  <c:v>210.44</c:v>
                </c:pt>
                <c:pt idx="419">
                  <c:v>217.41499999999999</c:v>
                </c:pt>
                <c:pt idx="420">
                  <c:v>221.39500000000001</c:v>
                </c:pt>
                <c:pt idx="421">
                  <c:v>220.952</c:v>
                </c:pt>
                <c:pt idx="422">
                  <c:v>217.511</c:v>
                </c:pt>
                <c:pt idx="423">
                  <c:v>219.363</c:v>
                </c:pt>
                <c:pt idx="424">
                  <c:v>230.327</c:v>
                </c:pt>
                <c:pt idx="425">
                  <c:v>231.08600000000001</c:v>
                </c:pt>
                <c:pt idx="426">
                  <c:v>251.43799999999999</c:v>
                </c:pt>
                <c:pt idx="427">
                  <c:v>272.61200000000002</c:v>
                </c:pt>
                <c:pt idx="428">
                  <c:v>255.17</c:v>
                </c:pt>
                <c:pt idx="429">
                  <c:v>250.55199999999999</c:v>
                </c:pt>
                <c:pt idx="430">
                  <c:v>233.374</c:v>
                </c:pt>
                <c:pt idx="431">
                  <c:v>228.417</c:v>
                </c:pt>
                <c:pt idx="432">
                  <c:v>232.642</c:v>
                </c:pt>
                <c:pt idx="433">
                  <c:v>221.601</c:v>
                </c:pt>
                <c:pt idx="434">
                  <c:v>220.411</c:v>
                </c:pt>
                <c:pt idx="435">
                  <c:v>223.91900000000001</c:v>
                </c:pt>
                <c:pt idx="436">
                  <c:v>218.864</c:v>
                </c:pt>
                <c:pt idx="437">
                  <c:v>215.53800000000001</c:v>
                </c:pt>
                <c:pt idx="438">
                  <c:v>216.149</c:v>
                </c:pt>
                <c:pt idx="439">
                  <c:v>194.99</c:v>
                </c:pt>
                <c:pt idx="440">
                  <c:v>193.066</c:v>
                </c:pt>
                <c:pt idx="441">
                  <c:v>190.61</c:v>
                </c:pt>
                <c:pt idx="442">
                  <c:v>187.86699999999999</c:v>
                </c:pt>
                <c:pt idx="443">
                  <c:v>186.21600000000001</c:v>
                </c:pt>
                <c:pt idx="444">
                  <c:v>186.01499999999999</c:v>
                </c:pt>
                <c:pt idx="445">
                  <c:v>188.49299999999999</c:v>
                </c:pt>
                <c:pt idx="446">
                  <c:v>185.58600000000001</c:v>
                </c:pt>
                <c:pt idx="447">
                  <c:v>187.39099999999999</c:v>
                </c:pt>
                <c:pt idx="448">
                  <c:v>182.00399999999999</c:v>
                </c:pt>
                <c:pt idx="449">
                  <c:v>183.85300000000001</c:v>
                </c:pt>
                <c:pt idx="450">
                  <c:v>188.87899999999999</c:v>
                </c:pt>
                <c:pt idx="451">
                  <c:v>181.98099999999999</c:v>
                </c:pt>
                <c:pt idx="452">
                  <c:v>175.84</c:v>
                </c:pt>
                <c:pt idx="453">
                  <c:v>175.52600000000001</c:v>
                </c:pt>
                <c:pt idx="454">
                  <c:v>174.10599999999999</c:v>
                </c:pt>
                <c:pt idx="455">
                  <c:v>173.07400000000001</c:v>
                </c:pt>
                <c:pt idx="456">
                  <c:v>171.69300000000001</c:v>
                </c:pt>
                <c:pt idx="457">
                  <c:v>167.80500000000001</c:v>
                </c:pt>
                <c:pt idx="458">
                  <c:v>171.67599999999999</c:v>
                </c:pt>
                <c:pt idx="459">
                  <c:v>175.45699999999999</c:v>
                </c:pt>
                <c:pt idx="460">
                  <c:v>172.74600000000001</c:v>
                </c:pt>
                <c:pt idx="461">
                  <c:v>179.72499999999999</c:v>
                </c:pt>
                <c:pt idx="462">
                  <c:v>194.886</c:v>
                </c:pt>
                <c:pt idx="463">
                  <c:v>211.34200000000001</c:v>
                </c:pt>
                <c:pt idx="464">
                  <c:v>213.494</c:v>
                </c:pt>
                <c:pt idx="465">
                  <c:v>214.63800000000001</c:v>
                </c:pt>
                <c:pt idx="466">
                  <c:v>213.92699999999999</c:v>
                </c:pt>
                <c:pt idx="467">
                  <c:v>209.99</c:v>
                </c:pt>
                <c:pt idx="468">
                  <c:v>202.50800000000001</c:v>
                </c:pt>
                <c:pt idx="469">
                  <c:v>193.55600000000001</c:v>
                </c:pt>
                <c:pt idx="470">
                  <c:v>194.249</c:v>
                </c:pt>
                <c:pt idx="471">
                  <c:v>197.07499999999999</c:v>
                </c:pt>
                <c:pt idx="472">
                  <c:v>196.191</c:v>
                </c:pt>
                <c:pt idx="473">
                  <c:v>194.726</c:v>
                </c:pt>
                <c:pt idx="474">
                  <c:v>193.125</c:v>
                </c:pt>
                <c:pt idx="475">
                  <c:v>195.72399999999999</c:v>
                </c:pt>
                <c:pt idx="476">
                  <c:v>205.21100000000001</c:v>
                </c:pt>
                <c:pt idx="477">
                  <c:v>204.81800000000001</c:v>
                </c:pt>
                <c:pt idx="478">
                  <c:v>204.94300000000001</c:v>
                </c:pt>
                <c:pt idx="479">
                  <c:v>204.26300000000001</c:v>
                </c:pt>
                <c:pt idx="480">
                  <c:v>192.99</c:v>
                </c:pt>
                <c:pt idx="481">
                  <c:v>192.834</c:v>
                </c:pt>
                <c:pt idx="482">
                  <c:v>187.059</c:v>
                </c:pt>
                <c:pt idx="483">
                  <c:v>177.999</c:v>
                </c:pt>
                <c:pt idx="484">
                  <c:v>176.93799999999999</c:v>
                </c:pt>
                <c:pt idx="485">
                  <c:v>172.86199999999999</c:v>
                </c:pt>
                <c:pt idx="486">
                  <c:v>175.14699999999999</c:v>
                </c:pt>
                <c:pt idx="487">
                  <c:v>174.43600000000001</c:v>
                </c:pt>
                <c:pt idx="488">
                  <c:v>173.22200000000001</c:v>
                </c:pt>
                <c:pt idx="489">
                  <c:v>160.42599999999999</c:v>
                </c:pt>
                <c:pt idx="490">
                  <c:v>162.61099999999999</c:v>
                </c:pt>
                <c:pt idx="491">
                  <c:v>163.42400000000001</c:v>
                </c:pt>
                <c:pt idx="492">
                  <c:v>161.03899999999999</c:v>
                </c:pt>
                <c:pt idx="493">
                  <c:v>159.65</c:v>
                </c:pt>
                <c:pt idx="494">
                  <c:v>188.131</c:v>
                </c:pt>
                <c:pt idx="495">
                  <c:v>190.613</c:v>
                </c:pt>
                <c:pt idx="496">
                  <c:v>194.381</c:v>
                </c:pt>
                <c:pt idx="497">
                  <c:v>194.59100000000001</c:v>
                </c:pt>
                <c:pt idx="498">
                  <c:v>189.61699999999999</c:v>
                </c:pt>
                <c:pt idx="499">
                  <c:v>189.24700000000001</c:v>
                </c:pt>
                <c:pt idx="500">
                  <c:v>188.947</c:v>
                </c:pt>
                <c:pt idx="501">
                  <c:v>187.83199999999999</c:v>
                </c:pt>
                <c:pt idx="502">
                  <c:v>189.10599999999999</c:v>
                </c:pt>
                <c:pt idx="503">
                  <c:v>192.357</c:v>
                </c:pt>
                <c:pt idx="504">
                  <c:v>193.696</c:v>
                </c:pt>
                <c:pt idx="505">
                  <c:v>177.27099999999999</c:v>
                </c:pt>
                <c:pt idx="506">
                  <c:v>183.29</c:v>
                </c:pt>
                <c:pt idx="507">
                  <c:v>196.755</c:v>
                </c:pt>
                <c:pt idx="508">
                  <c:v>208.91499999999999</c:v>
                </c:pt>
                <c:pt idx="509" formatCode="General">
                  <c:v>230.14500000000001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98-47CC-9DEB-645E3007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(tkr)'!$B$25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(tkr)'!$F$24:$IU$24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(tkr)'!$F$38:$IU$38</c:f>
              <c:numCache>
                <c:formatCode>0</c:formatCode>
                <c:ptCount val="250"/>
                <c:pt idx="0">
                  <c:v>20.454999999999984</c:v>
                </c:pt>
                <c:pt idx="1">
                  <c:v>13.158000000000015</c:v>
                </c:pt>
                <c:pt idx="2">
                  <c:v>13.055000000000007</c:v>
                </c:pt>
                <c:pt idx="3">
                  <c:v>2.2520000000000095</c:v>
                </c:pt>
                <c:pt idx="4">
                  <c:v>-3.5029999999999859</c:v>
                </c:pt>
                <c:pt idx="5">
                  <c:v>-4.6510000000000105</c:v>
                </c:pt>
                <c:pt idx="6">
                  <c:v>4.2470000000000141</c:v>
                </c:pt>
                <c:pt idx="7">
                  <c:v>6.9049999999999727</c:v>
                </c:pt>
                <c:pt idx="8">
                  <c:v>2.97199999999998</c:v>
                </c:pt>
                <c:pt idx="9">
                  <c:v>13.119000000000028</c:v>
                </c:pt>
                <c:pt idx="10">
                  <c:v>17.488</c:v>
                </c:pt>
                <c:pt idx="11">
                  <c:v>42.684000000000026</c:v>
                </c:pt>
                <c:pt idx="12">
                  <c:v>61.146000000000015</c:v>
                </c:pt>
                <c:pt idx="13">
                  <c:v>48.826000000000022</c:v>
                </c:pt>
                <c:pt idx="14">
                  <c:v>52.826000000000022</c:v>
                </c:pt>
                <c:pt idx="15">
                  <c:v>39.711999999999989</c:v>
                </c:pt>
                <c:pt idx="16">
                  <c:v>59.558999999999969</c:v>
                </c:pt>
                <c:pt idx="17">
                  <c:v>79.509999999999991</c:v>
                </c:pt>
                <c:pt idx="18">
                  <c:v>129.42000000000002</c:v>
                </c:pt>
                <c:pt idx="19">
                  <c:v>113.41699999999997</c:v>
                </c:pt>
                <c:pt idx="20">
                  <c:v>77.937000000000012</c:v>
                </c:pt>
                <c:pt idx="21">
                  <c:v>64.246999999999957</c:v>
                </c:pt>
                <c:pt idx="22">
                  <c:v>37.557999999999993</c:v>
                </c:pt>
                <c:pt idx="23">
                  <c:v>32.685000000000002</c:v>
                </c:pt>
                <c:pt idx="24">
                  <c:v>39.867000000000019</c:v>
                </c:pt>
                <c:pt idx="25">
                  <c:v>57.338000000000022</c:v>
                </c:pt>
                <c:pt idx="26">
                  <c:v>60.88900000000001</c:v>
                </c:pt>
                <c:pt idx="27">
                  <c:v>40.250999999999976</c:v>
                </c:pt>
                <c:pt idx="28">
                  <c:v>11.800000000000011</c:v>
                </c:pt>
                <c:pt idx="29">
                  <c:v>19.324000000000012</c:v>
                </c:pt>
                <c:pt idx="30">
                  <c:v>25.441000000000031</c:v>
                </c:pt>
                <c:pt idx="31">
                  <c:v>19.113</c:v>
                </c:pt>
                <c:pt idx="32">
                  <c:v>4.4590000000000032</c:v>
                </c:pt>
                <c:pt idx="33">
                  <c:v>-31.420999999999992</c:v>
                </c:pt>
                <c:pt idx="34">
                  <c:v>-47.802999999999997</c:v>
                </c:pt>
                <c:pt idx="35">
                  <c:v>-46.151999999999987</c:v>
                </c:pt>
                <c:pt idx="36">
                  <c:v>-29.745999999999981</c:v>
                </c:pt>
                <c:pt idx="37">
                  <c:v>-18.98599999999999</c:v>
                </c:pt>
                <c:pt idx="38">
                  <c:v>-25.211999999999989</c:v>
                </c:pt>
                <c:pt idx="39">
                  <c:v>-37.439000000000021</c:v>
                </c:pt>
                <c:pt idx="40">
                  <c:v>-35.043000000000006</c:v>
                </c:pt>
                <c:pt idx="41">
                  <c:v>-45.074000000000012</c:v>
                </c:pt>
                <c:pt idx="42">
                  <c:v>-50.589999999999975</c:v>
                </c:pt>
                <c:pt idx="43">
                  <c:v>-75.545000000000073</c:v>
                </c:pt>
                <c:pt idx="44">
                  <c:v>-33.628999999999962</c:v>
                </c:pt>
                <c:pt idx="45">
                  <c:v>-14.944999999999993</c:v>
                </c:pt>
                <c:pt idx="46">
                  <c:v>1.5329999999999586</c:v>
                </c:pt>
                <c:pt idx="47">
                  <c:v>17.634999999999991</c:v>
                </c:pt>
                <c:pt idx="48">
                  <c:v>6.6680000000000064</c:v>
                </c:pt>
                <c:pt idx="49">
                  <c:v>-12.111999999999966</c:v>
                </c:pt>
                <c:pt idx="50">
                  <c:v>-60.46100000000007</c:v>
                </c:pt>
                <c:pt idx="51">
                  <c:v>-48.059000000000026</c:v>
                </c:pt>
                <c:pt idx="52">
                  <c:v>-23.168999999999983</c:v>
                </c:pt>
                <c:pt idx="53">
                  <c:v>7.632000000000005</c:v>
                </c:pt>
                <c:pt idx="54">
                  <c:v>25.202999999999975</c:v>
                </c:pt>
                <c:pt idx="55">
                  <c:v>67.15500000000003</c:v>
                </c:pt>
                <c:pt idx="56">
                  <c:v>94.94599999999997</c:v>
                </c:pt>
                <c:pt idx="57">
                  <c:v>16.173999999999978</c:v>
                </c:pt>
                <c:pt idx="58">
                  <c:v>-40.82000000000005</c:v>
                </c:pt>
                <c:pt idx="59">
                  <c:v>-47.892999999999915</c:v>
                </c:pt>
                <c:pt idx="60">
                  <c:v>-78.995000000000005</c:v>
                </c:pt>
                <c:pt idx="61">
                  <c:v>-81.097999999999956</c:v>
                </c:pt>
                <c:pt idx="62">
                  <c:v>-51.891000000000076</c:v>
                </c:pt>
                <c:pt idx="63">
                  <c:v>-33.403999999999996</c:v>
                </c:pt>
                <c:pt idx="64">
                  <c:v>-25.867999999999938</c:v>
                </c:pt>
                <c:pt idx="65">
                  <c:v>-22.627999999999929</c:v>
                </c:pt>
                <c:pt idx="66">
                  <c:v>17.383999999999958</c:v>
                </c:pt>
                <c:pt idx="67">
                  <c:v>10.922000000000025</c:v>
                </c:pt>
                <c:pt idx="68">
                  <c:v>27.546999999999969</c:v>
                </c:pt>
                <c:pt idx="69">
                  <c:v>-44.583999999999946</c:v>
                </c:pt>
                <c:pt idx="70">
                  <c:v>-56.612999999999943</c:v>
                </c:pt>
                <c:pt idx="71">
                  <c:v>-27.615000000000009</c:v>
                </c:pt>
                <c:pt idx="72">
                  <c:v>-113.82600000000002</c:v>
                </c:pt>
                <c:pt idx="73">
                  <c:v>-140.31600000000003</c:v>
                </c:pt>
                <c:pt idx="74">
                  <c:v>-40.576999999999998</c:v>
                </c:pt>
                <c:pt idx="75">
                  <c:v>-38.725000000000023</c:v>
                </c:pt>
                <c:pt idx="76">
                  <c:v>27.615000000000009</c:v>
                </c:pt>
                <c:pt idx="77">
                  <c:v>53.31</c:v>
                </c:pt>
                <c:pt idx="78">
                  <c:v>80.613999999999976</c:v>
                </c:pt>
                <c:pt idx="79">
                  <c:v>97.389999999999986</c:v>
                </c:pt>
                <c:pt idx="80">
                  <c:v>79.389999999999986</c:v>
                </c:pt>
                <c:pt idx="81">
                  <c:v>123.89400000000001</c:v>
                </c:pt>
                <c:pt idx="82">
                  <c:v>128.26900000000001</c:v>
                </c:pt>
                <c:pt idx="83">
                  <c:v>133.31799999999998</c:v>
                </c:pt>
                <c:pt idx="84">
                  <c:v>126.047</c:v>
                </c:pt>
                <c:pt idx="85">
                  <c:v>100.48099999999999</c:v>
                </c:pt>
                <c:pt idx="86">
                  <c:v>100.72000000000003</c:v>
                </c:pt>
                <c:pt idx="87">
                  <c:v>115.11700000000002</c:v>
                </c:pt>
                <c:pt idx="88">
                  <c:v>123.69999999999999</c:v>
                </c:pt>
                <c:pt idx="89">
                  <c:v>135.82500000000002</c:v>
                </c:pt>
                <c:pt idx="90">
                  <c:v>137.68600000000001</c:v>
                </c:pt>
                <c:pt idx="91">
                  <c:v>144.95700000000002</c:v>
                </c:pt>
                <c:pt idx="92">
                  <c:v>144.97499999999997</c:v>
                </c:pt>
                <c:pt idx="93">
                  <c:v>141.97</c:v>
                </c:pt>
                <c:pt idx="94">
                  <c:v>142.70499999999998</c:v>
                </c:pt>
                <c:pt idx="95">
                  <c:v>142.21599999999998</c:v>
                </c:pt>
                <c:pt idx="96">
                  <c:v>144.017</c:v>
                </c:pt>
                <c:pt idx="97">
                  <c:v>143.68000000000004</c:v>
                </c:pt>
                <c:pt idx="98">
                  <c:v>142.53699999999998</c:v>
                </c:pt>
                <c:pt idx="99">
                  <c:v>143.32100000000003</c:v>
                </c:pt>
                <c:pt idx="100">
                  <c:v>144.54099999999997</c:v>
                </c:pt>
                <c:pt idx="101">
                  <c:v>142.84800000000001</c:v>
                </c:pt>
                <c:pt idx="102">
                  <c:v>140.56400000000002</c:v>
                </c:pt>
                <c:pt idx="103">
                  <c:v>137.47300000000001</c:v>
                </c:pt>
                <c:pt idx="104">
                  <c:v>136.70400000000001</c:v>
                </c:pt>
                <c:pt idx="105">
                  <c:v>135.23599999999999</c:v>
                </c:pt>
                <c:pt idx="106">
                  <c:v>136.67699999999999</c:v>
                </c:pt>
                <c:pt idx="107">
                  <c:v>134.84499999999997</c:v>
                </c:pt>
                <c:pt idx="108">
                  <c:v>132.96299999999999</c:v>
                </c:pt>
                <c:pt idx="109">
                  <c:v>129.45000000000002</c:v>
                </c:pt>
                <c:pt idx="110">
                  <c:v>133.23699999999999</c:v>
                </c:pt>
                <c:pt idx="111">
                  <c:v>136.32899999999998</c:v>
                </c:pt>
                <c:pt idx="112">
                  <c:v>136.68699999999998</c:v>
                </c:pt>
                <c:pt idx="113">
                  <c:v>134.87199999999999</c:v>
                </c:pt>
                <c:pt idx="114">
                  <c:v>134.48399999999998</c:v>
                </c:pt>
                <c:pt idx="115">
                  <c:v>134.28800000000001</c:v>
                </c:pt>
                <c:pt idx="116">
                  <c:v>131.11000000000001</c:v>
                </c:pt>
                <c:pt idx="117">
                  <c:v>128.61799999999997</c:v>
                </c:pt>
                <c:pt idx="118">
                  <c:v>125.36200000000002</c:v>
                </c:pt>
                <c:pt idx="119">
                  <c:v>121.35099999999997</c:v>
                </c:pt>
                <c:pt idx="120">
                  <c:v>119.81599999999997</c:v>
                </c:pt>
                <c:pt idx="121">
                  <c:v>122.18600000000001</c:v>
                </c:pt>
                <c:pt idx="122">
                  <c:v>119.79600000000002</c:v>
                </c:pt>
                <c:pt idx="123">
                  <c:v>121.01899999999998</c:v>
                </c:pt>
                <c:pt idx="124">
                  <c:v>124.62400000000002</c:v>
                </c:pt>
                <c:pt idx="125">
                  <c:v>124.62200000000001</c:v>
                </c:pt>
                <c:pt idx="126">
                  <c:v>127.16600000000003</c:v>
                </c:pt>
                <c:pt idx="127">
                  <c:v>121.61999999999998</c:v>
                </c:pt>
                <c:pt idx="128">
                  <c:v>119.03600000000003</c:v>
                </c:pt>
                <c:pt idx="129">
                  <c:v>118.28999999999999</c:v>
                </c:pt>
                <c:pt idx="130">
                  <c:v>120.12199999999999</c:v>
                </c:pt>
                <c:pt idx="131">
                  <c:v>117.31</c:v>
                </c:pt>
                <c:pt idx="132">
                  <c:v>117.18099999999998</c:v>
                </c:pt>
                <c:pt idx="133">
                  <c:v>118.554</c:v>
                </c:pt>
                <c:pt idx="134">
                  <c:v>117.61099999999999</c:v>
                </c:pt>
                <c:pt idx="135">
                  <c:v>114.91799999999998</c:v>
                </c:pt>
                <c:pt idx="136">
                  <c:v>118.02700000000002</c:v>
                </c:pt>
                <c:pt idx="137">
                  <c:v>117.155</c:v>
                </c:pt>
                <c:pt idx="138">
                  <c:v>117.54500000000002</c:v>
                </c:pt>
                <c:pt idx="139">
                  <c:v>113.22099999999998</c:v>
                </c:pt>
                <c:pt idx="140">
                  <c:v>119.06200000000001</c:v>
                </c:pt>
                <c:pt idx="141">
                  <c:v>119.40300000000002</c:v>
                </c:pt>
                <c:pt idx="142">
                  <c:v>123.58599999999998</c:v>
                </c:pt>
                <c:pt idx="143">
                  <c:v>122.35400000000001</c:v>
                </c:pt>
                <c:pt idx="144">
                  <c:v>126.30500000000001</c:v>
                </c:pt>
                <c:pt idx="145">
                  <c:v>123.46100000000001</c:v>
                </c:pt>
                <c:pt idx="146">
                  <c:v>129.30099999999999</c:v>
                </c:pt>
                <c:pt idx="147">
                  <c:v>128.26800000000003</c:v>
                </c:pt>
                <c:pt idx="148">
                  <c:v>129.46</c:v>
                </c:pt>
                <c:pt idx="149">
                  <c:v>131.79299999999998</c:v>
                </c:pt>
                <c:pt idx="150">
                  <c:v>128.79400000000001</c:v>
                </c:pt>
                <c:pt idx="151">
                  <c:v>131.84900000000002</c:v>
                </c:pt>
                <c:pt idx="152">
                  <c:v>127.69900000000001</c:v>
                </c:pt>
                <c:pt idx="153">
                  <c:v>121.149</c:v>
                </c:pt>
                <c:pt idx="154">
                  <c:v>118.529</c:v>
                </c:pt>
                <c:pt idx="155">
                  <c:v>121.51800000000003</c:v>
                </c:pt>
                <c:pt idx="156">
                  <c:v>125.31299999999999</c:v>
                </c:pt>
                <c:pt idx="157">
                  <c:v>126.24700000000001</c:v>
                </c:pt>
                <c:pt idx="158">
                  <c:v>126.37900000000002</c:v>
                </c:pt>
                <c:pt idx="159">
                  <c:v>127.63200000000001</c:v>
                </c:pt>
                <c:pt idx="160">
                  <c:v>124.24500000000003</c:v>
                </c:pt>
                <c:pt idx="161">
                  <c:v>123.304</c:v>
                </c:pt>
                <c:pt idx="162">
                  <c:v>123.38600000000002</c:v>
                </c:pt>
                <c:pt idx="163">
                  <c:v>130.47000000000003</c:v>
                </c:pt>
                <c:pt idx="164">
                  <c:v>131.58199999999999</c:v>
                </c:pt>
                <c:pt idx="165">
                  <c:v>135.58599999999998</c:v>
                </c:pt>
                <c:pt idx="166">
                  <c:v>134.14599999999999</c:v>
                </c:pt>
                <c:pt idx="167">
                  <c:v>141.40799999999999</c:v>
                </c:pt>
                <c:pt idx="168">
                  <c:v>140.499</c:v>
                </c:pt>
                <c:pt idx="169">
                  <c:v>142.21199999999999</c:v>
                </c:pt>
                <c:pt idx="170">
                  <c:v>142.07</c:v>
                </c:pt>
                <c:pt idx="171">
                  <c:v>143.95300000000003</c:v>
                </c:pt>
                <c:pt idx="172">
                  <c:v>145.78000000000003</c:v>
                </c:pt>
                <c:pt idx="173">
                  <c:v>147.63999999999999</c:v>
                </c:pt>
                <c:pt idx="174">
                  <c:v>148.62800000000001</c:v>
                </c:pt>
                <c:pt idx="175">
                  <c:v>145.76800000000003</c:v>
                </c:pt>
                <c:pt idx="176">
                  <c:v>142.89600000000002</c:v>
                </c:pt>
                <c:pt idx="177">
                  <c:v>136.24700000000001</c:v>
                </c:pt>
                <c:pt idx="178">
                  <c:v>136.95099999999999</c:v>
                </c:pt>
                <c:pt idx="179">
                  <c:v>138.64100000000002</c:v>
                </c:pt>
                <c:pt idx="180">
                  <c:v>131.303</c:v>
                </c:pt>
                <c:pt idx="181">
                  <c:v>132.66400000000002</c:v>
                </c:pt>
                <c:pt idx="182">
                  <c:v>131.77600000000001</c:v>
                </c:pt>
                <c:pt idx="183">
                  <c:v>128.33799999999999</c:v>
                </c:pt>
                <c:pt idx="184">
                  <c:v>132.18700000000001</c:v>
                </c:pt>
                <c:pt idx="185">
                  <c:v>131.44100000000003</c:v>
                </c:pt>
                <c:pt idx="186">
                  <c:v>136.50899999999999</c:v>
                </c:pt>
                <c:pt idx="187">
                  <c:v>136.37800000000001</c:v>
                </c:pt>
                <c:pt idx="188">
                  <c:v>138.35900000000001</c:v>
                </c:pt>
                <c:pt idx="189">
                  <c:v>138.56800000000004</c:v>
                </c:pt>
                <c:pt idx="190">
                  <c:v>141.25400000000002</c:v>
                </c:pt>
                <c:pt idx="191">
                  <c:v>144.71599999999998</c:v>
                </c:pt>
                <c:pt idx="192">
                  <c:v>141.39499999999998</c:v>
                </c:pt>
                <c:pt idx="193">
                  <c:v>141.08600000000001</c:v>
                </c:pt>
                <c:pt idx="194">
                  <c:v>141.75800000000001</c:v>
                </c:pt>
                <c:pt idx="195">
                  <c:v>133.36499999999998</c:v>
                </c:pt>
                <c:pt idx="196">
                  <c:v>137.23099999999999</c:v>
                </c:pt>
                <c:pt idx="197">
                  <c:v>133.94999999999999</c:v>
                </c:pt>
                <c:pt idx="198">
                  <c:v>129.89600000000002</c:v>
                </c:pt>
                <c:pt idx="199">
                  <c:v>124.82599999999996</c:v>
                </c:pt>
                <c:pt idx="200">
                  <c:v>123.50700000000001</c:v>
                </c:pt>
                <c:pt idx="201">
                  <c:v>127.43300000000002</c:v>
                </c:pt>
                <c:pt idx="202">
                  <c:v>129.14699999999999</c:v>
                </c:pt>
                <c:pt idx="203">
                  <c:v>123.93200000000002</c:v>
                </c:pt>
                <c:pt idx="204">
                  <c:v>132.71100000000001</c:v>
                </c:pt>
                <c:pt idx="205">
                  <c:v>117.02000000000001</c:v>
                </c:pt>
                <c:pt idx="206">
                  <c:v>120.62900000000002</c:v>
                </c:pt>
                <c:pt idx="207">
                  <c:v>127.816</c:v>
                </c:pt>
                <c:pt idx="208">
                  <c:v>135.501</c:v>
                </c:pt>
                <c:pt idx="209">
                  <c:v>131.74500000000003</c:v>
                </c:pt>
                <c:pt idx="210">
                  <c:v>135.83499999999998</c:v>
                </c:pt>
                <c:pt idx="211">
                  <c:v>138.059</c:v>
                </c:pt>
                <c:pt idx="212">
                  <c:v>137.714</c:v>
                </c:pt>
                <c:pt idx="213">
                  <c:v>140.05799999999999</c:v>
                </c:pt>
                <c:pt idx="214">
                  <c:v>140.05100000000002</c:v>
                </c:pt>
                <c:pt idx="215">
                  <c:v>145.523</c:v>
                </c:pt>
                <c:pt idx="216">
                  <c:v>141.83200000000002</c:v>
                </c:pt>
                <c:pt idx="217">
                  <c:v>134.55199999999996</c:v>
                </c:pt>
                <c:pt idx="218">
                  <c:v>135.11600000000001</c:v>
                </c:pt>
                <c:pt idx="219">
                  <c:v>136.89000000000001</c:v>
                </c:pt>
                <c:pt idx="220">
                  <c:v>136.99099999999999</c:v>
                </c:pt>
                <c:pt idx="221">
                  <c:v>135.297</c:v>
                </c:pt>
                <c:pt idx="222">
                  <c:v>127.21299999999999</c:v>
                </c:pt>
                <c:pt idx="223">
                  <c:v>130.91</c:v>
                </c:pt>
                <c:pt idx="224">
                  <c:v>130.00400000000002</c:v>
                </c:pt>
                <c:pt idx="225">
                  <c:v>136.84100000000001</c:v>
                </c:pt>
                <c:pt idx="226">
                  <c:v>128.39900000000003</c:v>
                </c:pt>
                <c:pt idx="227">
                  <c:v>135.88299999999998</c:v>
                </c:pt>
                <c:pt idx="228">
                  <c:v>135.03300000000002</c:v>
                </c:pt>
                <c:pt idx="229">
                  <c:v>136.56400000000002</c:v>
                </c:pt>
                <c:pt idx="230">
                  <c:v>134.523</c:v>
                </c:pt>
                <c:pt idx="231">
                  <c:v>126.89999999999998</c:v>
                </c:pt>
                <c:pt idx="232">
                  <c:v>123.95699999999999</c:v>
                </c:pt>
                <c:pt idx="233">
                  <c:v>129.36099999999999</c:v>
                </c:pt>
                <c:pt idx="234">
                  <c:v>141.29600000000002</c:v>
                </c:pt>
                <c:pt idx="235">
                  <c:v>135.66899999999998</c:v>
                </c:pt>
                <c:pt idx="236">
                  <c:v>132.52400000000003</c:v>
                </c:pt>
                <c:pt idx="237">
                  <c:v>144.59199999999998</c:v>
                </c:pt>
                <c:pt idx="238">
                  <c:v>143.91200000000001</c:v>
                </c:pt>
                <c:pt idx="239">
                  <c:v>144.102</c:v>
                </c:pt>
                <c:pt idx="240">
                  <c:v>130.89400000000001</c:v>
                </c:pt>
                <c:pt idx="241">
                  <c:v>118.85199999999998</c:v>
                </c:pt>
                <c:pt idx="242">
                  <c:v>117.09299999999999</c:v>
                </c:pt>
                <c:pt idx="243">
                  <c:v>116.11899999999997</c:v>
                </c:pt>
                <c:pt idx="244">
                  <c:v>112.24399999999997</c:v>
                </c:pt>
                <c:pt idx="245">
                  <c:v>120.98500000000001</c:v>
                </c:pt>
                <c:pt idx="246">
                  <c:v>129.64100000000002</c:v>
                </c:pt>
                <c:pt idx="247">
                  <c:v>128.67000000000002</c:v>
                </c:pt>
                <c:pt idx="248">
                  <c:v>127.89099999999999</c:v>
                </c:pt>
                <c:pt idx="249">
                  <c:v>132.03800000000001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F-41D3-8B38-ABE9D6F8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(tkr)'!$C$44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(tkr)'!$F$24:$IU$24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(tkr)'!$F$44:$IU$44</c:f>
              <c:numCache>
                <c:formatCode>0</c:formatCode>
                <c:ptCount val="250"/>
                <c:pt idx="0">
                  <c:v>-23.697000000000003</c:v>
                </c:pt>
                <c:pt idx="1">
                  <c:v>-24.711999999999989</c:v>
                </c:pt>
                <c:pt idx="2">
                  <c:v>-27.128000000000043</c:v>
                </c:pt>
                <c:pt idx="3">
                  <c:v>-29.831999999999994</c:v>
                </c:pt>
                <c:pt idx="4">
                  <c:v>-31.884999999999991</c:v>
                </c:pt>
                <c:pt idx="5">
                  <c:v>-33.490000000000009</c:v>
                </c:pt>
                <c:pt idx="6">
                  <c:v>-36.37299999999999</c:v>
                </c:pt>
                <c:pt idx="7">
                  <c:v>-36.281000000000006</c:v>
                </c:pt>
                <c:pt idx="8">
                  <c:v>-36.894999999999982</c:v>
                </c:pt>
                <c:pt idx="9">
                  <c:v>-34.11099999999999</c:v>
                </c:pt>
                <c:pt idx="10">
                  <c:v>-29.18199999999996</c:v>
                </c:pt>
                <c:pt idx="11">
                  <c:v>-26.099999999999966</c:v>
                </c:pt>
                <c:pt idx="12">
                  <c:v>-24.786999999999978</c:v>
                </c:pt>
                <c:pt idx="13">
                  <c:v>-25.260999999999967</c:v>
                </c:pt>
                <c:pt idx="14">
                  <c:v>-26.613999999999976</c:v>
                </c:pt>
                <c:pt idx="15">
                  <c:v>-30.16700000000003</c:v>
                </c:pt>
                <c:pt idx="16">
                  <c:v>-23.579000000000008</c:v>
                </c:pt>
                <c:pt idx="17">
                  <c:v>-24.665999999999997</c:v>
                </c:pt>
                <c:pt idx="18">
                  <c:v>-28.745000000000005</c:v>
                </c:pt>
                <c:pt idx="19">
                  <c:v>-30.617999999999995</c:v>
                </c:pt>
                <c:pt idx="20">
                  <c:v>-37.60899999999998</c:v>
                </c:pt>
                <c:pt idx="21">
                  <c:v>-38.025000000000034</c:v>
                </c:pt>
                <c:pt idx="22">
                  <c:v>-42.242000000000019</c:v>
                </c:pt>
                <c:pt idx="23">
                  <c:v>-43.629000000000019</c:v>
                </c:pt>
                <c:pt idx="24">
                  <c:v>-44.079999999999984</c:v>
                </c:pt>
                <c:pt idx="25">
                  <c:v>-41.266999999999996</c:v>
                </c:pt>
                <c:pt idx="26">
                  <c:v>-44.144999999999982</c:v>
                </c:pt>
                <c:pt idx="27">
                  <c:v>-46.552000000000021</c:v>
                </c:pt>
                <c:pt idx="28">
                  <c:v>-49.653999999999996</c:v>
                </c:pt>
                <c:pt idx="29">
                  <c:v>-50.132000000000005</c:v>
                </c:pt>
                <c:pt idx="30">
                  <c:v>-50.000999999999976</c:v>
                </c:pt>
                <c:pt idx="31">
                  <c:v>-51.120999999999981</c:v>
                </c:pt>
                <c:pt idx="32">
                  <c:v>-53.576000000000022</c:v>
                </c:pt>
                <c:pt idx="33">
                  <c:v>-57.757000000000005</c:v>
                </c:pt>
                <c:pt idx="34">
                  <c:v>-60.098000000000013</c:v>
                </c:pt>
                <c:pt idx="35">
                  <c:v>-59.076999999999998</c:v>
                </c:pt>
                <c:pt idx="36">
                  <c:v>-58.690999999999974</c:v>
                </c:pt>
                <c:pt idx="37">
                  <c:v>-58.380999999999972</c:v>
                </c:pt>
                <c:pt idx="38">
                  <c:v>-58.803999999999974</c:v>
                </c:pt>
                <c:pt idx="39">
                  <c:v>-63.387</c:v>
                </c:pt>
                <c:pt idx="40">
                  <c:v>-58.925000000000011</c:v>
                </c:pt>
                <c:pt idx="41">
                  <c:v>-58.887</c:v>
                </c:pt>
                <c:pt idx="42">
                  <c:v>-59.367999999999995</c:v>
                </c:pt>
                <c:pt idx="43">
                  <c:v>-60.102000000000032</c:v>
                </c:pt>
                <c:pt idx="44">
                  <c:v>-52.889999999999986</c:v>
                </c:pt>
                <c:pt idx="45">
                  <c:v>-50.117000000000019</c:v>
                </c:pt>
                <c:pt idx="46">
                  <c:v>-45.473000000000013</c:v>
                </c:pt>
                <c:pt idx="47">
                  <c:v>-42.581999999999994</c:v>
                </c:pt>
                <c:pt idx="48">
                  <c:v>-41.504000000000019</c:v>
                </c:pt>
                <c:pt idx="49">
                  <c:v>-38.95599999999996</c:v>
                </c:pt>
                <c:pt idx="50">
                  <c:v>-47.316000000000031</c:v>
                </c:pt>
                <c:pt idx="51">
                  <c:v>-44.908000000000072</c:v>
                </c:pt>
                <c:pt idx="52">
                  <c:v>-35.874000000000024</c:v>
                </c:pt>
                <c:pt idx="53">
                  <c:v>-25.158999999999992</c:v>
                </c:pt>
                <c:pt idx="54">
                  <c:v>-14.826999999999998</c:v>
                </c:pt>
                <c:pt idx="55">
                  <c:v>-13.442999999999984</c:v>
                </c:pt>
                <c:pt idx="56">
                  <c:v>-14.604000000000042</c:v>
                </c:pt>
                <c:pt idx="57">
                  <c:v>-30.66500000000002</c:v>
                </c:pt>
                <c:pt idx="58">
                  <c:v>-25.199000000000069</c:v>
                </c:pt>
                <c:pt idx="59">
                  <c:v>-34.284999999999968</c:v>
                </c:pt>
                <c:pt idx="60">
                  <c:v>-53.722000000000094</c:v>
                </c:pt>
                <c:pt idx="61">
                  <c:v>-53.69399999999996</c:v>
                </c:pt>
                <c:pt idx="62">
                  <c:v>-47.387000000000057</c:v>
                </c:pt>
                <c:pt idx="63">
                  <c:v>-36.971000000000004</c:v>
                </c:pt>
                <c:pt idx="64">
                  <c:v>-26.389999999999986</c:v>
                </c:pt>
                <c:pt idx="65">
                  <c:v>-3.2129999999999654</c:v>
                </c:pt>
                <c:pt idx="66">
                  <c:v>-8.1399999999999864</c:v>
                </c:pt>
                <c:pt idx="67">
                  <c:v>-14.343000000000018</c:v>
                </c:pt>
                <c:pt idx="68">
                  <c:v>-0.19100000000003092</c:v>
                </c:pt>
                <c:pt idx="69">
                  <c:v>-1.19399999999996</c:v>
                </c:pt>
                <c:pt idx="70">
                  <c:v>7.0790000000000646</c:v>
                </c:pt>
                <c:pt idx="71">
                  <c:v>12.752000000000066</c:v>
                </c:pt>
                <c:pt idx="72">
                  <c:v>5.5769999999999982</c:v>
                </c:pt>
                <c:pt idx="73">
                  <c:v>30.675999999999931</c:v>
                </c:pt>
                <c:pt idx="74">
                  <c:v>14.488999999999919</c:v>
                </c:pt>
                <c:pt idx="75">
                  <c:v>-7.3460000000000036</c:v>
                </c:pt>
                <c:pt idx="76">
                  <c:v>-11.990000000000009</c:v>
                </c:pt>
                <c:pt idx="77">
                  <c:v>-13.427999999999997</c:v>
                </c:pt>
                <c:pt idx="78">
                  <c:v>-3.8140000000000214</c:v>
                </c:pt>
                <c:pt idx="79">
                  <c:v>-1.3400000000000318</c:v>
                </c:pt>
                <c:pt idx="80">
                  <c:v>-1.9220000000000255</c:v>
                </c:pt>
                <c:pt idx="81">
                  <c:v>1.4479999999999791</c:v>
                </c:pt>
                <c:pt idx="82">
                  <c:v>4.2300000000000182</c:v>
                </c:pt>
                <c:pt idx="83">
                  <c:v>6.3569999999999709</c:v>
                </c:pt>
                <c:pt idx="84">
                  <c:v>6.1899999999999977</c:v>
                </c:pt>
                <c:pt idx="85">
                  <c:v>1.2400000000000091</c:v>
                </c:pt>
                <c:pt idx="86">
                  <c:v>2.8800000000000523</c:v>
                </c:pt>
                <c:pt idx="87">
                  <c:v>-1.2350000000000136</c:v>
                </c:pt>
                <c:pt idx="88">
                  <c:v>-0.44800000000003593</c:v>
                </c:pt>
                <c:pt idx="89">
                  <c:v>0.81999999999999318</c:v>
                </c:pt>
                <c:pt idx="90">
                  <c:v>1.9070000000000391</c:v>
                </c:pt>
                <c:pt idx="91">
                  <c:v>0.53300000000001546</c:v>
                </c:pt>
                <c:pt idx="92">
                  <c:v>0.62299999999999045</c:v>
                </c:pt>
                <c:pt idx="93">
                  <c:v>0.20099999999996498</c:v>
                </c:pt>
                <c:pt idx="94">
                  <c:v>0.617999999999995</c:v>
                </c:pt>
                <c:pt idx="95">
                  <c:v>1.0629999999999882</c:v>
                </c:pt>
                <c:pt idx="96">
                  <c:v>2.0489999999999782</c:v>
                </c:pt>
                <c:pt idx="97">
                  <c:v>2.5850000000000364</c:v>
                </c:pt>
                <c:pt idx="98">
                  <c:v>3.3779999999999859</c:v>
                </c:pt>
                <c:pt idx="99">
                  <c:v>2.0320000000000391</c:v>
                </c:pt>
                <c:pt idx="100">
                  <c:v>2.1259999999999764</c:v>
                </c:pt>
                <c:pt idx="101">
                  <c:v>2.1210000000000377</c:v>
                </c:pt>
                <c:pt idx="102">
                  <c:v>2.4110000000000014</c:v>
                </c:pt>
                <c:pt idx="103">
                  <c:v>0.74100000000004229</c:v>
                </c:pt>
                <c:pt idx="104">
                  <c:v>-1.4479999999999791</c:v>
                </c:pt>
                <c:pt idx="105">
                  <c:v>-1.3860000000000241</c:v>
                </c:pt>
                <c:pt idx="106">
                  <c:v>-1.2169999999999845</c:v>
                </c:pt>
                <c:pt idx="107">
                  <c:v>-1.5340000000000487</c:v>
                </c:pt>
                <c:pt idx="108">
                  <c:v>-2.8079999999999927</c:v>
                </c:pt>
                <c:pt idx="109">
                  <c:v>-6.0809999999999604</c:v>
                </c:pt>
                <c:pt idx="110">
                  <c:v>-6.3829999999999814</c:v>
                </c:pt>
                <c:pt idx="111">
                  <c:v>-5.0400000000000205</c:v>
                </c:pt>
                <c:pt idx="112">
                  <c:v>-5.2530000000000427</c:v>
                </c:pt>
                <c:pt idx="113">
                  <c:v>-4.5049999999999955</c:v>
                </c:pt>
                <c:pt idx="114">
                  <c:v>-5.3430000000000177</c:v>
                </c:pt>
                <c:pt idx="115">
                  <c:v>-6.3709999999999809</c:v>
                </c:pt>
                <c:pt idx="116">
                  <c:v>-8.6659999999999968</c:v>
                </c:pt>
                <c:pt idx="117">
                  <c:v>-10.846000000000004</c:v>
                </c:pt>
                <c:pt idx="118">
                  <c:v>-12</c:v>
                </c:pt>
                <c:pt idx="119">
                  <c:v>-12.311000000000035</c:v>
                </c:pt>
                <c:pt idx="120">
                  <c:v>-13.120000000000005</c:v>
                </c:pt>
                <c:pt idx="121">
                  <c:v>-12.84499999999997</c:v>
                </c:pt>
                <c:pt idx="122">
                  <c:v>-13.97399999999999</c:v>
                </c:pt>
                <c:pt idx="123">
                  <c:v>-15.663999999999987</c:v>
                </c:pt>
                <c:pt idx="124">
                  <c:v>-13.656000000000006</c:v>
                </c:pt>
                <c:pt idx="125">
                  <c:v>-13.256999999999948</c:v>
                </c:pt>
                <c:pt idx="126">
                  <c:v>-12.840999999999951</c:v>
                </c:pt>
                <c:pt idx="127">
                  <c:v>-11.687000000000012</c:v>
                </c:pt>
                <c:pt idx="128">
                  <c:v>-12.741999999999962</c:v>
                </c:pt>
                <c:pt idx="129">
                  <c:v>-12.858000000000004</c:v>
                </c:pt>
                <c:pt idx="130">
                  <c:v>-13.751000000000033</c:v>
                </c:pt>
                <c:pt idx="131">
                  <c:v>-14.204000000000008</c:v>
                </c:pt>
                <c:pt idx="132">
                  <c:v>-14.326999999999998</c:v>
                </c:pt>
                <c:pt idx="133">
                  <c:v>-14.271999999999991</c:v>
                </c:pt>
                <c:pt idx="134">
                  <c:v>-14.15300000000002</c:v>
                </c:pt>
                <c:pt idx="135">
                  <c:v>-15.427999999999997</c:v>
                </c:pt>
                <c:pt idx="136">
                  <c:v>-15.740000000000009</c:v>
                </c:pt>
                <c:pt idx="137">
                  <c:v>-16.284999999999968</c:v>
                </c:pt>
                <c:pt idx="138">
                  <c:v>-15.630999999999972</c:v>
                </c:pt>
                <c:pt idx="139">
                  <c:v>-17.098000000000013</c:v>
                </c:pt>
                <c:pt idx="140">
                  <c:v>-15.254999999999995</c:v>
                </c:pt>
                <c:pt idx="141">
                  <c:v>-14.503999999999962</c:v>
                </c:pt>
                <c:pt idx="142">
                  <c:v>-14.241000000000042</c:v>
                </c:pt>
                <c:pt idx="143">
                  <c:v>-17.260999999999967</c:v>
                </c:pt>
                <c:pt idx="144">
                  <c:v>-16.600999999999999</c:v>
                </c:pt>
                <c:pt idx="145">
                  <c:v>-16.637</c:v>
                </c:pt>
                <c:pt idx="146">
                  <c:v>-14.302000000000021</c:v>
                </c:pt>
                <c:pt idx="147">
                  <c:v>-14.25</c:v>
                </c:pt>
                <c:pt idx="148">
                  <c:v>-14.08299999999997</c:v>
                </c:pt>
                <c:pt idx="149">
                  <c:v>-14.216000000000008</c:v>
                </c:pt>
                <c:pt idx="150">
                  <c:v>-13.634999999999991</c:v>
                </c:pt>
                <c:pt idx="151">
                  <c:v>-13.036000000000001</c:v>
                </c:pt>
                <c:pt idx="152">
                  <c:v>-12.757000000000005</c:v>
                </c:pt>
                <c:pt idx="153">
                  <c:v>-12.456999999999994</c:v>
                </c:pt>
                <c:pt idx="154">
                  <c:v>-13.120000000000005</c:v>
                </c:pt>
                <c:pt idx="155">
                  <c:v>-12.932999999999993</c:v>
                </c:pt>
                <c:pt idx="156">
                  <c:v>-11.838000000000022</c:v>
                </c:pt>
                <c:pt idx="157">
                  <c:v>-11.795999999999992</c:v>
                </c:pt>
                <c:pt idx="158">
                  <c:v>-11.890999999999963</c:v>
                </c:pt>
                <c:pt idx="159">
                  <c:v>-12.088999999999999</c:v>
                </c:pt>
                <c:pt idx="160">
                  <c:v>-12.887</c:v>
                </c:pt>
                <c:pt idx="161">
                  <c:v>-12.757999999999981</c:v>
                </c:pt>
                <c:pt idx="162">
                  <c:v>-11.951999999999998</c:v>
                </c:pt>
                <c:pt idx="163">
                  <c:v>-9.8239999999999554</c:v>
                </c:pt>
                <c:pt idx="164">
                  <c:v>-8.7160000000000082</c:v>
                </c:pt>
                <c:pt idx="165">
                  <c:v>-9.18100000000004</c:v>
                </c:pt>
                <c:pt idx="166">
                  <c:v>-8.0020000000000095</c:v>
                </c:pt>
                <c:pt idx="167">
                  <c:v>-6.8389999999999986</c:v>
                </c:pt>
                <c:pt idx="168">
                  <c:v>-10.526999999999987</c:v>
                </c:pt>
                <c:pt idx="169">
                  <c:v>-11.19300000000004</c:v>
                </c:pt>
                <c:pt idx="170">
                  <c:v>-10.980999999999995</c:v>
                </c:pt>
                <c:pt idx="171">
                  <c:v>-8.4879999999999995</c:v>
                </c:pt>
                <c:pt idx="172">
                  <c:v>-8.2589999999999577</c:v>
                </c:pt>
                <c:pt idx="173">
                  <c:v>-8.063000000000045</c:v>
                </c:pt>
                <c:pt idx="174">
                  <c:v>-7.7909999999999968</c:v>
                </c:pt>
                <c:pt idx="175">
                  <c:v>-8.3479999999999563</c:v>
                </c:pt>
                <c:pt idx="176">
                  <c:v>-8.2049999999999841</c:v>
                </c:pt>
                <c:pt idx="177">
                  <c:v>-8.9909999999999854</c:v>
                </c:pt>
                <c:pt idx="178">
                  <c:v>-9.3899999999999864</c:v>
                </c:pt>
                <c:pt idx="179">
                  <c:v>-9.0409999999999968</c:v>
                </c:pt>
                <c:pt idx="180">
                  <c:v>-11.34499999999997</c:v>
                </c:pt>
                <c:pt idx="181">
                  <c:v>-11.793999999999983</c:v>
                </c:pt>
                <c:pt idx="182">
                  <c:v>-11.493999999999971</c:v>
                </c:pt>
                <c:pt idx="183">
                  <c:v>-11.906000000000006</c:v>
                </c:pt>
                <c:pt idx="184">
                  <c:v>-11.896999999999991</c:v>
                </c:pt>
                <c:pt idx="185">
                  <c:v>-10.99799999999999</c:v>
                </c:pt>
                <c:pt idx="186">
                  <c:v>-9.1660000000000537</c:v>
                </c:pt>
                <c:pt idx="187">
                  <c:v>-7.2330000000000041</c:v>
                </c:pt>
                <c:pt idx="188">
                  <c:v>-7.1399999999999864</c:v>
                </c:pt>
                <c:pt idx="189">
                  <c:v>-6.5659999999999741</c:v>
                </c:pt>
                <c:pt idx="190">
                  <c:v>-6.5769999999999982</c:v>
                </c:pt>
                <c:pt idx="191">
                  <c:v>-5.8970000000000482</c:v>
                </c:pt>
                <c:pt idx="192">
                  <c:v>-7.5459999999999923</c:v>
                </c:pt>
                <c:pt idx="193">
                  <c:v>-8.2509999999999764</c:v>
                </c:pt>
                <c:pt idx="194">
                  <c:v>-7.1750000000000114</c:v>
                </c:pt>
                <c:pt idx="195">
                  <c:v>-7.9560000000000173</c:v>
                </c:pt>
                <c:pt idx="196">
                  <c:v>-9.3249999999999886</c:v>
                </c:pt>
                <c:pt idx="197">
                  <c:v>-10.68100000000004</c:v>
                </c:pt>
                <c:pt idx="198">
                  <c:v>-13.107999999999947</c:v>
                </c:pt>
                <c:pt idx="199">
                  <c:v>-14.958000000000027</c:v>
                </c:pt>
                <c:pt idx="200">
                  <c:v>-15.017999999999972</c:v>
                </c:pt>
                <c:pt idx="201">
                  <c:v>-16.20999999999998</c:v>
                </c:pt>
                <c:pt idx="202">
                  <c:v>-17.613</c:v>
                </c:pt>
                <c:pt idx="203">
                  <c:v>-20.092999999999961</c:v>
                </c:pt>
                <c:pt idx="204">
                  <c:v>-20.361999999999966</c:v>
                </c:pt>
                <c:pt idx="205">
                  <c:v>-26.048000000000002</c:v>
                </c:pt>
                <c:pt idx="206">
                  <c:v>-26.86099999999999</c:v>
                </c:pt>
                <c:pt idx="207">
                  <c:v>-27.951000000000022</c:v>
                </c:pt>
                <c:pt idx="208">
                  <c:v>-28.077999999999975</c:v>
                </c:pt>
                <c:pt idx="209">
                  <c:v>-31</c:v>
                </c:pt>
                <c:pt idx="210">
                  <c:v>-31.16900000000004</c:v>
                </c:pt>
                <c:pt idx="211">
                  <c:v>-30.865000000000009</c:v>
                </c:pt>
                <c:pt idx="212">
                  <c:v>-33.742999999999995</c:v>
                </c:pt>
                <c:pt idx="213">
                  <c:v>-33.27800000000002</c:v>
                </c:pt>
                <c:pt idx="214">
                  <c:v>-33.468999999999994</c:v>
                </c:pt>
                <c:pt idx="215">
                  <c:v>-32.752999999999986</c:v>
                </c:pt>
                <c:pt idx="216">
                  <c:v>-33.291999999999973</c:v>
                </c:pt>
                <c:pt idx="217">
                  <c:v>-33.131000000000029</c:v>
                </c:pt>
                <c:pt idx="218">
                  <c:v>-32.466999999999985</c:v>
                </c:pt>
                <c:pt idx="219">
                  <c:v>-31.685000000000002</c:v>
                </c:pt>
                <c:pt idx="220">
                  <c:v>-27.27800000000002</c:v>
                </c:pt>
                <c:pt idx="221">
                  <c:v>-28.043000000000006</c:v>
                </c:pt>
                <c:pt idx="222">
                  <c:v>-29.413999999999987</c:v>
                </c:pt>
                <c:pt idx="223">
                  <c:v>-28.835000000000036</c:v>
                </c:pt>
                <c:pt idx="224">
                  <c:v>-29.204000000000008</c:v>
                </c:pt>
                <c:pt idx="225">
                  <c:v>-28.144999999999982</c:v>
                </c:pt>
                <c:pt idx="226">
                  <c:v>-28.254999999999995</c:v>
                </c:pt>
                <c:pt idx="227">
                  <c:v>-24.862000000000023</c:v>
                </c:pt>
                <c:pt idx="228">
                  <c:v>-18.620000000000005</c:v>
                </c:pt>
                <c:pt idx="229">
                  <c:v>-17.21999999999997</c:v>
                </c:pt>
                <c:pt idx="230">
                  <c:v>-14.314000000000021</c:v>
                </c:pt>
                <c:pt idx="231">
                  <c:v>-12.736000000000047</c:v>
                </c:pt>
                <c:pt idx="232">
                  <c:v>-13.706000000000017</c:v>
                </c:pt>
                <c:pt idx="233">
                  <c:v>-12.286000000000001</c:v>
                </c:pt>
                <c:pt idx="234">
                  <c:v>-10.525999999999954</c:v>
                </c:pt>
                <c:pt idx="235">
                  <c:v>-10.549000000000035</c:v>
                </c:pt>
                <c:pt idx="236">
                  <c:v>-7.5480000000000018</c:v>
                </c:pt>
                <c:pt idx="237">
                  <c:v>-8.1960000000000264</c:v>
                </c:pt>
                <c:pt idx="238">
                  <c:v>-7.2939999999999827</c:v>
                </c:pt>
                <c:pt idx="239">
                  <c:v>-8.2520000000000095</c:v>
                </c:pt>
                <c:pt idx="240">
                  <c:v>-14.372000000000014</c:v>
                </c:pt>
                <c:pt idx="241">
                  <c:v>-13.545000000000016</c:v>
                </c:pt>
                <c:pt idx="242">
                  <c:v>-12.819000000000017</c:v>
                </c:pt>
                <c:pt idx="243">
                  <c:v>-12.637</c:v>
                </c:pt>
                <c:pt idx="244">
                  <c:v>-8.5300000000000296</c:v>
                </c:pt>
                <c:pt idx="245">
                  <c:v>-6.5439999999999827</c:v>
                </c:pt>
                <c:pt idx="246">
                  <c:v>-5.7400000000000091</c:v>
                </c:pt>
                <c:pt idx="247">
                  <c:v>-6.7669999999999959</c:v>
                </c:pt>
                <c:pt idx="248">
                  <c:v>-8.0900000000000318</c:v>
                </c:pt>
                <c:pt idx="249">
                  <c:v>-7.3299999999999841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3-4786-8E06-1822579619AC}"/>
            </c:ext>
          </c:extLst>
        </c:ser>
        <c:ser>
          <c:idx val="1"/>
          <c:order val="1"/>
          <c:tx>
            <c:strRef>
              <c:f>'directH (tkr)'!$C$45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(tkr)'!$F$45:$SQ$45</c:f>
              <c:numCache>
                <c:formatCode>0</c:formatCode>
                <c:ptCount val="506"/>
                <c:pt idx="0">
                  <c:v>-12.858000000000004</c:v>
                </c:pt>
                <c:pt idx="1">
                  <c:v>-14.837999999999965</c:v>
                </c:pt>
                <c:pt idx="2">
                  <c:v>-19.074000000000012</c:v>
                </c:pt>
                <c:pt idx="3">
                  <c:v>-24.060999999999979</c:v>
                </c:pt>
                <c:pt idx="4">
                  <c:v>-26.700999999999965</c:v>
                </c:pt>
                <c:pt idx="5">
                  <c:v>-30.125999999999976</c:v>
                </c:pt>
                <c:pt idx="6">
                  <c:v>-33.019999999999982</c:v>
                </c:pt>
                <c:pt idx="7">
                  <c:v>-35.506000000000029</c:v>
                </c:pt>
                <c:pt idx="8">
                  <c:v>-37.331000000000017</c:v>
                </c:pt>
                <c:pt idx="9">
                  <c:v>-33.803999999999974</c:v>
                </c:pt>
                <c:pt idx="10">
                  <c:v>-29.539999999999964</c:v>
                </c:pt>
                <c:pt idx="11">
                  <c:v>-25.97199999999998</c:v>
                </c:pt>
                <c:pt idx="12">
                  <c:v>-20.924999999999955</c:v>
                </c:pt>
                <c:pt idx="13">
                  <c:v>-24.45799999999997</c:v>
                </c:pt>
                <c:pt idx="14">
                  <c:v>-24.06899999999996</c:v>
                </c:pt>
                <c:pt idx="15">
                  <c:v>-24.504000000000019</c:v>
                </c:pt>
                <c:pt idx="16">
                  <c:v>-14.227000000000032</c:v>
                </c:pt>
                <c:pt idx="17">
                  <c:v>-11.459000000000003</c:v>
                </c:pt>
                <c:pt idx="18">
                  <c:v>-12.137999999999977</c:v>
                </c:pt>
                <c:pt idx="19">
                  <c:v>-16.494000000000028</c:v>
                </c:pt>
                <c:pt idx="20">
                  <c:v>-25.874000000000024</c:v>
                </c:pt>
                <c:pt idx="21">
                  <c:v>-31.066000000000031</c:v>
                </c:pt>
                <c:pt idx="22">
                  <c:v>-37.567000000000007</c:v>
                </c:pt>
                <c:pt idx="23">
                  <c:v>-39.215000000000032</c:v>
                </c:pt>
                <c:pt idx="24">
                  <c:v>-40.553999999999974</c:v>
                </c:pt>
                <c:pt idx="25">
                  <c:v>-37.847999999999956</c:v>
                </c:pt>
                <c:pt idx="26">
                  <c:v>-40.396999999999991</c:v>
                </c:pt>
                <c:pt idx="27">
                  <c:v>-46.072000000000003</c:v>
                </c:pt>
                <c:pt idx="28">
                  <c:v>-51.680000000000007</c:v>
                </c:pt>
                <c:pt idx="29">
                  <c:v>-50.27600000000001</c:v>
                </c:pt>
                <c:pt idx="30">
                  <c:v>-50.225999999999999</c:v>
                </c:pt>
                <c:pt idx="31">
                  <c:v>-52.317000000000007</c:v>
                </c:pt>
                <c:pt idx="32">
                  <c:v>-55.473000000000013</c:v>
                </c:pt>
                <c:pt idx="33">
                  <c:v>-63.093999999999994</c:v>
                </c:pt>
                <c:pt idx="34">
                  <c:v>-66.62299999999999</c:v>
                </c:pt>
                <c:pt idx="35">
                  <c:v>-64.406000000000006</c:v>
                </c:pt>
                <c:pt idx="36">
                  <c:v>-63.738</c:v>
                </c:pt>
                <c:pt idx="37">
                  <c:v>-64.48599999999999</c:v>
                </c:pt>
                <c:pt idx="38">
                  <c:v>-66.301999999999964</c:v>
                </c:pt>
                <c:pt idx="39">
                  <c:v>-72.451999999999998</c:v>
                </c:pt>
                <c:pt idx="40">
                  <c:v>-68.763000000000034</c:v>
                </c:pt>
                <c:pt idx="41">
                  <c:v>-70.795000000000016</c:v>
                </c:pt>
                <c:pt idx="42">
                  <c:v>-71.942999999999984</c:v>
                </c:pt>
                <c:pt idx="43">
                  <c:v>-73.267000000000053</c:v>
                </c:pt>
                <c:pt idx="44">
                  <c:v>-64.829999999999984</c:v>
                </c:pt>
                <c:pt idx="45">
                  <c:v>-60.102000000000032</c:v>
                </c:pt>
                <c:pt idx="46">
                  <c:v>-52.344000000000051</c:v>
                </c:pt>
                <c:pt idx="47">
                  <c:v>-50.73399999999998</c:v>
                </c:pt>
                <c:pt idx="48">
                  <c:v>-53.274000000000001</c:v>
                </c:pt>
                <c:pt idx="49">
                  <c:v>-57.028999999999996</c:v>
                </c:pt>
                <c:pt idx="50">
                  <c:v>-63.12299999999999</c:v>
                </c:pt>
                <c:pt idx="51">
                  <c:v>-59.022999999999968</c:v>
                </c:pt>
                <c:pt idx="52">
                  <c:v>-52.986999999999966</c:v>
                </c:pt>
                <c:pt idx="53">
                  <c:v>-40.728000000000009</c:v>
                </c:pt>
                <c:pt idx="54">
                  <c:v>-31.800000000000011</c:v>
                </c:pt>
                <c:pt idx="55">
                  <c:v>-29.540999999999997</c:v>
                </c:pt>
                <c:pt idx="56">
                  <c:v>-33.425000000000011</c:v>
                </c:pt>
                <c:pt idx="57">
                  <c:v>-54.21999999999997</c:v>
                </c:pt>
                <c:pt idx="58">
                  <c:v>-62.225999999999999</c:v>
                </c:pt>
                <c:pt idx="59">
                  <c:v>-71.418000000000006</c:v>
                </c:pt>
                <c:pt idx="60">
                  <c:v>-97.546000000000049</c:v>
                </c:pt>
                <c:pt idx="61">
                  <c:v>-94.611999999999966</c:v>
                </c:pt>
                <c:pt idx="62">
                  <c:v>-83.680000000000064</c:v>
                </c:pt>
                <c:pt idx="63">
                  <c:v>-77.530999999999949</c:v>
                </c:pt>
                <c:pt idx="64">
                  <c:v>-69.543000000000006</c:v>
                </c:pt>
                <c:pt idx="65">
                  <c:v>-56.073999999999955</c:v>
                </c:pt>
                <c:pt idx="66">
                  <c:v>-48.684000000000083</c:v>
                </c:pt>
                <c:pt idx="67">
                  <c:v>-48.034000000000049</c:v>
                </c:pt>
                <c:pt idx="68">
                  <c:v>-36.484000000000037</c:v>
                </c:pt>
                <c:pt idx="69">
                  <c:v>-32.028999999999996</c:v>
                </c:pt>
                <c:pt idx="70">
                  <c:v>-26.006999999999948</c:v>
                </c:pt>
                <c:pt idx="71">
                  <c:v>1.8910000000000764</c:v>
                </c:pt>
                <c:pt idx="72">
                  <c:v>-10.812000000000012</c:v>
                </c:pt>
                <c:pt idx="73">
                  <c:v>-14.66700000000003</c:v>
                </c:pt>
                <c:pt idx="74">
                  <c:v>-3.5780000000000882</c:v>
                </c:pt>
                <c:pt idx="75">
                  <c:v>-21.980999999999995</c:v>
                </c:pt>
                <c:pt idx="76">
                  <c:v>-14.485000000000014</c:v>
                </c:pt>
                <c:pt idx="77">
                  <c:v>-12.444999999999993</c:v>
                </c:pt>
                <c:pt idx="78">
                  <c:v>-6.0240000000000009</c:v>
                </c:pt>
                <c:pt idx="79">
                  <c:v>-1.6820000000000164</c:v>
                </c:pt>
                <c:pt idx="80">
                  <c:v>-3.5940000000000509</c:v>
                </c:pt>
                <c:pt idx="81">
                  <c:v>3.8249999999999886</c:v>
                </c:pt>
                <c:pt idx="82">
                  <c:v>9.8460000000000036</c:v>
                </c:pt>
                <c:pt idx="83">
                  <c:v>15.012999999999977</c:v>
                </c:pt>
                <c:pt idx="84">
                  <c:v>11.903999999999996</c:v>
                </c:pt>
                <c:pt idx="85">
                  <c:v>3.1839999999999691</c:v>
                </c:pt>
                <c:pt idx="86">
                  <c:v>3.2120000000000459</c:v>
                </c:pt>
                <c:pt idx="87">
                  <c:v>1.1809999999999832</c:v>
                </c:pt>
                <c:pt idx="88">
                  <c:v>3.6499999999999773</c:v>
                </c:pt>
                <c:pt idx="89">
                  <c:v>5.9870000000000232</c:v>
                </c:pt>
                <c:pt idx="90">
                  <c:v>7.5670000000000073</c:v>
                </c:pt>
                <c:pt idx="91">
                  <c:v>11.569999999999993</c:v>
                </c:pt>
                <c:pt idx="92">
                  <c:v>12.074999999999989</c:v>
                </c:pt>
                <c:pt idx="93">
                  <c:v>10.700999999999965</c:v>
                </c:pt>
                <c:pt idx="94">
                  <c:v>11.32099999999997</c:v>
                </c:pt>
                <c:pt idx="95">
                  <c:v>10.920999999999992</c:v>
                </c:pt>
                <c:pt idx="96">
                  <c:v>11.315999999999974</c:v>
                </c:pt>
                <c:pt idx="97">
                  <c:v>11.109000000000037</c:v>
                </c:pt>
                <c:pt idx="98">
                  <c:v>10.69399999999996</c:v>
                </c:pt>
                <c:pt idx="99">
                  <c:v>7.4010000000000105</c:v>
                </c:pt>
                <c:pt idx="100">
                  <c:v>7.853999999999985</c:v>
                </c:pt>
                <c:pt idx="101">
                  <c:v>7.4189999999999827</c:v>
                </c:pt>
                <c:pt idx="102">
                  <c:v>8.5020000000000095</c:v>
                </c:pt>
                <c:pt idx="103">
                  <c:v>6.2600000000000477</c:v>
                </c:pt>
                <c:pt idx="104">
                  <c:v>5.242999999999995</c:v>
                </c:pt>
                <c:pt idx="105">
                  <c:v>4.7769999999999868</c:v>
                </c:pt>
                <c:pt idx="106">
                  <c:v>4.3449999999999704</c:v>
                </c:pt>
                <c:pt idx="107">
                  <c:v>4.4039999999999964</c:v>
                </c:pt>
                <c:pt idx="108">
                  <c:v>3.8260000000000218</c:v>
                </c:pt>
                <c:pt idx="109">
                  <c:v>1.6790000000000305</c:v>
                </c:pt>
                <c:pt idx="110">
                  <c:v>1.632000000000005</c:v>
                </c:pt>
                <c:pt idx="111">
                  <c:v>4.02800000000002</c:v>
                </c:pt>
                <c:pt idx="112">
                  <c:v>4.7959999999999923</c:v>
                </c:pt>
                <c:pt idx="113">
                  <c:v>6.4889999999999759</c:v>
                </c:pt>
                <c:pt idx="114">
                  <c:v>6.5980000000000132</c:v>
                </c:pt>
                <c:pt idx="115">
                  <c:v>7.4330000000000211</c:v>
                </c:pt>
                <c:pt idx="116">
                  <c:v>5.2460000000000377</c:v>
                </c:pt>
                <c:pt idx="117">
                  <c:v>3.4979999999999905</c:v>
                </c:pt>
                <c:pt idx="118">
                  <c:v>1.0230000000000246</c:v>
                </c:pt>
                <c:pt idx="119">
                  <c:v>1.0989999999999895</c:v>
                </c:pt>
                <c:pt idx="120">
                  <c:v>1.3990000000000009</c:v>
                </c:pt>
                <c:pt idx="121">
                  <c:v>2.0680000000000405</c:v>
                </c:pt>
                <c:pt idx="122">
                  <c:v>0.46000000000003638</c:v>
                </c:pt>
                <c:pt idx="123">
                  <c:v>-1.4390000000000214</c:v>
                </c:pt>
                <c:pt idx="124">
                  <c:v>0.53300000000001546</c:v>
                </c:pt>
                <c:pt idx="125">
                  <c:v>2.1930000000000405</c:v>
                </c:pt>
                <c:pt idx="126">
                  <c:v>3.9900000000000091</c:v>
                </c:pt>
                <c:pt idx="127">
                  <c:v>5.7409999999999854</c:v>
                </c:pt>
                <c:pt idx="128">
                  <c:v>4.0000000000000284</c:v>
                </c:pt>
                <c:pt idx="129">
                  <c:v>4.8079999999999927</c:v>
                </c:pt>
                <c:pt idx="130">
                  <c:v>4.6549999999999727</c:v>
                </c:pt>
                <c:pt idx="131">
                  <c:v>4.0169999999999959</c:v>
                </c:pt>
                <c:pt idx="132">
                  <c:v>4.5960000000000036</c:v>
                </c:pt>
                <c:pt idx="133">
                  <c:v>5.3369999999999891</c:v>
                </c:pt>
                <c:pt idx="134">
                  <c:v>5.6840000000000259</c:v>
                </c:pt>
                <c:pt idx="135">
                  <c:v>5.4710000000000036</c:v>
                </c:pt>
                <c:pt idx="136">
                  <c:v>6.2210000000000036</c:v>
                </c:pt>
                <c:pt idx="137">
                  <c:v>6.1759999999999877</c:v>
                </c:pt>
                <c:pt idx="138">
                  <c:v>6.924000000000035</c:v>
                </c:pt>
                <c:pt idx="139">
                  <c:v>5.4819999999999709</c:v>
                </c:pt>
                <c:pt idx="140">
                  <c:v>6.7049999999999841</c:v>
                </c:pt>
                <c:pt idx="141">
                  <c:v>7.5680000000000405</c:v>
                </c:pt>
                <c:pt idx="142">
                  <c:v>7.58299999999997</c:v>
                </c:pt>
                <c:pt idx="143">
                  <c:v>5.688000000000045</c:v>
                </c:pt>
                <c:pt idx="144">
                  <c:v>5.6899999999999977</c:v>
                </c:pt>
                <c:pt idx="145">
                  <c:v>5.9189999999999827</c:v>
                </c:pt>
                <c:pt idx="146">
                  <c:v>8.1189999999999714</c:v>
                </c:pt>
                <c:pt idx="147">
                  <c:v>10.643000000000029</c:v>
                </c:pt>
                <c:pt idx="148">
                  <c:v>10.914000000000044</c:v>
                </c:pt>
                <c:pt idx="149">
                  <c:v>11.865000000000009</c:v>
                </c:pt>
                <c:pt idx="150">
                  <c:v>13.754999999999995</c:v>
                </c:pt>
                <c:pt idx="151">
                  <c:v>14.237000000000023</c:v>
                </c:pt>
                <c:pt idx="152">
                  <c:v>14.080000000000041</c:v>
                </c:pt>
                <c:pt idx="153">
                  <c:v>11.351999999999975</c:v>
                </c:pt>
                <c:pt idx="154">
                  <c:v>9.2189999999999941</c:v>
                </c:pt>
                <c:pt idx="155">
                  <c:v>10.137</c:v>
                </c:pt>
                <c:pt idx="156">
                  <c:v>11.814000000000021</c:v>
                </c:pt>
                <c:pt idx="157">
                  <c:v>12.055000000000007</c:v>
                </c:pt>
                <c:pt idx="158">
                  <c:v>12.450000000000045</c:v>
                </c:pt>
                <c:pt idx="159">
                  <c:v>12.245000000000005</c:v>
                </c:pt>
                <c:pt idx="160">
                  <c:v>11.783000000000015</c:v>
                </c:pt>
                <c:pt idx="161">
                  <c:v>11.439999999999998</c:v>
                </c:pt>
                <c:pt idx="162">
                  <c:v>12.388000000000034</c:v>
                </c:pt>
                <c:pt idx="163">
                  <c:v>15.534000000000049</c:v>
                </c:pt>
                <c:pt idx="164">
                  <c:v>16.576000000000022</c:v>
                </c:pt>
                <c:pt idx="165">
                  <c:v>15.06899999999996</c:v>
                </c:pt>
                <c:pt idx="166">
                  <c:v>16.925999999999988</c:v>
                </c:pt>
                <c:pt idx="167">
                  <c:v>14.736999999999966</c:v>
                </c:pt>
                <c:pt idx="168">
                  <c:v>12.731999999999971</c:v>
                </c:pt>
                <c:pt idx="169">
                  <c:v>13.008999999999958</c:v>
                </c:pt>
                <c:pt idx="170">
                  <c:v>12.853000000000009</c:v>
                </c:pt>
                <c:pt idx="171">
                  <c:v>14.581000000000017</c:v>
                </c:pt>
                <c:pt idx="172">
                  <c:v>13.705000000000041</c:v>
                </c:pt>
                <c:pt idx="173">
                  <c:v>13.472999999999956</c:v>
                </c:pt>
                <c:pt idx="174">
                  <c:v>13.40500000000003</c:v>
                </c:pt>
                <c:pt idx="175">
                  <c:v>13.112000000000023</c:v>
                </c:pt>
                <c:pt idx="176">
                  <c:v>12.168999999999983</c:v>
                </c:pt>
                <c:pt idx="177">
                  <c:v>9.8770000000000095</c:v>
                </c:pt>
                <c:pt idx="178">
                  <c:v>8.2210000000000036</c:v>
                </c:pt>
                <c:pt idx="179">
                  <c:v>10.283000000000015</c:v>
                </c:pt>
                <c:pt idx="180">
                  <c:v>6.1739999999999782</c:v>
                </c:pt>
                <c:pt idx="181">
                  <c:v>4.3220000000000027</c:v>
                </c:pt>
                <c:pt idx="182">
                  <c:v>4.9189999999999827</c:v>
                </c:pt>
                <c:pt idx="183">
                  <c:v>3.3140000000000214</c:v>
                </c:pt>
                <c:pt idx="184">
                  <c:v>3.924000000000035</c:v>
                </c:pt>
                <c:pt idx="185">
                  <c:v>4.0320000000000391</c:v>
                </c:pt>
                <c:pt idx="186">
                  <c:v>5.3429999999999609</c:v>
                </c:pt>
                <c:pt idx="187">
                  <c:v>6.8849999999999909</c:v>
                </c:pt>
                <c:pt idx="188">
                  <c:v>6.7789999999999964</c:v>
                </c:pt>
                <c:pt idx="189">
                  <c:v>7.3390000000000555</c:v>
                </c:pt>
                <c:pt idx="190">
                  <c:v>8.2610000000000241</c:v>
                </c:pt>
                <c:pt idx="191">
                  <c:v>9.8819999999999482</c:v>
                </c:pt>
                <c:pt idx="192">
                  <c:v>9.2539999999999623</c:v>
                </c:pt>
                <c:pt idx="193">
                  <c:v>9.4440000000000168</c:v>
                </c:pt>
                <c:pt idx="194">
                  <c:v>10.060000000000002</c:v>
                </c:pt>
                <c:pt idx="195">
                  <c:v>8.714999999999975</c:v>
                </c:pt>
                <c:pt idx="196">
                  <c:v>7.5249999999999773</c:v>
                </c:pt>
                <c:pt idx="197">
                  <c:v>5.4379999999999882</c:v>
                </c:pt>
                <c:pt idx="198">
                  <c:v>2.8760000000000332</c:v>
                </c:pt>
                <c:pt idx="199">
                  <c:v>-1.0480000000000018</c:v>
                </c:pt>
                <c:pt idx="200">
                  <c:v>-2.0670000000000073</c:v>
                </c:pt>
                <c:pt idx="201">
                  <c:v>-4.0389999999999873</c:v>
                </c:pt>
                <c:pt idx="202">
                  <c:v>-6.1870000000000118</c:v>
                </c:pt>
                <c:pt idx="203">
                  <c:v>-7.2459999999999809</c:v>
                </c:pt>
                <c:pt idx="204">
                  <c:v>-7.5179999999999723</c:v>
                </c:pt>
                <c:pt idx="205">
                  <c:v>-15.283999999999992</c:v>
                </c:pt>
                <c:pt idx="206">
                  <c:v>-15.34899999999999</c:v>
                </c:pt>
                <c:pt idx="207">
                  <c:v>-14.800999999999988</c:v>
                </c:pt>
                <c:pt idx="208">
                  <c:v>-12.645999999999958</c:v>
                </c:pt>
                <c:pt idx="209">
                  <c:v>-15.253999999999962</c:v>
                </c:pt>
                <c:pt idx="210">
                  <c:v>-15.182000000000016</c:v>
                </c:pt>
                <c:pt idx="211">
                  <c:v>-15.379999999999995</c:v>
                </c:pt>
                <c:pt idx="212">
                  <c:v>-17.307999999999993</c:v>
                </c:pt>
                <c:pt idx="213">
                  <c:v>-16.37299999999999</c:v>
                </c:pt>
                <c:pt idx="214">
                  <c:v>-16.850999999999999</c:v>
                </c:pt>
                <c:pt idx="215">
                  <c:v>-15.017999999999972</c:v>
                </c:pt>
                <c:pt idx="216">
                  <c:v>-15.884999999999991</c:v>
                </c:pt>
                <c:pt idx="217">
                  <c:v>-15.904000000000053</c:v>
                </c:pt>
                <c:pt idx="218">
                  <c:v>-15.829000000000008</c:v>
                </c:pt>
                <c:pt idx="219">
                  <c:v>-13.343999999999994</c:v>
                </c:pt>
                <c:pt idx="220">
                  <c:v>-8.4390000000000214</c:v>
                </c:pt>
                <c:pt idx="221">
                  <c:v>-10.54000000000002</c:v>
                </c:pt>
                <c:pt idx="222">
                  <c:v>-11.387999999999977</c:v>
                </c:pt>
                <c:pt idx="223">
                  <c:v>-10.14100000000002</c:v>
                </c:pt>
                <c:pt idx="224">
                  <c:v>-8.75</c:v>
                </c:pt>
                <c:pt idx="225">
                  <c:v>-6.2729999999999677</c:v>
                </c:pt>
                <c:pt idx="226">
                  <c:v>-9.0589999999999691</c:v>
                </c:pt>
                <c:pt idx="227">
                  <c:v>-5.25</c:v>
                </c:pt>
                <c:pt idx="228">
                  <c:v>-0.42699999999996407</c:v>
                </c:pt>
                <c:pt idx="229">
                  <c:v>1.6940000000000168</c:v>
                </c:pt>
                <c:pt idx="230">
                  <c:v>4.7939999999999827</c:v>
                </c:pt>
                <c:pt idx="231">
                  <c:v>5.867999999999995</c:v>
                </c:pt>
                <c:pt idx="232">
                  <c:v>6.6120000000000232</c:v>
                </c:pt>
                <c:pt idx="233">
                  <c:v>7.8519999999999754</c:v>
                </c:pt>
                <c:pt idx="234">
                  <c:v>8.7860000000000014</c:v>
                </c:pt>
                <c:pt idx="235">
                  <c:v>7.6399999999999864</c:v>
                </c:pt>
                <c:pt idx="236">
                  <c:v>8.7280000000000086</c:v>
                </c:pt>
                <c:pt idx="237">
                  <c:v>9.5840000000000032</c:v>
                </c:pt>
                <c:pt idx="238">
                  <c:v>9.2139999999999986</c:v>
                </c:pt>
                <c:pt idx="239">
                  <c:v>8.8559999999999945</c:v>
                </c:pt>
                <c:pt idx="240">
                  <c:v>1.7839999999999918</c:v>
                </c:pt>
                <c:pt idx="241">
                  <c:v>0.3779999999999859</c:v>
                </c:pt>
                <c:pt idx="242">
                  <c:v>0.54099999999999682</c:v>
                </c:pt>
                <c:pt idx="243">
                  <c:v>0.71199999999998909</c:v>
                </c:pt>
                <c:pt idx="244">
                  <c:v>2.0229999999999677</c:v>
                </c:pt>
                <c:pt idx="245">
                  <c:v>3.6970000000000027</c:v>
                </c:pt>
                <c:pt idx="246">
                  <c:v>3.8559999999999945</c:v>
                </c:pt>
                <c:pt idx="247">
                  <c:v>1.9490000000000123</c:v>
                </c:pt>
                <c:pt idx="248">
                  <c:v>-0.19499999999999318</c:v>
                </c:pt>
                <c:pt idx="249">
                  <c:v>0.17099999999999227</c:v>
                </c:pt>
                <c:pt idx="250">
                  <c:v>0.10500000000001819</c:v>
                </c:pt>
                <c:pt idx="251">
                  <c:v>0.95499999999998408</c:v>
                </c:pt>
                <c:pt idx="252">
                  <c:v>4.2930000000000064</c:v>
                </c:pt>
                <c:pt idx="253">
                  <c:v>2.9799999999999613</c:v>
                </c:pt>
                <c:pt idx="254">
                  <c:v>2.5629999999999882</c:v>
                </c:pt>
                <c:pt idx="255">
                  <c:v>-4.8930000000000291</c:v>
                </c:pt>
                <c:pt idx="256">
                  <c:v>-5.7830000000000155</c:v>
                </c:pt>
                <c:pt idx="257">
                  <c:v>-6.1730000000000018</c:v>
                </c:pt>
                <c:pt idx="258">
                  <c:v>-10.887</c:v>
                </c:pt>
                <c:pt idx="259">
                  <c:v>-10.295000000000016</c:v>
                </c:pt>
                <c:pt idx="260">
                  <c:v>-9.9379999999999882</c:v>
                </c:pt>
                <c:pt idx="261">
                  <c:v>-6.1899999999999977</c:v>
                </c:pt>
                <c:pt idx="262">
                  <c:v>-7.7799999999999727</c:v>
                </c:pt>
                <c:pt idx="263">
                  <c:v>-9.0989999999999895</c:v>
                </c:pt>
                <c:pt idx="264">
                  <c:v>-8.9990000000000236</c:v>
                </c:pt>
                <c:pt idx="265">
                  <c:v>-9.9160000000000537</c:v>
                </c:pt>
                <c:pt idx="266">
                  <c:v>-14.882999999999981</c:v>
                </c:pt>
                <c:pt idx="267">
                  <c:v>-21.248999999999967</c:v>
                </c:pt>
                <c:pt idx="268">
                  <c:v>-20.314000000000021</c:v>
                </c:pt>
                <c:pt idx="269">
                  <c:v>-20.619000000000028</c:v>
                </c:pt>
                <c:pt idx="270">
                  <c:v>-23.067999999999984</c:v>
                </c:pt>
                <c:pt idx="271">
                  <c:v>-21.182999999999993</c:v>
                </c:pt>
                <c:pt idx="272">
                  <c:v>-21.204999999999984</c:v>
                </c:pt>
                <c:pt idx="273">
                  <c:v>-21.620999999999981</c:v>
                </c:pt>
                <c:pt idx="274">
                  <c:v>-22.034000000000049</c:v>
                </c:pt>
                <c:pt idx="275">
                  <c:v>-22.694999999999993</c:v>
                </c:pt>
                <c:pt idx="276">
                  <c:v>-23.340999999999951</c:v>
                </c:pt>
                <c:pt idx="277">
                  <c:v>-29.12299999999999</c:v>
                </c:pt>
                <c:pt idx="278">
                  <c:v>-29.83299999999997</c:v>
                </c:pt>
                <c:pt idx="279">
                  <c:v>-29.075999999999965</c:v>
                </c:pt>
                <c:pt idx="280">
                  <c:v>-29.336999999999989</c:v>
                </c:pt>
                <c:pt idx="281">
                  <c:v>-30.171999999999969</c:v>
                </c:pt>
                <c:pt idx="282">
                  <c:v>-33.392999999999972</c:v>
                </c:pt>
                <c:pt idx="283">
                  <c:v>-34.466000000000008</c:v>
                </c:pt>
                <c:pt idx="284">
                  <c:v>-34.331000000000017</c:v>
                </c:pt>
                <c:pt idx="285">
                  <c:v>-32.349000000000046</c:v>
                </c:pt>
                <c:pt idx="286">
                  <c:v>-31.363</c:v>
                </c:pt>
                <c:pt idx="287">
                  <c:v>-29.829000000000008</c:v>
                </c:pt>
                <c:pt idx="288">
                  <c:v>-30.841999999999985</c:v>
                </c:pt>
                <c:pt idx="289">
                  <c:v>-32.172000000000025</c:v>
                </c:pt>
                <c:pt idx="290">
                  <c:v>-34.106999999999971</c:v>
                </c:pt>
                <c:pt idx="291">
                  <c:v>-38.449000000000012</c:v>
                </c:pt>
                <c:pt idx="292">
                  <c:v>-39.603999999999985</c:v>
                </c:pt>
                <c:pt idx="293">
                  <c:v>-43.365000000000009</c:v>
                </c:pt>
                <c:pt idx="294">
                  <c:v>-46.201999999999998</c:v>
                </c:pt>
                <c:pt idx="295">
                  <c:v>-51.190999999999974</c:v>
                </c:pt>
                <c:pt idx="296">
                  <c:v>-48.701000000000022</c:v>
                </c:pt>
                <c:pt idx="297">
                  <c:v>-50.138000000000034</c:v>
                </c:pt>
                <c:pt idx="298">
                  <c:v>-51.074999999999989</c:v>
                </c:pt>
                <c:pt idx="299">
                  <c:v>-52.169999999999959</c:v>
                </c:pt>
                <c:pt idx="300">
                  <c:v>-56.760999999999967</c:v>
                </c:pt>
                <c:pt idx="301">
                  <c:v>-56.944000000000017</c:v>
                </c:pt>
                <c:pt idx="302">
                  <c:v>-58.76600000000002</c:v>
                </c:pt>
                <c:pt idx="303">
                  <c:v>-58.489000000000033</c:v>
                </c:pt>
                <c:pt idx="304">
                  <c:v>-60.312000000000012</c:v>
                </c:pt>
                <c:pt idx="305">
                  <c:v>-65.763999999999953</c:v>
                </c:pt>
                <c:pt idx="306">
                  <c:v>-64.885000000000048</c:v>
                </c:pt>
                <c:pt idx="307">
                  <c:v>-65.774000000000001</c:v>
                </c:pt>
                <c:pt idx="308">
                  <c:v>-66.124000000000024</c:v>
                </c:pt>
                <c:pt idx="309">
                  <c:v>-66.531000000000006</c:v>
                </c:pt>
                <c:pt idx="310">
                  <c:v>-68.516999999999996</c:v>
                </c:pt>
                <c:pt idx="311">
                  <c:v>-68.69</c:v>
                </c:pt>
                <c:pt idx="312">
                  <c:v>-67.955000000000041</c:v>
                </c:pt>
                <c:pt idx="313">
                  <c:v>-69.636000000000024</c:v>
                </c:pt>
                <c:pt idx="314">
                  <c:v>-71.053999999999974</c:v>
                </c:pt>
                <c:pt idx="315">
                  <c:v>-70.178999999999974</c:v>
                </c:pt>
                <c:pt idx="316">
                  <c:v>-69.023000000000025</c:v>
                </c:pt>
                <c:pt idx="317">
                  <c:v>-69.317000000000007</c:v>
                </c:pt>
                <c:pt idx="318">
                  <c:v>-68.552999999999997</c:v>
                </c:pt>
                <c:pt idx="319">
                  <c:v>-67.205000000000041</c:v>
                </c:pt>
                <c:pt idx="320">
                  <c:v>-62.437999999999988</c:v>
                </c:pt>
                <c:pt idx="321">
                  <c:v>-60.725999999999999</c:v>
                </c:pt>
                <c:pt idx="322">
                  <c:v>-56.687999999999988</c:v>
                </c:pt>
                <c:pt idx="323">
                  <c:v>-55.31</c:v>
                </c:pt>
                <c:pt idx="324">
                  <c:v>-57.261000000000024</c:v>
                </c:pt>
                <c:pt idx="325">
                  <c:v>-56.698999999999955</c:v>
                </c:pt>
                <c:pt idx="326">
                  <c:v>-57.899000000000001</c:v>
                </c:pt>
                <c:pt idx="327">
                  <c:v>-53.639999999999986</c:v>
                </c:pt>
                <c:pt idx="328">
                  <c:v>-48.946000000000026</c:v>
                </c:pt>
                <c:pt idx="329">
                  <c:v>-48.482000000000028</c:v>
                </c:pt>
                <c:pt idx="330">
                  <c:v>-51.76600000000002</c:v>
                </c:pt>
                <c:pt idx="331">
                  <c:v>-48.954000000000008</c:v>
                </c:pt>
                <c:pt idx="332">
                  <c:v>-54.490000000000009</c:v>
                </c:pt>
                <c:pt idx="333">
                  <c:v>-59.685999999999979</c:v>
                </c:pt>
                <c:pt idx="334">
                  <c:v>-61.938000000000045</c:v>
                </c:pt>
                <c:pt idx="335">
                  <c:v>-63.36099999999999</c:v>
                </c:pt>
                <c:pt idx="336">
                  <c:v>-63.04400000000004</c:v>
                </c:pt>
                <c:pt idx="337">
                  <c:v>-60.885999999999967</c:v>
                </c:pt>
                <c:pt idx="338">
                  <c:v>-59.145000000000039</c:v>
                </c:pt>
                <c:pt idx="339">
                  <c:v>-60.26400000000001</c:v>
                </c:pt>
                <c:pt idx="340">
                  <c:v>-60.218999999999994</c:v>
                </c:pt>
                <c:pt idx="341">
                  <c:v>-58.343000000000018</c:v>
                </c:pt>
                <c:pt idx="342">
                  <c:v>-54.64100000000002</c:v>
                </c:pt>
                <c:pt idx="343">
                  <c:v>-62.54000000000002</c:v>
                </c:pt>
                <c:pt idx="344">
                  <c:v>-65.57000000000005</c:v>
                </c:pt>
                <c:pt idx="345">
                  <c:v>-68.514999999999986</c:v>
                </c:pt>
                <c:pt idx="346">
                  <c:v>-69.09899999999999</c:v>
                </c:pt>
                <c:pt idx="347">
                  <c:v>-70.105000000000018</c:v>
                </c:pt>
                <c:pt idx="348">
                  <c:v>-68.024000000000001</c:v>
                </c:pt>
                <c:pt idx="349">
                  <c:v>-71.922000000000025</c:v>
                </c:pt>
                <c:pt idx="350">
                  <c:v>-72.565999999999974</c:v>
                </c:pt>
                <c:pt idx="351">
                  <c:v>-70.420000000000016</c:v>
                </c:pt>
                <c:pt idx="352">
                  <c:v>-70.626999999999953</c:v>
                </c:pt>
                <c:pt idx="353">
                  <c:v>-74.137</c:v>
                </c:pt>
                <c:pt idx="354">
                  <c:v>-82.001000000000033</c:v>
                </c:pt>
                <c:pt idx="355">
                  <c:v>-84.641999999999996</c:v>
                </c:pt>
                <c:pt idx="356">
                  <c:v>-79.277999999999963</c:v>
                </c:pt>
                <c:pt idx="357">
                  <c:v>-73.432999999999993</c:v>
                </c:pt>
                <c:pt idx="358">
                  <c:v>-72.113</c:v>
                </c:pt>
                <c:pt idx="359">
                  <c:v>-72.214999999999975</c:v>
                </c:pt>
                <c:pt idx="360">
                  <c:v>-74.600000000000023</c:v>
                </c:pt>
                <c:pt idx="361">
                  <c:v>-71.84499999999997</c:v>
                </c:pt>
                <c:pt idx="362">
                  <c:v>-73.72199999999998</c:v>
                </c:pt>
                <c:pt idx="363">
                  <c:v>-69.599999999999966</c:v>
                </c:pt>
                <c:pt idx="364">
                  <c:v>-68.000999999999976</c:v>
                </c:pt>
                <c:pt idx="365">
                  <c:v>-65.590000000000032</c:v>
                </c:pt>
                <c:pt idx="366">
                  <c:v>-67.11099999999999</c:v>
                </c:pt>
                <c:pt idx="367">
                  <c:v>-66.567000000000007</c:v>
                </c:pt>
                <c:pt idx="368">
                  <c:v>-65.541999999999973</c:v>
                </c:pt>
                <c:pt idx="369">
                  <c:v>-63.710999999999956</c:v>
                </c:pt>
                <c:pt idx="370">
                  <c:v>-64.897999999999968</c:v>
                </c:pt>
                <c:pt idx="371">
                  <c:v>-70.755999999999972</c:v>
                </c:pt>
                <c:pt idx="372">
                  <c:v>-69.31899999999996</c:v>
                </c:pt>
                <c:pt idx="373">
                  <c:v>-72.350000000000023</c:v>
                </c:pt>
                <c:pt idx="374">
                  <c:v>-72.158000000000015</c:v>
                </c:pt>
                <c:pt idx="375">
                  <c:v>-71.663999999999987</c:v>
                </c:pt>
                <c:pt idx="376">
                  <c:v>-71.843999999999994</c:v>
                </c:pt>
                <c:pt idx="377">
                  <c:v>-70.834000000000003</c:v>
                </c:pt>
                <c:pt idx="378">
                  <c:v>-72.765999999999963</c:v>
                </c:pt>
                <c:pt idx="379">
                  <c:v>-70.721000000000004</c:v>
                </c:pt>
                <c:pt idx="380">
                  <c:v>-72.26400000000001</c:v>
                </c:pt>
                <c:pt idx="381">
                  <c:v>-70.874000000000024</c:v>
                </c:pt>
                <c:pt idx="382">
                  <c:v>-69.423000000000002</c:v>
                </c:pt>
                <c:pt idx="383">
                  <c:v>-67.067000000000007</c:v>
                </c:pt>
                <c:pt idx="384">
                  <c:v>-67.355000000000018</c:v>
                </c:pt>
                <c:pt idx="385">
                  <c:v>-67.864000000000033</c:v>
                </c:pt>
                <c:pt idx="386">
                  <c:v>-68.690999999999974</c:v>
                </c:pt>
                <c:pt idx="387">
                  <c:v>-67.869000000000028</c:v>
                </c:pt>
                <c:pt idx="388">
                  <c:v>-64.40300000000002</c:v>
                </c:pt>
                <c:pt idx="389">
                  <c:v>-64.676999999999964</c:v>
                </c:pt>
                <c:pt idx="390">
                  <c:v>-64.906000000000006</c:v>
                </c:pt>
                <c:pt idx="391">
                  <c:v>-64.61099999999999</c:v>
                </c:pt>
                <c:pt idx="392">
                  <c:v>-63.691000000000031</c:v>
                </c:pt>
                <c:pt idx="393">
                  <c:v>-62.552999999999997</c:v>
                </c:pt>
                <c:pt idx="394">
                  <c:v>-64.117999999999995</c:v>
                </c:pt>
                <c:pt idx="395">
                  <c:v>-64.150000000000034</c:v>
                </c:pt>
                <c:pt idx="396">
                  <c:v>-64.262</c:v>
                </c:pt>
                <c:pt idx="397">
                  <c:v>-63.447000000000003</c:v>
                </c:pt>
                <c:pt idx="398">
                  <c:v>-61.293000000000006</c:v>
                </c:pt>
                <c:pt idx="399">
                  <c:v>-59.146000000000015</c:v>
                </c:pt>
                <c:pt idx="400">
                  <c:v>-57.846000000000004</c:v>
                </c:pt>
                <c:pt idx="401">
                  <c:v>-54.759000000000015</c:v>
                </c:pt>
                <c:pt idx="402">
                  <c:v>-55.708000000000027</c:v>
                </c:pt>
                <c:pt idx="403">
                  <c:v>-54.726999999999975</c:v>
                </c:pt>
                <c:pt idx="404">
                  <c:v>-55.524000000000001</c:v>
                </c:pt>
                <c:pt idx="405">
                  <c:v>-54.354000000000042</c:v>
                </c:pt>
                <c:pt idx="406">
                  <c:v>-53.015999999999963</c:v>
                </c:pt>
                <c:pt idx="407">
                  <c:v>-53.891999999999996</c:v>
                </c:pt>
                <c:pt idx="408">
                  <c:v>-55.564000000000021</c:v>
                </c:pt>
                <c:pt idx="409">
                  <c:v>-55.808999999999969</c:v>
                </c:pt>
                <c:pt idx="410">
                  <c:v>-54.29200000000003</c:v>
                </c:pt>
                <c:pt idx="411">
                  <c:v>-50.456000000000017</c:v>
                </c:pt>
                <c:pt idx="412">
                  <c:v>-50.449000000000012</c:v>
                </c:pt>
                <c:pt idx="413">
                  <c:v>-50.059000000000026</c:v>
                </c:pt>
                <c:pt idx="414">
                  <c:v>-47.713000000000022</c:v>
                </c:pt>
                <c:pt idx="415">
                  <c:v>-46.266999999999996</c:v>
                </c:pt>
                <c:pt idx="416">
                  <c:v>-45.63900000000001</c:v>
                </c:pt>
                <c:pt idx="417">
                  <c:v>-39.716999999999985</c:v>
                </c:pt>
                <c:pt idx="418">
                  <c:v>-36.451999999999998</c:v>
                </c:pt>
                <c:pt idx="419">
                  <c:v>-37.932999999999993</c:v>
                </c:pt>
                <c:pt idx="420">
                  <c:v>-40.396000000000015</c:v>
                </c:pt>
                <c:pt idx="421">
                  <c:v>-41.199999999999989</c:v>
                </c:pt>
                <c:pt idx="422">
                  <c:v>-38.704000000000008</c:v>
                </c:pt>
                <c:pt idx="423">
                  <c:v>-39.55699999999996</c:v>
                </c:pt>
                <c:pt idx="424">
                  <c:v>-41.058999999999969</c:v>
                </c:pt>
                <c:pt idx="425">
                  <c:v>-41.02800000000002</c:v>
                </c:pt>
                <c:pt idx="426">
                  <c:v>-51.456000000000017</c:v>
                </c:pt>
                <c:pt idx="427">
                  <c:v>-42.281999999999982</c:v>
                </c:pt>
                <c:pt idx="428">
                  <c:v>-44.398000000000025</c:v>
                </c:pt>
                <c:pt idx="429">
                  <c:v>-46.56699999999995</c:v>
                </c:pt>
                <c:pt idx="430">
                  <c:v>-45.62700000000001</c:v>
                </c:pt>
                <c:pt idx="431">
                  <c:v>-46.899000000000001</c:v>
                </c:pt>
                <c:pt idx="432">
                  <c:v>-44.843999999999994</c:v>
                </c:pt>
                <c:pt idx="433">
                  <c:v>-46.81</c:v>
                </c:pt>
                <c:pt idx="434">
                  <c:v>-45.206999999999994</c:v>
                </c:pt>
                <c:pt idx="435">
                  <c:v>-45.289000000000044</c:v>
                </c:pt>
                <c:pt idx="436">
                  <c:v>-40.793000000000006</c:v>
                </c:pt>
                <c:pt idx="437">
                  <c:v>-40.697999999999979</c:v>
                </c:pt>
                <c:pt idx="438">
                  <c:v>-38.769000000000005</c:v>
                </c:pt>
                <c:pt idx="439">
                  <c:v>-38.153999999999996</c:v>
                </c:pt>
                <c:pt idx="440">
                  <c:v>-39.010999999999967</c:v>
                </c:pt>
                <c:pt idx="441">
                  <c:v>-37.772000000000048</c:v>
                </c:pt>
                <c:pt idx="442">
                  <c:v>-36.819999999999993</c:v>
                </c:pt>
                <c:pt idx="443">
                  <c:v>-34.245000000000005</c:v>
                </c:pt>
                <c:pt idx="444">
                  <c:v>-33.419999999999959</c:v>
                </c:pt>
                <c:pt idx="445">
                  <c:v>-33.66700000000003</c:v>
                </c:pt>
                <c:pt idx="446">
                  <c:v>-31.146999999999991</c:v>
                </c:pt>
                <c:pt idx="447">
                  <c:v>-28.860000000000014</c:v>
                </c:pt>
                <c:pt idx="448">
                  <c:v>-28.023000000000025</c:v>
                </c:pt>
                <c:pt idx="449">
                  <c:v>-27.561000000000035</c:v>
                </c:pt>
                <c:pt idx="450">
                  <c:v>-27.702999999999975</c:v>
                </c:pt>
                <c:pt idx="451">
                  <c:v>-25.305000000000007</c:v>
                </c:pt>
                <c:pt idx="452">
                  <c:v>-24.886000000000024</c:v>
                </c:pt>
                <c:pt idx="453">
                  <c:v>-24.618999999999971</c:v>
                </c:pt>
                <c:pt idx="454">
                  <c:v>-25.797000000000025</c:v>
                </c:pt>
                <c:pt idx="455">
                  <c:v>-25.081000000000017</c:v>
                </c:pt>
                <c:pt idx="456">
                  <c:v>-23.790999999999997</c:v>
                </c:pt>
                <c:pt idx="457">
                  <c:v>-22.996000000000038</c:v>
                </c:pt>
                <c:pt idx="458">
                  <c:v>-24.92900000000003</c:v>
                </c:pt>
                <c:pt idx="459">
                  <c:v>-28.22199999999998</c:v>
                </c:pt>
                <c:pt idx="460">
                  <c:v>-29.115999999999985</c:v>
                </c:pt>
                <c:pt idx="461">
                  <c:v>-28.947000000000003</c:v>
                </c:pt>
                <c:pt idx="462">
                  <c:v>-35.146999999999991</c:v>
                </c:pt>
                <c:pt idx="463">
                  <c:v>-33.013000000000034</c:v>
                </c:pt>
                <c:pt idx="464">
                  <c:v>-32.39100000000002</c:v>
                </c:pt>
                <c:pt idx="465">
                  <c:v>-33.69599999999997</c:v>
                </c:pt>
                <c:pt idx="466">
                  <c:v>-34.302999999999997</c:v>
                </c:pt>
                <c:pt idx="467">
                  <c:v>-33.762</c:v>
                </c:pt>
                <c:pt idx="468">
                  <c:v>-33.350000000000023</c:v>
                </c:pt>
                <c:pt idx="469">
                  <c:v>-34.177999999999997</c:v>
                </c:pt>
                <c:pt idx="470">
                  <c:v>-33.93100000000004</c:v>
                </c:pt>
                <c:pt idx="471">
                  <c:v>-34.405999999999949</c:v>
                </c:pt>
                <c:pt idx="472">
                  <c:v>-32.348000000000013</c:v>
                </c:pt>
                <c:pt idx="473">
                  <c:v>-30.974999999999966</c:v>
                </c:pt>
                <c:pt idx="474">
                  <c:v>-30.347000000000037</c:v>
                </c:pt>
                <c:pt idx="475">
                  <c:v>-30.504999999999995</c:v>
                </c:pt>
                <c:pt idx="476">
                  <c:v>-28.242999999999995</c:v>
                </c:pt>
                <c:pt idx="477">
                  <c:v>-27.391999999999996</c:v>
                </c:pt>
                <c:pt idx="478">
                  <c:v>-28.063999999999965</c:v>
                </c:pt>
                <c:pt idx="479">
                  <c:v>-25.453000000000031</c:v>
                </c:pt>
                <c:pt idx="480">
                  <c:v>-25.893000000000029</c:v>
                </c:pt>
                <c:pt idx="481">
                  <c:v>-23.59699999999998</c:v>
                </c:pt>
                <c:pt idx="482">
                  <c:v>-18.87299999999999</c:v>
                </c:pt>
                <c:pt idx="483">
                  <c:v>-20.408000000000015</c:v>
                </c:pt>
                <c:pt idx="484">
                  <c:v>-20.215000000000032</c:v>
                </c:pt>
                <c:pt idx="485">
                  <c:v>-19.96999999999997</c:v>
                </c:pt>
                <c:pt idx="486">
                  <c:v>-18.918000000000006</c:v>
                </c:pt>
                <c:pt idx="487">
                  <c:v>-19.290999999999997</c:v>
                </c:pt>
                <c:pt idx="488">
                  <c:v>-14.726999999999975</c:v>
                </c:pt>
                <c:pt idx="489">
                  <c:v>-16.551999999999964</c:v>
                </c:pt>
                <c:pt idx="490">
                  <c:v>-15.862000000000023</c:v>
                </c:pt>
                <c:pt idx="491">
                  <c:v>-17.617999999999995</c:v>
                </c:pt>
                <c:pt idx="492">
                  <c:v>-17.279999999999973</c:v>
                </c:pt>
                <c:pt idx="493">
                  <c:v>-17.61099999999999</c:v>
                </c:pt>
                <c:pt idx="494">
                  <c:v>-18.918000000000006</c:v>
                </c:pt>
                <c:pt idx="495">
                  <c:v>-17.651999999999987</c:v>
                </c:pt>
                <c:pt idx="496">
                  <c:v>-16.24799999999999</c:v>
                </c:pt>
                <c:pt idx="497">
                  <c:v>-16.655999999999949</c:v>
                </c:pt>
                <c:pt idx="498">
                  <c:v>-14.298999999999978</c:v>
                </c:pt>
                <c:pt idx="499">
                  <c:v>-14.877999999999986</c:v>
                </c:pt>
                <c:pt idx="500">
                  <c:v>-13.49799999999999</c:v>
                </c:pt>
                <c:pt idx="501">
                  <c:v>-14.636000000000024</c:v>
                </c:pt>
                <c:pt idx="502">
                  <c:v>-14.171000000000049</c:v>
                </c:pt>
                <c:pt idx="503">
                  <c:v>-13.665999999999997</c:v>
                </c:pt>
                <c:pt idx="504">
                  <c:v>-12.036000000000001</c:v>
                </c:pt>
                <c:pt idx="505">
                  <c:v>-13.406000000000006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13-4786-8E06-1822579619AC}"/>
            </c:ext>
          </c:extLst>
        </c:ser>
        <c:ser>
          <c:idx val="2"/>
          <c:order val="2"/>
          <c:tx>
            <c:strRef>
              <c:f>'directH (tkr)'!$C$46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(tkr)'!$F$46:$SQ$46</c:f>
              <c:numCache>
                <c:formatCode>0</c:formatCode>
                <c:ptCount val="506"/>
                <c:pt idx="0">
                  <c:v>-2.9010000000000105</c:v>
                </c:pt>
                <c:pt idx="1">
                  <c:v>-3.8089999999999691</c:v>
                </c:pt>
                <c:pt idx="2">
                  <c:v>-6.5380000000000109</c:v>
                </c:pt>
                <c:pt idx="3">
                  <c:v>-10.920999999999992</c:v>
                </c:pt>
                <c:pt idx="4">
                  <c:v>-15.27600000000001</c:v>
                </c:pt>
                <c:pt idx="5">
                  <c:v>-18.564000000000021</c:v>
                </c:pt>
                <c:pt idx="6">
                  <c:v>-21.863</c:v>
                </c:pt>
                <c:pt idx="7">
                  <c:v>-22.798000000000002</c:v>
                </c:pt>
                <c:pt idx="8">
                  <c:v>-25.401999999999987</c:v>
                </c:pt>
                <c:pt idx="9">
                  <c:v>-20.971000000000004</c:v>
                </c:pt>
                <c:pt idx="10">
                  <c:v>-17.831999999999994</c:v>
                </c:pt>
                <c:pt idx="11">
                  <c:v>-10.991999999999962</c:v>
                </c:pt>
                <c:pt idx="12">
                  <c:v>-3.2959999999999923</c:v>
                </c:pt>
                <c:pt idx="13">
                  <c:v>-6.0339999999999918</c:v>
                </c:pt>
                <c:pt idx="14">
                  <c:v>-2.8299999999999841</c:v>
                </c:pt>
                <c:pt idx="15">
                  <c:v>-6.8040000000000305</c:v>
                </c:pt>
                <c:pt idx="16">
                  <c:v>6.6759999999999877</c:v>
                </c:pt>
                <c:pt idx="17">
                  <c:v>6.9989999999999668</c:v>
                </c:pt>
                <c:pt idx="18">
                  <c:v>13.096000000000004</c:v>
                </c:pt>
                <c:pt idx="19">
                  <c:v>7.2889999999999873</c:v>
                </c:pt>
                <c:pt idx="20">
                  <c:v>-0.86099999999999</c:v>
                </c:pt>
                <c:pt idx="21">
                  <c:v>-4.4680000000000177</c:v>
                </c:pt>
                <c:pt idx="22">
                  <c:v>-11.382999999999981</c:v>
                </c:pt>
                <c:pt idx="23">
                  <c:v>-12.064999999999998</c:v>
                </c:pt>
                <c:pt idx="24">
                  <c:v>-11.335999999999956</c:v>
                </c:pt>
                <c:pt idx="25">
                  <c:v>-9.6279999999999859</c:v>
                </c:pt>
                <c:pt idx="26">
                  <c:v>-12.755999999999972</c:v>
                </c:pt>
                <c:pt idx="27">
                  <c:v>-16.353000000000009</c:v>
                </c:pt>
                <c:pt idx="28">
                  <c:v>-26.354999999999961</c:v>
                </c:pt>
                <c:pt idx="29">
                  <c:v>-23.762999999999977</c:v>
                </c:pt>
                <c:pt idx="30">
                  <c:v>-23.311999999999955</c:v>
                </c:pt>
                <c:pt idx="31">
                  <c:v>-23.930999999999983</c:v>
                </c:pt>
                <c:pt idx="32">
                  <c:v>-27.816000000000031</c:v>
                </c:pt>
                <c:pt idx="33">
                  <c:v>-32.607000000000028</c:v>
                </c:pt>
                <c:pt idx="34">
                  <c:v>-35.479000000000042</c:v>
                </c:pt>
                <c:pt idx="35">
                  <c:v>-35.670999999999992</c:v>
                </c:pt>
                <c:pt idx="36">
                  <c:v>-35.166999999999973</c:v>
                </c:pt>
                <c:pt idx="37">
                  <c:v>-35.74799999999999</c:v>
                </c:pt>
                <c:pt idx="38">
                  <c:v>-37.885999999999967</c:v>
                </c:pt>
                <c:pt idx="39">
                  <c:v>-43.638000000000034</c:v>
                </c:pt>
                <c:pt idx="40">
                  <c:v>-40.031000000000006</c:v>
                </c:pt>
                <c:pt idx="41">
                  <c:v>-40.156000000000006</c:v>
                </c:pt>
                <c:pt idx="42">
                  <c:v>-40.641999999999996</c:v>
                </c:pt>
                <c:pt idx="43">
                  <c:v>-43.076000000000022</c:v>
                </c:pt>
                <c:pt idx="44">
                  <c:v>-31.894000000000005</c:v>
                </c:pt>
                <c:pt idx="45">
                  <c:v>-27.100999999999999</c:v>
                </c:pt>
                <c:pt idx="46">
                  <c:v>-20.01600000000002</c:v>
                </c:pt>
                <c:pt idx="47">
                  <c:v>-16.39100000000002</c:v>
                </c:pt>
                <c:pt idx="48">
                  <c:v>-21.093000000000018</c:v>
                </c:pt>
                <c:pt idx="49">
                  <c:v>-28.144000000000005</c:v>
                </c:pt>
                <c:pt idx="50">
                  <c:v>-38.899000000000001</c:v>
                </c:pt>
                <c:pt idx="51">
                  <c:v>-37.730000000000018</c:v>
                </c:pt>
                <c:pt idx="52">
                  <c:v>-27.903999999999996</c:v>
                </c:pt>
                <c:pt idx="53">
                  <c:v>-17.629999999999995</c:v>
                </c:pt>
                <c:pt idx="54">
                  <c:v>-7.5489999999999782</c:v>
                </c:pt>
                <c:pt idx="55">
                  <c:v>3.0629999999999882</c:v>
                </c:pt>
                <c:pt idx="56">
                  <c:v>9.4759999999999991</c:v>
                </c:pt>
                <c:pt idx="57">
                  <c:v>-14.218999999999994</c:v>
                </c:pt>
                <c:pt idx="58">
                  <c:v>-10.925000000000068</c:v>
                </c:pt>
                <c:pt idx="59">
                  <c:v>-20.001999999999953</c:v>
                </c:pt>
                <c:pt idx="60">
                  <c:v>-45.356000000000108</c:v>
                </c:pt>
                <c:pt idx="61">
                  <c:v>-44.971000000000004</c:v>
                </c:pt>
                <c:pt idx="62">
                  <c:v>-42.263000000000034</c:v>
                </c:pt>
                <c:pt idx="63">
                  <c:v>-32.989000000000033</c:v>
                </c:pt>
                <c:pt idx="64">
                  <c:v>-25.395999999999958</c:v>
                </c:pt>
                <c:pt idx="65">
                  <c:v>-20.716000000000008</c:v>
                </c:pt>
                <c:pt idx="66">
                  <c:v>-12.201000000000022</c:v>
                </c:pt>
                <c:pt idx="67">
                  <c:v>-6.4920000000000186</c:v>
                </c:pt>
                <c:pt idx="68">
                  <c:v>7.47199999999998</c:v>
                </c:pt>
                <c:pt idx="69">
                  <c:v>-11.768000000000029</c:v>
                </c:pt>
                <c:pt idx="70">
                  <c:v>1.0590000000000828</c:v>
                </c:pt>
                <c:pt idx="71">
                  <c:v>6.01400000000001</c:v>
                </c:pt>
                <c:pt idx="72">
                  <c:v>-14.514999999999986</c:v>
                </c:pt>
                <c:pt idx="73">
                  <c:v>-10.285000000000082</c:v>
                </c:pt>
                <c:pt idx="74">
                  <c:v>5.6409999999999627</c:v>
                </c:pt>
                <c:pt idx="75">
                  <c:v>-9.2899999999999636</c:v>
                </c:pt>
                <c:pt idx="76">
                  <c:v>-1.9270000000000209</c:v>
                </c:pt>
                <c:pt idx="77">
                  <c:v>2.7880000000000109</c:v>
                </c:pt>
                <c:pt idx="78">
                  <c:v>17.588999999999999</c:v>
                </c:pt>
                <c:pt idx="79">
                  <c:v>24.19599999999997</c:v>
                </c:pt>
                <c:pt idx="80">
                  <c:v>21.366999999999962</c:v>
                </c:pt>
                <c:pt idx="81">
                  <c:v>29.612000000000023</c:v>
                </c:pt>
                <c:pt idx="82">
                  <c:v>34.196000000000026</c:v>
                </c:pt>
                <c:pt idx="83">
                  <c:v>35.185999999999979</c:v>
                </c:pt>
                <c:pt idx="84">
                  <c:v>34.036000000000001</c:v>
                </c:pt>
                <c:pt idx="85">
                  <c:v>28.314999999999998</c:v>
                </c:pt>
                <c:pt idx="86">
                  <c:v>29.63900000000001</c:v>
                </c:pt>
                <c:pt idx="87">
                  <c:v>32.206000000000017</c:v>
                </c:pt>
                <c:pt idx="88">
                  <c:v>32.800999999999988</c:v>
                </c:pt>
                <c:pt idx="89">
                  <c:v>35.886000000000024</c:v>
                </c:pt>
                <c:pt idx="90">
                  <c:v>35.107000000000028</c:v>
                </c:pt>
                <c:pt idx="91">
                  <c:v>37.739000000000033</c:v>
                </c:pt>
                <c:pt idx="92">
                  <c:v>36.906999999999982</c:v>
                </c:pt>
                <c:pt idx="93">
                  <c:v>34.917000000000002</c:v>
                </c:pt>
                <c:pt idx="94">
                  <c:v>34.543000000000006</c:v>
                </c:pt>
                <c:pt idx="95">
                  <c:v>34.008999999999986</c:v>
                </c:pt>
                <c:pt idx="96">
                  <c:v>33.846000000000004</c:v>
                </c:pt>
                <c:pt idx="97">
                  <c:v>33.451000000000022</c:v>
                </c:pt>
                <c:pt idx="98">
                  <c:v>31.685000000000002</c:v>
                </c:pt>
                <c:pt idx="99">
                  <c:v>31.283000000000015</c:v>
                </c:pt>
                <c:pt idx="100">
                  <c:v>32.294999999999987</c:v>
                </c:pt>
                <c:pt idx="101">
                  <c:v>31.796999999999997</c:v>
                </c:pt>
                <c:pt idx="102">
                  <c:v>31.319000000000017</c:v>
                </c:pt>
                <c:pt idx="103">
                  <c:v>30.208000000000027</c:v>
                </c:pt>
                <c:pt idx="104">
                  <c:v>28.12299999999999</c:v>
                </c:pt>
                <c:pt idx="105">
                  <c:v>27.600999999999999</c:v>
                </c:pt>
                <c:pt idx="106">
                  <c:v>29.093999999999994</c:v>
                </c:pt>
                <c:pt idx="107">
                  <c:v>29.587999999999965</c:v>
                </c:pt>
                <c:pt idx="108">
                  <c:v>29.389999999999986</c:v>
                </c:pt>
                <c:pt idx="109">
                  <c:v>27.738000000000028</c:v>
                </c:pt>
                <c:pt idx="110">
                  <c:v>30.038000000000011</c:v>
                </c:pt>
                <c:pt idx="111">
                  <c:v>31.825999999999993</c:v>
                </c:pt>
                <c:pt idx="112">
                  <c:v>32.710999999999984</c:v>
                </c:pt>
                <c:pt idx="113">
                  <c:v>34.572999999999979</c:v>
                </c:pt>
                <c:pt idx="114">
                  <c:v>35.234999999999985</c:v>
                </c:pt>
                <c:pt idx="115">
                  <c:v>36.205000000000013</c:v>
                </c:pt>
                <c:pt idx="116">
                  <c:v>35.18100000000004</c:v>
                </c:pt>
                <c:pt idx="117">
                  <c:v>34.087999999999965</c:v>
                </c:pt>
                <c:pt idx="118">
                  <c:v>32.680000000000007</c:v>
                </c:pt>
                <c:pt idx="119">
                  <c:v>32.280999999999977</c:v>
                </c:pt>
                <c:pt idx="120">
                  <c:v>33.436999999999983</c:v>
                </c:pt>
                <c:pt idx="121">
                  <c:v>35.656000000000006</c:v>
                </c:pt>
                <c:pt idx="122">
                  <c:v>35.64700000000002</c:v>
                </c:pt>
                <c:pt idx="123">
                  <c:v>33.443999999999988</c:v>
                </c:pt>
                <c:pt idx="124">
                  <c:v>38.27000000000001</c:v>
                </c:pt>
                <c:pt idx="125">
                  <c:v>40.525000000000034</c:v>
                </c:pt>
                <c:pt idx="126">
                  <c:v>41.131000000000029</c:v>
                </c:pt>
                <c:pt idx="127">
                  <c:v>41.566999999999979</c:v>
                </c:pt>
                <c:pt idx="128">
                  <c:v>38.760000000000019</c:v>
                </c:pt>
                <c:pt idx="129">
                  <c:v>40.953000000000003</c:v>
                </c:pt>
                <c:pt idx="130">
                  <c:v>40.378999999999991</c:v>
                </c:pt>
                <c:pt idx="131">
                  <c:v>40.11099999999999</c:v>
                </c:pt>
                <c:pt idx="132">
                  <c:v>39.760999999999996</c:v>
                </c:pt>
                <c:pt idx="133">
                  <c:v>40.092999999999989</c:v>
                </c:pt>
                <c:pt idx="134">
                  <c:v>39.870000000000005</c:v>
                </c:pt>
                <c:pt idx="135">
                  <c:v>39.144999999999982</c:v>
                </c:pt>
                <c:pt idx="136">
                  <c:v>40.074000000000012</c:v>
                </c:pt>
                <c:pt idx="137">
                  <c:v>38.335000000000008</c:v>
                </c:pt>
                <c:pt idx="138">
                  <c:v>38.487000000000023</c:v>
                </c:pt>
                <c:pt idx="139">
                  <c:v>36.008999999999986</c:v>
                </c:pt>
                <c:pt idx="140">
                  <c:v>37.01400000000001</c:v>
                </c:pt>
                <c:pt idx="141">
                  <c:v>36.816000000000031</c:v>
                </c:pt>
                <c:pt idx="142">
                  <c:v>36.426999999999992</c:v>
                </c:pt>
                <c:pt idx="143">
                  <c:v>34.470000000000027</c:v>
                </c:pt>
                <c:pt idx="144">
                  <c:v>34.378999999999991</c:v>
                </c:pt>
                <c:pt idx="145">
                  <c:v>33.783999999999992</c:v>
                </c:pt>
                <c:pt idx="146">
                  <c:v>36.15100000000001</c:v>
                </c:pt>
                <c:pt idx="147">
                  <c:v>35.570000000000022</c:v>
                </c:pt>
                <c:pt idx="148">
                  <c:v>35.071000000000026</c:v>
                </c:pt>
                <c:pt idx="149">
                  <c:v>35.188999999999993</c:v>
                </c:pt>
                <c:pt idx="150">
                  <c:v>36.267000000000024</c:v>
                </c:pt>
                <c:pt idx="151">
                  <c:v>36.662000000000006</c:v>
                </c:pt>
                <c:pt idx="152">
                  <c:v>35.451000000000022</c:v>
                </c:pt>
                <c:pt idx="153">
                  <c:v>33.100999999999999</c:v>
                </c:pt>
                <c:pt idx="154">
                  <c:v>32.236999999999966</c:v>
                </c:pt>
                <c:pt idx="155">
                  <c:v>32.716000000000008</c:v>
                </c:pt>
                <c:pt idx="156">
                  <c:v>34.033000000000015</c:v>
                </c:pt>
                <c:pt idx="157">
                  <c:v>34.51400000000001</c:v>
                </c:pt>
                <c:pt idx="158">
                  <c:v>34.571000000000026</c:v>
                </c:pt>
                <c:pt idx="159">
                  <c:v>34.674000000000035</c:v>
                </c:pt>
                <c:pt idx="160">
                  <c:v>33.53000000000003</c:v>
                </c:pt>
                <c:pt idx="161">
                  <c:v>32.300999999999988</c:v>
                </c:pt>
                <c:pt idx="162">
                  <c:v>33.528999999999996</c:v>
                </c:pt>
                <c:pt idx="163">
                  <c:v>37.534000000000049</c:v>
                </c:pt>
                <c:pt idx="164">
                  <c:v>36.836000000000013</c:v>
                </c:pt>
                <c:pt idx="165">
                  <c:v>35.20999999999998</c:v>
                </c:pt>
                <c:pt idx="166">
                  <c:v>34.992999999999995</c:v>
                </c:pt>
                <c:pt idx="167">
                  <c:v>38.444999999999993</c:v>
                </c:pt>
                <c:pt idx="168">
                  <c:v>37.158999999999992</c:v>
                </c:pt>
                <c:pt idx="169">
                  <c:v>37.438999999999965</c:v>
                </c:pt>
                <c:pt idx="170">
                  <c:v>37.170999999999992</c:v>
                </c:pt>
                <c:pt idx="171">
                  <c:v>38.910000000000025</c:v>
                </c:pt>
                <c:pt idx="172">
                  <c:v>38.238</c:v>
                </c:pt>
                <c:pt idx="173">
                  <c:v>39.135999999999967</c:v>
                </c:pt>
                <c:pt idx="174">
                  <c:v>40.254999999999995</c:v>
                </c:pt>
                <c:pt idx="175">
                  <c:v>39.05600000000004</c:v>
                </c:pt>
                <c:pt idx="176">
                  <c:v>36.629999999999995</c:v>
                </c:pt>
                <c:pt idx="177">
                  <c:v>35.233000000000004</c:v>
                </c:pt>
                <c:pt idx="178">
                  <c:v>32.339999999999975</c:v>
                </c:pt>
                <c:pt idx="179">
                  <c:v>33.696000000000026</c:v>
                </c:pt>
                <c:pt idx="180">
                  <c:v>30.872000000000014</c:v>
                </c:pt>
                <c:pt idx="181">
                  <c:v>31.233000000000004</c:v>
                </c:pt>
                <c:pt idx="182">
                  <c:v>30.661000000000001</c:v>
                </c:pt>
                <c:pt idx="183">
                  <c:v>28.488999999999976</c:v>
                </c:pt>
                <c:pt idx="184">
                  <c:v>28.947000000000003</c:v>
                </c:pt>
                <c:pt idx="185">
                  <c:v>28.91500000000002</c:v>
                </c:pt>
                <c:pt idx="186">
                  <c:v>29.91799999999995</c:v>
                </c:pt>
                <c:pt idx="187">
                  <c:v>31.922000000000025</c:v>
                </c:pt>
                <c:pt idx="188">
                  <c:v>30.988999999999976</c:v>
                </c:pt>
                <c:pt idx="189">
                  <c:v>27.851000000000056</c:v>
                </c:pt>
                <c:pt idx="190">
                  <c:v>24.891999999999996</c:v>
                </c:pt>
                <c:pt idx="191">
                  <c:v>25.708999999999946</c:v>
                </c:pt>
                <c:pt idx="192">
                  <c:v>23.70999999999998</c:v>
                </c:pt>
                <c:pt idx="193">
                  <c:v>23.012</c:v>
                </c:pt>
                <c:pt idx="194">
                  <c:v>23.317000000000007</c:v>
                </c:pt>
                <c:pt idx="195">
                  <c:v>21.94399999999996</c:v>
                </c:pt>
                <c:pt idx="196">
                  <c:v>21.01400000000001</c:v>
                </c:pt>
                <c:pt idx="197">
                  <c:v>19.149999999999977</c:v>
                </c:pt>
                <c:pt idx="198">
                  <c:v>15.970000000000027</c:v>
                </c:pt>
                <c:pt idx="199">
                  <c:v>13.685999999999979</c:v>
                </c:pt>
                <c:pt idx="200">
                  <c:v>13.491000000000042</c:v>
                </c:pt>
                <c:pt idx="201">
                  <c:v>11.015000000000043</c:v>
                </c:pt>
                <c:pt idx="202">
                  <c:v>10.767999999999972</c:v>
                </c:pt>
                <c:pt idx="203">
                  <c:v>8.6200000000000045</c:v>
                </c:pt>
                <c:pt idx="204">
                  <c:v>9.0060000000000286</c:v>
                </c:pt>
                <c:pt idx="205">
                  <c:v>-1.5849999999999795</c:v>
                </c:pt>
                <c:pt idx="206">
                  <c:v>-2.0809999999999604</c:v>
                </c:pt>
                <c:pt idx="207">
                  <c:v>0.25</c:v>
                </c:pt>
                <c:pt idx="208">
                  <c:v>1.8620000000000232</c:v>
                </c:pt>
                <c:pt idx="209">
                  <c:v>0.17200000000002547</c:v>
                </c:pt>
                <c:pt idx="210">
                  <c:v>0.46399999999999864</c:v>
                </c:pt>
                <c:pt idx="211">
                  <c:v>1.6550000000000296</c:v>
                </c:pt>
                <c:pt idx="212">
                  <c:v>-1.1200000000000045</c:v>
                </c:pt>
                <c:pt idx="213">
                  <c:v>-0.19700000000000273</c:v>
                </c:pt>
                <c:pt idx="214">
                  <c:v>-1.1879999999999882</c:v>
                </c:pt>
                <c:pt idx="215">
                  <c:v>0.53700000000003456</c:v>
                </c:pt>
                <c:pt idx="216">
                  <c:v>-1.0029999999999859</c:v>
                </c:pt>
                <c:pt idx="217">
                  <c:v>-1.4010000000000105</c:v>
                </c:pt>
                <c:pt idx="218">
                  <c:v>-2.0670000000000073</c:v>
                </c:pt>
                <c:pt idx="219">
                  <c:v>-0.19999999999998863</c:v>
                </c:pt>
                <c:pt idx="220">
                  <c:v>3.6279999999999859</c:v>
                </c:pt>
                <c:pt idx="221">
                  <c:v>2.6529999999999632</c:v>
                </c:pt>
                <c:pt idx="222">
                  <c:v>1.2740000000000009</c:v>
                </c:pt>
                <c:pt idx="223">
                  <c:v>3.6569999999999823</c:v>
                </c:pt>
                <c:pt idx="224">
                  <c:v>2.7040000000000077</c:v>
                </c:pt>
                <c:pt idx="225">
                  <c:v>5.7870000000000346</c:v>
                </c:pt>
                <c:pt idx="226">
                  <c:v>4.4780000000000086</c:v>
                </c:pt>
                <c:pt idx="227">
                  <c:v>8.047999999999945</c:v>
                </c:pt>
                <c:pt idx="228">
                  <c:v>12.994000000000028</c:v>
                </c:pt>
                <c:pt idx="229">
                  <c:v>14.871000000000038</c:v>
                </c:pt>
                <c:pt idx="230">
                  <c:v>17.411999999999978</c:v>
                </c:pt>
                <c:pt idx="231">
                  <c:v>19.553999999999974</c:v>
                </c:pt>
                <c:pt idx="232">
                  <c:v>19.947000000000003</c:v>
                </c:pt>
                <c:pt idx="233">
                  <c:v>21.819999999999993</c:v>
                </c:pt>
                <c:pt idx="234">
                  <c:v>23.539000000000044</c:v>
                </c:pt>
                <c:pt idx="235">
                  <c:v>24.314999999999998</c:v>
                </c:pt>
                <c:pt idx="236">
                  <c:v>25.338000000000022</c:v>
                </c:pt>
                <c:pt idx="237">
                  <c:v>29.77600000000001</c:v>
                </c:pt>
                <c:pt idx="238">
                  <c:v>32.105999999999995</c:v>
                </c:pt>
                <c:pt idx="239">
                  <c:v>33.072999999999979</c:v>
                </c:pt>
                <c:pt idx="240">
                  <c:v>26.425999999999988</c:v>
                </c:pt>
                <c:pt idx="241">
                  <c:v>23.20599999999996</c:v>
                </c:pt>
                <c:pt idx="242">
                  <c:v>23.456000000000017</c:v>
                </c:pt>
                <c:pt idx="243">
                  <c:v>23.149999999999977</c:v>
                </c:pt>
                <c:pt idx="244">
                  <c:v>25.978000000000009</c:v>
                </c:pt>
                <c:pt idx="245">
                  <c:v>28.262999999999977</c:v>
                </c:pt>
                <c:pt idx="246">
                  <c:v>29.26600000000002</c:v>
                </c:pt>
                <c:pt idx="247">
                  <c:v>28.25200000000001</c:v>
                </c:pt>
                <c:pt idx="248">
                  <c:v>26.80699999999996</c:v>
                </c:pt>
                <c:pt idx="249">
                  <c:v>30.461000000000013</c:v>
                </c:pt>
                <c:pt idx="250">
                  <c:v>30.061000000000035</c:v>
                </c:pt>
                <c:pt idx="251">
                  <c:v>31.574000000000012</c:v>
                </c:pt>
                <c:pt idx="252">
                  <c:v>38.406999999999982</c:v>
                </c:pt>
                <c:pt idx="253">
                  <c:v>46.706999999999994</c:v>
                </c:pt>
                <c:pt idx="254">
                  <c:v>50.411000000000001</c:v>
                </c:pt>
                <c:pt idx="255">
                  <c:v>45.521000000000015</c:v>
                </c:pt>
                <c:pt idx="256">
                  <c:v>41.109999999999957</c:v>
                </c:pt>
                <c:pt idx="257">
                  <c:v>38.584000000000003</c:v>
                </c:pt>
                <c:pt idx="258">
                  <c:v>38.140999999999963</c:v>
                </c:pt>
                <c:pt idx="259">
                  <c:v>39.666999999999973</c:v>
                </c:pt>
                <c:pt idx="260">
                  <c:v>41.660000000000025</c:v>
                </c:pt>
                <c:pt idx="261">
                  <c:v>43.783000000000015</c:v>
                </c:pt>
                <c:pt idx="262">
                  <c:v>41.600999999999999</c:v>
                </c:pt>
                <c:pt idx="263">
                  <c:v>38.809000000000026</c:v>
                </c:pt>
                <c:pt idx="264">
                  <c:v>36.56899999999996</c:v>
                </c:pt>
                <c:pt idx="265">
                  <c:v>33.521999999999991</c:v>
                </c:pt>
                <c:pt idx="266">
                  <c:v>30.617000000000019</c:v>
                </c:pt>
                <c:pt idx="267">
                  <c:v>29.74799999999999</c:v>
                </c:pt>
                <c:pt idx="268">
                  <c:v>30.49799999999999</c:v>
                </c:pt>
                <c:pt idx="269">
                  <c:v>31.842999999999961</c:v>
                </c:pt>
                <c:pt idx="270">
                  <c:v>31.492000000000019</c:v>
                </c:pt>
                <c:pt idx="271">
                  <c:v>32.47399999999999</c:v>
                </c:pt>
                <c:pt idx="272">
                  <c:v>30.275000000000034</c:v>
                </c:pt>
                <c:pt idx="273">
                  <c:v>29.34899999999999</c:v>
                </c:pt>
                <c:pt idx="274">
                  <c:v>29.86099999999999</c:v>
                </c:pt>
                <c:pt idx="275">
                  <c:v>30.248000000000047</c:v>
                </c:pt>
                <c:pt idx="276">
                  <c:v>30.220000000000027</c:v>
                </c:pt>
                <c:pt idx="277">
                  <c:v>26.309000000000026</c:v>
                </c:pt>
                <c:pt idx="278">
                  <c:v>25.468000000000018</c:v>
                </c:pt>
                <c:pt idx="279">
                  <c:v>26.547000000000025</c:v>
                </c:pt>
                <c:pt idx="280">
                  <c:v>25.776999999999987</c:v>
                </c:pt>
                <c:pt idx="281">
                  <c:v>25.586000000000013</c:v>
                </c:pt>
                <c:pt idx="282">
                  <c:v>23.543000000000006</c:v>
                </c:pt>
                <c:pt idx="283">
                  <c:v>22.040999999999997</c:v>
                </c:pt>
                <c:pt idx="284">
                  <c:v>22.312999999999988</c:v>
                </c:pt>
                <c:pt idx="285">
                  <c:v>23.337999999999965</c:v>
                </c:pt>
                <c:pt idx="286">
                  <c:v>25.233000000000004</c:v>
                </c:pt>
                <c:pt idx="287">
                  <c:v>23.896999999999991</c:v>
                </c:pt>
                <c:pt idx="288">
                  <c:v>22.824000000000012</c:v>
                </c:pt>
                <c:pt idx="289">
                  <c:v>23.033000000000015</c:v>
                </c:pt>
                <c:pt idx="290">
                  <c:v>20.717000000000041</c:v>
                </c:pt>
                <c:pt idx="291">
                  <c:v>15.519999999999982</c:v>
                </c:pt>
                <c:pt idx="292">
                  <c:v>15.608000000000004</c:v>
                </c:pt>
                <c:pt idx="293">
                  <c:v>13.585999999999956</c:v>
                </c:pt>
                <c:pt idx="294">
                  <c:v>10.762</c:v>
                </c:pt>
                <c:pt idx="295">
                  <c:v>8.5219999999999914</c:v>
                </c:pt>
                <c:pt idx="296">
                  <c:v>11.870000000000005</c:v>
                </c:pt>
                <c:pt idx="297">
                  <c:v>11.750999999999976</c:v>
                </c:pt>
                <c:pt idx="298">
                  <c:v>11.009000000000015</c:v>
                </c:pt>
                <c:pt idx="299">
                  <c:v>11.559000000000026</c:v>
                </c:pt>
                <c:pt idx="300">
                  <c:v>8.5480000000000018</c:v>
                </c:pt>
                <c:pt idx="301">
                  <c:v>8.0310000000000059</c:v>
                </c:pt>
                <c:pt idx="302">
                  <c:v>7.6779999999999973</c:v>
                </c:pt>
                <c:pt idx="303">
                  <c:v>7.8089999999999691</c:v>
                </c:pt>
                <c:pt idx="304">
                  <c:v>5.2629999999999768</c:v>
                </c:pt>
                <c:pt idx="305">
                  <c:v>4.02800000000002</c:v>
                </c:pt>
                <c:pt idx="306">
                  <c:v>4.42999999999995</c:v>
                </c:pt>
                <c:pt idx="307">
                  <c:v>4.02800000000002</c:v>
                </c:pt>
                <c:pt idx="308">
                  <c:v>2.1779999999999973</c:v>
                </c:pt>
                <c:pt idx="309">
                  <c:v>1.6549999999999727</c:v>
                </c:pt>
                <c:pt idx="310">
                  <c:v>0.24099999999998545</c:v>
                </c:pt>
                <c:pt idx="311">
                  <c:v>-0.54200000000003001</c:v>
                </c:pt>
                <c:pt idx="312">
                  <c:v>-3.3020000000000209</c:v>
                </c:pt>
                <c:pt idx="313">
                  <c:v>-3.8269999999999982</c:v>
                </c:pt>
                <c:pt idx="314">
                  <c:v>-4.7830000000000155</c:v>
                </c:pt>
                <c:pt idx="315">
                  <c:v>-6.2239999999999895</c:v>
                </c:pt>
                <c:pt idx="316">
                  <c:v>-6.3810000000000286</c:v>
                </c:pt>
                <c:pt idx="317">
                  <c:v>-9.3299999999999841</c:v>
                </c:pt>
                <c:pt idx="318">
                  <c:v>-10.710999999999956</c:v>
                </c:pt>
                <c:pt idx="319">
                  <c:v>-10.816000000000031</c:v>
                </c:pt>
                <c:pt idx="320">
                  <c:v>-7.5949999999999704</c:v>
                </c:pt>
                <c:pt idx="321">
                  <c:v>-7.7690000000000055</c:v>
                </c:pt>
                <c:pt idx="322">
                  <c:v>-6.1290000000000191</c:v>
                </c:pt>
                <c:pt idx="323">
                  <c:v>-8.7970000000000255</c:v>
                </c:pt>
                <c:pt idx="324">
                  <c:v>-13.713000000000022</c:v>
                </c:pt>
                <c:pt idx="325">
                  <c:v>-13.120000000000005</c:v>
                </c:pt>
                <c:pt idx="326">
                  <c:v>-16.668999999999983</c:v>
                </c:pt>
                <c:pt idx="327">
                  <c:v>-12.593999999999994</c:v>
                </c:pt>
                <c:pt idx="328">
                  <c:v>-10.25200000000001</c:v>
                </c:pt>
                <c:pt idx="329">
                  <c:v>-9.0579999999999927</c:v>
                </c:pt>
                <c:pt idx="330">
                  <c:v>-11.041999999999973</c:v>
                </c:pt>
                <c:pt idx="331">
                  <c:v>-9.2309999999999945</c:v>
                </c:pt>
                <c:pt idx="332">
                  <c:v>-12.067000000000007</c:v>
                </c:pt>
                <c:pt idx="333">
                  <c:v>-17.704000000000008</c:v>
                </c:pt>
                <c:pt idx="334">
                  <c:v>-21.435000000000002</c:v>
                </c:pt>
                <c:pt idx="335">
                  <c:v>-24.269000000000005</c:v>
                </c:pt>
                <c:pt idx="336">
                  <c:v>-24.634000000000015</c:v>
                </c:pt>
                <c:pt idx="337">
                  <c:v>-22.731999999999971</c:v>
                </c:pt>
                <c:pt idx="338">
                  <c:v>-21.622000000000014</c:v>
                </c:pt>
                <c:pt idx="339">
                  <c:v>-21.249000000000024</c:v>
                </c:pt>
                <c:pt idx="340">
                  <c:v>-20.678999999999974</c:v>
                </c:pt>
                <c:pt idx="341">
                  <c:v>-17.834000000000003</c:v>
                </c:pt>
                <c:pt idx="342">
                  <c:v>-14.48399999999998</c:v>
                </c:pt>
                <c:pt idx="343">
                  <c:v>-17.373000000000047</c:v>
                </c:pt>
                <c:pt idx="344">
                  <c:v>-18.55600000000004</c:v>
                </c:pt>
                <c:pt idx="345">
                  <c:v>-23.353000000000009</c:v>
                </c:pt>
                <c:pt idx="346">
                  <c:v>-24.501999999999953</c:v>
                </c:pt>
                <c:pt idx="347">
                  <c:v>-25.004999999999995</c:v>
                </c:pt>
                <c:pt idx="348">
                  <c:v>-24.965999999999951</c:v>
                </c:pt>
                <c:pt idx="349">
                  <c:v>-26.247000000000014</c:v>
                </c:pt>
                <c:pt idx="350">
                  <c:v>-25.322999999999979</c:v>
                </c:pt>
                <c:pt idx="351">
                  <c:v>-25.09699999999998</c:v>
                </c:pt>
                <c:pt idx="352">
                  <c:v>-26.825999999999965</c:v>
                </c:pt>
                <c:pt idx="353">
                  <c:v>-29.217000000000041</c:v>
                </c:pt>
                <c:pt idx="354">
                  <c:v>-30</c:v>
                </c:pt>
                <c:pt idx="355">
                  <c:v>-29.824000000000012</c:v>
                </c:pt>
                <c:pt idx="356">
                  <c:v>-26.319999999999993</c:v>
                </c:pt>
                <c:pt idx="357">
                  <c:v>-22.312999999999988</c:v>
                </c:pt>
                <c:pt idx="358">
                  <c:v>-22.137</c:v>
                </c:pt>
                <c:pt idx="359">
                  <c:v>-25.180000000000007</c:v>
                </c:pt>
                <c:pt idx="360">
                  <c:v>-27.543000000000006</c:v>
                </c:pt>
                <c:pt idx="361">
                  <c:v>-26.27800000000002</c:v>
                </c:pt>
                <c:pt idx="362">
                  <c:v>-29.434000000000026</c:v>
                </c:pt>
                <c:pt idx="363">
                  <c:v>-27.532999999999959</c:v>
                </c:pt>
                <c:pt idx="364">
                  <c:v>-22.305000000000007</c:v>
                </c:pt>
                <c:pt idx="365">
                  <c:v>-20.067000000000007</c:v>
                </c:pt>
                <c:pt idx="366">
                  <c:v>-23.605999999999995</c:v>
                </c:pt>
                <c:pt idx="367">
                  <c:v>-22.750999999999976</c:v>
                </c:pt>
                <c:pt idx="368">
                  <c:v>-22.032999999999959</c:v>
                </c:pt>
                <c:pt idx="369">
                  <c:v>-21.951999999999998</c:v>
                </c:pt>
                <c:pt idx="370">
                  <c:v>-23.114999999999952</c:v>
                </c:pt>
                <c:pt idx="371">
                  <c:v>-26.757000000000005</c:v>
                </c:pt>
                <c:pt idx="372">
                  <c:v>-26.218999999999994</c:v>
                </c:pt>
                <c:pt idx="373">
                  <c:v>-28.954999999999984</c:v>
                </c:pt>
                <c:pt idx="374">
                  <c:v>-29.021999999999991</c:v>
                </c:pt>
                <c:pt idx="375">
                  <c:v>-27.978999999999985</c:v>
                </c:pt>
                <c:pt idx="376">
                  <c:v>-28.789999999999964</c:v>
                </c:pt>
                <c:pt idx="377">
                  <c:v>-27.394999999999982</c:v>
                </c:pt>
                <c:pt idx="378">
                  <c:v>-29.97199999999998</c:v>
                </c:pt>
                <c:pt idx="379">
                  <c:v>-30.503000000000043</c:v>
                </c:pt>
                <c:pt idx="380">
                  <c:v>-31.663000000000011</c:v>
                </c:pt>
                <c:pt idx="381">
                  <c:v>-32.571000000000026</c:v>
                </c:pt>
                <c:pt idx="382">
                  <c:v>-29.132999999999981</c:v>
                </c:pt>
                <c:pt idx="383">
                  <c:v>-28.882999999999981</c:v>
                </c:pt>
                <c:pt idx="384">
                  <c:v>-27.190999999999974</c:v>
                </c:pt>
                <c:pt idx="385">
                  <c:v>-28.302999999999997</c:v>
                </c:pt>
                <c:pt idx="386">
                  <c:v>-28.433999999999969</c:v>
                </c:pt>
                <c:pt idx="387">
                  <c:v>-29.033000000000015</c:v>
                </c:pt>
                <c:pt idx="388">
                  <c:v>-27.434000000000026</c:v>
                </c:pt>
                <c:pt idx="389">
                  <c:v>-28.282999999999959</c:v>
                </c:pt>
                <c:pt idx="390">
                  <c:v>-29.156000000000006</c:v>
                </c:pt>
                <c:pt idx="391">
                  <c:v>-29.425000000000011</c:v>
                </c:pt>
                <c:pt idx="392">
                  <c:v>-29.069000000000017</c:v>
                </c:pt>
                <c:pt idx="393">
                  <c:v>-30.646999999999991</c:v>
                </c:pt>
                <c:pt idx="394">
                  <c:v>-30.913000000000011</c:v>
                </c:pt>
                <c:pt idx="395">
                  <c:v>-38.201000000000022</c:v>
                </c:pt>
                <c:pt idx="396">
                  <c:v>-38.24799999999999</c:v>
                </c:pt>
                <c:pt idx="397">
                  <c:v>-38.60899999999998</c:v>
                </c:pt>
                <c:pt idx="398">
                  <c:v>-38.105000000000018</c:v>
                </c:pt>
                <c:pt idx="399">
                  <c:v>-35.641999999999996</c:v>
                </c:pt>
                <c:pt idx="400">
                  <c:v>-32.867999999999995</c:v>
                </c:pt>
                <c:pt idx="401">
                  <c:v>-27.825999999999965</c:v>
                </c:pt>
                <c:pt idx="402">
                  <c:v>-27.881000000000029</c:v>
                </c:pt>
                <c:pt idx="403">
                  <c:v>-29.081999999999994</c:v>
                </c:pt>
                <c:pt idx="404">
                  <c:v>-29.658999999999992</c:v>
                </c:pt>
                <c:pt idx="405">
                  <c:v>-30.913000000000011</c:v>
                </c:pt>
                <c:pt idx="406">
                  <c:v>-31.599999999999966</c:v>
                </c:pt>
                <c:pt idx="407">
                  <c:v>-34.472999999999956</c:v>
                </c:pt>
                <c:pt idx="408">
                  <c:v>-35.963999999999999</c:v>
                </c:pt>
                <c:pt idx="409">
                  <c:v>-38.283999999999992</c:v>
                </c:pt>
                <c:pt idx="410">
                  <c:v>-44.677000000000021</c:v>
                </c:pt>
                <c:pt idx="411">
                  <c:v>-39.370999999999981</c:v>
                </c:pt>
                <c:pt idx="412">
                  <c:v>-39.613</c:v>
                </c:pt>
                <c:pt idx="413">
                  <c:v>-38.365000000000009</c:v>
                </c:pt>
                <c:pt idx="414">
                  <c:v>-37.502999999999986</c:v>
                </c:pt>
                <c:pt idx="415">
                  <c:v>-35.960999999999956</c:v>
                </c:pt>
                <c:pt idx="416">
                  <c:v>-31.177000000000021</c:v>
                </c:pt>
                <c:pt idx="417">
                  <c:v>-26.22199999999998</c:v>
                </c:pt>
                <c:pt idx="418">
                  <c:v>-24.293000000000006</c:v>
                </c:pt>
                <c:pt idx="419">
                  <c:v>-26.940999999999974</c:v>
                </c:pt>
                <c:pt idx="420">
                  <c:v>-27.890999999999963</c:v>
                </c:pt>
                <c:pt idx="421">
                  <c:v>-27.824999999999989</c:v>
                </c:pt>
                <c:pt idx="422">
                  <c:v>-26.524000000000001</c:v>
                </c:pt>
                <c:pt idx="423">
                  <c:v>-28.021999999999991</c:v>
                </c:pt>
                <c:pt idx="424">
                  <c:v>-28.885999999999967</c:v>
                </c:pt>
                <c:pt idx="425">
                  <c:v>-33.326000000000022</c:v>
                </c:pt>
                <c:pt idx="426">
                  <c:v>-28.581999999999994</c:v>
                </c:pt>
                <c:pt idx="427">
                  <c:v>-25.531000000000006</c:v>
                </c:pt>
                <c:pt idx="428">
                  <c:v>-25.314000000000021</c:v>
                </c:pt>
                <c:pt idx="429">
                  <c:v>-25.710999999999956</c:v>
                </c:pt>
                <c:pt idx="430">
                  <c:v>-21.236000000000047</c:v>
                </c:pt>
                <c:pt idx="431">
                  <c:v>-19.949999999999989</c:v>
                </c:pt>
                <c:pt idx="432">
                  <c:v>-19.780999999999949</c:v>
                </c:pt>
                <c:pt idx="433">
                  <c:v>-20.244999999999948</c:v>
                </c:pt>
                <c:pt idx="434">
                  <c:v>-19.317999999999984</c:v>
                </c:pt>
                <c:pt idx="435">
                  <c:v>-18.814000000000021</c:v>
                </c:pt>
                <c:pt idx="436">
                  <c:v>-15.134000000000015</c:v>
                </c:pt>
                <c:pt idx="437">
                  <c:v>-14.697000000000003</c:v>
                </c:pt>
                <c:pt idx="438">
                  <c:v>-13.100999999999999</c:v>
                </c:pt>
                <c:pt idx="439">
                  <c:v>-10.218999999999994</c:v>
                </c:pt>
                <c:pt idx="440">
                  <c:v>-10.053999999999974</c:v>
                </c:pt>
                <c:pt idx="441">
                  <c:v>-10.12700000000001</c:v>
                </c:pt>
                <c:pt idx="442">
                  <c:v>-9.6539999999999964</c:v>
                </c:pt>
                <c:pt idx="443">
                  <c:v>-8.242999999999995</c:v>
                </c:pt>
                <c:pt idx="444">
                  <c:v>-7.8159999999999741</c:v>
                </c:pt>
                <c:pt idx="445">
                  <c:v>-9.507000000000005</c:v>
                </c:pt>
                <c:pt idx="446">
                  <c:v>-8.6800000000000068</c:v>
                </c:pt>
                <c:pt idx="447">
                  <c:v>-5.5229999999999677</c:v>
                </c:pt>
                <c:pt idx="448">
                  <c:v>-5.5470000000000255</c:v>
                </c:pt>
                <c:pt idx="449">
                  <c:v>-6.7690000000000055</c:v>
                </c:pt>
                <c:pt idx="450">
                  <c:v>-9.021000000000015</c:v>
                </c:pt>
                <c:pt idx="451">
                  <c:v>-0.53399999999999181</c:v>
                </c:pt>
                <c:pt idx="452">
                  <c:v>-4.0769999999999982</c:v>
                </c:pt>
                <c:pt idx="453">
                  <c:v>-3.5159999999999627</c:v>
                </c:pt>
                <c:pt idx="454">
                  <c:v>-5.4220000000000255</c:v>
                </c:pt>
                <c:pt idx="455">
                  <c:v>-3.4479999999999791</c:v>
                </c:pt>
                <c:pt idx="456">
                  <c:v>-2.8460000000000036</c:v>
                </c:pt>
                <c:pt idx="457">
                  <c:v>-3.7330000000000041</c:v>
                </c:pt>
                <c:pt idx="458">
                  <c:v>-6.0840000000000032</c:v>
                </c:pt>
                <c:pt idx="459">
                  <c:v>-7.7019999999999982</c:v>
                </c:pt>
                <c:pt idx="460">
                  <c:v>-9.0269999999999868</c:v>
                </c:pt>
                <c:pt idx="461">
                  <c:v>-8.3519999999999754</c:v>
                </c:pt>
                <c:pt idx="462">
                  <c:v>-7.0910000000000082</c:v>
                </c:pt>
                <c:pt idx="463">
                  <c:v>-5.2120000000000459</c:v>
                </c:pt>
                <c:pt idx="464">
                  <c:v>-2.7669999999999959</c:v>
                </c:pt>
                <c:pt idx="465">
                  <c:v>-1.9139999999999873</c:v>
                </c:pt>
                <c:pt idx="466">
                  <c:v>-1.728999999999985</c:v>
                </c:pt>
                <c:pt idx="467">
                  <c:v>-1.3709999999999809</c:v>
                </c:pt>
                <c:pt idx="468">
                  <c:v>0.54800000000000182</c:v>
                </c:pt>
                <c:pt idx="469">
                  <c:v>2.2880000000000109</c:v>
                </c:pt>
                <c:pt idx="470">
                  <c:v>3.714999999999975</c:v>
                </c:pt>
                <c:pt idx="471">
                  <c:v>4.7530000000000427</c:v>
                </c:pt>
                <c:pt idx="472">
                  <c:v>6.6779999999999973</c:v>
                </c:pt>
                <c:pt idx="473">
                  <c:v>8.9620000000000459</c:v>
                </c:pt>
                <c:pt idx="474">
                  <c:v>9.6270000000000095</c:v>
                </c:pt>
                <c:pt idx="475">
                  <c:v>8.4189999999999827</c:v>
                </c:pt>
                <c:pt idx="476">
                  <c:v>10.379999999999995</c:v>
                </c:pt>
                <c:pt idx="477">
                  <c:v>12.76600000000002</c:v>
                </c:pt>
                <c:pt idx="478">
                  <c:v>12.617999999999995</c:v>
                </c:pt>
                <c:pt idx="479">
                  <c:v>12.90300000000002</c:v>
                </c:pt>
                <c:pt idx="480">
                  <c:v>14.50200000000001</c:v>
                </c:pt>
                <c:pt idx="481">
                  <c:v>17.740000000000009</c:v>
                </c:pt>
                <c:pt idx="482">
                  <c:v>22.15500000000003</c:v>
                </c:pt>
                <c:pt idx="483">
                  <c:v>20.589999999999975</c:v>
                </c:pt>
                <c:pt idx="484">
                  <c:v>20.258999999999958</c:v>
                </c:pt>
                <c:pt idx="485">
                  <c:v>20.807000000000016</c:v>
                </c:pt>
                <c:pt idx="486">
                  <c:v>20.873999999999967</c:v>
                </c:pt>
                <c:pt idx="487">
                  <c:v>20.278999999999996</c:v>
                </c:pt>
                <c:pt idx="488">
                  <c:v>22.387</c:v>
                </c:pt>
                <c:pt idx="489">
                  <c:v>21.19300000000004</c:v>
                </c:pt>
                <c:pt idx="490">
                  <c:v>20.461999999999989</c:v>
                </c:pt>
                <c:pt idx="491">
                  <c:v>19.170999999999992</c:v>
                </c:pt>
                <c:pt idx="492">
                  <c:v>18.817000000000007</c:v>
                </c:pt>
                <c:pt idx="493">
                  <c:v>17.564000000000021</c:v>
                </c:pt>
                <c:pt idx="494">
                  <c:v>20.222999999999956</c:v>
                </c:pt>
                <c:pt idx="495">
                  <c:v>20.283000000000015</c:v>
                </c:pt>
                <c:pt idx="496">
                  <c:v>20.409000000000049</c:v>
                </c:pt>
                <c:pt idx="497">
                  <c:v>20.824000000000012</c:v>
                </c:pt>
                <c:pt idx="498">
                  <c:v>21.953000000000031</c:v>
                </c:pt>
                <c:pt idx="499">
                  <c:v>21.154999999999973</c:v>
                </c:pt>
                <c:pt idx="500">
                  <c:v>21.889999999999986</c:v>
                </c:pt>
                <c:pt idx="501">
                  <c:v>20.439999999999998</c:v>
                </c:pt>
                <c:pt idx="502">
                  <c:v>20.363</c:v>
                </c:pt>
                <c:pt idx="503">
                  <c:v>20.038000000000011</c:v>
                </c:pt>
                <c:pt idx="504">
                  <c:v>20.851999999999975</c:v>
                </c:pt>
                <c:pt idx="505">
                  <c:v>18.451999999999998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13-4786-8E06-1822579619AC}"/>
            </c:ext>
          </c:extLst>
        </c:ser>
        <c:ser>
          <c:idx val="3"/>
          <c:order val="3"/>
          <c:tx>
            <c:strRef>
              <c:f>'directH (tkr)'!$C$47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(tkr)'!$F$47:$SQ$47</c:f>
              <c:numCache>
                <c:formatCode>0</c:formatCode>
                <c:ptCount val="506"/>
                <c:pt idx="0">
                  <c:v>7.4979999999999905</c:v>
                </c:pt>
                <c:pt idx="1">
                  <c:v>7.9950000000000045</c:v>
                </c:pt>
                <c:pt idx="2">
                  <c:v>5.3419999999999845</c:v>
                </c:pt>
                <c:pt idx="3">
                  <c:v>2.1809999999999832</c:v>
                </c:pt>
                <c:pt idx="4">
                  <c:v>-5.0079999999999814</c:v>
                </c:pt>
                <c:pt idx="5">
                  <c:v>-9.1909999999999741</c:v>
                </c:pt>
                <c:pt idx="6">
                  <c:v>-10.734999999999957</c:v>
                </c:pt>
                <c:pt idx="7">
                  <c:v>-12.893000000000029</c:v>
                </c:pt>
                <c:pt idx="8">
                  <c:v>-14.512</c:v>
                </c:pt>
                <c:pt idx="9">
                  <c:v>-10.894999999999982</c:v>
                </c:pt>
                <c:pt idx="10">
                  <c:v>-6.9490000000000123</c:v>
                </c:pt>
                <c:pt idx="11">
                  <c:v>2.6220000000000141</c:v>
                </c:pt>
                <c:pt idx="12">
                  <c:v>12.584000000000003</c:v>
                </c:pt>
                <c:pt idx="13">
                  <c:v>9.1270000000000095</c:v>
                </c:pt>
                <c:pt idx="14">
                  <c:v>9.1610000000000014</c:v>
                </c:pt>
                <c:pt idx="15">
                  <c:v>4.63900000000001</c:v>
                </c:pt>
                <c:pt idx="16">
                  <c:v>17.522999999999968</c:v>
                </c:pt>
                <c:pt idx="17">
                  <c:v>27.149999999999977</c:v>
                </c:pt>
                <c:pt idx="18">
                  <c:v>37.611000000000047</c:v>
                </c:pt>
                <c:pt idx="19">
                  <c:v>29.286000000000001</c:v>
                </c:pt>
                <c:pt idx="20">
                  <c:v>2.6229999999999905</c:v>
                </c:pt>
                <c:pt idx="21">
                  <c:v>-5.1150000000000091</c:v>
                </c:pt>
                <c:pt idx="22">
                  <c:v>-14.057999999999993</c:v>
                </c:pt>
                <c:pt idx="23">
                  <c:v>-18.657000000000039</c:v>
                </c:pt>
                <c:pt idx="24">
                  <c:v>-14.84499999999997</c:v>
                </c:pt>
                <c:pt idx="25">
                  <c:v>-7.9499999999999886</c:v>
                </c:pt>
                <c:pt idx="26">
                  <c:v>-8.8480000000000132</c:v>
                </c:pt>
                <c:pt idx="27">
                  <c:v>-15.788999999999987</c:v>
                </c:pt>
                <c:pt idx="28">
                  <c:v>-30.286000000000001</c:v>
                </c:pt>
                <c:pt idx="29">
                  <c:v>-26.338000000000022</c:v>
                </c:pt>
                <c:pt idx="30">
                  <c:v>-23.921999999999969</c:v>
                </c:pt>
                <c:pt idx="31">
                  <c:v>-26.115999999999985</c:v>
                </c:pt>
                <c:pt idx="32">
                  <c:v>-28.908999999999992</c:v>
                </c:pt>
                <c:pt idx="33">
                  <c:v>-41.035000000000025</c:v>
                </c:pt>
                <c:pt idx="34">
                  <c:v>-45.980999999999995</c:v>
                </c:pt>
                <c:pt idx="35">
                  <c:v>-44.036000000000001</c:v>
                </c:pt>
                <c:pt idx="36">
                  <c:v>-33.313999999999965</c:v>
                </c:pt>
                <c:pt idx="37">
                  <c:v>-34.866999999999962</c:v>
                </c:pt>
                <c:pt idx="38">
                  <c:v>-36.775999999999954</c:v>
                </c:pt>
                <c:pt idx="39">
                  <c:v>-44.968000000000018</c:v>
                </c:pt>
                <c:pt idx="40">
                  <c:v>-40.687000000000012</c:v>
                </c:pt>
                <c:pt idx="41">
                  <c:v>-41.300999999999988</c:v>
                </c:pt>
                <c:pt idx="42">
                  <c:v>-45.461999999999989</c:v>
                </c:pt>
                <c:pt idx="43">
                  <c:v>-47.06</c:v>
                </c:pt>
                <c:pt idx="44">
                  <c:v>-23.144999999999982</c:v>
                </c:pt>
                <c:pt idx="45">
                  <c:v>-19.317999999999984</c:v>
                </c:pt>
                <c:pt idx="46">
                  <c:v>-6.1870000000000118</c:v>
                </c:pt>
                <c:pt idx="47">
                  <c:v>1.3580000000000041</c:v>
                </c:pt>
                <c:pt idx="48">
                  <c:v>-3.8249999999999886</c:v>
                </c:pt>
                <c:pt idx="49">
                  <c:v>-11.668000000000006</c:v>
                </c:pt>
                <c:pt idx="50">
                  <c:v>-44.393000000000029</c:v>
                </c:pt>
                <c:pt idx="51">
                  <c:v>-44.694999999999993</c:v>
                </c:pt>
                <c:pt idx="52">
                  <c:v>-35.982000000000028</c:v>
                </c:pt>
                <c:pt idx="53">
                  <c:v>-13.759000000000015</c:v>
                </c:pt>
                <c:pt idx="54">
                  <c:v>7.34699999999998</c:v>
                </c:pt>
                <c:pt idx="55">
                  <c:v>21.704999999999984</c:v>
                </c:pt>
                <c:pt idx="56">
                  <c:v>36.116999999999962</c:v>
                </c:pt>
                <c:pt idx="57">
                  <c:v>-3.0079999999999814</c:v>
                </c:pt>
                <c:pt idx="58">
                  <c:v>-29.201000000000022</c:v>
                </c:pt>
                <c:pt idx="59">
                  <c:v>-41.575999999999908</c:v>
                </c:pt>
                <c:pt idx="60">
                  <c:v>-74.378000000000043</c:v>
                </c:pt>
                <c:pt idx="61">
                  <c:v>-68.891999999999939</c:v>
                </c:pt>
                <c:pt idx="62">
                  <c:v>-55.067000000000007</c:v>
                </c:pt>
                <c:pt idx="63">
                  <c:v>-39.115999999999985</c:v>
                </c:pt>
                <c:pt idx="64">
                  <c:v>-28.487999999999943</c:v>
                </c:pt>
                <c:pt idx="65">
                  <c:v>-16.480000000000018</c:v>
                </c:pt>
                <c:pt idx="66">
                  <c:v>-3.2720000000000482</c:v>
                </c:pt>
                <c:pt idx="67">
                  <c:v>13.769000000000005</c:v>
                </c:pt>
                <c:pt idx="68">
                  <c:v>33.658999999999992</c:v>
                </c:pt>
                <c:pt idx="69">
                  <c:v>-8.5289999999999964</c:v>
                </c:pt>
                <c:pt idx="70">
                  <c:v>2.3369999999999891</c:v>
                </c:pt>
                <c:pt idx="71">
                  <c:v>10.407000000000039</c:v>
                </c:pt>
                <c:pt idx="72">
                  <c:v>-29.600000000000023</c:v>
                </c:pt>
                <c:pt idx="73">
                  <c:v>-38.675000000000068</c:v>
                </c:pt>
                <c:pt idx="74">
                  <c:v>15.629000000000019</c:v>
                </c:pt>
                <c:pt idx="75">
                  <c:v>4.9189999999999827</c:v>
                </c:pt>
                <c:pt idx="76">
                  <c:v>17.911000000000001</c:v>
                </c:pt>
                <c:pt idx="77">
                  <c:v>18.182999999999993</c:v>
                </c:pt>
                <c:pt idx="78">
                  <c:v>36.432000000000016</c:v>
                </c:pt>
                <c:pt idx="79">
                  <c:v>45.536999999999978</c:v>
                </c:pt>
                <c:pt idx="80">
                  <c:v>41.341999999999985</c:v>
                </c:pt>
                <c:pt idx="81">
                  <c:v>56.461000000000013</c:v>
                </c:pt>
                <c:pt idx="82">
                  <c:v>64.734000000000037</c:v>
                </c:pt>
                <c:pt idx="83">
                  <c:v>67.441999999999979</c:v>
                </c:pt>
                <c:pt idx="84">
                  <c:v>64.034999999999968</c:v>
                </c:pt>
                <c:pt idx="85">
                  <c:v>51.238</c:v>
                </c:pt>
                <c:pt idx="86">
                  <c:v>53.240000000000009</c:v>
                </c:pt>
                <c:pt idx="87">
                  <c:v>55.507000000000005</c:v>
                </c:pt>
                <c:pt idx="88">
                  <c:v>62.647999999999968</c:v>
                </c:pt>
                <c:pt idx="89">
                  <c:v>67.404000000000025</c:v>
                </c:pt>
                <c:pt idx="90">
                  <c:v>70.663000000000011</c:v>
                </c:pt>
                <c:pt idx="91">
                  <c:v>77.90900000000002</c:v>
                </c:pt>
                <c:pt idx="92">
                  <c:v>77.626999999999981</c:v>
                </c:pt>
                <c:pt idx="93">
                  <c:v>74.426999999999992</c:v>
                </c:pt>
                <c:pt idx="94">
                  <c:v>75.139999999999986</c:v>
                </c:pt>
                <c:pt idx="95">
                  <c:v>74.664999999999964</c:v>
                </c:pt>
                <c:pt idx="96">
                  <c:v>75.306999999999988</c:v>
                </c:pt>
                <c:pt idx="97">
                  <c:v>75.236000000000018</c:v>
                </c:pt>
                <c:pt idx="98">
                  <c:v>75.423000000000002</c:v>
                </c:pt>
                <c:pt idx="99">
                  <c:v>75.704000000000008</c:v>
                </c:pt>
                <c:pt idx="100">
                  <c:v>78.138999999999982</c:v>
                </c:pt>
                <c:pt idx="101">
                  <c:v>77.488</c:v>
                </c:pt>
                <c:pt idx="102">
                  <c:v>77.727000000000032</c:v>
                </c:pt>
                <c:pt idx="103">
                  <c:v>72.910000000000025</c:v>
                </c:pt>
                <c:pt idx="104">
                  <c:v>72.055000000000007</c:v>
                </c:pt>
                <c:pt idx="105">
                  <c:v>70.067999999999984</c:v>
                </c:pt>
                <c:pt idx="106">
                  <c:v>70.891999999999996</c:v>
                </c:pt>
                <c:pt idx="107">
                  <c:v>71.59099999999998</c:v>
                </c:pt>
                <c:pt idx="108">
                  <c:v>71.705000000000013</c:v>
                </c:pt>
                <c:pt idx="109">
                  <c:v>69.637000000000029</c:v>
                </c:pt>
                <c:pt idx="110">
                  <c:v>70.622000000000014</c:v>
                </c:pt>
                <c:pt idx="111">
                  <c:v>74.602000000000004</c:v>
                </c:pt>
                <c:pt idx="112">
                  <c:v>76.581999999999965</c:v>
                </c:pt>
                <c:pt idx="113">
                  <c:v>76.97999999999999</c:v>
                </c:pt>
                <c:pt idx="114">
                  <c:v>78.271999999999991</c:v>
                </c:pt>
                <c:pt idx="115">
                  <c:v>77.40300000000002</c:v>
                </c:pt>
                <c:pt idx="116">
                  <c:v>75.603000000000037</c:v>
                </c:pt>
                <c:pt idx="117">
                  <c:v>72.013999999999982</c:v>
                </c:pt>
                <c:pt idx="118">
                  <c:v>67.800000000000011</c:v>
                </c:pt>
                <c:pt idx="119">
                  <c:v>67.21999999999997</c:v>
                </c:pt>
                <c:pt idx="120">
                  <c:v>66.575999999999993</c:v>
                </c:pt>
                <c:pt idx="121">
                  <c:v>69.02600000000001</c:v>
                </c:pt>
                <c:pt idx="122">
                  <c:v>65.199000000000012</c:v>
                </c:pt>
                <c:pt idx="123">
                  <c:v>60.720999999999975</c:v>
                </c:pt>
                <c:pt idx="124">
                  <c:v>65.773000000000025</c:v>
                </c:pt>
                <c:pt idx="125">
                  <c:v>68.427000000000021</c:v>
                </c:pt>
                <c:pt idx="126">
                  <c:v>71.205000000000041</c:v>
                </c:pt>
                <c:pt idx="127">
                  <c:v>71.667999999999978</c:v>
                </c:pt>
                <c:pt idx="128">
                  <c:v>69.600000000000023</c:v>
                </c:pt>
                <c:pt idx="129">
                  <c:v>71.119</c:v>
                </c:pt>
                <c:pt idx="130">
                  <c:v>72.069999999999993</c:v>
                </c:pt>
                <c:pt idx="131">
                  <c:v>70.763999999999982</c:v>
                </c:pt>
                <c:pt idx="132">
                  <c:v>70.186999999999983</c:v>
                </c:pt>
                <c:pt idx="133">
                  <c:v>71.503999999999991</c:v>
                </c:pt>
                <c:pt idx="134">
                  <c:v>70.294999999999987</c:v>
                </c:pt>
                <c:pt idx="135">
                  <c:v>69.949999999999989</c:v>
                </c:pt>
                <c:pt idx="136">
                  <c:v>71.653999999999996</c:v>
                </c:pt>
                <c:pt idx="137">
                  <c:v>71.498999999999995</c:v>
                </c:pt>
                <c:pt idx="138">
                  <c:v>71.081000000000017</c:v>
                </c:pt>
                <c:pt idx="139">
                  <c:v>68.363999999999976</c:v>
                </c:pt>
                <c:pt idx="140">
                  <c:v>71.60499999999999</c:v>
                </c:pt>
                <c:pt idx="141">
                  <c:v>72.326000000000022</c:v>
                </c:pt>
                <c:pt idx="142">
                  <c:v>75.257999999999981</c:v>
                </c:pt>
                <c:pt idx="143">
                  <c:v>69.794000000000011</c:v>
                </c:pt>
                <c:pt idx="144">
                  <c:v>65.790999999999997</c:v>
                </c:pt>
                <c:pt idx="145">
                  <c:v>61.760999999999996</c:v>
                </c:pt>
                <c:pt idx="146">
                  <c:v>64.807999999999993</c:v>
                </c:pt>
                <c:pt idx="147">
                  <c:v>64.057000000000016</c:v>
                </c:pt>
                <c:pt idx="148">
                  <c:v>64.862000000000023</c:v>
                </c:pt>
                <c:pt idx="149">
                  <c:v>66.193999999999988</c:v>
                </c:pt>
                <c:pt idx="150">
                  <c:v>68.345000000000027</c:v>
                </c:pt>
                <c:pt idx="151">
                  <c:v>70.512</c:v>
                </c:pt>
                <c:pt idx="152">
                  <c:v>68.488000000000028</c:v>
                </c:pt>
                <c:pt idx="153">
                  <c:v>65.201999999999998</c:v>
                </c:pt>
                <c:pt idx="154">
                  <c:v>63.137</c:v>
                </c:pt>
                <c:pt idx="155">
                  <c:v>64.212000000000018</c:v>
                </c:pt>
                <c:pt idx="156">
                  <c:v>67.825999999999993</c:v>
                </c:pt>
                <c:pt idx="157">
                  <c:v>69.364000000000004</c:v>
                </c:pt>
                <c:pt idx="158">
                  <c:v>69.209000000000032</c:v>
                </c:pt>
                <c:pt idx="159">
                  <c:v>68.251000000000005</c:v>
                </c:pt>
                <c:pt idx="160">
                  <c:v>65.42900000000003</c:v>
                </c:pt>
                <c:pt idx="161">
                  <c:v>63.47399999999999</c:v>
                </c:pt>
                <c:pt idx="162">
                  <c:v>64.729000000000013</c:v>
                </c:pt>
                <c:pt idx="163">
                  <c:v>69.009000000000015</c:v>
                </c:pt>
                <c:pt idx="164">
                  <c:v>67.709000000000003</c:v>
                </c:pt>
                <c:pt idx="165">
                  <c:v>66.923999999999978</c:v>
                </c:pt>
                <c:pt idx="166">
                  <c:v>65.361999999999995</c:v>
                </c:pt>
                <c:pt idx="167">
                  <c:v>64.850999999999971</c:v>
                </c:pt>
                <c:pt idx="168">
                  <c:v>63.036000000000001</c:v>
                </c:pt>
                <c:pt idx="169">
                  <c:v>63.042999999999978</c:v>
                </c:pt>
                <c:pt idx="170">
                  <c:v>63.162000000000006</c:v>
                </c:pt>
                <c:pt idx="171">
                  <c:v>74.309000000000026</c:v>
                </c:pt>
                <c:pt idx="172">
                  <c:v>77.324000000000012</c:v>
                </c:pt>
                <c:pt idx="173">
                  <c:v>79.954999999999984</c:v>
                </c:pt>
                <c:pt idx="174">
                  <c:v>80.723000000000013</c:v>
                </c:pt>
                <c:pt idx="175">
                  <c:v>80.319000000000017</c:v>
                </c:pt>
                <c:pt idx="176">
                  <c:v>78.841000000000008</c:v>
                </c:pt>
                <c:pt idx="177">
                  <c:v>76.233000000000004</c:v>
                </c:pt>
                <c:pt idx="178">
                  <c:v>75.702999999999975</c:v>
                </c:pt>
                <c:pt idx="179">
                  <c:v>76.493000000000023</c:v>
                </c:pt>
                <c:pt idx="180">
                  <c:v>70.306000000000012</c:v>
                </c:pt>
                <c:pt idx="181">
                  <c:v>69.12299999999999</c:v>
                </c:pt>
                <c:pt idx="182">
                  <c:v>67.841000000000008</c:v>
                </c:pt>
                <c:pt idx="183">
                  <c:v>64.218999999999994</c:v>
                </c:pt>
                <c:pt idx="184">
                  <c:v>66.14100000000002</c:v>
                </c:pt>
                <c:pt idx="185">
                  <c:v>64.52600000000001</c:v>
                </c:pt>
                <c:pt idx="186">
                  <c:v>66.141999999999996</c:v>
                </c:pt>
                <c:pt idx="187">
                  <c:v>66.930000000000007</c:v>
                </c:pt>
                <c:pt idx="188">
                  <c:v>66.624000000000024</c:v>
                </c:pt>
                <c:pt idx="189">
                  <c:v>67.774000000000001</c:v>
                </c:pt>
                <c:pt idx="190">
                  <c:v>67.184000000000026</c:v>
                </c:pt>
                <c:pt idx="191">
                  <c:v>70.363999999999976</c:v>
                </c:pt>
                <c:pt idx="192">
                  <c:v>68.003999999999962</c:v>
                </c:pt>
                <c:pt idx="193">
                  <c:v>66.192000000000007</c:v>
                </c:pt>
                <c:pt idx="194">
                  <c:v>66.651999999999987</c:v>
                </c:pt>
                <c:pt idx="195">
                  <c:v>64.109999999999957</c:v>
                </c:pt>
                <c:pt idx="196">
                  <c:v>63.488</c:v>
                </c:pt>
                <c:pt idx="197">
                  <c:v>61.052999999999997</c:v>
                </c:pt>
                <c:pt idx="198">
                  <c:v>58.031000000000006</c:v>
                </c:pt>
                <c:pt idx="199">
                  <c:v>53.698999999999955</c:v>
                </c:pt>
                <c:pt idx="200">
                  <c:v>55.189000000000021</c:v>
                </c:pt>
                <c:pt idx="201">
                  <c:v>57.994000000000028</c:v>
                </c:pt>
                <c:pt idx="202">
                  <c:v>60.165999999999968</c:v>
                </c:pt>
                <c:pt idx="203">
                  <c:v>58.906000000000034</c:v>
                </c:pt>
                <c:pt idx="204">
                  <c:v>63.881</c:v>
                </c:pt>
                <c:pt idx="205">
                  <c:v>50.305000000000007</c:v>
                </c:pt>
                <c:pt idx="206">
                  <c:v>50.959000000000003</c:v>
                </c:pt>
                <c:pt idx="207">
                  <c:v>54.350000000000023</c:v>
                </c:pt>
                <c:pt idx="208">
                  <c:v>56.49799999999999</c:v>
                </c:pt>
                <c:pt idx="209">
                  <c:v>50.660000000000025</c:v>
                </c:pt>
                <c:pt idx="210">
                  <c:v>53.685999999999979</c:v>
                </c:pt>
                <c:pt idx="211">
                  <c:v>55.199000000000012</c:v>
                </c:pt>
                <c:pt idx="212">
                  <c:v>53.566000000000031</c:v>
                </c:pt>
                <c:pt idx="213">
                  <c:v>54.683999999999969</c:v>
                </c:pt>
                <c:pt idx="214">
                  <c:v>50.863</c:v>
                </c:pt>
                <c:pt idx="215">
                  <c:v>53.182999999999993</c:v>
                </c:pt>
                <c:pt idx="216">
                  <c:v>53.29200000000003</c:v>
                </c:pt>
                <c:pt idx="217">
                  <c:v>52.175999999999988</c:v>
                </c:pt>
                <c:pt idx="218">
                  <c:v>51.686000000000035</c:v>
                </c:pt>
                <c:pt idx="219">
                  <c:v>53.446000000000026</c:v>
                </c:pt>
                <c:pt idx="220">
                  <c:v>58.784999999999968</c:v>
                </c:pt>
                <c:pt idx="221">
                  <c:v>56.873999999999967</c:v>
                </c:pt>
                <c:pt idx="222">
                  <c:v>55.617999999999995</c:v>
                </c:pt>
                <c:pt idx="223">
                  <c:v>57.223000000000013</c:v>
                </c:pt>
                <c:pt idx="224">
                  <c:v>56.261000000000024</c:v>
                </c:pt>
                <c:pt idx="225">
                  <c:v>58.398000000000025</c:v>
                </c:pt>
                <c:pt idx="226">
                  <c:v>52.545999999999992</c:v>
                </c:pt>
                <c:pt idx="227">
                  <c:v>57.605999999999995</c:v>
                </c:pt>
                <c:pt idx="228">
                  <c:v>61.25200000000001</c:v>
                </c:pt>
                <c:pt idx="229">
                  <c:v>62.552000000000021</c:v>
                </c:pt>
                <c:pt idx="230">
                  <c:v>67.64100000000002</c:v>
                </c:pt>
                <c:pt idx="231">
                  <c:v>69.643999999999949</c:v>
                </c:pt>
                <c:pt idx="232">
                  <c:v>68.533999999999992</c:v>
                </c:pt>
                <c:pt idx="233">
                  <c:v>66.733000000000004</c:v>
                </c:pt>
                <c:pt idx="234">
                  <c:v>67.216000000000008</c:v>
                </c:pt>
                <c:pt idx="235">
                  <c:v>65.113999999999976</c:v>
                </c:pt>
                <c:pt idx="236">
                  <c:v>65.535000000000025</c:v>
                </c:pt>
                <c:pt idx="237">
                  <c:v>68.36099999999999</c:v>
                </c:pt>
                <c:pt idx="238">
                  <c:v>68.367000000000019</c:v>
                </c:pt>
                <c:pt idx="239">
                  <c:v>67.365999999999985</c:v>
                </c:pt>
                <c:pt idx="240">
                  <c:v>60.420000000000016</c:v>
                </c:pt>
                <c:pt idx="241">
                  <c:v>58.817999999999984</c:v>
                </c:pt>
                <c:pt idx="242">
                  <c:v>58.870000000000005</c:v>
                </c:pt>
                <c:pt idx="243">
                  <c:v>55.717999999999961</c:v>
                </c:pt>
                <c:pt idx="244">
                  <c:v>58.512999999999977</c:v>
                </c:pt>
                <c:pt idx="245">
                  <c:v>61.677999999999997</c:v>
                </c:pt>
                <c:pt idx="246">
                  <c:v>63.437000000000012</c:v>
                </c:pt>
                <c:pt idx="247">
                  <c:v>62.096000000000004</c:v>
                </c:pt>
                <c:pt idx="248">
                  <c:v>60.564999999999998</c:v>
                </c:pt>
                <c:pt idx="249">
                  <c:v>63.168999999999983</c:v>
                </c:pt>
                <c:pt idx="250">
                  <c:v>63.403999999999996</c:v>
                </c:pt>
                <c:pt idx="251">
                  <c:v>62.13900000000001</c:v>
                </c:pt>
                <c:pt idx="252">
                  <c:v>68.873999999999967</c:v>
                </c:pt>
                <c:pt idx="253">
                  <c:v>72.430999999999983</c:v>
                </c:pt>
                <c:pt idx="254">
                  <c:v>74.163000000000011</c:v>
                </c:pt>
                <c:pt idx="255">
                  <c:v>64.82099999999997</c:v>
                </c:pt>
                <c:pt idx="256">
                  <c:v>59.20599999999996</c:v>
                </c:pt>
                <c:pt idx="257">
                  <c:v>57.149000000000001</c:v>
                </c:pt>
                <c:pt idx="258">
                  <c:v>54.888999999999953</c:v>
                </c:pt>
                <c:pt idx="259">
                  <c:v>57.017999999999972</c:v>
                </c:pt>
                <c:pt idx="260">
                  <c:v>55.845000000000027</c:v>
                </c:pt>
                <c:pt idx="261">
                  <c:v>59.573000000000036</c:v>
                </c:pt>
                <c:pt idx="262">
                  <c:v>57.800000000000011</c:v>
                </c:pt>
                <c:pt idx="263">
                  <c:v>53.898000000000025</c:v>
                </c:pt>
                <c:pt idx="264">
                  <c:v>48.902999999999963</c:v>
                </c:pt>
                <c:pt idx="265">
                  <c:v>42.187999999999988</c:v>
                </c:pt>
                <c:pt idx="266">
                  <c:v>33.482000000000028</c:v>
                </c:pt>
                <c:pt idx="267">
                  <c:v>27.220000000000027</c:v>
                </c:pt>
                <c:pt idx="268">
                  <c:v>27.644999999999982</c:v>
                </c:pt>
                <c:pt idx="269">
                  <c:v>27.731999999999971</c:v>
                </c:pt>
                <c:pt idx="270">
                  <c:v>25.312000000000012</c:v>
                </c:pt>
                <c:pt idx="271">
                  <c:v>32.382999999999981</c:v>
                </c:pt>
                <c:pt idx="272">
                  <c:v>25.446000000000026</c:v>
                </c:pt>
                <c:pt idx="273">
                  <c:v>25.795999999999992</c:v>
                </c:pt>
                <c:pt idx="274">
                  <c:v>26.107999999999947</c:v>
                </c:pt>
                <c:pt idx="275">
                  <c:v>26.06800000000004</c:v>
                </c:pt>
                <c:pt idx="276">
                  <c:v>22.328000000000031</c:v>
                </c:pt>
                <c:pt idx="277">
                  <c:v>15.41500000000002</c:v>
                </c:pt>
                <c:pt idx="278">
                  <c:v>16.518000000000029</c:v>
                </c:pt>
                <c:pt idx="279">
                  <c:v>18.632000000000005</c:v>
                </c:pt>
                <c:pt idx="280">
                  <c:v>17.144999999999982</c:v>
                </c:pt>
                <c:pt idx="281">
                  <c:v>19.288999999999987</c:v>
                </c:pt>
                <c:pt idx="282">
                  <c:v>12.77800000000002</c:v>
                </c:pt>
                <c:pt idx="283">
                  <c:v>11.244000000000028</c:v>
                </c:pt>
                <c:pt idx="284">
                  <c:v>11.218999999999994</c:v>
                </c:pt>
                <c:pt idx="285">
                  <c:v>20.113</c:v>
                </c:pt>
                <c:pt idx="286">
                  <c:v>21.272999999999968</c:v>
                </c:pt>
                <c:pt idx="287">
                  <c:v>22.596000000000004</c:v>
                </c:pt>
                <c:pt idx="288">
                  <c:v>22.396999999999991</c:v>
                </c:pt>
                <c:pt idx="289">
                  <c:v>22.564999999999998</c:v>
                </c:pt>
                <c:pt idx="290">
                  <c:v>13.714000000000055</c:v>
                </c:pt>
                <c:pt idx="291">
                  <c:v>8.1619999999999777</c:v>
                </c:pt>
                <c:pt idx="292">
                  <c:v>7.5920000000000414</c:v>
                </c:pt>
                <c:pt idx="293">
                  <c:v>6.242999999999995</c:v>
                </c:pt>
                <c:pt idx="294">
                  <c:v>-0.38099999999997181</c:v>
                </c:pt>
                <c:pt idx="295">
                  <c:v>-3.6259999999999764</c:v>
                </c:pt>
                <c:pt idx="296">
                  <c:v>-3.2529999999999859</c:v>
                </c:pt>
                <c:pt idx="297">
                  <c:v>0.20600000000001728</c:v>
                </c:pt>
                <c:pt idx="298">
                  <c:v>-0.507000000000005</c:v>
                </c:pt>
                <c:pt idx="299">
                  <c:v>0.37400000000002365</c:v>
                </c:pt>
                <c:pt idx="300">
                  <c:v>-5.6610000000000014</c:v>
                </c:pt>
                <c:pt idx="301">
                  <c:v>-4.6879999999999882</c:v>
                </c:pt>
                <c:pt idx="302">
                  <c:v>-7.4550000000000409</c:v>
                </c:pt>
                <c:pt idx="303">
                  <c:v>-4.7160000000000082</c:v>
                </c:pt>
                <c:pt idx="304">
                  <c:v>-5.4610000000000127</c:v>
                </c:pt>
                <c:pt idx="305">
                  <c:v>-8.3639999999999759</c:v>
                </c:pt>
                <c:pt idx="306">
                  <c:v>-6.8500000000000227</c:v>
                </c:pt>
                <c:pt idx="307">
                  <c:v>-9.2939999999999827</c:v>
                </c:pt>
                <c:pt idx="308">
                  <c:v>-7.7239999999999895</c:v>
                </c:pt>
                <c:pt idx="309">
                  <c:v>-6.0389999999999873</c:v>
                </c:pt>
                <c:pt idx="310">
                  <c:v>-6.5330000000000155</c:v>
                </c:pt>
                <c:pt idx="311">
                  <c:v>-4.7810000000000059</c:v>
                </c:pt>
                <c:pt idx="312">
                  <c:v>-5.271000000000015</c:v>
                </c:pt>
                <c:pt idx="313">
                  <c:v>-3.9220000000000255</c:v>
                </c:pt>
                <c:pt idx="314">
                  <c:v>-8.1680000000000064</c:v>
                </c:pt>
                <c:pt idx="315">
                  <c:v>-8.6920000000000073</c:v>
                </c:pt>
                <c:pt idx="316">
                  <c:v>-9.2200000000000273</c:v>
                </c:pt>
                <c:pt idx="317">
                  <c:v>-9.0179999999999723</c:v>
                </c:pt>
                <c:pt idx="318">
                  <c:v>-10.18199999999996</c:v>
                </c:pt>
                <c:pt idx="319">
                  <c:v>-9.660000000000025</c:v>
                </c:pt>
                <c:pt idx="320">
                  <c:v>-4.8619999999999663</c:v>
                </c:pt>
                <c:pt idx="321">
                  <c:v>-1.9399999999999977</c:v>
                </c:pt>
                <c:pt idx="322">
                  <c:v>-1.3260000000000218</c:v>
                </c:pt>
                <c:pt idx="323">
                  <c:v>-2.4070000000000391</c:v>
                </c:pt>
                <c:pt idx="324">
                  <c:v>-9.3199999999999932</c:v>
                </c:pt>
                <c:pt idx="325">
                  <c:v>-8.7760000000000105</c:v>
                </c:pt>
                <c:pt idx="326">
                  <c:v>-12.848000000000013</c:v>
                </c:pt>
                <c:pt idx="327">
                  <c:v>-13.740999999999985</c:v>
                </c:pt>
                <c:pt idx="328">
                  <c:v>-11.283999999999992</c:v>
                </c:pt>
                <c:pt idx="329">
                  <c:v>-9.5769999999999982</c:v>
                </c:pt>
                <c:pt idx="330">
                  <c:v>-12.069999999999993</c:v>
                </c:pt>
                <c:pt idx="331">
                  <c:v>-6.1260000000000332</c:v>
                </c:pt>
                <c:pt idx="332">
                  <c:v>-8.4700000000000273</c:v>
                </c:pt>
                <c:pt idx="333">
                  <c:v>-14.96999999999997</c:v>
                </c:pt>
                <c:pt idx="334">
                  <c:v>-15.120000000000005</c:v>
                </c:pt>
                <c:pt idx="335">
                  <c:v>-15.588000000000022</c:v>
                </c:pt>
                <c:pt idx="336">
                  <c:v>-15.717000000000041</c:v>
                </c:pt>
                <c:pt idx="337">
                  <c:v>-14.84499999999997</c:v>
                </c:pt>
                <c:pt idx="338">
                  <c:v>-12.876000000000033</c:v>
                </c:pt>
                <c:pt idx="339">
                  <c:v>-13.578000000000031</c:v>
                </c:pt>
                <c:pt idx="340">
                  <c:v>-14.811999999999955</c:v>
                </c:pt>
                <c:pt idx="341">
                  <c:v>-13.117999999999995</c:v>
                </c:pt>
                <c:pt idx="342">
                  <c:v>-11.911000000000001</c:v>
                </c:pt>
                <c:pt idx="343">
                  <c:v>-19.289000000000044</c:v>
                </c:pt>
                <c:pt idx="344">
                  <c:v>-21.991000000000042</c:v>
                </c:pt>
                <c:pt idx="345">
                  <c:v>-28.319999999999993</c:v>
                </c:pt>
                <c:pt idx="346">
                  <c:v>-28.670999999999992</c:v>
                </c:pt>
                <c:pt idx="347">
                  <c:v>-29.426999999999964</c:v>
                </c:pt>
                <c:pt idx="348">
                  <c:v>-29.055999999999983</c:v>
                </c:pt>
                <c:pt idx="349">
                  <c:v>-31.922000000000025</c:v>
                </c:pt>
                <c:pt idx="350">
                  <c:v>-30.228999999999985</c:v>
                </c:pt>
                <c:pt idx="351">
                  <c:v>-28.163000000000011</c:v>
                </c:pt>
                <c:pt idx="352">
                  <c:v>-28.771999999999991</c:v>
                </c:pt>
                <c:pt idx="353">
                  <c:v>-31.472000000000037</c:v>
                </c:pt>
                <c:pt idx="354">
                  <c:v>-36.408999999999992</c:v>
                </c:pt>
                <c:pt idx="355">
                  <c:v>-35.549000000000035</c:v>
                </c:pt>
                <c:pt idx="356">
                  <c:v>-30.694999999999993</c:v>
                </c:pt>
                <c:pt idx="357">
                  <c:v>-23.603000000000009</c:v>
                </c:pt>
                <c:pt idx="358">
                  <c:v>-24.447000000000003</c:v>
                </c:pt>
                <c:pt idx="359">
                  <c:v>-28.541999999999973</c:v>
                </c:pt>
                <c:pt idx="360">
                  <c:v>-31.15300000000002</c:v>
                </c:pt>
                <c:pt idx="361">
                  <c:v>-30.124000000000024</c:v>
                </c:pt>
                <c:pt idx="362">
                  <c:v>-36.413999999999987</c:v>
                </c:pt>
                <c:pt idx="363">
                  <c:v>-34.897999999999968</c:v>
                </c:pt>
                <c:pt idx="364">
                  <c:v>-35.307999999999993</c:v>
                </c:pt>
                <c:pt idx="365">
                  <c:v>-34.399999999999977</c:v>
                </c:pt>
                <c:pt idx="366">
                  <c:v>-35.730999999999995</c:v>
                </c:pt>
                <c:pt idx="367">
                  <c:v>-36.250999999999976</c:v>
                </c:pt>
                <c:pt idx="368">
                  <c:v>-37.389999999999986</c:v>
                </c:pt>
                <c:pt idx="369">
                  <c:v>-37.072999999999979</c:v>
                </c:pt>
                <c:pt idx="370">
                  <c:v>-38.745999999999981</c:v>
                </c:pt>
                <c:pt idx="371">
                  <c:v>-44.887</c:v>
                </c:pt>
                <c:pt idx="372">
                  <c:v>-40.242999999999995</c:v>
                </c:pt>
                <c:pt idx="373">
                  <c:v>-43.300000000000011</c:v>
                </c:pt>
                <c:pt idx="374">
                  <c:v>-42.062000000000012</c:v>
                </c:pt>
                <c:pt idx="375">
                  <c:v>-39.245999999999981</c:v>
                </c:pt>
                <c:pt idx="376">
                  <c:v>-42.418999999999983</c:v>
                </c:pt>
                <c:pt idx="377">
                  <c:v>-37.759000000000015</c:v>
                </c:pt>
                <c:pt idx="378">
                  <c:v>-46.062999999999988</c:v>
                </c:pt>
                <c:pt idx="379">
                  <c:v>-45.211000000000013</c:v>
                </c:pt>
                <c:pt idx="380">
                  <c:v>-47.515999999999963</c:v>
                </c:pt>
                <c:pt idx="381">
                  <c:v>-46.67900000000003</c:v>
                </c:pt>
                <c:pt idx="382">
                  <c:v>-40.850000000000023</c:v>
                </c:pt>
                <c:pt idx="383">
                  <c:v>-38.531000000000006</c:v>
                </c:pt>
                <c:pt idx="384">
                  <c:v>-36.589999999999975</c:v>
                </c:pt>
                <c:pt idx="385">
                  <c:v>-37.29000000000002</c:v>
                </c:pt>
                <c:pt idx="386">
                  <c:v>-37.303999999999974</c:v>
                </c:pt>
                <c:pt idx="387">
                  <c:v>-36.76400000000001</c:v>
                </c:pt>
                <c:pt idx="388">
                  <c:v>-37.451000000000022</c:v>
                </c:pt>
                <c:pt idx="389">
                  <c:v>-36.800000000000011</c:v>
                </c:pt>
                <c:pt idx="390">
                  <c:v>-37.867999999999995</c:v>
                </c:pt>
                <c:pt idx="391">
                  <c:v>-39.600999999999999</c:v>
                </c:pt>
                <c:pt idx="392">
                  <c:v>-41.050000000000011</c:v>
                </c:pt>
                <c:pt idx="393">
                  <c:v>-40.865000000000009</c:v>
                </c:pt>
                <c:pt idx="394">
                  <c:v>-47.982000000000028</c:v>
                </c:pt>
                <c:pt idx="395">
                  <c:v>-57.319000000000017</c:v>
                </c:pt>
                <c:pt idx="396">
                  <c:v>-58.20799999999997</c:v>
                </c:pt>
                <c:pt idx="397">
                  <c:v>-57.763999999999953</c:v>
                </c:pt>
                <c:pt idx="398">
                  <c:v>-57.872000000000014</c:v>
                </c:pt>
                <c:pt idx="399">
                  <c:v>-56.65300000000002</c:v>
                </c:pt>
                <c:pt idx="400">
                  <c:v>-51.425999999999988</c:v>
                </c:pt>
                <c:pt idx="401">
                  <c:v>-47.139999999999986</c:v>
                </c:pt>
                <c:pt idx="402">
                  <c:v>-50.891999999999996</c:v>
                </c:pt>
                <c:pt idx="403">
                  <c:v>-51.461999999999989</c:v>
                </c:pt>
                <c:pt idx="404">
                  <c:v>-50.339999999999975</c:v>
                </c:pt>
                <c:pt idx="405">
                  <c:v>-50.971000000000004</c:v>
                </c:pt>
                <c:pt idx="406">
                  <c:v>-47.889999999999986</c:v>
                </c:pt>
                <c:pt idx="407">
                  <c:v>-49.399999999999977</c:v>
                </c:pt>
                <c:pt idx="408">
                  <c:v>-50.522999999999968</c:v>
                </c:pt>
                <c:pt idx="409">
                  <c:v>-51.231999999999971</c:v>
                </c:pt>
                <c:pt idx="410">
                  <c:v>-49.408999999999992</c:v>
                </c:pt>
                <c:pt idx="411">
                  <c:v>-38.677999999999997</c:v>
                </c:pt>
                <c:pt idx="412">
                  <c:v>-40.824000000000012</c:v>
                </c:pt>
                <c:pt idx="413">
                  <c:v>-39.692000000000007</c:v>
                </c:pt>
                <c:pt idx="414">
                  <c:v>-37.90100000000001</c:v>
                </c:pt>
                <c:pt idx="415">
                  <c:v>-33.579999999999984</c:v>
                </c:pt>
                <c:pt idx="416">
                  <c:v>-25.232000000000028</c:v>
                </c:pt>
                <c:pt idx="417">
                  <c:v>-10.5</c:v>
                </c:pt>
                <c:pt idx="418">
                  <c:v>-6.36099999999999</c:v>
                </c:pt>
                <c:pt idx="419">
                  <c:v>-6.8210000000000264</c:v>
                </c:pt>
                <c:pt idx="420">
                  <c:v>-7.6819999999999595</c:v>
                </c:pt>
                <c:pt idx="421">
                  <c:v>-4.2039999999999509</c:v>
                </c:pt>
                <c:pt idx="422">
                  <c:v>-1.0389999999999873</c:v>
                </c:pt>
                <c:pt idx="423">
                  <c:v>-0.72999999999996135</c:v>
                </c:pt>
                <c:pt idx="424">
                  <c:v>-5.9569999999999936</c:v>
                </c:pt>
                <c:pt idx="425">
                  <c:v>-6.5670000000000073</c:v>
                </c:pt>
                <c:pt idx="426">
                  <c:v>-10.930000000000007</c:v>
                </c:pt>
                <c:pt idx="427">
                  <c:v>-13.659999999999968</c:v>
                </c:pt>
                <c:pt idx="428">
                  <c:v>-15.074000000000012</c:v>
                </c:pt>
                <c:pt idx="429">
                  <c:v>-14.540999999999997</c:v>
                </c:pt>
                <c:pt idx="430">
                  <c:v>-8.8140000000000214</c:v>
                </c:pt>
                <c:pt idx="431">
                  <c:v>-8.2450000000000045</c:v>
                </c:pt>
                <c:pt idx="432">
                  <c:v>-8.839999999999975</c:v>
                </c:pt>
                <c:pt idx="433">
                  <c:v>-6.3979999999999677</c:v>
                </c:pt>
                <c:pt idx="434">
                  <c:v>-6.0040000000000191</c:v>
                </c:pt>
                <c:pt idx="435">
                  <c:v>-8.5800000000000409</c:v>
                </c:pt>
                <c:pt idx="436">
                  <c:v>-5.1890000000000214</c:v>
                </c:pt>
                <c:pt idx="437">
                  <c:v>-3.5529999999999973</c:v>
                </c:pt>
                <c:pt idx="438">
                  <c:v>-1.5649999999999977</c:v>
                </c:pt>
                <c:pt idx="439">
                  <c:v>3.7069999999999936</c:v>
                </c:pt>
                <c:pt idx="440">
                  <c:v>4.0230000000000246</c:v>
                </c:pt>
                <c:pt idx="441">
                  <c:v>3.6469999999999914</c:v>
                </c:pt>
                <c:pt idx="442">
                  <c:v>3.1040000000000418</c:v>
                </c:pt>
                <c:pt idx="443">
                  <c:v>4.9770000000000323</c:v>
                </c:pt>
                <c:pt idx="444">
                  <c:v>3.7040000000000077</c:v>
                </c:pt>
                <c:pt idx="445">
                  <c:v>3.0779999999999745</c:v>
                </c:pt>
                <c:pt idx="446">
                  <c:v>3.617999999999995</c:v>
                </c:pt>
                <c:pt idx="447">
                  <c:v>6.8029999999999973</c:v>
                </c:pt>
                <c:pt idx="448">
                  <c:v>8.1639999999999873</c:v>
                </c:pt>
                <c:pt idx="449">
                  <c:v>8.7779999999999632</c:v>
                </c:pt>
                <c:pt idx="450">
                  <c:v>7.2309999999999945</c:v>
                </c:pt>
                <c:pt idx="451">
                  <c:v>7.5999999999999659</c:v>
                </c:pt>
                <c:pt idx="452">
                  <c:v>5.6999999999999886</c:v>
                </c:pt>
                <c:pt idx="453">
                  <c:v>5.2909999999999968</c:v>
                </c:pt>
                <c:pt idx="454">
                  <c:v>3.7439999999999714</c:v>
                </c:pt>
                <c:pt idx="455">
                  <c:v>4.4529999999999745</c:v>
                </c:pt>
                <c:pt idx="456">
                  <c:v>5.2550000000000523</c:v>
                </c:pt>
                <c:pt idx="457">
                  <c:v>3.507000000000005</c:v>
                </c:pt>
                <c:pt idx="458">
                  <c:v>0.45900000000000318</c:v>
                </c:pt>
                <c:pt idx="459">
                  <c:v>-0.51899999999994861</c:v>
                </c:pt>
                <c:pt idx="460">
                  <c:v>-9.8999999999989541E-2</c:v>
                </c:pt>
                <c:pt idx="461">
                  <c:v>0.16200000000003456</c:v>
                </c:pt>
                <c:pt idx="462">
                  <c:v>1.3319999999999936</c:v>
                </c:pt>
                <c:pt idx="463">
                  <c:v>2.4099999999999682</c:v>
                </c:pt>
                <c:pt idx="464">
                  <c:v>3.0450000000000159</c:v>
                </c:pt>
                <c:pt idx="465">
                  <c:v>1.2080000000000268</c:v>
                </c:pt>
                <c:pt idx="466">
                  <c:v>1.2690000000000055</c:v>
                </c:pt>
                <c:pt idx="467">
                  <c:v>2.5380000000000109</c:v>
                </c:pt>
                <c:pt idx="468">
                  <c:v>4.2379999999999995</c:v>
                </c:pt>
                <c:pt idx="469">
                  <c:v>5.0790000000000077</c:v>
                </c:pt>
                <c:pt idx="470">
                  <c:v>5.8279999999999745</c:v>
                </c:pt>
                <c:pt idx="471">
                  <c:v>6.3880000000000337</c:v>
                </c:pt>
                <c:pt idx="472">
                  <c:v>8.7690000000000055</c:v>
                </c:pt>
                <c:pt idx="473">
                  <c:v>9.0230000000000246</c:v>
                </c:pt>
                <c:pt idx="474">
                  <c:v>10.454000000000008</c:v>
                </c:pt>
                <c:pt idx="475">
                  <c:v>9.6569999999999823</c:v>
                </c:pt>
                <c:pt idx="476">
                  <c:v>12.937000000000012</c:v>
                </c:pt>
                <c:pt idx="477">
                  <c:v>14.670000000000016</c:v>
                </c:pt>
                <c:pt idx="478">
                  <c:v>14.011000000000024</c:v>
                </c:pt>
                <c:pt idx="479">
                  <c:v>14.389999999999986</c:v>
                </c:pt>
                <c:pt idx="480">
                  <c:v>14.976999999999975</c:v>
                </c:pt>
                <c:pt idx="481">
                  <c:v>16.675000000000011</c:v>
                </c:pt>
                <c:pt idx="482">
                  <c:v>18.971000000000004</c:v>
                </c:pt>
                <c:pt idx="483">
                  <c:v>17.808999999999969</c:v>
                </c:pt>
                <c:pt idx="484">
                  <c:v>19.036000000000001</c:v>
                </c:pt>
                <c:pt idx="485">
                  <c:v>19.543000000000006</c:v>
                </c:pt>
                <c:pt idx="486">
                  <c:v>17.577999999999975</c:v>
                </c:pt>
                <c:pt idx="487">
                  <c:v>16.504000000000019</c:v>
                </c:pt>
                <c:pt idx="488">
                  <c:v>20.300000000000011</c:v>
                </c:pt>
                <c:pt idx="489">
                  <c:v>22.138000000000034</c:v>
                </c:pt>
                <c:pt idx="490">
                  <c:v>21.95799999999997</c:v>
                </c:pt>
                <c:pt idx="491">
                  <c:v>20.151999999999987</c:v>
                </c:pt>
                <c:pt idx="492">
                  <c:v>22.971000000000004</c:v>
                </c:pt>
                <c:pt idx="493">
                  <c:v>23.829000000000008</c:v>
                </c:pt>
                <c:pt idx="494">
                  <c:v>22.815999999999974</c:v>
                </c:pt>
                <c:pt idx="495">
                  <c:v>23.889999999999986</c:v>
                </c:pt>
                <c:pt idx="496">
                  <c:v>24.66500000000002</c:v>
                </c:pt>
                <c:pt idx="497">
                  <c:v>24.770000000000039</c:v>
                </c:pt>
                <c:pt idx="498">
                  <c:v>28.572000000000003</c:v>
                </c:pt>
                <c:pt idx="499">
                  <c:v>29.71999999999997</c:v>
                </c:pt>
                <c:pt idx="500">
                  <c:v>31.961999999999989</c:v>
                </c:pt>
                <c:pt idx="501">
                  <c:v>31.979999999999961</c:v>
                </c:pt>
                <c:pt idx="502">
                  <c:v>31.817999999999984</c:v>
                </c:pt>
                <c:pt idx="503">
                  <c:v>32.528999999999996</c:v>
                </c:pt>
                <c:pt idx="504">
                  <c:v>32.557000000000016</c:v>
                </c:pt>
                <c:pt idx="505">
                  <c:v>28.670999999999992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13-4786-8E06-1822579619AC}"/>
            </c:ext>
          </c:extLst>
        </c:ser>
        <c:ser>
          <c:idx val="4"/>
          <c:order val="4"/>
          <c:tx>
            <c:strRef>
              <c:f>'directH (tkr)'!$C$48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(tkr)'!$F$48:$SQ$48</c:f>
              <c:numCache>
                <c:formatCode>0</c:formatCode>
                <c:ptCount val="506"/>
                <c:pt idx="0">
                  <c:v>45.588999999999999</c:v>
                </c:pt>
                <c:pt idx="1">
                  <c:v>43.908999999999992</c:v>
                </c:pt>
                <c:pt idx="2">
                  <c:v>43.746999999999957</c:v>
                </c:pt>
                <c:pt idx="3">
                  <c:v>41.562999999999988</c:v>
                </c:pt>
                <c:pt idx="4">
                  <c:v>40.27600000000001</c:v>
                </c:pt>
                <c:pt idx="5">
                  <c:v>35.922000000000025</c:v>
                </c:pt>
                <c:pt idx="6">
                  <c:v>33.379999999999995</c:v>
                </c:pt>
                <c:pt idx="7">
                  <c:v>31.875</c:v>
                </c:pt>
                <c:pt idx="8">
                  <c:v>31.697000000000003</c:v>
                </c:pt>
                <c:pt idx="9">
                  <c:v>35.156999999999982</c:v>
                </c:pt>
                <c:pt idx="10">
                  <c:v>37.503000000000043</c:v>
                </c:pt>
                <c:pt idx="11">
                  <c:v>45.635000000000048</c:v>
                </c:pt>
                <c:pt idx="12">
                  <c:v>55.149000000000001</c:v>
                </c:pt>
                <c:pt idx="13">
                  <c:v>46.54200000000003</c:v>
                </c:pt>
                <c:pt idx="14">
                  <c:v>48.716000000000008</c:v>
                </c:pt>
                <c:pt idx="15">
                  <c:v>49.918000000000006</c:v>
                </c:pt>
                <c:pt idx="16">
                  <c:v>51.985000000000014</c:v>
                </c:pt>
                <c:pt idx="17">
                  <c:v>63.353000000000009</c:v>
                </c:pt>
                <c:pt idx="18">
                  <c:v>73.550000000000011</c:v>
                </c:pt>
                <c:pt idx="19">
                  <c:v>67.293999999999983</c:v>
                </c:pt>
                <c:pt idx="20">
                  <c:v>39.59499999999997</c:v>
                </c:pt>
                <c:pt idx="21">
                  <c:v>34.950999999999965</c:v>
                </c:pt>
                <c:pt idx="22">
                  <c:v>25.877999999999986</c:v>
                </c:pt>
                <c:pt idx="23">
                  <c:v>26.314999999999998</c:v>
                </c:pt>
                <c:pt idx="24">
                  <c:v>32.105000000000018</c:v>
                </c:pt>
                <c:pt idx="25">
                  <c:v>37.44500000000005</c:v>
                </c:pt>
                <c:pt idx="26">
                  <c:v>35.024000000000001</c:v>
                </c:pt>
                <c:pt idx="27">
                  <c:v>22.784999999999968</c:v>
                </c:pt>
                <c:pt idx="28">
                  <c:v>13.807000000000016</c:v>
                </c:pt>
                <c:pt idx="29">
                  <c:v>14.454000000000008</c:v>
                </c:pt>
                <c:pt idx="30">
                  <c:v>13.16500000000002</c:v>
                </c:pt>
                <c:pt idx="31">
                  <c:v>7.0110000000000241</c:v>
                </c:pt>
                <c:pt idx="32">
                  <c:v>3.5249999999999773</c:v>
                </c:pt>
                <c:pt idx="33">
                  <c:v>-11.590000000000032</c:v>
                </c:pt>
                <c:pt idx="34">
                  <c:v>-20.742999999999995</c:v>
                </c:pt>
                <c:pt idx="35">
                  <c:v>-16.720000000000027</c:v>
                </c:pt>
                <c:pt idx="36">
                  <c:v>-11.677999999999997</c:v>
                </c:pt>
                <c:pt idx="37">
                  <c:v>-16.663000000000011</c:v>
                </c:pt>
                <c:pt idx="38">
                  <c:v>-18.060000000000002</c:v>
                </c:pt>
                <c:pt idx="39">
                  <c:v>-24.66700000000003</c:v>
                </c:pt>
                <c:pt idx="40">
                  <c:v>-23.713000000000022</c:v>
                </c:pt>
                <c:pt idx="41">
                  <c:v>-38.141999999999996</c:v>
                </c:pt>
                <c:pt idx="42">
                  <c:v>-42.495999999999981</c:v>
                </c:pt>
                <c:pt idx="43">
                  <c:v>-46.524000000000001</c:v>
                </c:pt>
                <c:pt idx="44">
                  <c:v>-23.689999999999998</c:v>
                </c:pt>
                <c:pt idx="45">
                  <c:v>-17.569000000000017</c:v>
                </c:pt>
                <c:pt idx="46">
                  <c:v>-2.8540000000000418</c:v>
                </c:pt>
                <c:pt idx="47">
                  <c:v>7.3349999999999795</c:v>
                </c:pt>
                <c:pt idx="48">
                  <c:v>-1.1329999999999814</c:v>
                </c:pt>
                <c:pt idx="49">
                  <c:v>-8.3929999999999723</c:v>
                </c:pt>
                <c:pt idx="50">
                  <c:v>-36.62700000000001</c:v>
                </c:pt>
                <c:pt idx="51">
                  <c:v>-34.852000000000032</c:v>
                </c:pt>
                <c:pt idx="52">
                  <c:v>-26.994000000000028</c:v>
                </c:pt>
                <c:pt idx="53">
                  <c:v>-6.7649999999999864</c:v>
                </c:pt>
                <c:pt idx="54">
                  <c:v>9.4699999999999704</c:v>
                </c:pt>
                <c:pt idx="55">
                  <c:v>33.384000000000015</c:v>
                </c:pt>
                <c:pt idx="56">
                  <c:v>45.94199999999995</c:v>
                </c:pt>
                <c:pt idx="57">
                  <c:v>14.603000000000009</c:v>
                </c:pt>
                <c:pt idx="58">
                  <c:v>5.33299999999997</c:v>
                </c:pt>
                <c:pt idx="59">
                  <c:v>3.7549999999999955</c:v>
                </c:pt>
                <c:pt idx="60">
                  <c:v>-11.853000000000065</c:v>
                </c:pt>
                <c:pt idx="61">
                  <c:v>-13.508999999999901</c:v>
                </c:pt>
                <c:pt idx="62">
                  <c:v>-7.4080000000000155</c:v>
                </c:pt>
                <c:pt idx="63">
                  <c:v>-7.8029999999999973</c:v>
                </c:pt>
                <c:pt idx="64">
                  <c:v>-4.75</c:v>
                </c:pt>
                <c:pt idx="65">
                  <c:v>-8.0259999999999536</c:v>
                </c:pt>
                <c:pt idx="66">
                  <c:v>4.2930000000000064</c:v>
                </c:pt>
                <c:pt idx="67">
                  <c:v>2.3000000000024556E-2</c:v>
                </c:pt>
                <c:pt idx="68">
                  <c:v>8.2479999999999905</c:v>
                </c:pt>
                <c:pt idx="69">
                  <c:v>-12.907000000000039</c:v>
                </c:pt>
                <c:pt idx="70">
                  <c:v>-7.2740000000000009</c:v>
                </c:pt>
                <c:pt idx="71">
                  <c:v>8.9959999999999809</c:v>
                </c:pt>
                <c:pt idx="72">
                  <c:v>-18.221000000000004</c:v>
                </c:pt>
                <c:pt idx="73">
                  <c:v>-24.961000000000013</c:v>
                </c:pt>
                <c:pt idx="74">
                  <c:v>26.66599999999994</c:v>
                </c:pt>
                <c:pt idx="75">
                  <c:v>28.470000000000027</c:v>
                </c:pt>
                <c:pt idx="76">
                  <c:v>37.490000000000009</c:v>
                </c:pt>
                <c:pt idx="77">
                  <c:v>49.576000000000022</c:v>
                </c:pt>
                <c:pt idx="78">
                  <c:v>74.12299999999999</c:v>
                </c:pt>
                <c:pt idx="79">
                  <c:v>84.635999999999967</c:v>
                </c:pt>
                <c:pt idx="80">
                  <c:v>83.561999999999955</c:v>
                </c:pt>
                <c:pt idx="81">
                  <c:v>87.060999999999979</c:v>
                </c:pt>
                <c:pt idx="82">
                  <c:v>89.168000000000006</c:v>
                </c:pt>
                <c:pt idx="83">
                  <c:v>90.954999999999984</c:v>
                </c:pt>
                <c:pt idx="84">
                  <c:v>87.043999999999983</c:v>
                </c:pt>
                <c:pt idx="85">
                  <c:v>74.245999999999981</c:v>
                </c:pt>
                <c:pt idx="86">
                  <c:v>81.378000000000043</c:v>
                </c:pt>
                <c:pt idx="87">
                  <c:v>88.01600000000002</c:v>
                </c:pt>
                <c:pt idx="88">
                  <c:v>90.429999999999978</c:v>
                </c:pt>
                <c:pt idx="89">
                  <c:v>95.916000000000025</c:v>
                </c:pt>
                <c:pt idx="90">
                  <c:v>100.74200000000002</c:v>
                </c:pt>
                <c:pt idx="91">
                  <c:v>106.63700000000003</c:v>
                </c:pt>
                <c:pt idx="92">
                  <c:v>106.23999999999998</c:v>
                </c:pt>
                <c:pt idx="93">
                  <c:v>103.02599999999998</c:v>
                </c:pt>
                <c:pt idx="94">
                  <c:v>101.60599999999999</c:v>
                </c:pt>
                <c:pt idx="95">
                  <c:v>100.14699999999996</c:v>
                </c:pt>
                <c:pt idx="96">
                  <c:v>98.713999999999999</c:v>
                </c:pt>
                <c:pt idx="97">
                  <c:v>98.221000000000032</c:v>
                </c:pt>
                <c:pt idx="98">
                  <c:v>96.387</c:v>
                </c:pt>
                <c:pt idx="99">
                  <c:v>96.951000000000022</c:v>
                </c:pt>
                <c:pt idx="100">
                  <c:v>98.732999999999976</c:v>
                </c:pt>
                <c:pt idx="101">
                  <c:v>97.63</c:v>
                </c:pt>
                <c:pt idx="102">
                  <c:v>94.994000000000028</c:v>
                </c:pt>
                <c:pt idx="103">
                  <c:v>91.627000000000038</c:v>
                </c:pt>
                <c:pt idx="104">
                  <c:v>92.63</c:v>
                </c:pt>
                <c:pt idx="105">
                  <c:v>92.055999999999983</c:v>
                </c:pt>
                <c:pt idx="106">
                  <c:v>91.5</c:v>
                </c:pt>
                <c:pt idx="107">
                  <c:v>90.511999999999972</c:v>
                </c:pt>
                <c:pt idx="108">
                  <c:v>91.657999999999987</c:v>
                </c:pt>
                <c:pt idx="109">
                  <c:v>91.126000000000033</c:v>
                </c:pt>
                <c:pt idx="110">
                  <c:v>91.994</c:v>
                </c:pt>
                <c:pt idx="111">
                  <c:v>96.312999999999988</c:v>
                </c:pt>
                <c:pt idx="112">
                  <c:v>96.841999999999985</c:v>
                </c:pt>
                <c:pt idx="113">
                  <c:v>96.10899999999998</c:v>
                </c:pt>
                <c:pt idx="114">
                  <c:v>97.008999999999986</c:v>
                </c:pt>
                <c:pt idx="115">
                  <c:v>97.493000000000023</c:v>
                </c:pt>
                <c:pt idx="116">
                  <c:v>96.562000000000012</c:v>
                </c:pt>
                <c:pt idx="117">
                  <c:v>95.902999999999992</c:v>
                </c:pt>
                <c:pt idx="118">
                  <c:v>93.773000000000025</c:v>
                </c:pt>
                <c:pt idx="119">
                  <c:v>94.45199999999997</c:v>
                </c:pt>
                <c:pt idx="120">
                  <c:v>94.466999999999985</c:v>
                </c:pt>
                <c:pt idx="121">
                  <c:v>98.666000000000025</c:v>
                </c:pt>
                <c:pt idx="122">
                  <c:v>97.383000000000038</c:v>
                </c:pt>
                <c:pt idx="123">
                  <c:v>96.988</c:v>
                </c:pt>
                <c:pt idx="124">
                  <c:v>109.47800000000001</c:v>
                </c:pt>
                <c:pt idx="125">
                  <c:v>113.71400000000003</c:v>
                </c:pt>
                <c:pt idx="126">
                  <c:v>114.86700000000002</c:v>
                </c:pt>
                <c:pt idx="127">
                  <c:v>116.60399999999998</c:v>
                </c:pt>
                <c:pt idx="128">
                  <c:v>114.07500000000002</c:v>
                </c:pt>
                <c:pt idx="129">
                  <c:v>114.68</c:v>
                </c:pt>
                <c:pt idx="130">
                  <c:v>115.32699999999997</c:v>
                </c:pt>
                <c:pt idx="131">
                  <c:v>114.60299999999998</c:v>
                </c:pt>
                <c:pt idx="132">
                  <c:v>113.47699999999998</c:v>
                </c:pt>
                <c:pt idx="133">
                  <c:v>114.26399999999998</c:v>
                </c:pt>
                <c:pt idx="134">
                  <c:v>113.398</c:v>
                </c:pt>
                <c:pt idx="135">
                  <c:v>112.88399999999999</c:v>
                </c:pt>
                <c:pt idx="136">
                  <c:v>114.94900000000001</c:v>
                </c:pt>
                <c:pt idx="137">
                  <c:v>113.94200000000001</c:v>
                </c:pt>
                <c:pt idx="138">
                  <c:v>114.88200000000001</c:v>
                </c:pt>
                <c:pt idx="139">
                  <c:v>109.18799999999999</c:v>
                </c:pt>
                <c:pt idx="140">
                  <c:v>113.494</c:v>
                </c:pt>
                <c:pt idx="141">
                  <c:v>112.57800000000003</c:v>
                </c:pt>
                <c:pt idx="142">
                  <c:v>113.23699999999999</c:v>
                </c:pt>
                <c:pt idx="143">
                  <c:v>106.62700000000001</c:v>
                </c:pt>
                <c:pt idx="144">
                  <c:v>107.19200000000001</c:v>
                </c:pt>
                <c:pt idx="145">
                  <c:v>106.958</c:v>
                </c:pt>
                <c:pt idx="146">
                  <c:v>109.964</c:v>
                </c:pt>
                <c:pt idx="147">
                  <c:v>110.11000000000001</c:v>
                </c:pt>
                <c:pt idx="148">
                  <c:v>112.46700000000001</c:v>
                </c:pt>
                <c:pt idx="149">
                  <c:v>111.73199999999997</c:v>
                </c:pt>
                <c:pt idx="150">
                  <c:v>112.70700000000002</c:v>
                </c:pt>
                <c:pt idx="151">
                  <c:v>113.34200000000001</c:v>
                </c:pt>
                <c:pt idx="152">
                  <c:v>108.84600000000003</c:v>
                </c:pt>
                <c:pt idx="153">
                  <c:v>104.911</c:v>
                </c:pt>
                <c:pt idx="154">
                  <c:v>103.15599999999998</c:v>
                </c:pt>
                <c:pt idx="155">
                  <c:v>103.75900000000001</c:v>
                </c:pt>
                <c:pt idx="156">
                  <c:v>104.31100000000001</c:v>
                </c:pt>
                <c:pt idx="157">
                  <c:v>104.42400000000001</c:v>
                </c:pt>
                <c:pt idx="158">
                  <c:v>104.86900000000003</c:v>
                </c:pt>
                <c:pt idx="159">
                  <c:v>104.18100000000001</c:v>
                </c:pt>
                <c:pt idx="160">
                  <c:v>102.03900000000002</c:v>
                </c:pt>
                <c:pt idx="161">
                  <c:v>100.649</c:v>
                </c:pt>
                <c:pt idx="162">
                  <c:v>101.489</c:v>
                </c:pt>
                <c:pt idx="163">
                  <c:v>107.62700000000001</c:v>
                </c:pt>
                <c:pt idx="164">
                  <c:v>105.06700000000001</c:v>
                </c:pt>
                <c:pt idx="165">
                  <c:v>105.047</c:v>
                </c:pt>
                <c:pt idx="166">
                  <c:v>102.87099999999998</c:v>
                </c:pt>
                <c:pt idx="167">
                  <c:v>106.11799999999999</c:v>
                </c:pt>
                <c:pt idx="168">
                  <c:v>107.727</c:v>
                </c:pt>
                <c:pt idx="169">
                  <c:v>107.96699999999998</c:v>
                </c:pt>
                <c:pt idx="170">
                  <c:v>107.38899999999998</c:v>
                </c:pt>
                <c:pt idx="171">
                  <c:v>111.87000000000003</c:v>
                </c:pt>
                <c:pt idx="172">
                  <c:v>111.19700000000003</c:v>
                </c:pt>
                <c:pt idx="173">
                  <c:v>113.03599999999997</c:v>
                </c:pt>
                <c:pt idx="174">
                  <c:v>114.322</c:v>
                </c:pt>
                <c:pt idx="175">
                  <c:v>113.31300000000002</c:v>
                </c:pt>
                <c:pt idx="176">
                  <c:v>110.61000000000001</c:v>
                </c:pt>
                <c:pt idx="177">
                  <c:v>106.80000000000001</c:v>
                </c:pt>
                <c:pt idx="178">
                  <c:v>105.797</c:v>
                </c:pt>
                <c:pt idx="179">
                  <c:v>107.34400000000002</c:v>
                </c:pt>
                <c:pt idx="180">
                  <c:v>102.31399999999999</c:v>
                </c:pt>
                <c:pt idx="181">
                  <c:v>102.98400000000001</c:v>
                </c:pt>
                <c:pt idx="182">
                  <c:v>104.07000000000002</c:v>
                </c:pt>
                <c:pt idx="183">
                  <c:v>102.31200000000001</c:v>
                </c:pt>
                <c:pt idx="184">
                  <c:v>103.81700000000004</c:v>
                </c:pt>
                <c:pt idx="185">
                  <c:v>104.22700000000003</c:v>
                </c:pt>
                <c:pt idx="186">
                  <c:v>107.88099999999997</c:v>
                </c:pt>
                <c:pt idx="187">
                  <c:v>109.465</c:v>
                </c:pt>
                <c:pt idx="188">
                  <c:v>108.68099999999998</c:v>
                </c:pt>
                <c:pt idx="189">
                  <c:v>111.72500000000002</c:v>
                </c:pt>
                <c:pt idx="190">
                  <c:v>110.33500000000001</c:v>
                </c:pt>
                <c:pt idx="191">
                  <c:v>113.09699999999998</c:v>
                </c:pt>
                <c:pt idx="192">
                  <c:v>111.93099999999998</c:v>
                </c:pt>
                <c:pt idx="193">
                  <c:v>111.69800000000001</c:v>
                </c:pt>
                <c:pt idx="194">
                  <c:v>111.751</c:v>
                </c:pt>
                <c:pt idx="195">
                  <c:v>109.60099999999997</c:v>
                </c:pt>
                <c:pt idx="196">
                  <c:v>112.84399999999999</c:v>
                </c:pt>
                <c:pt idx="197">
                  <c:v>110.274</c:v>
                </c:pt>
                <c:pt idx="198">
                  <c:v>108.13800000000003</c:v>
                </c:pt>
                <c:pt idx="199">
                  <c:v>104.14399999999998</c:v>
                </c:pt>
                <c:pt idx="200">
                  <c:v>102.79600000000002</c:v>
                </c:pt>
                <c:pt idx="201">
                  <c:v>103.00200000000001</c:v>
                </c:pt>
                <c:pt idx="202">
                  <c:v>102.28599999999997</c:v>
                </c:pt>
                <c:pt idx="203">
                  <c:v>100.25500000000002</c:v>
                </c:pt>
                <c:pt idx="204">
                  <c:v>106</c:v>
                </c:pt>
                <c:pt idx="205">
                  <c:v>93.662000000000006</c:v>
                </c:pt>
                <c:pt idx="206">
                  <c:v>94.18</c:v>
                </c:pt>
                <c:pt idx="207">
                  <c:v>98.723000000000013</c:v>
                </c:pt>
                <c:pt idx="208">
                  <c:v>101.53400000000002</c:v>
                </c:pt>
                <c:pt idx="209">
                  <c:v>96.835000000000008</c:v>
                </c:pt>
                <c:pt idx="210">
                  <c:v>98.756999999999977</c:v>
                </c:pt>
                <c:pt idx="211">
                  <c:v>99.885000000000019</c:v>
                </c:pt>
                <c:pt idx="212">
                  <c:v>98.241000000000014</c:v>
                </c:pt>
                <c:pt idx="213">
                  <c:v>99.519000000000005</c:v>
                </c:pt>
                <c:pt idx="214">
                  <c:v>99.100999999999999</c:v>
                </c:pt>
                <c:pt idx="215">
                  <c:v>101.44200000000001</c:v>
                </c:pt>
                <c:pt idx="216">
                  <c:v>100.35000000000002</c:v>
                </c:pt>
                <c:pt idx="217">
                  <c:v>96.660999999999973</c:v>
                </c:pt>
                <c:pt idx="218">
                  <c:v>97.230000000000018</c:v>
                </c:pt>
                <c:pt idx="219">
                  <c:v>98.124000000000024</c:v>
                </c:pt>
                <c:pt idx="220">
                  <c:v>99.295999999999992</c:v>
                </c:pt>
                <c:pt idx="221">
                  <c:v>98.918999999999983</c:v>
                </c:pt>
                <c:pt idx="222">
                  <c:v>95.598000000000013</c:v>
                </c:pt>
                <c:pt idx="223">
                  <c:v>93.892999999999972</c:v>
                </c:pt>
                <c:pt idx="224">
                  <c:v>89.072000000000003</c:v>
                </c:pt>
                <c:pt idx="225">
                  <c:v>92.189000000000021</c:v>
                </c:pt>
                <c:pt idx="226">
                  <c:v>89.601000000000028</c:v>
                </c:pt>
                <c:pt idx="227">
                  <c:v>92.064999999999969</c:v>
                </c:pt>
                <c:pt idx="228">
                  <c:v>93.774000000000001</c:v>
                </c:pt>
                <c:pt idx="229">
                  <c:v>93.715000000000003</c:v>
                </c:pt>
                <c:pt idx="230">
                  <c:v>97.387</c:v>
                </c:pt>
                <c:pt idx="231">
                  <c:v>97.868999999999971</c:v>
                </c:pt>
                <c:pt idx="232">
                  <c:v>96.295000000000016</c:v>
                </c:pt>
                <c:pt idx="233">
                  <c:v>97.976999999999975</c:v>
                </c:pt>
                <c:pt idx="234">
                  <c:v>96.428000000000026</c:v>
                </c:pt>
                <c:pt idx="235">
                  <c:v>94.050999999999988</c:v>
                </c:pt>
                <c:pt idx="236">
                  <c:v>94.623000000000019</c:v>
                </c:pt>
                <c:pt idx="237">
                  <c:v>102.83599999999998</c:v>
                </c:pt>
                <c:pt idx="238">
                  <c:v>103.547</c:v>
                </c:pt>
                <c:pt idx="239">
                  <c:v>101.203</c:v>
                </c:pt>
                <c:pt idx="240">
                  <c:v>99.903999999999996</c:v>
                </c:pt>
                <c:pt idx="241">
                  <c:v>96.301999999999992</c:v>
                </c:pt>
                <c:pt idx="242">
                  <c:v>94.18</c:v>
                </c:pt>
                <c:pt idx="243">
                  <c:v>92.111999999999966</c:v>
                </c:pt>
                <c:pt idx="244">
                  <c:v>94.493999999999971</c:v>
                </c:pt>
                <c:pt idx="245">
                  <c:v>101.221</c:v>
                </c:pt>
                <c:pt idx="246">
                  <c:v>105.57600000000002</c:v>
                </c:pt>
                <c:pt idx="247">
                  <c:v>104.215</c:v>
                </c:pt>
                <c:pt idx="248">
                  <c:v>102.84299999999999</c:v>
                </c:pt>
                <c:pt idx="249">
                  <c:v>106.13399999999999</c:v>
                </c:pt>
                <c:pt idx="250">
                  <c:v>106.41400000000002</c:v>
                </c:pt>
                <c:pt idx="251">
                  <c:v>106.285</c:v>
                </c:pt>
                <c:pt idx="252">
                  <c:v>114.51799999999997</c:v>
                </c:pt>
                <c:pt idx="253">
                  <c:v>120.27399999999997</c:v>
                </c:pt>
                <c:pt idx="254">
                  <c:v>122.43100000000001</c:v>
                </c:pt>
                <c:pt idx="255">
                  <c:v>118.041</c:v>
                </c:pt>
                <c:pt idx="256">
                  <c:v>114.37199999999999</c:v>
                </c:pt>
                <c:pt idx="257">
                  <c:v>112.53399999999996</c:v>
                </c:pt>
                <c:pt idx="258">
                  <c:v>112.15699999999998</c:v>
                </c:pt>
                <c:pt idx="259">
                  <c:v>114.08599999999998</c:v>
                </c:pt>
                <c:pt idx="260">
                  <c:v>114.637</c:v>
                </c:pt>
                <c:pt idx="261">
                  <c:v>117.02700000000002</c:v>
                </c:pt>
                <c:pt idx="262">
                  <c:v>115.50800000000001</c:v>
                </c:pt>
                <c:pt idx="263">
                  <c:v>110.20300000000003</c:v>
                </c:pt>
                <c:pt idx="264">
                  <c:v>108.88699999999997</c:v>
                </c:pt>
                <c:pt idx="265">
                  <c:v>102.29199999999997</c:v>
                </c:pt>
                <c:pt idx="266">
                  <c:v>99.672000000000025</c:v>
                </c:pt>
                <c:pt idx="267">
                  <c:v>98.992000000000019</c:v>
                </c:pt>
                <c:pt idx="268">
                  <c:v>100.23199999999997</c:v>
                </c:pt>
                <c:pt idx="269">
                  <c:v>101.33999999999997</c:v>
                </c:pt>
                <c:pt idx="270">
                  <c:v>103.096</c:v>
                </c:pt>
                <c:pt idx="271">
                  <c:v>108.34</c:v>
                </c:pt>
                <c:pt idx="272">
                  <c:v>106.48200000000003</c:v>
                </c:pt>
                <c:pt idx="273">
                  <c:v>106.96300000000002</c:v>
                </c:pt>
                <c:pt idx="274">
                  <c:v>105.94699999999995</c:v>
                </c:pt>
                <c:pt idx="275">
                  <c:v>103.78900000000004</c:v>
                </c:pt>
                <c:pt idx="276">
                  <c:v>104.255</c:v>
                </c:pt>
                <c:pt idx="277">
                  <c:v>95.42900000000003</c:v>
                </c:pt>
                <c:pt idx="278">
                  <c:v>95.15100000000001</c:v>
                </c:pt>
                <c:pt idx="279">
                  <c:v>99.464000000000055</c:v>
                </c:pt>
                <c:pt idx="280">
                  <c:v>97.738</c:v>
                </c:pt>
                <c:pt idx="281">
                  <c:v>97.911000000000001</c:v>
                </c:pt>
                <c:pt idx="282">
                  <c:v>92.975000000000023</c:v>
                </c:pt>
                <c:pt idx="283">
                  <c:v>92.891999999999996</c:v>
                </c:pt>
                <c:pt idx="284">
                  <c:v>93.046999999999969</c:v>
                </c:pt>
                <c:pt idx="285">
                  <c:v>97.742999999999995</c:v>
                </c:pt>
                <c:pt idx="286">
                  <c:v>96.940999999999974</c:v>
                </c:pt>
                <c:pt idx="287">
                  <c:v>97.453999999999979</c:v>
                </c:pt>
                <c:pt idx="288">
                  <c:v>97.656000000000006</c:v>
                </c:pt>
                <c:pt idx="289">
                  <c:v>97.565999999999974</c:v>
                </c:pt>
                <c:pt idx="290">
                  <c:v>94.95700000000005</c:v>
                </c:pt>
                <c:pt idx="291">
                  <c:v>89.33099999999996</c:v>
                </c:pt>
                <c:pt idx="292">
                  <c:v>89.579000000000008</c:v>
                </c:pt>
                <c:pt idx="293">
                  <c:v>87.547999999999945</c:v>
                </c:pt>
                <c:pt idx="294">
                  <c:v>84.830000000000041</c:v>
                </c:pt>
                <c:pt idx="295">
                  <c:v>82.235000000000014</c:v>
                </c:pt>
                <c:pt idx="296">
                  <c:v>85.265999999999991</c:v>
                </c:pt>
                <c:pt idx="297">
                  <c:v>85.370999999999981</c:v>
                </c:pt>
                <c:pt idx="298">
                  <c:v>84.738</c:v>
                </c:pt>
                <c:pt idx="299">
                  <c:v>87.020000000000039</c:v>
                </c:pt>
                <c:pt idx="300">
                  <c:v>85.610000000000014</c:v>
                </c:pt>
                <c:pt idx="301">
                  <c:v>86.478999999999985</c:v>
                </c:pt>
                <c:pt idx="302">
                  <c:v>85.079999999999984</c:v>
                </c:pt>
                <c:pt idx="303">
                  <c:v>67.033999999999992</c:v>
                </c:pt>
                <c:pt idx="304">
                  <c:v>82.545999999999992</c:v>
                </c:pt>
                <c:pt idx="305">
                  <c:v>80.308000000000021</c:v>
                </c:pt>
                <c:pt idx="306">
                  <c:v>81.140999999999963</c:v>
                </c:pt>
                <c:pt idx="307">
                  <c:v>77.231999999999999</c:v>
                </c:pt>
                <c:pt idx="308">
                  <c:v>76.86699999999999</c:v>
                </c:pt>
                <c:pt idx="309">
                  <c:v>79.140999999999991</c:v>
                </c:pt>
                <c:pt idx="310">
                  <c:v>78.903999999999996</c:v>
                </c:pt>
                <c:pt idx="311">
                  <c:v>80.115999999999985</c:v>
                </c:pt>
                <c:pt idx="312">
                  <c:v>81.385999999999967</c:v>
                </c:pt>
                <c:pt idx="313">
                  <c:v>82.661999999999978</c:v>
                </c:pt>
                <c:pt idx="314">
                  <c:v>80.627999999999986</c:v>
                </c:pt>
                <c:pt idx="315">
                  <c:v>81.511000000000024</c:v>
                </c:pt>
                <c:pt idx="316">
                  <c:v>83.102000000000004</c:v>
                </c:pt>
                <c:pt idx="317">
                  <c:v>81.484000000000009</c:v>
                </c:pt>
                <c:pt idx="318">
                  <c:v>80.401000000000039</c:v>
                </c:pt>
                <c:pt idx="319">
                  <c:v>76.370999999999981</c:v>
                </c:pt>
                <c:pt idx="320">
                  <c:v>81.086000000000013</c:v>
                </c:pt>
                <c:pt idx="321">
                  <c:v>84.088999999999999</c:v>
                </c:pt>
                <c:pt idx="322">
                  <c:v>86.387</c:v>
                </c:pt>
                <c:pt idx="323">
                  <c:v>81.187999999999988</c:v>
                </c:pt>
                <c:pt idx="324">
                  <c:v>77.283999999999992</c:v>
                </c:pt>
                <c:pt idx="325">
                  <c:v>77.083000000000027</c:v>
                </c:pt>
                <c:pt idx="326">
                  <c:v>73.42900000000003</c:v>
                </c:pt>
                <c:pt idx="327">
                  <c:v>73.43100000000004</c:v>
                </c:pt>
                <c:pt idx="328">
                  <c:v>74.494000000000028</c:v>
                </c:pt>
                <c:pt idx="329">
                  <c:v>71.990999999999985</c:v>
                </c:pt>
                <c:pt idx="330">
                  <c:v>69.444000000000017</c:v>
                </c:pt>
                <c:pt idx="331">
                  <c:v>72.772999999999968</c:v>
                </c:pt>
                <c:pt idx="332">
                  <c:v>68.552000000000021</c:v>
                </c:pt>
                <c:pt idx="333">
                  <c:v>63.013000000000034</c:v>
                </c:pt>
                <c:pt idx="334">
                  <c:v>61.423999999999978</c:v>
                </c:pt>
                <c:pt idx="335">
                  <c:v>61.509000000000015</c:v>
                </c:pt>
                <c:pt idx="336">
                  <c:v>58.887999999999977</c:v>
                </c:pt>
                <c:pt idx="337">
                  <c:v>58.879999999999995</c:v>
                </c:pt>
                <c:pt idx="338">
                  <c:v>59.248999999999967</c:v>
                </c:pt>
                <c:pt idx="339">
                  <c:v>55.548000000000002</c:v>
                </c:pt>
                <c:pt idx="340">
                  <c:v>54.356000000000051</c:v>
                </c:pt>
                <c:pt idx="341">
                  <c:v>55.495999999999981</c:v>
                </c:pt>
                <c:pt idx="342">
                  <c:v>58.307999999999993</c:v>
                </c:pt>
                <c:pt idx="343">
                  <c:v>56.151999999999987</c:v>
                </c:pt>
                <c:pt idx="344">
                  <c:v>55.822999999999979</c:v>
                </c:pt>
                <c:pt idx="345">
                  <c:v>49.442000000000007</c:v>
                </c:pt>
                <c:pt idx="346">
                  <c:v>48.297000000000025</c:v>
                </c:pt>
                <c:pt idx="347">
                  <c:v>46.722000000000037</c:v>
                </c:pt>
                <c:pt idx="348">
                  <c:v>44.18300000000005</c:v>
                </c:pt>
                <c:pt idx="349">
                  <c:v>40.125999999999976</c:v>
                </c:pt>
                <c:pt idx="350">
                  <c:v>40.06800000000004</c:v>
                </c:pt>
                <c:pt idx="351">
                  <c:v>43.471000000000004</c:v>
                </c:pt>
                <c:pt idx="352">
                  <c:v>42.914000000000044</c:v>
                </c:pt>
                <c:pt idx="353">
                  <c:v>37.766999999999996</c:v>
                </c:pt>
                <c:pt idx="354">
                  <c:v>35.07099999999997</c:v>
                </c:pt>
                <c:pt idx="355">
                  <c:v>37.38900000000001</c:v>
                </c:pt>
                <c:pt idx="356">
                  <c:v>42.506000000000029</c:v>
                </c:pt>
                <c:pt idx="357">
                  <c:v>48.762999999999977</c:v>
                </c:pt>
                <c:pt idx="358">
                  <c:v>48.225999999999999</c:v>
                </c:pt>
                <c:pt idx="359">
                  <c:v>44.262</c:v>
                </c:pt>
                <c:pt idx="360">
                  <c:v>39.69599999999997</c:v>
                </c:pt>
                <c:pt idx="361">
                  <c:v>41.009999999999991</c:v>
                </c:pt>
                <c:pt idx="362">
                  <c:v>35.654999999999973</c:v>
                </c:pt>
                <c:pt idx="363">
                  <c:v>38.235000000000014</c:v>
                </c:pt>
                <c:pt idx="364">
                  <c:v>37.087000000000046</c:v>
                </c:pt>
                <c:pt idx="365">
                  <c:v>36.999000000000024</c:v>
                </c:pt>
                <c:pt idx="366">
                  <c:v>35.492999999999995</c:v>
                </c:pt>
                <c:pt idx="367">
                  <c:v>34.22399999999999</c:v>
                </c:pt>
                <c:pt idx="368">
                  <c:v>32.241000000000042</c:v>
                </c:pt>
                <c:pt idx="369">
                  <c:v>32.87700000000001</c:v>
                </c:pt>
                <c:pt idx="370">
                  <c:v>29.422000000000025</c:v>
                </c:pt>
                <c:pt idx="371">
                  <c:v>14.894999999999982</c:v>
                </c:pt>
                <c:pt idx="372">
                  <c:v>12.797000000000025</c:v>
                </c:pt>
                <c:pt idx="373">
                  <c:v>-4.4379999999999882</c:v>
                </c:pt>
                <c:pt idx="374">
                  <c:v>-6.2169999999999845</c:v>
                </c:pt>
                <c:pt idx="375">
                  <c:v>-2.5659999999999741</c:v>
                </c:pt>
                <c:pt idx="376">
                  <c:v>-5.0039999999999623</c:v>
                </c:pt>
                <c:pt idx="377">
                  <c:v>-1.8330000000000268</c:v>
                </c:pt>
                <c:pt idx="378">
                  <c:v>-13.317999999999984</c:v>
                </c:pt>
                <c:pt idx="379">
                  <c:v>-11.665999999999997</c:v>
                </c:pt>
                <c:pt idx="380">
                  <c:v>-12.289999999999964</c:v>
                </c:pt>
                <c:pt idx="381">
                  <c:v>-12.074000000000012</c:v>
                </c:pt>
                <c:pt idx="382">
                  <c:v>-8.1189999999999714</c:v>
                </c:pt>
                <c:pt idx="383">
                  <c:v>-6.23599999999999</c:v>
                </c:pt>
                <c:pt idx="384">
                  <c:v>-4.7959999999999923</c:v>
                </c:pt>
                <c:pt idx="385">
                  <c:v>-5.75</c:v>
                </c:pt>
                <c:pt idx="386">
                  <c:v>-6.9850000000000136</c:v>
                </c:pt>
                <c:pt idx="387">
                  <c:v>-6.867999999999995</c:v>
                </c:pt>
                <c:pt idx="388">
                  <c:v>-5.742999999999995</c:v>
                </c:pt>
                <c:pt idx="389">
                  <c:v>-7.6309999999999718</c:v>
                </c:pt>
                <c:pt idx="390">
                  <c:v>-9.1059999999999945</c:v>
                </c:pt>
                <c:pt idx="391">
                  <c:v>-8.9230000000000018</c:v>
                </c:pt>
                <c:pt idx="392">
                  <c:v>-8.3009999999999877</c:v>
                </c:pt>
                <c:pt idx="393">
                  <c:v>-6.4290000000000305</c:v>
                </c:pt>
                <c:pt idx="394">
                  <c:v>-14.672000000000025</c:v>
                </c:pt>
                <c:pt idx="395">
                  <c:v>-18.470000000000027</c:v>
                </c:pt>
                <c:pt idx="396">
                  <c:v>-17.850999999999999</c:v>
                </c:pt>
                <c:pt idx="397">
                  <c:v>-16.44399999999996</c:v>
                </c:pt>
                <c:pt idx="398">
                  <c:v>-9.9519999999999982</c:v>
                </c:pt>
                <c:pt idx="399">
                  <c:v>-5.1089999999999804</c:v>
                </c:pt>
                <c:pt idx="400">
                  <c:v>-3.23599999999999</c:v>
                </c:pt>
                <c:pt idx="401">
                  <c:v>2.4830000000000041</c:v>
                </c:pt>
                <c:pt idx="402">
                  <c:v>-3.2139999999999986</c:v>
                </c:pt>
                <c:pt idx="403">
                  <c:v>-2.61099999999999</c:v>
                </c:pt>
                <c:pt idx="404">
                  <c:v>1.4019999999999868</c:v>
                </c:pt>
                <c:pt idx="405">
                  <c:v>7.1709999999999923</c:v>
                </c:pt>
                <c:pt idx="406">
                  <c:v>10.412000000000035</c:v>
                </c:pt>
                <c:pt idx="407">
                  <c:v>8.4920000000000186</c:v>
                </c:pt>
                <c:pt idx="408">
                  <c:v>8.8650000000000091</c:v>
                </c:pt>
                <c:pt idx="409">
                  <c:v>7.7339999999999804</c:v>
                </c:pt>
                <c:pt idx="410">
                  <c:v>9.3919999999999959</c:v>
                </c:pt>
                <c:pt idx="411">
                  <c:v>16.084000000000003</c:v>
                </c:pt>
                <c:pt idx="412">
                  <c:v>17.467999999999961</c:v>
                </c:pt>
                <c:pt idx="413">
                  <c:v>20.363999999999976</c:v>
                </c:pt>
                <c:pt idx="414">
                  <c:v>27.680000000000007</c:v>
                </c:pt>
                <c:pt idx="415">
                  <c:v>31.412000000000035</c:v>
                </c:pt>
                <c:pt idx="416">
                  <c:v>35.600999999999999</c:v>
                </c:pt>
                <c:pt idx="417">
                  <c:v>39.783000000000015</c:v>
                </c:pt>
                <c:pt idx="418">
                  <c:v>41.70799999999997</c:v>
                </c:pt>
                <c:pt idx="419">
                  <c:v>43.065999999999974</c:v>
                </c:pt>
                <c:pt idx="420">
                  <c:v>44.636000000000024</c:v>
                </c:pt>
                <c:pt idx="421">
                  <c:v>44.590000000000032</c:v>
                </c:pt>
                <c:pt idx="422">
                  <c:v>49.829000000000008</c:v>
                </c:pt>
                <c:pt idx="423">
                  <c:v>49.872000000000014</c:v>
                </c:pt>
                <c:pt idx="424">
                  <c:v>49.548000000000002</c:v>
                </c:pt>
                <c:pt idx="425">
                  <c:v>52.059000000000026</c:v>
                </c:pt>
                <c:pt idx="426">
                  <c:v>48.543999999999983</c:v>
                </c:pt>
                <c:pt idx="427">
                  <c:v>47.136000000000024</c:v>
                </c:pt>
                <c:pt idx="428">
                  <c:v>51.918999999999983</c:v>
                </c:pt>
                <c:pt idx="429">
                  <c:v>50.824000000000012</c:v>
                </c:pt>
                <c:pt idx="430">
                  <c:v>57.504999999999995</c:v>
                </c:pt>
                <c:pt idx="431">
                  <c:v>58.569999999999993</c:v>
                </c:pt>
                <c:pt idx="432">
                  <c:v>60.198000000000036</c:v>
                </c:pt>
                <c:pt idx="433">
                  <c:v>61.849000000000046</c:v>
                </c:pt>
                <c:pt idx="434">
                  <c:v>62.509999999999991</c:v>
                </c:pt>
                <c:pt idx="435">
                  <c:v>63.159999999999968</c:v>
                </c:pt>
                <c:pt idx="436">
                  <c:v>67.591999999999985</c:v>
                </c:pt>
                <c:pt idx="437">
                  <c:v>68.182999999999993</c:v>
                </c:pt>
                <c:pt idx="438">
                  <c:v>70.285000000000025</c:v>
                </c:pt>
                <c:pt idx="439">
                  <c:v>69.776999999999987</c:v>
                </c:pt>
                <c:pt idx="440">
                  <c:v>69.805000000000035</c:v>
                </c:pt>
                <c:pt idx="441">
                  <c:v>69.788999999999987</c:v>
                </c:pt>
                <c:pt idx="442">
                  <c:v>69.745000000000033</c:v>
                </c:pt>
                <c:pt idx="443">
                  <c:v>70.600999999999999</c:v>
                </c:pt>
                <c:pt idx="444">
                  <c:v>69.237000000000023</c:v>
                </c:pt>
                <c:pt idx="445">
                  <c:v>66.84099999999998</c:v>
                </c:pt>
                <c:pt idx="446">
                  <c:v>66.716000000000008</c:v>
                </c:pt>
                <c:pt idx="447">
                  <c:v>68.962000000000018</c:v>
                </c:pt>
                <c:pt idx="448">
                  <c:v>67.814999999999998</c:v>
                </c:pt>
                <c:pt idx="449">
                  <c:v>67.007999999999981</c:v>
                </c:pt>
                <c:pt idx="450">
                  <c:v>64.795999999999992</c:v>
                </c:pt>
                <c:pt idx="451">
                  <c:v>67.480999999999995</c:v>
                </c:pt>
                <c:pt idx="452">
                  <c:v>64.37</c:v>
                </c:pt>
                <c:pt idx="453">
                  <c:v>64.987000000000023</c:v>
                </c:pt>
                <c:pt idx="454">
                  <c:v>63.389999999999986</c:v>
                </c:pt>
                <c:pt idx="455">
                  <c:v>62.639999999999986</c:v>
                </c:pt>
                <c:pt idx="456">
                  <c:v>62.40100000000001</c:v>
                </c:pt>
                <c:pt idx="457">
                  <c:v>59.84699999999998</c:v>
                </c:pt>
                <c:pt idx="458">
                  <c:v>55.763999999999982</c:v>
                </c:pt>
                <c:pt idx="459">
                  <c:v>54.969000000000023</c:v>
                </c:pt>
                <c:pt idx="460">
                  <c:v>52.406000000000006</c:v>
                </c:pt>
                <c:pt idx="461">
                  <c:v>51.590000000000032</c:v>
                </c:pt>
                <c:pt idx="462">
                  <c:v>49.257999999999981</c:v>
                </c:pt>
                <c:pt idx="463">
                  <c:v>45.895999999999958</c:v>
                </c:pt>
                <c:pt idx="464">
                  <c:v>47.37700000000001</c:v>
                </c:pt>
                <c:pt idx="465">
                  <c:v>47.864000000000033</c:v>
                </c:pt>
                <c:pt idx="466">
                  <c:v>48.472000000000037</c:v>
                </c:pt>
                <c:pt idx="467">
                  <c:v>49.694999999999993</c:v>
                </c:pt>
                <c:pt idx="468">
                  <c:v>51.49799999999999</c:v>
                </c:pt>
                <c:pt idx="469">
                  <c:v>53.600999999999999</c:v>
                </c:pt>
                <c:pt idx="470">
                  <c:v>54.44399999999996</c:v>
                </c:pt>
                <c:pt idx="471">
                  <c:v>55.326000000000022</c:v>
                </c:pt>
                <c:pt idx="472">
                  <c:v>56.709000000000003</c:v>
                </c:pt>
                <c:pt idx="473">
                  <c:v>61.28000000000003</c:v>
                </c:pt>
                <c:pt idx="474">
                  <c:v>60.645999999999958</c:v>
                </c:pt>
                <c:pt idx="475">
                  <c:v>58.538000000000011</c:v>
                </c:pt>
                <c:pt idx="476">
                  <c:v>60.933999999999969</c:v>
                </c:pt>
                <c:pt idx="477">
                  <c:v>62.821000000000026</c:v>
                </c:pt>
                <c:pt idx="478">
                  <c:v>62.41500000000002</c:v>
                </c:pt>
                <c:pt idx="479">
                  <c:v>61.647999999999968</c:v>
                </c:pt>
                <c:pt idx="480">
                  <c:v>61.327999999999975</c:v>
                </c:pt>
                <c:pt idx="481">
                  <c:v>63.238</c:v>
                </c:pt>
                <c:pt idx="482">
                  <c:v>66.099000000000046</c:v>
                </c:pt>
                <c:pt idx="483">
                  <c:v>63.468999999999994</c:v>
                </c:pt>
                <c:pt idx="484">
                  <c:v>63.230999999999995</c:v>
                </c:pt>
                <c:pt idx="485">
                  <c:v>63.576000000000022</c:v>
                </c:pt>
                <c:pt idx="486">
                  <c:v>65.435000000000002</c:v>
                </c:pt>
                <c:pt idx="487">
                  <c:v>64.881000000000029</c:v>
                </c:pt>
                <c:pt idx="488">
                  <c:v>69.130000000000024</c:v>
                </c:pt>
                <c:pt idx="489">
                  <c:v>73.713000000000022</c:v>
                </c:pt>
                <c:pt idx="490">
                  <c:v>73.472999999999985</c:v>
                </c:pt>
                <c:pt idx="491">
                  <c:v>71.844999999999999</c:v>
                </c:pt>
                <c:pt idx="492">
                  <c:v>70.976000000000028</c:v>
                </c:pt>
                <c:pt idx="493">
                  <c:v>70.408999999999992</c:v>
                </c:pt>
                <c:pt idx="494">
                  <c:v>74.138999999999953</c:v>
                </c:pt>
                <c:pt idx="495">
                  <c:v>74.54000000000002</c:v>
                </c:pt>
                <c:pt idx="496">
                  <c:v>74.198000000000036</c:v>
                </c:pt>
                <c:pt idx="497">
                  <c:v>74.774000000000001</c:v>
                </c:pt>
                <c:pt idx="498">
                  <c:v>76.942000000000007</c:v>
                </c:pt>
                <c:pt idx="499">
                  <c:v>76.937999999999988</c:v>
                </c:pt>
                <c:pt idx="500">
                  <c:v>78.048000000000002</c:v>
                </c:pt>
                <c:pt idx="501">
                  <c:v>75.058999999999969</c:v>
                </c:pt>
                <c:pt idx="502">
                  <c:v>75.202999999999975</c:v>
                </c:pt>
                <c:pt idx="503">
                  <c:v>76.817000000000007</c:v>
                </c:pt>
                <c:pt idx="504">
                  <c:v>77.408000000000015</c:v>
                </c:pt>
                <c:pt idx="505">
                  <c:v>70.755000000000024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13-4786-8E06-1822579619AC}"/>
            </c:ext>
          </c:extLst>
        </c:ser>
        <c:ser>
          <c:idx val="5"/>
          <c:order val="5"/>
          <c:tx>
            <c:strRef>
              <c:f>'directH (tkr)'!$C$49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(tkr)'!$F$49:$SQ$49</c:f>
              <c:numCache>
                <c:formatCode>0</c:formatCode>
                <c:ptCount val="506"/>
                <c:pt idx="0">
                  <c:v>16.403999999999996</c:v>
                </c:pt>
                <c:pt idx="1">
                  <c:v>13.185000000000002</c:v>
                </c:pt>
                <c:pt idx="2">
                  <c:v>10.989999999999952</c:v>
                </c:pt>
                <c:pt idx="3">
                  <c:v>5.882000000000005</c:v>
                </c:pt>
                <c:pt idx="4">
                  <c:v>3.7390000000000327</c:v>
                </c:pt>
                <c:pt idx="5">
                  <c:v>0.67399999999997817</c:v>
                </c:pt>
                <c:pt idx="6">
                  <c:v>-1.3940000000000055</c:v>
                </c:pt>
                <c:pt idx="7">
                  <c:v>-1.0860000000000127</c:v>
                </c:pt>
                <c:pt idx="8">
                  <c:v>-7.2620000000000005</c:v>
                </c:pt>
                <c:pt idx="9">
                  <c:v>-0.79099999999999682</c:v>
                </c:pt>
                <c:pt idx="10">
                  <c:v>4.88900000000001</c:v>
                </c:pt>
                <c:pt idx="11">
                  <c:v>27.548000000000002</c:v>
                </c:pt>
                <c:pt idx="12">
                  <c:v>43.297000000000025</c:v>
                </c:pt>
                <c:pt idx="13">
                  <c:v>35.617999999999995</c:v>
                </c:pt>
                <c:pt idx="14">
                  <c:v>38.744000000000028</c:v>
                </c:pt>
                <c:pt idx="15">
                  <c:v>35.22199999999998</c:v>
                </c:pt>
                <c:pt idx="16">
                  <c:v>42.509000000000015</c:v>
                </c:pt>
                <c:pt idx="17">
                  <c:v>66.774999999999977</c:v>
                </c:pt>
                <c:pt idx="18">
                  <c:v>96.742000000000019</c:v>
                </c:pt>
                <c:pt idx="19">
                  <c:v>97.321999999999974</c:v>
                </c:pt>
                <c:pt idx="20">
                  <c:v>56.949999999999989</c:v>
                </c:pt>
                <c:pt idx="21">
                  <c:v>46.281000000000006</c:v>
                </c:pt>
                <c:pt idx="22">
                  <c:v>27.52800000000002</c:v>
                </c:pt>
                <c:pt idx="23">
                  <c:v>27.212999999999965</c:v>
                </c:pt>
                <c:pt idx="24">
                  <c:v>28.201000000000022</c:v>
                </c:pt>
                <c:pt idx="25">
                  <c:v>39.746000000000038</c:v>
                </c:pt>
                <c:pt idx="26">
                  <c:v>32.982000000000028</c:v>
                </c:pt>
                <c:pt idx="27">
                  <c:v>16.798000000000002</c:v>
                </c:pt>
                <c:pt idx="28">
                  <c:v>-6.8739999999999668</c:v>
                </c:pt>
                <c:pt idx="29">
                  <c:v>-5.2799999999999727</c:v>
                </c:pt>
                <c:pt idx="30">
                  <c:v>-3.3700000000000045</c:v>
                </c:pt>
                <c:pt idx="31">
                  <c:v>-6.632000000000005</c:v>
                </c:pt>
                <c:pt idx="32">
                  <c:v>-19.228999999999985</c:v>
                </c:pt>
                <c:pt idx="33">
                  <c:v>-40.09899999999999</c:v>
                </c:pt>
                <c:pt idx="34">
                  <c:v>-49.286000000000001</c:v>
                </c:pt>
                <c:pt idx="35">
                  <c:v>-48.742000000000019</c:v>
                </c:pt>
                <c:pt idx="36">
                  <c:v>-34.222999999999956</c:v>
                </c:pt>
                <c:pt idx="37">
                  <c:v>-34.092999999999961</c:v>
                </c:pt>
                <c:pt idx="38">
                  <c:v>-35.763999999999953</c:v>
                </c:pt>
                <c:pt idx="39">
                  <c:v>-51.02600000000001</c:v>
                </c:pt>
                <c:pt idx="40">
                  <c:v>-48.883000000000038</c:v>
                </c:pt>
                <c:pt idx="41">
                  <c:v>-61.968999999999994</c:v>
                </c:pt>
                <c:pt idx="42">
                  <c:v>-65.079999999999984</c:v>
                </c:pt>
                <c:pt idx="43">
                  <c:v>-69.302000000000021</c:v>
                </c:pt>
                <c:pt idx="44">
                  <c:v>-31.95799999999997</c:v>
                </c:pt>
                <c:pt idx="45">
                  <c:v>-27.021999999999991</c:v>
                </c:pt>
                <c:pt idx="46">
                  <c:v>-12.439000000000021</c:v>
                </c:pt>
                <c:pt idx="47">
                  <c:v>-0.57599999999996498</c:v>
                </c:pt>
                <c:pt idx="48">
                  <c:v>-17.574000000000012</c:v>
                </c:pt>
                <c:pt idx="49">
                  <c:v>-26.153999999999996</c:v>
                </c:pt>
                <c:pt idx="50">
                  <c:v>-50.090000000000032</c:v>
                </c:pt>
                <c:pt idx="51">
                  <c:v>-43.473000000000013</c:v>
                </c:pt>
                <c:pt idx="52">
                  <c:v>-30.079000000000008</c:v>
                </c:pt>
                <c:pt idx="53">
                  <c:v>-2.535000000000025</c:v>
                </c:pt>
                <c:pt idx="54">
                  <c:v>15.690999999999974</c:v>
                </c:pt>
                <c:pt idx="55">
                  <c:v>41.716000000000008</c:v>
                </c:pt>
                <c:pt idx="56">
                  <c:v>60.527999999999963</c:v>
                </c:pt>
                <c:pt idx="57">
                  <c:v>5.8319999999999936</c:v>
                </c:pt>
                <c:pt idx="58">
                  <c:v>-19.637000000000057</c:v>
                </c:pt>
                <c:pt idx="59">
                  <c:v>-36.259999999999991</c:v>
                </c:pt>
                <c:pt idx="60">
                  <c:v>-49.916000000000054</c:v>
                </c:pt>
                <c:pt idx="61">
                  <c:v>-34.447000000000003</c:v>
                </c:pt>
                <c:pt idx="62">
                  <c:v>-28.091000000000008</c:v>
                </c:pt>
                <c:pt idx="63">
                  <c:v>-22.885999999999967</c:v>
                </c:pt>
                <c:pt idx="64">
                  <c:v>-14.751999999999953</c:v>
                </c:pt>
                <c:pt idx="65">
                  <c:v>-14.40199999999993</c:v>
                </c:pt>
                <c:pt idx="66">
                  <c:v>-7.8269999999999982</c:v>
                </c:pt>
                <c:pt idx="67">
                  <c:v>-7.5179999999999723</c:v>
                </c:pt>
                <c:pt idx="68">
                  <c:v>0.23699999999996635</c:v>
                </c:pt>
                <c:pt idx="69">
                  <c:v>-35.870999999999981</c:v>
                </c:pt>
                <c:pt idx="70">
                  <c:v>-33.875</c:v>
                </c:pt>
                <c:pt idx="71">
                  <c:v>-4.5079999999999245</c:v>
                </c:pt>
                <c:pt idx="72">
                  <c:v>-54.920999999999935</c:v>
                </c:pt>
                <c:pt idx="73">
                  <c:v>-63.095000000000027</c:v>
                </c:pt>
                <c:pt idx="74">
                  <c:v>-18.250999999999976</c:v>
                </c:pt>
                <c:pt idx="75">
                  <c:v>-22.284999999999968</c:v>
                </c:pt>
                <c:pt idx="76">
                  <c:v>0.35500000000001819</c:v>
                </c:pt>
                <c:pt idx="77">
                  <c:v>31.007999999999981</c:v>
                </c:pt>
                <c:pt idx="78">
                  <c:v>63.942000000000007</c:v>
                </c:pt>
                <c:pt idx="79">
                  <c:v>84.21999999999997</c:v>
                </c:pt>
                <c:pt idx="80">
                  <c:v>71.56899999999996</c:v>
                </c:pt>
                <c:pt idx="81">
                  <c:v>96.045000000000016</c:v>
                </c:pt>
                <c:pt idx="82">
                  <c:v>101.08800000000002</c:v>
                </c:pt>
                <c:pt idx="83">
                  <c:v>111.65599999999998</c:v>
                </c:pt>
                <c:pt idx="84">
                  <c:v>108.12299999999999</c:v>
                </c:pt>
                <c:pt idx="85">
                  <c:v>89.567000000000007</c:v>
                </c:pt>
                <c:pt idx="86">
                  <c:v>94.202000000000027</c:v>
                </c:pt>
                <c:pt idx="87">
                  <c:v>108.32400000000001</c:v>
                </c:pt>
                <c:pt idx="88">
                  <c:v>116.13599999999997</c:v>
                </c:pt>
                <c:pt idx="89">
                  <c:v>122.24000000000001</c:v>
                </c:pt>
                <c:pt idx="90">
                  <c:v>125.57600000000002</c:v>
                </c:pt>
                <c:pt idx="91">
                  <c:v>130.34400000000002</c:v>
                </c:pt>
                <c:pt idx="92">
                  <c:v>130.69599999999997</c:v>
                </c:pt>
                <c:pt idx="93">
                  <c:v>126.49599999999998</c:v>
                </c:pt>
                <c:pt idx="94">
                  <c:v>127.15100000000001</c:v>
                </c:pt>
                <c:pt idx="95">
                  <c:v>126.97699999999998</c:v>
                </c:pt>
                <c:pt idx="96">
                  <c:v>127.809</c:v>
                </c:pt>
                <c:pt idx="97">
                  <c:v>127.49000000000001</c:v>
                </c:pt>
                <c:pt idx="98">
                  <c:v>125.87099999999998</c:v>
                </c:pt>
                <c:pt idx="99">
                  <c:v>126.67700000000002</c:v>
                </c:pt>
                <c:pt idx="100">
                  <c:v>127.41299999999998</c:v>
                </c:pt>
                <c:pt idx="101">
                  <c:v>126.083</c:v>
                </c:pt>
                <c:pt idx="102">
                  <c:v>124.99800000000002</c:v>
                </c:pt>
                <c:pt idx="103">
                  <c:v>121.69700000000003</c:v>
                </c:pt>
                <c:pt idx="104">
                  <c:v>122.11500000000001</c:v>
                </c:pt>
                <c:pt idx="105">
                  <c:v>118.054</c:v>
                </c:pt>
                <c:pt idx="106">
                  <c:v>120.262</c:v>
                </c:pt>
                <c:pt idx="107">
                  <c:v>118.99999999999997</c:v>
                </c:pt>
                <c:pt idx="108">
                  <c:v>116.99700000000001</c:v>
                </c:pt>
                <c:pt idx="109">
                  <c:v>116.04700000000003</c:v>
                </c:pt>
                <c:pt idx="110">
                  <c:v>118.43</c:v>
                </c:pt>
                <c:pt idx="111">
                  <c:v>121.779</c:v>
                </c:pt>
                <c:pt idx="112">
                  <c:v>121.60699999999997</c:v>
                </c:pt>
                <c:pt idx="113">
                  <c:v>120.07099999999997</c:v>
                </c:pt>
                <c:pt idx="114">
                  <c:v>121.214</c:v>
                </c:pt>
                <c:pt idx="115">
                  <c:v>120.05500000000004</c:v>
                </c:pt>
                <c:pt idx="116">
                  <c:v>117.62300000000002</c:v>
                </c:pt>
                <c:pt idx="117">
                  <c:v>114.25199999999998</c:v>
                </c:pt>
                <c:pt idx="118">
                  <c:v>108.72000000000003</c:v>
                </c:pt>
                <c:pt idx="119">
                  <c:v>106.29499999999999</c:v>
                </c:pt>
                <c:pt idx="120">
                  <c:v>105.55799999999999</c:v>
                </c:pt>
                <c:pt idx="121">
                  <c:v>107.19000000000003</c:v>
                </c:pt>
                <c:pt idx="122">
                  <c:v>104.53900000000002</c:v>
                </c:pt>
                <c:pt idx="123">
                  <c:v>102.35999999999999</c:v>
                </c:pt>
                <c:pt idx="124">
                  <c:v>107.58800000000002</c:v>
                </c:pt>
                <c:pt idx="125">
                  <c:v>107.98100000000002</c:v>
                </c:pt>
                <c:pt idx="126">
                  <c:v>108.07500000000002</c:v>
                </c:pt>
                <c:pt idx="127">
                  <c:v>107.07299999999998</c:v>
                </c:pt>
                <c:pt idx="128">
                  <c:v>104.11500000000001</c:v>
                </c:pt>
                <c:pt idx="129">
                  <c:v>104.40699999999998</c:v>
                </c:pt>
                <c:pt idx="130">
                  <c:v>105.58899999999997</c:v>
                </c:pt>
                <c:pt idx="131">
                  <c:v>105.22799999999998</c:v>
                </c:pt>
                <c:pt idx="132">
                  <c:v>103.65899999999999</c:v>
                </c:pt>
                <c:pt idx="133">
                  <c:v>104.90899999999999</c:v>
                </c:pt>
                <c:pt idx="134">
                  <c:v>103.78899999999999</c:v>
                </c:pt>
                <c:pt idx="135">
                  <c:v>102.405</c:v>
                </c:pt>
                <c:pt idx="136">
                  <c:v>104.67500000000001</c:v>
                </c:pt>
                <c:pt idx="137">
                  <c:v>103.654</c:v>
                </c:pt>
                <c:pt idx="138">
                  <c:v>105.44800000000001</c:v>
                </c:pt>
                <c:pt idx="139">
                  <c:v>100.25899999999999</c:v>
                </c:pt>
                <c:pt idx="140">
                  <c:v>104.399</c:v>
                </c:pt>
                <c:pt idx="141">
                  <c:v>102.98500000000001</c:v>
                </c:pt>
                <c:pt idx="142">
                  <c:v>103.93599999999998</c:v>
                </c:pt>
                <c:pt idx="143">
                  <c:v>98.202000000000027</c:v>
                </c:pt>
                <c:pt idx="144">
                  <c:v>98.801000000000016</c:v>
                </c:pt>
                <c:pt idx="145">
                  <c:v>97.361999999999995</c:v>
                </c:pt>
                <c:pt idx="146">
                  <c:v>101.809</c:v>
                </c:pt>
                <c:pt idx="147">
                  <c:v>101.07800000000003</c:v>
                </c:pt>
                <c:pt idx="148">
                  <c:v>104.80200000000002</c:v>
                </c:pt>
                <c:pt idx="149">
                  <c:v>105.00899999999999</c:v>
                </c:pt>
                <c:pt idx="150">
                  <c:v>106.71800000000002</c:v>
                </c:pt>
                <c:pt idx="151">
                  <c:v>109.34900000000002</c:v>
                </c:pt>
                <c:pt idx="152">
                  <c:v>106.58300000000003</c:v>
                </c:pt>
                <c:pt idx="153">
                  <c:v>104.999</c:v>
                </c:pt>
                <c:pt idx="154">
                  <c:v>103.03899999999999</c:v>
                </c:pt>
                <c:pt idx="155">
                  <c:v>105.31600000000003</c:v>
                </c:pt>
                <c:pt idx="156">
                  <c:v>108.72499999999999</c:v>
                </c:pt>
                <c:pt idx="157">
                  <c:v>110.46200000000002</c:v>
                </c:pt>
                <c:pt idx="158">
                  <c:v>110.36700000000002</c:v>
                </c:pt>
                <c:pt idx="159">
                  <c:v>111.40200000000002</c:v>
                </c:pt>
                <c:pt idx="160">
                  <c:v>110.10100000000003</c:v>
                </c:pt>
                <c:pt idx="161">
                  <c:v>111.56</c:v>
                </c:pt>
                <c:pt idx="162">
                  <c:v>110.76100000000002</c:v>
                </c:pt>
                <c:pt idx="163">
                  <c:v>116.30400000000003</c:v>
                </c:pt>
                <c:pt idx="164">
                  <c:v>118.68899999999999</c:v>
                </c:pt>
                <c:pt idx="165">
                  <c:v>122.00699999999998</c:v>
                </c:pt>
                <c:pt idx="166">
                  <c:v>121.904</c:v>
                </c:pt>
                <c:pt idx="167">
                  <c:v>124.15499999999997</c:v>
                </c:pt>
                <c:pt idx="168">
                  <c:v>121.81299999999999</c:v>
                </c:pt>
                <c:pt idx="169">
                  <c:v>119.13599999999997</c:v>
                </c:pt>
                <c:pt idx="170">
                  <c:v>118.05699999999999</c:v>
                </c:pt>
                <c:pt idx="171">
                  <c:v>127.93600000000004</c:v>
                </c:pt>
                <c:pt idx="172">
                  <c:v>128.10400000000001</c:v>
                </c:pt>
                <c:pt idx="173">
                  <c:v>131.34399999999999</c:v>
                </c:pt>
                <c:pt idx="174">
                  <c:v>133.476</c:v>
                </c:pt>
                <c:pt idx="175">
                  <c:v>133.31300000000002</c:v>
                </c:pt>
                <c:pt idx="176">
                  <c:v>131.077</c:v>
                </c:pt>
                <c:pt idx="177">
                  <c:v>125.41400000000002</c:v>
                </c:pt>
                <c:pt idx="178">
                  <c:v>125.05699999999999</c:v>
                </c:pt>
                <c:pt idx="179">
                  <c:v>126.15200000000002</c:v>
                </c:pt>
                <c:pt idx="180">
                  <c:v>119.10400000000001</c:v>
                </c:pt>
                <c:pt idx="181">
                  <c:v>118.91200000000001</c:v>
                </c:pt>
                <c:pt idx="182">
                  <c:v>119.434</c:v>
                </c:pt>
                <c:pt idx="183">
                  <c:v>117.59399999999999</c:v>
                </c:pt>
                <c:pt idx="184">
                  <c:v>118.17200000000003</c:v>
                </c:pt>
                <c:pt idx="185">
                  <c:v>119.02300000000002</c:v>
                </c:pt>
                <c:pt idx="186">
                  <c:v>122.44399999999996</c:v>
                </c:pt>
                <c:pt idx="187">
                  <c:v>121.50700000000001</c:v>
                </c:pt>
                <c:pt idx="188">
                  <c:v>121.76599999999999</c:v>
                </c:pt>
                <c:pt idx="189">
                  <c:v>123.29200000000003</c:v>
                </c:pt>
                <c:pt idx="190">
                  <c:v>121.40899999999999</c:v>
                </c:pt>
                <c:pt idx="191">
                  <c:v>127.23199999999997</c:v>
                </c:pt>
                <c:pt idx="192">
                  <c:v>124.92099999999999</c:v>
                </c:pt>
                <c:pt idx="193">
                  <c:v>124.12200000000001</c:v>
                </c:pt>
                <c:pt idx="194">
                  <c:v>124.48600000000002</c:v>
                </c:pt>
                <c:pt idx="195">
                  <c:v>119.17099999999996</c:v>
                </c:pt>
                <c:pt idx="196">
                  <c:v>122.96199999999999</c:v>
                </c:pt>
                <c:pt idx="197">
                  <c:v>118.916</c:v>
                </c:pt>
                <c:pt idx="198">
                  <c:v>114.89500000000004</c:v>
                </c:pt>
                <c:pt idx="199">
                  <c:v>108.65199999999999</c:v>
                </c:pt>
                <c:pt idx="200">
                  <c:v>106.82200000000003</c:v>
                </c:pt>
                <c:pt idx="201">
                  <c:v>107.49700000000001</c:v>
                </c:pt>
                <c:pt idx="202">
                  <c:v>108.47999999999999</c:v>
                </c:pt>
                <c:pt idx="203">
                  <c:v>105.70000000000002</c:v>
                </c:pt>
                <c:pt idx="204">
                  <c:v>113.60900000000001</c:v>
                </c:pt>
                <c:pt idx="205">
                  <c:v>91.848000000000013</c:v>
                </c:pt>
                <c:pt idx="206">
                  <c:v>96.715000000000003</c:v>
                </c:pt>
                <c:pt idx="207">
                  <c:v>102.965</c:v>
                </c:pt>
                <c:pt idx="208">
                  <c:v>106.09400000000002</c:v>
                </c:pt>
                <c:pt idx="209">
                  <c:v>102.12600000000003</c:v>
                </c:pt>
                <c:pt idx="210">
                  <c:v>105.81299999999999</c:v>
                </c:pt>
                <c:pt idx="211">
                  <c:v>108.965</c:v>
                </c:pt>
                <c:pt idx="212">
                  <c:v>107.09</c:v>
                </c:pt>
                <c:pt idx="213">
                  <c:v>109.333</c:v>
                </c:pt>
                <c:pt idx="214">
                  <c:v>109.28300000000002</c:v>
                </c:pt>
                <c:pt idx="215">
                  <c:v>113.089</c:v>
                </c:pt>
                <c:pt idx="216">
                  <c:v>112.14000000000001</c:v>
                </c:pt>
                <c:pt idx="217">
                  <c:v>108.09599999999998</c:v>
                </c:pt>
                <c:pt idx="218">
                  <c:v>109.27100000000002</c:v>
                </c:pt>
                <c:pt idx="219">
                  <c:v>109.22400000000002</c:v>
                </c:pt>
                <c:pt idx="220">
                  <c:v>109.76299999999998</c:v>
                </c:pt>
                <c:pt idx="221">
                  <c:v>107.23999999999998</c:v>
                </c:pt>
                <c:pt idx="222">
                  <c:v>100.124</c:v>
                </c:pt>
                <c:pt idx="223">
                  <c:v>98.87700000000001</c:v>
                </c:pt>
                <c:pt idx="224">
                  <c:v>94.93</c:v>
                </c:pt>
                <c:pt idx="225">
                  <c:v>102.06800000000001</c:v>
                </c:pt>
                <c:pt idx="226">
                  <c:v>94.942000000000007</c:v>
                </c:pt>
                <c:pt idx="227">
                  <c:v>96.085999999999984</c:v>
                </c:pt>
                <c:pt idx="228">
                  <c:v>99.64500000000001</c:v>
                </c:pt>
                <c:pt idx="229">
                  <c:v>100.47500000000002</c:v>
                </c:pt>
                <c:pt idx="230">
                  <c:v>104.43800000000002</c:v>
                </c:pt>
                <c:pt idx="231">
                  <c:v>100.14599999999996</c:v>
                </c:pt>
                <c:pt idx="232">
                  <c:v>95.511000000000024</c:v>
                </c:pt>
                <c:pt idx="233">
                  <c:v>99.242000000000019</c:v>
                </c:pt>
                <c:pt idx="234">
                  <c:v>106.13000000000002</c:v>
                </c:pt>
                <c:pt idx="235">
                  <c:v>103.66299999999998</c:v>
                </c:pt>
                <c:pt idx="236">
                  <c:v>103.47900000000001</c:v>
                </c:pt>
                <c:pt idx="237">
                  <c:v>119.53</c:v>
                </c:pt>
                <c:pt idx="238">
                  <c:v>117.89400000000001</c:v>
                </c:pt>
                <c:pt idx="239">
                  <c:v>117.262</c:v>
                </c:pt>
                <c:pt idx="240">
                  <c:v>109.39099999999999</c:v>
                </c:pt>
                <c:pt idx="241">
                  <c:v>100.19099999999997</c:v>
                </c:pt>
                <c:pt idx="242">
                  <c:v>94.467999999999989</c:v>
                </c:pt>
                <c:pt idx="243">
                  <c:v>93.286999999999978</c:v>
                </c:pt>
                <c:pt idx="244">
                  <c:v>93.489999999999981</c:v>
                </c:pt>
                <c:pt idx="245">
                  <c:v>104.52500000000001</c:v>
                </c:pt>
                <c:pt idx="246">
                  <c:v>110.227</c:v>
                </c:pt>
                <c:pt idx="247">
                  <c:v>108.23800000000003</c:v>
                </c:pt>
                <c:pt idx="248">
                  <c:v>105.66099999999997</c:v>
                </c:pt>
                <c:pt idx="249">
                  <c:v>107.68799999999999</c:v>
                </c:pt>
                <c:pt idx="250">
                  <c:v>107.387</c:v>
                </c:pt>
                <c:pt idx="251">
                  <c:v>103.39600000000002</c:v>
                </c:pt>
                <c:pt idx="252">
                  <c:v>107.97599999999997</c:v>
                </c:pt>
                <c:pt idx="253">
                  <c:v>110.49099999999999</c:v>
                </c:pt>
                <c:pt idx="254">
                  <c:v>112.28800000000001</c:v>
                </c:pt>
                <c:pt idx="255">
                  <c:v>105.57</c:v>
                </c:pt>
                <c:pt idx="256">
                  <c:v>98.731999999999971</c:v>
                </c:pt>
                <c:pt idx="257">
                  <c:v>98.911999999999978</c:v>
                </c:pt>
                <c:pt idx="258">
                  <c:v>94.872999999999962</c:v>
                </c:pt>
                <c:pt idx="259">
                  <c:v>92.940999999999974</c:v>
                </c:pt>
                <c:pt idx="260">
                  <c:v>93.121000000000038</c:v>
                </c:pt>
                <c:pt idx="261">
                  <c:v>96.413000000000011</c:v>
                </c:pt>
                <c:pt idx="262">
                  <c:v>95.748000000000019</c:v>
                </c:pt>
                <c:pt idx="263">
                  <c:v>94.064000000000021</c:v>
                </c:pt>
                <c:pt idx="264">
                  <c:v>93.581999999999994</c:v>
                </c:pt>
                <c:pt idx="265">
                  <c:v>87.19599999999997</c:v>
                </c:pt>
                <c:pt idx="266">
                  <c:v>79.719000000000051</c:v>
                </c:pt>
                <c:pt idx="267">
                  <c:v>77.358000000000004</c:v>
                </c:pt>
                <c:pt idx="268">
                  <c:v>80.923000000000002</c:v>
                </c:pt>
                <c:pt idx="269">
                  <c:v>83.540999999999997</c:v>
                </c:pt>
                <c:pt idx="270">
                  <c:v>83.52600000000001</c:v>
                </c:pt>
                <c:pt idx="271">
                  <c:v>89.578000000000031</c:v>
                </c:pt>
                <c:pt idx="272">
                  <c:v>83.72199999999998</c:v>
                </c:pt>
                <c:pt idx="273">
                  <c:v>82.660000000000025</c:v>
                </c:pt>
                <c:pt idx="274">
                  <c:v>81.836999999999989</c:v>
                </c:pt>
                <c:pt idx="275">
                  <c:v>79.698000000000036</c:v>
                </c:pt>
                <c:pt idx="276">
                  <c:v>73.753000000000043</c:v>
                </c:pt>
                <c:pt idx="277">
                  <c:v>65.162000000000035</c:v>
                </c:pt>
                <c:pt idx="278">
                  <c:v>66.29400000000004</c:v>
                </c:pt>
                <c:pt idx="279">
                  <c:v>69.534000000000049</c:v>
                </c:pt>
                <c:pt idx="280">
                  <c:v>67.79200000000003</c:v>
                </c:pt>
                <c:pt idx="281">
                  <c:v>71.38</c:v>
                </c:pt>
                <c:pt idx="282">
                  <c:v>62.27600000000001</c:v>
                </c:pt>
                <c:pt idx="283">
                  <c:v>61.971000000000004</c:v>
                </c:pt>
                <c:pt idx="284">
                  <c:v>61.796999999999969</c:v>
                </c:pt>
                <c:pt idx="285">
                  <c:v>69.361999999999966</c:v>
                </c:pt>
                <c:pt idx="286">
                  <c:v>75.382999999999981</c:v>
                </c:pt>
                <c:pt idx="287">
                  <c:v>75.526999999999987</c:v>
                </c:pt>
                <c:pt idx="288">
                  <c:v>76.106999999999971</c:v>
                </c:pt>
                <c:pt idx="289">
                  <c:v>77.166999999999973</c:v>
                </c:pt>
                <c:pt idx="290">
                  <c:v>73.634000000000015</c:v>
                </c:pt>
                <c:pt idx="291">
                  <c:v>63.544999999999959</c:v>
                </c:pt>
                <c:pt idx="292">
                  <c:v>60.300000000000011</c:v>
                </c:pt>
                <c:pt idx="293">
                  <c:v>61.20599999999996</c:v>
                </c:pt>
                <c:pt idx="294">
                  <c:v>52.224000000000046</c:v>
                </c:pt>
                <c:pt idx="295">
                  <c:v>51.77600000000001</c:v>
                </c:pt>
                <c:pt idx="296">
                  <c:v>55.488</c:v>
                </c:pt>
                <c:pt idx="297">
                  <c:v>57.892999999999972</c:v>
                </c:pt>
                <c:pt idx="298">
                  <c:v>57.168000000000006</c:v>
                </c:pt>
                <c:pt idx="299">
                  <c:v>58.449000000000012</c:v>
                </c:pt>
                <c:pt idx="300">
                  <c:v>51.479000000000042</c:v>
                </c:pt>
                <c:pt idx="301">
                  <c:v>51.826999999999998</c:v>
                </c:pt>
                <c:pt idx="302">
                  <c:v>49.008999999999958</c:v>
                </c:pt>
                <c:pt idx="303">
                  <c:v>49.767999999999972</c:v>
                </c:pt>
                <c:pt idx="304">
                  <c:v>50.950999999999965</c:v>
                </c:pt>
                <c:pt idx="305">
                  <c:v>45.75</c:v>
                </c:pt>
                <c:pt idx="306">
                  <c:v>47.154999999999973</c:v>
                </c:pt>
                <c:pt idx="307">
                  <c:v>44.84899999999999</c:v>
                </c:pt>
                <c:pt idx="308">
                  <c:v>49.38900000000001</c:v>
                </c:pt>
                <c:pt idx="309">
                  <c:v>51.968999999999994</c:v>
                </c:pt>
                <c:pt idx="310">
                  <c:v>48.449999999999989</c:v>
                </c:pt>
                <c:pt idx="311">
                  <c:v>45.305000000000007</c:v>
                </c:pt>
                <c:pt idx="312">
                  <c:v>27.938999999999965</c:v>
                </c:pt>
                <c:pt idx="313">
                  <c:v>44.988</c:v>
                </c:pt>
                <c:pt idx="314">
                  <c:v>43.367999999999995</c:v>
                </c:pt>
                <c:pt idx="315">
                  <c:v>47.968000000000018</c:v>
                </c:pt>
                <c:pt idx="316">
                  <c:v>49.261000000000024</c:v>
                </c:pt>
                <c:pt idx="317">
                  <c:v>52.531000000000006</c:v>
                </c:pt>
                <c:pt idx="318">
                  <c:v>52.81</c:v>
                </c:pt>
                <c:pt idx="319">
                  <c:v>59.19599999999997</c:v>
                </c:pt>
                <c:pt idx="320">
                  <c:v>63.093000000000018</c:v>
                </c:pt>
                <c:pt idx="321">
                  <c:v>66.550999999999988</c:v>
                </c:pt>
                <c:pt idx="322">
                  <c:v>71.676999999999964</c:v>
                </c:pt>
                <c:pt idx="323">
                  <c:v>64.479999999999961</c:v>
                </c:pt>
                <c:pt idx="324">
                  <c:v>59.709000000000003</c:v>
                </c:pt>
                <c:pt idx="325">
                  <c:v>63.959000000000003</c:v>
                </c:pt>
                <c:pt idx="326">
                  <c:v>61.353000000000009</c:v>
                </c:pt>
                <c:pt idx="327">
                  <c:v>61.834000000000003</c:v>
                </c:pt>
                <c:pt idx="328">
                  <c:v>74.903999999999996</c:v>
                </c:pt>
                <c:pt idx="329">
                  <c:v>77.014999999999986</c:v>
                </c:pt>
                <c:pt idx="330">
                  <c:v>70.100000000000023</c:v>
                </c:pt>
                <c:pt idx="331">
                  <c:v>77.432999999999993</c:v>
                </c:pt>
                <c:pt idx="332">
                  <c:v>68.742999999999995</c:v>
                </c:pt>
                <c:pt idx="333">
                  <c:v>49.607000000000028</c:v>
                </c:pt>
                <c:pt idx="334">
                  <c:v>44.44</c:v>
                </c:pt>
                <c:pt idx="335">
                  <c:v>41.019000000000005</c:v>
                </c:pt>
                <c:pt idx="336">
                  <c:v>38.052999999999997</c:v>
                </c:pt>
                <c:pt idx="337">
                  <c:v>36.723000000000013</c:v>
                </c:pt>
                <c:pt idx="338">
                  <c:v>37.377999999999986</c:v>
                </c:pt>
                <c:pt idx="339">
                  <c:v>38.694000000000017</c:v>
                </c:pt>
                <c:pt idx="340">
                  <c:v>36.849000000000046</c:v>
                </c:pt>
                <c:pt idx="341">
                  <c:v>38.959000000000003</c:v>
                </c:pt>
                <c:pt idx="342">
                  <c:v>39.355999999999995</c:v>
                </c:pt>
                <c:pt idx="343">
                  <c:v>33.239999999999952</c:v>
                </c:pt>
                <c:pt idx="344">
                  <c:v>27.006999999999948</c:v>
                </c:pt>
                <c:pt idx="345">
                  <c:v>18.649000000000001</c:v>
                </c:pt>
                <c:pt idx="346">
                  <c:v>17.42900000000003</c:v>
                </c:pt>
                <c:pt idx="347">
                  <c:v>21.215000000000032</c:v>
                </c:pt>
                <c:pt idx="348">
                  <c:v>19.383000000000038</c:v>
                </c:pt>
                <c:pt idx="349">
                  <c:v>19.149999999999977</c:v>
                </c:pt>
                <c:pt idx="350">
                  <c:v>17.852000000000032</c:v>
                </c:pt>
                <c:pt idx="351">
                  <c:v>28.939999999999998</c:v>
                </c:pt>
                <c:pt idx="352">
                  <c:v>27.168000000000006</c:v>
                </c:pt>
                <c:pt idx="353">
                  <c:v>23.778999999999996</c:v>
                </c:pt>
                <c:pt idx="354">
                  <c:v>15.474999999999966</c:v>
                </c:pt>
                <c:pt idx="355">
                  <c:v>13.603999999999985</c:v>
                </c:pt>
                <c:pt idx="356">
                  <c:v>24.091000000000008</c:v>
                </c:pt>
                <c:pt idx="357">
                  <c:v>32.849999999999966</c:v>
                </c:pt>
                <c:pt idx="358">
                  <c:v>32.875999999999976</c:v>
                </c:pt>
                <c:pt idx="359">
                  <c:v>27.674000000000035</c:v>
                </c:pt>
                <c:pt idx="360">
                  <c:v>23.935999999999979</c:v>
                </c:pt>
                <c:pt idx="361">
                  <c:v>21.588999999999999</c:v>
                </c:pt>
                <c:pt idx="362">
                  <c:v>15.516999999999996</c:v>
                </c:pt>
                <c:pt idx="363">
                  <c:v>14.90100000000001</c:v>
                </c:pt>
                <c:pt idx="364">
                  <c:v>12.772000000000048</c:v>
                </c:pt>
                <c:pt idx="365">
                  <c:v>14.15100000000001</c:v>
                </c:pt>
                <c:pt idx="366">
                  <c:v>10.704000000000008</c:v>
                </c:pt>
                <c:pt idx="367">
                  <c:v>8.1330000000000382</c:v>
                </c:pt>
                <c:pt idx="368">
                  <c:v>8.4000000000000341</c:v>
                </c:pt>
                <c:pt idx="369">
                  <c:v>9.4250000000000114</c:v>
                </c:pt>
                <c:pt idx="370">
                  <c:v>10.590000000000032</c:v>
                </c:pt>
                <c:pt idx="371">
                  <c:v>8.4089999999999918</c:v>
                </c:pt>
                <c:pt idx="372">
                  <c:v>8.7740000000000009</c:v>
                </c:pt>
                <c:pt idx="373">
                  <c:v>4.6159999999999854</c:v>
                </c:pt>
                <c:pt idx="374">
                  <c:v>4.4320000000000164</c:v>
                </c:pt>
                <c:pt idx="375">
                  <c:v>8.1800000000000068</c:v>
                </c:pt>
                <c:pt idx="376">
                  <c:v>0.57300000000003593</c:v>
                </c:pt>
                <c:pt idx="377">
                  <c:v>2.9569999999999936</c:v>
                </c:pt>
                <c:pt idx="378">
                  <c:v>-18.218999999999994</c:v>
                </c:pt>
                <c:pt idx="379">
                  <c:v>-20.04200000000003</c:v>
                </c:pt>
                <c:pt idx="380">
                  <c:v>-24.699999999999989</c:v>
                </c:pt>
                <c:pt idx="381">
                  <c:v>-24.447999999999979</c:v>
                </c:pt>
                <c:pt idx="382">
                  <c:v>-14.65300000000002</c:v>
                </c:pt>
                <c:pt idx="383">
                  <c:v>-11.546999999999969</c:v>
                </c:pt>
                <c:pt idx="384">
                  <c:v>-8.8439999999999941</c:v>
                </c:pt>
                <c:pt idx="385">
                  <c:v>-9.8690000000000282</c:v>
                </c:pt>
                <c:pt idx="386">
                  <c:v>-8.1779999999999973</c:v>
                </c:pt>
                <c:pt idx="387">
                  <c:v>-8.1129999999999995</c:v>
                </c:pt>
                <c:pt idx="388">
                  <c:v>-4.3840000000000146</c:v>
                </c:pt>
                <c:pt idx="389">
                  <c:v>-2.4900000000000091</c:v>
                </c:pt>
                <c:pt idx="390">
                  <c:v>-2.2299999999999613</c:v>
                </c:pt>
                <c:pt idx="391">
                  <c:v>-2.8919999999999959</c:v>
                </c:pt>
                <c:pt idx="392">
                  <c:v>-1.6050000000000182</c:v>
                </c:pt>
                <c:pt idx="393">
                  <c:v>-2.1680000000000064</c:v>
                </c:pt>
                <c:pt idx="394">
                  <c:v>-11.16500000000002</c:v>
                </c:pt>
                <c:pt idx="395">
                  <c:v>-15.42900000000003</c:v>
                </c:pt>
                <c:pt idx="396">
                  <c:v>-15.577999999999975</c:v>
                </c:pt>
                <c:pt idx="397">
                  <c:v>-12.067000000000007</c:v>
                </c:pt>
                <c:pt idx="398">
                  <c:v>-8.9750000000000227</c:v>
                </c:pt>
                <c:pt idx="399">
                  <c:v>-5.0199999999999818</c:v>
                </c:pt>
                <c:pt idx="400">
                  <c:v>-1.0529999999999973</c:v>
                </c:pt>
                <c:pt idx="401">
                  <c:v>10.855999999999995</c:v>
                </c:pt>
                <c:pt idx="402">
                  <c:v>4.5939999999999941</c:v>
                </c:pt>
                <c:pt idx="403">
                  <c:v>9.6850000000000023</c:v>
                </c:pt>
                <c:pt idx="404">
                  <c:v>11.40100000000001</c:v>
                </c:pt>
                <c:pt idx="405">
                  <c:v>13.113</c:v>
                </c:pt>
                <c:pt idx="406">
                  <c:v>15.51600000000002</c:v>
                </c:pt>
                <c:pt idx="407">
                  <c:v>15.37700000000001</c:v>
                </c:pt>
                <c:pt idx="408">
                  <c:v>15.074999999999989</c:v>
                </c:pt>
                <c:pt idx="409">
                  <c:v>15.713000000000022</c:v>
                </c:pt>
                <c:pt idx="410">
                  <c:v>16.274000000000001</c:v>
                </c:pt>
                <c:pt idx="411">
                  <c:v>22.935000000000002</c:v>
                </c:pt>
                <c:pt idx="412">
                  <c:v>25.406000000000006</c:v>
                </c:pt>
                <c:pt idx="413">
                  <c:v>25.550999999999988</c:v>
                </c:pt>
                <c:pt idx="414">
                  <c:v>28.377999999999986</c:v>
                </c:pt>
                <c:pt idx="415">
                  <c:v>29.13900000000001</c:v>
                </c:pt>
                <c:pt idx="416">
                  <c:v>30.194999999999993</c:v>
                </c:pt>
                <c:pt idx="417">
                  <c:v>35.91500000000002</c:v>
                </c:pt>
                <c:pt idx="418">
                  <c:v>41.079999999999984</c:v>
                </c:pt>
                <c:pt idx="419">
                  <c:v>44.374000000000024</c:v>
                </c:pt>
                <c:pt idx="420">
                  <c:v>42.817000000000007</c:v>
                </c:pt>
                <c:pt idx="421">
                  <c:v>44.741000000000042</c:v>
                </c:pt>
                <c:pt idx="422">
                  <c:v>48.774000000000001</c:v>
                </c:pt>
                <c:pt idx="423">
                  <c:v>48.225000000000023</c:v>
                </c:pt>
                <c:pt idx="424">
                  <c:v>45.600999999999999</c:v>
                </c:pt>
                <c:pt idx="425">
                  <c:v>41.555000000000007</c:v>
                </c:pt>
                <c:pt idx="426">
                  <c:v>36.620000000000005</c:v>
                </c:pt>
                <c:pt idx="427">
                  <c:v>32.92900000000003</c:v>
                </c:pt>
                <c:pt idx="428">
                  <c:v>34.942999999999984</c:v>
                </c:pt>
                <c:pt idx="429">
                  <c:v>35.768000000000029</c:v>
                </c:pt>
                <c:pt idx="430">
                  <c:v>42.411999999999978</c:v>
                </c:pt>
                <c:pt idx="431">
                  <c:v>45.555000000000007</c:v>
                </c:pt>
                <c:pt idx="432">
                  <c:v>45.871000000000038</c:v>
                </c:pt>
                <c:pt idx="433">
                  <c:v>51.229000000000042</c:v>
                </c:pt>
                <c:pt idx="434">
                  <c:v>53.689000000000021</c:v>
                </c:pt>
                <c:pt idx="435">
                  <c:v>55.81699999999995</c:v>
                </c:pt>
                <c:pt idx="436">
                  <c:v>60.72399999999999</c:v>
                </c:pt>
                <c:pt idx="437">
                  <c:v>61.700000000000045</c:v>
                </c:pt>
                <c:pt idx="438">
                  <c:v>64.05400000000003</c:v>
                </c:pt>
                <c:pt idx="439">
                  <c:v>66.019000000000005</c:v>
                </c:pt>
                <c:pt idx="440">
                  <c:v>67.282000000000039</c:v>
                </c:pt>
                <c:pt idx="441">
                  <c:v>67.498999999999967</c:v>
                </c:pt>
                <c:pt idx="442">
                  <c:v>67.209000000000032</c:v>
                </c:pt>
                <c:pt idx="443">
                  <c:v>69.450999999999993</c:v>
                </c:pt>
                <c:pt idx="444">
                  <c:v>68.586000000000013</c:v>
                </c:pt>
                <c:pt idx="445">
                  <c:v>69.721000000000004</c:v>
                </c:pt>
                <c:pt idx="446">
                  <c:v>69.638000000000005</c:v>
                </c:pt>
                <c:pt idx="447">
                  <c:v>72.480000000000018</c:v>
                </c:pt>
                <c:pt idx="448">
                  <c:v>73.180999999999983</c:v>
                </c:pt>
                <c:pt idx="449">
                  <c:v>73.019999999999982</c:v>
                </c:pt>
                <c:pt idx="450">
                  <c:v>68.896999999999991</c:v>
                </c:pt>
                <c:pt idx="451">
                  <c:v>69.167999999999978</c:v>
                </c:pt>
                <c:pt idx="452">
                  <c:v>70.951999999999998</c:v>
                </c:pt>
                <c:pt idx="453">
                  <c:v>71.570000000000022</c:v>
                </c:pt>
                <c:pt idx="454">
                  <c:v>70.600999999999999</c:v>
                </c:pt>
                <c:pt idx="455">
                  <c:v>71.570999999999998</c:v>
                </c:pt>
                <c:pt idx="456">
                  <c:v>71.438000000000017</c:v>
                </c:pt>
                <c:pt idx="457">
                  <c:v>69.518999999999977</c:v>
                </c:pt>
                <c:pt idx="458">
                  <c:v>66.060999999999979</c:v>
                </c:pt>
                <c:pt idx="459">
                  <c:v>65.351000000000028</c:v>
                </c:pt>
                <c:pt idx="460">
                  <c:v>66.837999999999994</c:v>
                </c:pt>
                <c:pt idx="461">
                  <c:v>69.479000000000013</c:v>
                </c:pt>
                <c:pt idx="462">
                  <c:v>66.875</c:v>
                </c:pt>
                <c:pt idx="463">
                  <c:v>63.166999999999973</c:v>
                </c:pt>
                <c:pt idx="464">
                  <c:v>62.668000000000006</c:v>
                </c:pt>
                <c:pt idx="465">
                  <c:v>60.632000000000005</c:v>
                </c:pt>
                <c:pt idx="466">
                  <c:v>60.781999999999982</c:v>
                </c:pt>
                <c:pt idx="467">
                  <c:v>61.511000000000024</c:v>
                </c:pt>
                <c:pt idx="468">
                  <c:v>61.158999999999992</c:v>
                </c:pt>
                <c:pt idx="469">
                  <c:v>61.87299999999999</c:v>
                </c:pt>
                <c:pt idx="470">
                  <c:v>62.173000000000002</c:v>
                </c:pt>
                <c:pt idx="471">
                  <c:v>63.289000000000044</c:v>
                </c:pt>
                <c:pt idx="472">
                  <c:v>63.547000000000025</c:v>
                </c:pt>
                <c:pt idx="473">
                  <c:v>63.949000000000012</c:v>
                </c:pt>
                <c:pt idx="474">
                  <c:v>64.738999999999976</c:v>
                </c:pt>
                <c:pt idx="475">
                  <c:v>62.84699999999998</c:v>
                </c:pt>
                <c:pt idx="476">
                  <c:v>64.909999999999968</c:v>
                </c:pt>
                <c:pt idx="477">
                  <c:v>66.459000000000003</c:v>
                </c:pt>
                <c:pt idx="478">
                  <c:v>65.596000000000004</c:v>
                </c:pt>
                <c:pt idx="479">
                  <c:v>67.855999999999995</c:v>
                </c:pt>
                <c:pt idx="480">
                  <c:v>67.798000000000002</c:v>
                </c:pt>
                <c:pt idx="481">
                  <c:v>68.795000000000016</c:v>
                </c:pt>
                <c:pt idx="482">
                  <c:v>71.311000000000035</c:v>
                </c:pt>
                <c:pt idx="483">
                  <c:v>70.075999999999993</c:v>
                </c:pt>
                <c:pt idx="484">
                  <c:v>70.630999999999972</c:v>
                </c:pt>
                <c:pt idx="485">
                  <c:v>71.928000000000026</c:v>
                </c:pt>
                <c:pt idx="486">
                  <c:v>72.262</c:v>
                </c:pt>
                <c:pt idx="487">
                  <c:v>72.200000000000017</c:v>
                </c:pt>
                <c:pt idx="488">
                  <c:v>76.404000000000025</c:v>
                </c:pt>
                <c:pt idx="489">
                  <c:v>74.279000000000025</c:v>
                </c:pt>
                <c:pt idx="490">
                  <c:v>74.70799999999997</c:v>
                </c:pt>
                <c:pt idx="491">
                  <c:v>70.972999999999985</c:v>
                </c:pt>
                <c:pt idx="492">
                  <c:v>72.242000000000019</c:v>
                </c:pt>
                <c:pt idx="493">
                  <c:v>72.306000000000012</c:v>
                </c:pt>
                <c:pt idx="494">
                  <c:v>74.803999999999974</c:v>
                </c:pt>
                <c:pt idx="495">
                  <c:v>75.156000000000006</c:v>
                </c:pt>
                <c:pt idx="496">
                  <c:v>76.41900000000004</c:v>
                </c:pt>
                <c:pt idx="497">
                  <c:v>78.18100000000004</c:v>
                </c:pt>
                <c:pt idx="498">
                  <c:v>82.975000000000023</c:v>
                </c:pt>
                <c:pt idx="499">
                  <c:v>83.716000000000008</c:v>
                </c:pt>
                <c:pt idx="500">
                  <c:v>84.869</c:v>
                </c:pt>
                <c:pt idx="501">
                  <c:v>83.239999999999981</c:v>
                </c:pt>
                <c:pt idx="502">
                  <c:v>83.252999999999986</c:v>
                </c:pt>
                <c:pt idx="503">
                  <c:v>82.677999999999997</c:v>
                </c:pt>
                <c:pt idx="504">
                  <c:v>82.846000000000004</c:v>
                </c:pt>
                <c:pt idx="505">
                  <c:v>81.362000000000023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13-4786-8E06-1822579619AC}"/>
            </c:ext>
          </c:extLst>
        </c:ser>
        <c:ser>
          <c:idx val="6"/>
          <c:order val="6"/>
          <c:tx>
            <c:strRef>
              <c:f>'directH (tkr)'!$C$50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(tkr)'!$F$50:$SQ$50</c:f>
              <c:numCache>
                <c:formatCode>0</c:formatCode>
                <c:ptCount val="506"/>
                <c:pt idx="0">
                  <c:v>20.454999999999984</c:v>
                </c:pt>
                <c:pt idx="1">
                  <c:v>13.158000000000015</c:v>
                </c:pt>
                <c:pt idx="2">
                  <c:v>13.055000000000007</c:v>
                </c:pt>
                <c:pt idx="3">
                  <c:v>2.2520000000000095</c:v>
                </c:pt>
                <c:pt idx="4">
                  <c:v>-3.5029999999999859</c:v>
                </c:pt>
                <c:pt idx="5">
                  <c:v>-4.6510000000000105</c:v>
                </c:pt>
                <c:pt idx="6">
                  <c:v>4.2470000000000141</c:v>
                </c:pt>
                <c:pt idx="7">
                  <c:v>6.9049999999999727</c:v>
                </c:pt>
                <c:pt idx="8">
                  <c:v>2.97199999999998</c:v>
                </c:pt>
                <c:pt idx="9">
                  <c:v>13.119000000000028</c:v>
                </c:pt>
                <c:pt idx="10">
                  <c:v>17.488</c:v>
                </c:pt>
                <c:pt idx="11">
                  <c:v>42.684000000000026</c:v>
                </c:pt>
                <c:pt idx="12">
                  <c:v>61.146000000000015</c:v>
                </c:pt>
                <c:pt idx="13">
                  <c:v>48.826000000000022</c:v>
                </c:pt>
                <c:pt idx="14">
                  <c:v>52.826000000000022</c:v>
                </c:pt>
                <c:pt idx="15">
                  <c:v>39.711999999999989</c:v>
                </c:pt>
                <c:pt idx="16">
                  <c:v>59.558999999999969</c:v>
                </c:pt>
                <c:pt idx="17">
                  <c:v>79.509999999999991</c:v>
                </c:pt>
                <c:pt idx="18">
                  <c:v>129.42000000000002</c:v>
                </c:pt>
                <c:pt idx="19">
                  <c:v>113.41699999999997</c:v>
                </c:pt>
                <c:pt idx="20">
                  <c:v>77.937000000000012</c:v>
                </c:pt>
                <c:pt idx="21">
                  <c:v>64.246999999999957</c:v>
                </c:pt>
                <c:pt idx="22">
                  <c:v>37.557999999999993</c:v>
                </c:pt>
                <c:pt idx="23">
                  <c:v>32.685000000000002</c:v>
                </c:pt>
                <c:pt idx="24">
                  <c:v>39.867000000000019</c:v>
                </c:pt>
                <c:pt idx="25">
                  <c:v>57.338000000000022</c:v>
                </c:pt>
                <c:pt idx="26">
                  <c:v>60.88900000000001</c:v>
                </c:pt>
                <c:pt idx="27">
                  <c:v>40.250999999999976</c:v>
                </c:pt>
                <c:pt idx="28">
                  <c:v>11.800000000000011</c:v>
                </c:pt>
                <c:pt idx="29">
                  <c:v>19.324000000000012</c:v>
                </c:pt>
                <c:pt idx="30">
                  <c:v>25.441000000000031</c:v>
                </c:pt>
                <c:pt idx="31">
                  <c:v>19.113</c:v>
                </c:pt>
                <c:pt idx="32">
                  <c:v>4.4590000000000032</c:v>
                </c:pt>
                <c:pt idx="33">
                  <c:v>-31.420999999999992</c:v>
                </c:pt>
                <c:pt idx="34">
                  <c:v>-47.802999999999997</c:v>
                </c:pt>
                <c:pt idx="35">
                  <c:v>-46.151999999999987</c:v>
                </c:pt>
                <c:pt idx="36">
                  <c:v>-29.745999999999981</c:v>
                </c:pt>
                <c:pt idx="37">
                  <c:v>-18.98599999999999</c:v>
                </c:pt>
                <c:pt idx="38">
                  <c:v>-25.211999999999989</c:v>
                </c:pt>
                <c:pt idx="39">
                  <c:v>-37.439000000000021</c:v>
                </c:pt>
                <c:pt idx="40">
                  <c:v>-35.043000000000006</c:v>
                </c:pt>
                <c:pt idx="41">
                  <c:v>-45.074000000000012</c:v>
                </c:pt>
                <c:pt idx="42">
                  <c:v>-50.589999999999975</c:v>
                </c:pt>
                <c:pt idx="43">
                  <c:v>-75.545000000000073</c:v>
                </c:pt>
                <c:pt idx="44">
                  <c:v>-33.628999999999962</c:v>
                </c:pt>
                <c:pt idx="45">
                  <c:v>-14.944999999999993</c:v>
                </c:pt>
                <c:pt idx="46">
                  <c:v>1.5329999999999586</c:v>
                </c:pt>
                <c:pt idx="47">
                  <c:v>17.634999999999991</c:v>
                </c:pt>
                <c:pt idx="48">
                  <c:v>6.6680000000000064</c:v>
                </c:pt>
                <c:pt idx="49">
                  <c:v>-12.111999999999966</c:v>
                </c:pt>
                <c:pt idx="50">
                  <c:v>-60.46100000000007</c:v>
                </c:pt>
                <c:pt idx="51">
                  <c:v>-48.059000000000026</c:v>
                </c:pt>
                <c:pt idx="52">
                  <c:v>-23.168999999999983</c:v>
                </c:pt>
                <c:pt idx="53">
                  <c:v>7.632000000000005</c:v>
                </c:pt>
                <c:pt idx="54">
                  <c:v>25.202999999999975</c:v>
                </c:pt>
                <c:pt idx="55">
                  <c:v>67.15500000000003</c:v>
                </c:pt>
                <c:pt idx="56">
                  <c:v>94.94599999999997</c:v>
                </c:pt>
                <c:pt idx="57">
                  <c:v>16.173999999999978</c:v>
                </c:pt>
                <c:pt idx="58">
                  <c:v>-40.82000000000005</c:v>
                </c:pt>
                <c:pt idx="59">
                  <c:v>-47.892999999999915</c:v>
                </c:pt>
                <c:pt idx="60">
                  <c:v>-78.995000000000005</c:v>
                </c:pt>
                <c:pt idx="61">
                  <c:v>-81.097999999999956</c:v>
                </c:pt>
                <c:pt idx="62">
                  <c:v>-51.891000000000076</c:v>
                </c:pt>
                <c:pt idx="63">
                  <c:v>-33.403999999999996</c:v>
                </c:pt>
                <c:pt idx="64">
                  <c:v>-25.867999999999938</c:v>
                </c:pt>
                <c:pt idx="65">
                  <c:v>-22.627999999999929</c:v>
                </c:pt>
                <c:pt idx="66">
                  <c:v>17.383999999999958</c:v>
                </c:pt>
                <c:pt idx="67">
                  <c:v>10.922000000000025</c:v>
                </c:pt>
                <c:pt idx="68">
                  <c:v>27.546999999999969</c:v>
                </c:pt>
                <c:pt idx="69">
                  <c:v>-44.583999999999946</c:v>
                </c:pt>
                <c:pt idx="70">
                  <c:v>-56.612999999999943</c:v>
                </c:pt>
                <c:pt idx="71">
                  <c:v>-27.615000000000009</c:v>
                </c:pt>
                <c:pt idx="72">
                  <c:v>-113.82600000000002</c:v>
                </c:pt>
                <c:pt idx="73">
                  <c:v>-140.31600000000003</c:v>
                </c:pt>
                <c:pt idx="74">
                  <c:v>-40.576999999999998</c:v>
                </c:pt>
                <c:pt idx="75">
                  <c:v>-38.725000000000023</c:v>
                </c:pt>
                <c:pt idx="76">
                  <c:v>27.615000000000009</c:v>
                </c:pt>
                <c:pt idx="77">
                  <c:v>53.31</c:v>
                </c:pt>
                <c:pt idx="78">
                  <c:v>80.613999999999976</c:v>
                </c:pt>
                <c:pt idx="79">
                  <c:v>97.389999999999986</c:v>
                </c:pt>
                <c:pt idx="80">
                  <c:v>79.389999999999986</c:v>
                </c:pt>
                <c:pt idx="81">
                  <c:v>123.89400000000001</c:v>
                </c:pt>
                <c:pt idx="82">
                  <c:v>128.26900000000001</c:v>
                </c:pt>
                <c:pt idx="83">
                  <c:v>133.31799999999998</c:v>
                </c:pt>
                <c:pt idx="84">
                  <c:v>126.047</c:v>
                </c:pt>
                <c:pt idx="85">
                  <c:v>100.48099999999999</c:v>
                </c:pt>
                <c:pt idx="86">
                  <c:v>100.72000000000003</c:v>
                </c:pt>
                <c:pt idx="87">
                  <c:v>115.11700000000002</c:v>
                </c:pt>
                <c:pt idx="88">
                  <c:v>123.69999999999999</c:v>
                </c:pt>
                <c:pt idx="89">
                  <c:v>135.82500000000002</c:v>
                </c:pt>
                <c:pt idx="90">
                  <c:v>137.68600000000001</c:v>
                </c:pt>
                <c:pt idx="91">
                  <c:v>144.95700000000002</c:v>
                </c:pt>
                <c:pt idx="92">
                  <c:v>144.97499999999997</c:v>
                </c:pt>
                <c:pt idx="93">
                  <c:v>141.97</c:v>
                </c:pt>
                <c:pt idx="94">
                  <c:v>142.70499999999998</c:v>
                </c:pt>
                <c:pt idx="95">
                  <c:v>142.21599999999998</c:v>
                </c:pt>
                <c:pt idx="96">
                  <c:v>144.017</c:v>
                </c:pt>
                <c:pt idx="97">
                  <c:v>143.68000000000004</c:v>
                </c:pt>
                <c:pt idx="98">
                  <c:v>142.53699999999998</c:v>
                </c:pt>
                <c:pt idx="99">
                  <c:v>143.32100000000003</c:v>
                </c:pt>
                <c:pt idx="100">
                  <c:v>144.54099999999997</c:v>
                </c:pt>
                <c:pt idx="101">
                  <c:v>142.84800000000001</c:v>
                </c:pt>
                <c:pt idx="102">
                  <c:v>140.56400000000002</c:v>
                </c:pt>
                <c:pt idx="103">
                  <c:v>137.47300000000001</c:v>
                </c:pt>
                <c:pt idx="104">
                  <c:v>136.70400000000001</c:v>
                </c:pt>
                <c:pt idx="105">
                  <c:v>135.23599999999999</c:v>
                </c:pt>
                <c:pt idx="106">
                  <c:v>136.67699999999999</c:v>
                </c:pt>
                <c:pt idx="107">
                  <c:v>134.84499999999997</c:v>
                </c:pt>
                <c:pt idx="108">
                  <c:v>132.96299999999999</c:v>
                </c:pt>
                <c:pt idx="109">
                  <c:v>129.45000000000002</c:v>
                </c:pt>
                <c:pt idx="110">
                  <c:v>133.23699999999999</c:v>
                </c:pt>
                <c:pt idx="111">
                  <c:v>136.32899999999998</c:v>
                </c:pt>
                <c:pt idx="112">
                  <c:v>136.68699999999998</c:v>
                </c:pt>
                <c:pt idx="113">
                  <c:v>134.87199999999999</c:v>
                </c:pt>
                <c:pt idx="114">
                  <c:v>134.48399999999998</c:v>
                </c:pt>
                <c:pt idx="115">
                  <c:v>134.28800000000001</c:v>
                </c:pt>
                <c:pt idx="116">
                  <c:v>131.11000000000001</c:v>
                </c:pt>
                <c:pt idx="117">
                  <c:v>128.61799999999997</c:v>
                </c:pt>
                <c:pt idx="118">
                  <c:v>125.36200000000002</c:v>
                </c:pt>
                <c:pt idx="119">
                  <c:v>121.35099999999997</c:v>
                </c:pt>
                <c:pt idx="120">
                  <c:v>119.81599999999997</c:v>
                </c:pt>
                <c:pt idx="121">
                  <c:v>122.18600000000001</c:v>
                </c:pt>
                <c:pt idx="122">
                  <c:v>119.79600000000002</c:v>
                </c:pt>
                <c:pt idx="123">
                  <c:v>121.01899999999998</c:v>
                </c:pt>
                <c:pt idx="124">
                  <c:v>124.62400000000002</c:v>
                </c:pt>
                <c:pt idx="125">
                  <c:v>124.62200000000001</c:v>
                </c:pt>
                <c:pt idx="126">
                  <c:v>127.16600000000003</c:v>
                </c:pt>
                <c:pt idx="127">
                  <c:v>121.61999999999998</c:v>
                </c:pt>
                <c:pt idx="128">
                  <c:v>119.03600000000003</c:v>
                </c:pt>
                <c:pt idx="129">
                  <c:v>118.28999999999999</c:v>
                </c:pt>
                <c:pt idx="130">
                  <c:v>120.12199999999999</c:v>
                </c:pt>
                <c:pt idx="131">
                  <c:v>117.31</c:v>
                </c:pt>
                <c:pt idx="132">
                  <c:v>117.18099999999998</c:v>
                </c:pt>
                <c:pt idx="133">
                  <c:v>118.554</c:v>
                </c:pt>
                <c:pt idx="134">
                  <c:v>117.61099999999999</c:v>
                </c:pt>
                <c:pt idx="135">
                  <c:v>114.91799999999998</c:v>
                </c:pt>
                <c:pt idx="136">
                  <c:v>118.02700000000002</c:v>
                </c:pt>
                <c:pt idx="137">
                  <c:v>117.155</c:v>
                </c:pt>
                <c:pt idx="138">
                  <c:v>117.54500000000002</c:v>
                </c:pt>
                <c:pt idx="139">
                  <c:v>113.22099999999998</c:v>
                </c:pt>
                <c:pt idx="140">
                  <c:v>119.06200000000001</c:v>
                </c:pt>
                <c:pt idx="141">
                  <c:v>119.40300000000002</c:v>
                </c:pt>
                <c:pt idx="142">
                  <c:v>123.58599999999998</c:v>
                </c:pt>
                <c:pt idx="143">
                  <c:v>122.35400000000001</c:v>
                </c:pt>
                <c:pt idx="144">
                  <c:v>126.30500000000001</c:v>
                </c:pt>
                <c:pt idx="145">
                  <c:v>123.46100000000001</c:v>
                </c:pt>
                <c:pt idx="146">
                  <c:v>129.30099999999999</c:v>
                </c:pt>
                <c:pt idx="147">
                  <c:v>128.26800000000003</c:v>
                </c:pt>
                <c:pt idx="148">
                  <c:v>129.46</c:v>
                </c:pt>
                <c:pt idx="149">
                  <c:v>131.79299999999998</c:v>
                </c:pt>
                <c:pt idx="150">
                  <c:v>128.79400000000001</c:v>
                </c:pt>
                <c:pt idx="151">
                  <c:v>131.84900000000002</c:v>
                </c:pt>
                <c:pt idx="152">
                  <c:v>127.69900000000001</c:v>
                </c:pt>
                <c:pt idx="153">
                  <c:v>121.149</c:v>
                </c:pt>
                <c:pt idx="154">
                  <c:v>118.529</c:v>
                </c:pt>
                <c:pt idx="155">
                  <c:v>121.51800000000003</c:v>
                </c:pt>
                <c:pt idx="156">
                  <c:v>125.31299999999999</c:v>
                </c:pt>
                <c:pt idx="157">
                  <c:v>126.24700000000001</c:v>
                </c:pt>
                <c:pt idx="158">
                  <c:v>126.37900000000002</c:v>
                </c:pt>
                <c:pt idx="159">
                  <c:v>127.63200000000001</c:v>
                </c:pt>
                <c:pt idx="160">
                  <c:v>124.24500000000003</c:v>
                </c:pt>
                <c:pt idx="161">
                  <c:v>123.304</c:v>
                </c:pt>
                <c:pt idx="162">
                  <c:v>123.38600000000002</c:v>
                </c:pt>
                <c:pt idx="163">
                  <c:v>130.47000000000003</c:v>
                </c:pt>
                <c:pt idx="164">
                  <c:v>131.58199999999999</c:v>
                </c:pt>
                <c:pt idx="165">
                  <c:v>135.58599999999998</c:v>
                </c:pt>
                <c:pt idx="166">
                  <c:v>134.14599999999999</c:v>
                </c:pt>
                <c:pt idx="167">
                  <c:v>141.40799999999999</c:v>
                </c:pt>
                <c:pt idx="168">
                  <c:v>140.499</c:v>
                </c:pt>
                <c:pt idx="169">
                  <c:v>142.21199999999999</c:v>
                </c:pt>
                <c:pt idx="170">
                  <c:v>142.07</c:v>
                </c:pt>
                <c:pt idx="171">
                  <c:v>143.95300000000003</c:v>
                </c:pt>
                <c:pt idx="172">
                  <c:v>145.78000000000003</c:v>
                </c:pt>
                <c:pt idx="173">
                  <c:v>147.63999999999999</c:v>
                </c:pt>
                <c:pt idx="174">
                  <c:v>148.62800000000001</c:v>
                </c:pt>
                <c:pt idx="175">
                  <c:v>145.76800000000003</c:v>
                </c:pt>
                <c:pt idx="176">
                  <c:v>142.89600000000002</c:v>
                </c:pt>
                <c:pt idx="177">
                  <c:v>136.24700000000001</c:v>
                </c:pt>
                <c:pt idx="178">
                  <c:v>136.95099999999999</c:v>
                </c:pt>
                <c:pt idx="179">
                  <c:v>138.64100000000002</c:v>
                </c:pt>
                <c:pt idx="180">
                  <c:v>131.303</c:v>
                </c:pt>
                <c:pt idx="181">
                  <c:v>132.66400000000002</c:v>
                </c:pt>
                <c:pt idx="182">
                  <c:v>131.77600000000001</c:v>
                </c:pt>
                <c:pt idx="183">
                  <c:v>128.33799999999999</c:v>
                </c:pt>
                <c:pt idx="184">
                  <c:v>132.18700000000001</c:v>
                </c:pt>
                <c:pt idx="185">
                  <c:v>131.44100000000003</c:v>
                </c:pt>
                <c:pt idx="186">
                  <c:v>136.50899999999999</c:v>
                </c:pt>
                <c:pt idx="187">
                  <c:v>136.37800000000001</c:v>
                </c:pt>
                <c:pt idx="188">
                  <c:v>138.35900000000001</c:v>
                </c:pt>
                <c:pt idx="189">
                  <c:v>138.56800000000004</c:v>
                </c:pt>
                <c:pt idx="190">
                  <c:v>141.25400000000002</c:v>
                </c:pt>
                <c:pt idx="191">
                  <c:v>144.71599999999998</c:v>
                </c:pt>
                <c:pt idx="192">
                  <c:v>141.39499999999998</c:v>
                </c:pt>
                <c:pt idx="193">
                  <c:v>141.08600000000001</c:v>
                </c:pt>
                <c:pt idx="194">
                  <c:v>141.75800000000001</c:v>
                </c:pt>
                <c:pt idx="195">
                  <c:v>133.36499999999998</c:v>
                </c:pt>
                <c:pt idx="196">
                  <c:v>137.23099999999999</c:v>
                </c:pt>
                <c:pt idx="197">
                  <c:v>133.94999999999999</c:v>
                </c:pt>
                <c:pt idx="198">
                  <c:v>129.89600000000002</c:v>
                </c:pt>
                <c:pt idx="199">
                  <c:v>124.82599999999996</c:v>
                </c:pt>
                <c:pt idx="200">
                  <c:v>123.50700000000001</c:v>
                </c:pt>
                <c:pt idx="201">
                  <c:v>127.43300000000002</c:v>
                </c:pt>
                <c:pt idx="202">
                  <c:v>129.14699999999999</c:v>
                </c:pt>
                <c:pt idx="203">
                  <c:v>123.93200000000002</c:v>
                </c:pt>
                <c:pt idx="204">
                  <c:v>132.71100000000001</c:v>
                </c:pt>
                <c:pt idx="205">
                  <c:v>117.02000000000001</c:v>
                </c:pt>
                <c:pt idx="206">
                  <c:v>120.62900000000002</c:v>
                </c:pt>
                <c:pt idx="207">
                  <c:v>127.816</c:v>
                </c:pt>
                <c:pt idx="208">
                  <c:v>135.501</c:v>
                </c:pt>
                <c:pt idx="209">
                  <c:v>131.74500000000003</c:v>
                </c:pt>
                <c:pt idx="210">
                  <c:v>135.83499999999998</c:v>
                </c:pt>
                <c:pt idx="211">
                  <c:v>138.059</c:v>
                </c:pt>
                <c:pt idx="212">
                  <c:v>137.714</c:v>
                </c:pt>
                <c:pt idx="213">
                  <c:v>140.05799999999999</c:v>
                </c:pt>
                <c:pt idx="214">
                  <c:v>140.05100000000002</c:v>
                </c:pt>
                <c:pt idx="215">
                  <c:v>145.523</c:v>
                </c:pt>
                <c:pt idx="216">
                  <c:v>141.83200000000002</c:v>
                </c:pt>
                <c:pt idx="217">
                  <c:v>134.55199999999996</c:v>
                </c:pt>
                <c:pt idx="218">
                  <c:v>135.11600000000001</c:v>
                </c:pt>
                <c:pt idx="219">
                  <c:v>136.89000000000001</c:v>
                </c:pt>
                <c:pt idx="220">
                  <c:v>136.99099999999999</c:v>
                </c:pt>
                <c:pt idx="221">
                  <c:v>135.297</c:v>
                </c:pt>
                <c:pt idx="222">
                  <c:v>127.21299999999999</c:v>
                </c:pt>
                <c:pt idx="223">
                  <c:v>130.91</c:v>
                </c:pt>
                <c:pt idx="224">
                  <c:v>130.00400000000002</c:v>
                </c:pt>
                <c:pt idx="225">
                  <c:v>136.84100000000001</c:v>
                </c:pt>
                <c:pt idx="226">
                  <c:v>128.39900000000003</c:v>
                </c:pt>
                <c:pt idx="227">
                  <c:v>135.88299999999998</c:v>
                </c:pt>
                <c:pt idx="228">
                  <c:v>135.03300000000002</c:v>
                </c:pt>
                <c:pt idx="229">
                  <c:v>136.56400000000002</c:v>
                </c:pt>
                <c:pt idx="230">
                  <c:v>134.523</c:v>
                </c:pt>
                <c:pt idx="231">
                  <c:v>126.89999999999998</c:v>
                </c:pt>
                <c:pt idx="232">
                  <c:v>123.95699999999999</c:v>
                </c:pt>
                <c:pt idx="233">
                  <c:v>129.36099999999999</c:v>
                </c:pt>
                <c:pt idx="234">
                  <c:v>141.29600000000002</c:v>
                </c:pt>
                <c:pt idx="235">
                  <c:v>135.66899999999998</c:v>
                </c:pt>
                <c:pt idx="236">
                  <c:v>132.52400000000003</c:v>
                </c:pt>
                <c:pt idx="237">
                  <c:v>144.59199999999998</c:v>
                </c:pt>
                <c:pt idx="238">
                  <c:v>143.91200000000001</c:v>
                </c:pt>
                <c:pt idx="239">
                  <c:v>144.102</c:v>
                </c:pt>
                <c:pt idx="240">
                  <c:v>130.89400000000001</c:v>
                </c:pt>
                <c:pt idx="241">
                  <c:v>118.85199999999998</c:v>
                </c:pt>
                <c:pt idx="242">
                  <c:v>117.09299999999999</c:v>
                </c:pt>
                <c:pt idx="243">
                  <c:v>116.11899999999997</c:v>
                </c:pt>
                <c:pt idx="244">
                  <c:v>112.24399999999997</c:v>
                </c:pt>
                <c:pt idx="245">
                  <c:v>120.98500000000001</c:v>
                </c:pt>
                <c:pt idx="246">
                  <c:v>129.64100000000002</c:v>
                </c:pt>
                <c:pt idx="247">
                  <c:v>128.67000000000002</c:v>
                </c:pt>
                <c:pt idx="248">
                  <c:v>127.89099999999999</c:v>
                </c:pt>
                <c:pt idx="249">
                  <c:v>132.03800000000001</c:v>
                </c:pt>
                <c:pt idx="250">
                  <c:v>132.02200000000002</c:v>
                </c:pt>
                <c:pt idx="251">
                  <c:v>128.97</c:v>
                </c:pt>
                <c:pt idx="252">
                  <c:v>136.35</c:v>
                </c:pt>
                <c:pt idx="253">
                  <c:v>143.36499999999998</c:v>
                </c:pt>
                <c:pt idx="254">
                  <c:v>145.62400000000002</c:v>
                </c:pt>
                <c:pt idx="255">
                  <c:v>138.30799999999999</c:v>
                </c:pt>
                <c:pt idx="256">
                  <c:v>132.69799999999998</c:v>
                </c:pt>
                <c:pt idx="257">
                  <c:v>133.21099999999998</c:v>
                </c:pt>
                <c:pt idx="258">
                  <c:v>126.36699999999996</c:v>
                </c:pt>
                <c:pt idx="259">
                  <c:v>126.48799999999997</c:v>
                </c:pt>
                <c:pt idx="260">
                  <c:v>123.89600000000002</c:v>
                </c:pt>
                <c:pt idx="261">
                  <c:v>128.65100000000004</c:v>
                </c:pt>
                <c:pt idx="262">
                  <c:v>130.94900000000001</c:v>
                </c:pt>
                <c:pt idx="263">
                  <c:v>131.31500000000003</c:v>
                </c:pt>
                <c:pt idx="264">
                  <c:v>128.97499999999997</c:v>
                </c:pt>
                <c:pt idx="265">
                  <c:v>121.57799999999997</c:v>
                </c:pt>
                <c:pt idx="266">
                  <c:v>111.41700000000003</c:v>
                </c:pt>
                <c:pt idx="267">
                  <c:v>106.79500000000002</c:v>
                </c:pt>
                <c:pt idx="268">
                  <c:v>109.785</c:v>
                </c:pt>
                <c:pt idx="269">
                  <c:v>112.04199999999997</c:v>
                </c:pt>
                <c:pt idx="270">
                  <c:v>109.298</c:v>
                </c:pt>
                <c:pt idx="271">
                  <c:v>118.02500000000001</c:v>
                </c:pt>
                <c:pt idx="272">
                  <c:v>107.26400000000001</c:v>
                </c:pt>
                <c:pt idx="273">
                  <c:v>101.18700000000001</c:v>
                </c:pt>
                <c:pt idx="274">
                  <c:v>99.653999999999996</c:v>
                </c:pt>
                <c:pt idx="275">
                  <c:v>97.992000000000019</c:v>
                </c:pt>
                <c:pt idx="276">
                  <c:v>84.979000000000042</c:v>
                </c:pt>
                <c:pt idx="277">
                  <c:v>69.401999999999987</c:v>
                </c:pt>
                <c:pt idx="278">
                  <c:v>72.795999999999992</c:v>
                </c:pt>
                <c:pt idx="279">
                  <c:v>77.284000000000049</c:v>
                </c:pt>
                <c:pt idx="280">
                  <c:v>73.165999999999997</c:v>
                </c:pt>
                <c:pt idx="281">
                  <c:v>77.734000000000037</c:v>
                </c:pt>
                <c:pt idx="282">
                  <c:v>64.334000000000003</c:v>
                </c:pt>
                <c:pt idx="283">
                  <c:v>66.451000000000022</c:v>
                </c:pt>
                <c:pt idx="284">
                  <c:v>65.484999999999957</c:v>
                </c:pt>
                <c:pt idx="285">
                  <c:v>79.975999999999999</c:v>
                </c:pt>
                <c:pt idx="286">
                  <c:v>90.293000000000006</c:v>
                </c:pt>
                <c:pt idx="287">
                  <c:v>94.524999999999977</c:v>
                </c:pt>
                <c:pt idx="288">
                  <c:v>99.373999999999995</c:v>
                </c:pt>
                <c:pt idx="289">
                  <c:v>98.257999999999981</c:v>
                </c:pt>
                <c:pt idx="290">
                  <c:v>92.454000000000008</c:v>
                </c:pt>
                <c:pt idx="291">
                  <c:v>80.536999999999978</c:v>
                </c:pt>
                <c:pt idx="292">
                  <c:v>78.580000000000041</c:v>
                </c:pt>
                <c:pt idx="293">
                  <c:v>84.514999999999986</c:v>
                </c:pt>
                <c:pt idx="294">
                  <c:v>75.843000000000018</c:v>
                </c:pt>
                <c:pt idx="295">
                  <c:v>79.934000000000026</c:v>
                </c:pt>
                <c:pt idx="296">
                  <c:v>85.800000000000011</c:v>
                </c:pt>
                <c:pt idx="297">
                  <c:v>89.233000000000004</c:v>
                </c:pt>
                <c:pt idx="298">
                  <c:v>94.605999999999995</c:v>
                </c:pt>
                <c:pt idx="299">
                  <c:v>98.058000000000021</c:v>
                </c:pt>
                <c:pt idx="300">
                  <c:v>93.821000000000026</c:v>
                </c:pt>
                <c:pt idx="301">
                  <c:v>93.338999999999999</c:v>
                </c:pt>
                <c:pt idx="302">
                  <c:v>89.31899999999996</c:v>
                </c:pt>
                <c:pt idx="303">
                  <c:v>93.84899999999999</c:v>
                </c:pt>
                <c:pt idx="304">
                  <c:v>95.365999999999985</c:v>
                </c:pt>
                <c:pt idx="305">
                  <c:v>91.608000000000033</c:v>
                </c:pt>
                <c:pt idx="306">
                  <c:v>89.615999999999985</c:v>
                </c:pt>
                <c:pt idx="307">
                  <c:v>86.57</c:v>
                </c:pt>
                <c:pt idx="308">
                  <c:v>94.466999999999985</c:v>
                </c:pt>
                <c:pt idx="309">
                  <c:v>93.117999999999995</c:v>
                </c:pt>
                <c:pt idx="310">
                  <c:v>89.019000000000005</c:v>
                </c:pt>
                <c:pt idx="311">
                  <c:v>83.550999999999988</c:v>
                </c:pt>
                <c:pt idx="312">
                  <c:v>79.159999999999968</c:v>
                </c:pt>
                <c:pt idx="313">
                  <c:v>76.437999999999988</c:v>
                </c:pt>
                <c:pt idx="314">
                  <c:v>75.360000000000014</c:v>
                </c:pt>
                <c:pt idx="315">
                  <c:v>81.650000000000006</c:v>
                </c:pt>
                <c:pt idx="316">
                  <c:v>83.61099999999999</c:v>
                </c:pt>
                <c:pt idx="317">
                  <c:v>86.239000000000004</c:v>
                </c:pt>
                <c:pt idx="318">
                  <c:v>88.312000000000012</c:v>
                </c:pt>
                <c:pt idx="319">
                  <c:v>91.127999999999986</c:v>
                </c:pt>
                <c:pt idx="320">
                  <c:v>89.199000000000012</c:v>
                </c:pt>
                <c:pt idx="321">
                  <c:v>89.238</c:v>
                </c:pt>
                <c:pt idx="322">
                  <c:v>91.312000000000012</c:v>
                </c:pt>
                <c:pt idx="323">
                  <c:v>79.459000000000003</c:v>
                </c:pt>
                <c:pt idx="324">
                  <c:v>73.953000000000031</c:v>
                </c:pt>
                <c:pt idx="325">
                  <c:v>81.473000000000013</c:v>
                </c:pt>
                <c:pt idx="326">
                  <c:v>77.185000000000002</c:v>
                </c:pt>
                <c:pt idx="327">
                  <c:v>86.756000000000029</c:v>
                </c:pt>
                <c:pt idx="328">
                  <c:v>101.96600000000001</c:v>
                </c:pt>
                <c:pt idx="329">
                  <c:v>99.22999999999999</c:v>
                </c:pt>
                <c:pt idx="330">
                  <c:v>89.911999999999978</c:v>
                </c:pt>
                <c:pt idx="331">
                  <c:v>95.412999999999982</c:v>
                </c:pt>
                <c:pt idx="332">
                  <c:v>89.63</c:v>
                </c:pt>
                <c:pt idx="333">
                  <c:v>80.107000000000028</c:v>
                </c:pt>
                <c:pt idx="334">
                  <c:v>73.750999999999976</c:v>
                </c:pt>
                <c:pt idx="335">
                  <c:v>70.310999999999979</c:v>
                </c:pt>
                <c:pt idx="336">
                  <c:v>68.21999999999997</c:v>
                </c:pt>
                <c:pt idx="337">
                  <c:v>62.02600000000001</c:v>
                </c:pt>
                <c:pt idx="338">
                  <c:v>62.177999999999997</c:v>
                </c:pt>
                <c:pt idx="339">
                  <c:v>61.555999999999983</c:v>
                </c:pt>
                <c:pt idx="340">
                  <c:v>59.381000000000029</c:v>
                </c:pt>
                <c:pt idx="341">
                  <c:v>59.569999999999993</c:v>
                </c:pt>
                <c:pt idx="342">
                  <c:v>64.600999999999999</c:v>
                </c:pt>
                <c:pt idx="343">
                  <c:v>54.82099999999997</c:v>
                </c:pt>
                <c:pt idx="344">
                  <c:v>43.477999999999952</c:v>
                </c:pt>
                <c:pt idx="345">
                  <c:v>29.757000000000005</c:v>
                </c:pt>
                <c:pt idx="346">
                  <c:v>30.503000000000043</c:v>
                </c:pt>
                <c:pt idx="347">
                  <c:v>32.511000000000024</c:v>
                </c:pt>
                <c:pt idx="348">
                  <c:v>31.590000000000032</c:v>
                </c:pt>
                <c:pt idx="349">
                  <c:v>29.473000000000013</c:v>
                </c:pt>
                <c:pt idx="350">
                  <c:v>25.727000000000032</c:v>
                </c:pt>
                <c:pt idx="351">
                  <c:v>36.836999999999989</c:v>
                </c:pt>
                <c:pt idx="352">
                  <c:v>36.81800000000004</c:v>
                </c:pt>
                <c:pt idx="353">
                  <c:v>35.438999999999965</c:v>
                </c:pt>
                <c:pt idx="354">
                  <c:v>28.384000000000015</c:v>
                </c:pt>
                <c:pt idx="355">
                  <c:v>34.463999999999999</c:v>
                </c:pt>
                <c:pt idx="356">
                  <c:v>43.230999999999995</c:v>
                </c:pt>
                <c:pt idx="357">
                  <c:v>54.093999999999994</c:v>
                </c:pt>
                <c:pt idx="358">
                  <c:v>53.725999999999999</c:v>
                </c:pt>
                <c:pt idx="359">
                  <c:v>52.49799999999999</c:v>
                </c:pt>
                <c:pt idx="360">
                  <c:v>51.302000000000021</c:v>
                </c:pt>
                <c:pt idx="361">
                  <c:v>58.435000000000002</c:v>
                </c:pt>
                <c:pt idx="362">
                  <c:v>47.427999999999997</c:v>
                </c:pt>
                <c:pt idx="363">
                  <c:v>50.172000000000025</c:v>
                </c:pt>
                <c:pt idx="364">
                  <c:v>51.833000000000027</c:v>
                </c:pt>
                <c:pt idx="365">
                  <c:v>57.444000000000017</c:v>
                </c:pt>
                <c:pt idx="366">
                  <c:v>55.412000000000035</c:v>
                </c:pt>
                <c:pt idx="367">
                  <c:v>54.028999999999996</c:v>
                </c:pt>
                <c:pt idx="368">
                  <c:v>54.293000000000006</c:v>
                </c:pt>
                <c:pt idx="369">
                  <c:v>57.551000000000045</c:v>
                </c:pt>
                <c:pt idx="370">
                  <c:v>56.043000000000006</c:v>
                </c:pt>
                <c:pt idx="371">
                  <c:v>49.982000000000028</c:v>
                </c:pt>
                <c:pt idx="372">
                  <c:v>46.602000000000032</c:v>
                </c:pt>
                <c:pt idx="373">
                  <c:v>43.422000000000025</c:v>
                </c:pt>
                <c:pt idx="374">
                  <c:v>44.875999999999976</c:v>
                </c:pt>
                <c:pt idx="375">
                  <c:v>58.984000000000037</c:v>
                </c:pt>
                <c:pt idx="376">
                  <c:v>54.749000000000024</c:v>
                </c:pt>
                <c:pt idx="377">
                  <c:v>55.637999999999977</c:v>
                </c:pt>
                <c:pt idx="378">
                  <c:v>21.920999999999992</c:v>
                </c:pt>
                <c:pt idx="379">
                  <c:v>15.171999999999969</c:v>
                </c:pt>
                <c:pt idx="380">
                  <c:v>8.7839999999999918</c:v>
                </c:pt>
                <c:pt idx="381">
                  <c:v>10.536999999999978</c:v>
                </c:pt>
                <c:pt idx="382">
                  <c:v>19.276999999999987</c:v>
                </c:pt>
                <c:pt idx="383">
                  <c:v>21.766999999999996</c:v>
                </c:pt>
                <c:pt idx="384">
                  <c:v>25.670999999999992</c:v>
                </c:pt>
                <c:pt idx="385">
                  <c:v>23.246999999999957</c:v>
                </c:pt>
                <c:pt idx="386">
                  <c:v>23.51400000000001</c:v>
                </c:pt>
                <c:pt idx="387">
                  <c:v>20.813999999999965</c:v>
                </c:pt>
                <c:pt idx="388">
                  <c:v>28.564999999999998</c:v>
                </c:pt>
                <c:pt idx="389">
                  <c:v>26.633000000000038</c:v>
                </c:pt>
                <c:pt idx="390">
                  <c:v>27.057999999999993</c:v>
                </c:pt>
                <c:pt idx="391">
                  <c:v>27.988999999999976</c:v>
                </c:pt>
                <c:pt idx="392">
                  <c:v>28.97399999999999</c:v>
                </c:pt>
                <c:pt idx="393">
                  <c:v>26.949000000000012</c:v>
                </c:pt>
                <c:pt idx="394">
                  <c:v>15.651999999999987</c:v>
                </c:pt>
                <c:pt idx="395">
                  <c:v>1.1539999999999964</c:v>
                </c:pt>
                <c:pt idx="396">
                  <c:v>0.32800000000003138</c:v>
                </c:pt>
                <c:pt idx="397">
                  <c:v>1.9270000000000209</c:v>
                </c:pt>
                <c:pt idx="398">
                  <c:v>1.5289999999999964</c:v>
                </c:pt>
                <c:pt idx="399">
                  <c:v>5.6100000000000136</c:v>
                </c:pt>
                <c:pt idx="400">
                  <c:v>12.754000000000019</c:v>
                </c:pt>
                <c:pt idx="401">
                  <c:v>21.376000000000033</c:v>
                </c:pt>
                <c:pt idx="402">
                  <c:v>9.4780000000000086</c:v>
                </c:pt>
                <c:pt idx="403">
                  <c:v>15.391999999999996</c:v>
                </c:pt>
                <c:pt idx="404">
                  <c:v>16.273000000000025</c:v>
                </c:pt>
                <c:pt idx="405">
                  <c:v>20.579999999999984</c:v>
                </c:pt>
                <c:pt idx="406">
                  <c:v>21.854000000000042</c:v>
                </c:pt>
                <c:pt idx="407">
                  <c:v>17.314000000000021</c:v>
                </c:pt>
                <c:pt idx="408">
                  <c:v>15.168999999999983</c:v>
                </c:pt>
                <c:pt idx="409">
                  <c:v>13.567999999999984</c:v>
                </c:pt>
                <c:pt idx="410">
                  <c:v>8.1510000000000105</c:v>
                </c:pt>
                <c:pt idx="411">
                  <c:v>20.22199999999998</c:v>
                </c:pt>
                <c:pt idx="412">
                  <c:v>22.812999999999988</c:v>
                </c:pt>
                <c:pt idx="413">
                  <c:v>23.682000000000016</c:v>
                </c:pt>
                <c:pt idx="414">
                  <c:v>27.120000000000005</c:v>
                </c:pt>
                <c:pt idx="415">
                  <c:v>28.920000000000016</c:v>
                </c:pt>
                <c:pt idx="416">
                  <c:v>28.980999999999995</c:v>
                </c:pt>
                <c:pt idx="417">
                  <c:v>41.451000000000022</c:v>
                </c:pt>
                <c:pt idx="418">
                  <c:v>46.952999999999975</c:v>
                </c:pt>
                <c:pt idx="419">
                  <c:v>47.23599999999999</c:v>
                </c:pt>
                <c:pt idx="420">
                  <c:v>44.826000000000022</c:v>
                </c:pt>
                <c:pt idx="421">
                  <c:v>46.004000000000019</c:v>
                </c:pt>
                <c:pt idx="422">
                  <c:v>49.03000000000003</c:v>
                </c:pt>
                <c:pt idx="423">
                  <c:v>47.878000000000043</c:v>
                </c:pt>
                <c:pt idx="424">
                  <c:v>45.114000000000033</c:v>
                </c:pt>
                <c:pt idx="425">
                  <c:v>43.795000000000016</c:v>
                </c:pt>
                <c:pt idx="426">
                  <c:v>44.980999999999995</c:v>
                </c:pt>
                <c:pt idx="427">
                  <c:v>37.146000000000015</c:v>
                </c:pt>
                <c:pt idx="428">
                  <c:v>40.959000000000003</c:v>
                </c:pt>
                <c:pt idx="429">
                  <c:v>41.355000000000018</c:v>
                </c:pt>
                <c:pt idx="430">
                  <c:v>51.586999999999989</c:v>
                </c:pt>
                <c:pt idx="431">
                  <c:v>53.129000000000019</c:v>
                </c:pt>
                <c:pt idx="432">
                  <c:v>53.536000000000001</c:v>
                </c:pt>
                <c:pt idx="433">
                  <c:v>62.029000000000053</c:v>
                </c:pt>
                <c:pt idx="434">
                  <c:v>64.31</c:v>
                </c:pt>
                <c:pt idx="435">
                  <c:v>63.779999999999973</c:v>
                </c:pt>
                <c:pt idx="436">
                  <c:v>66.166999999999973</c:v>
                </c:pt>
                <c:pt idx="437">
                  <c:v>67.922000000000025</c:v>
                </c:pt>
                <c:pt idx="438">
                  <c:v>68.625</c:v>
                </c:pt>
                <c:pt idx="439">
                  <c:v>72.899000000000001</c:v>
                </c:pt>
                <c:pt idx="440">
                  <c:v>72.531000000000034</c:v>
                </c:pt>
                <c:pt idx="441">
                  <c:v>73.751999999999981</c:v>
                </c:pt>
                <c:pt idx="442">
                  <c:v>73.369000000000028</c:v>
                </c:pt>
                <c:pt idx="443">
                  <c:v>76.89100000000002</c:v>
                </c:pt>
                <c:pt idx="444">
                  <c:v>78.369000000000028</c:v>
                </c:pt>
                <c:pt idx="445">
                  <c:v>78.544999999999987</c:v>
                </c:pt>
                <c:pt idx="446">
                  <c:v>80.335000000000008</c:v>
                </c:pt>
                <c:pt idx="447">
                  <c:v>81.711000000000013</c:v>
                </c:pt>
                <c:pt idx="448">
                  <c:v>82.358000000000004</c:v>
                </c:pt>
                <c:pt idx="449">
                  <c:v>81.159999999999968</c:v>
                </c:pt>
                <c:pt idx="450">
                  <c:v>82.032000000000011</c:v>
                </c:pt>
                <c:pt idx="451">
                  <c:v>86.551999999999992</c:v>
                </c:pt>
                <c:pt idx="452">
                  <c:v>87.13</c:v>
                </c:pt>
                <c:pt idx="453">
                  <c:v>86.953000000000003</c:v>
                </c:pt>
                <c:pt idx="454">
                  <c:v>84.996999999999986</c:v>
                </c:pt>
                <c:pt idx="455">
                  <c:v>87.425999999999988</c:v>
                </c:pt>
                <c:pt idx="456">
                  <c:v>87.406000000000034</c:v>
                </c:pt>
                <c:pt idx="457">
                  <c:v>83.393999999999977</c:v>
                </c:pt>
                <c:pt idx="458">
                  <c:v>83.141999999999996</c:v>
                </c:pt>
                <c:pt idx="459">
                  <c:v>84.282000000000039</c:v>
                </c:pt>
                <c:pt idx="460">
                  <c:v>82.850999999999999</c:v>
                </c:pt>
                <c:pt idx="461">
                  <c:v>84.221000000000032</c:v>
                </c:pt>
                <c:pt idx="462">
                  <c:v>77.510999999999996</c:v>
                </c:pt>
                <c:pt idx="463">
                  <c:v>69.252999999999986</c:v>
                </c:pt>
                <c:pt idx="464">
                  <c:v>69.730999999999995</c:v>
                </c:pt>
                <c:pt idx="465">
                  <c:v>70.413000000000011</c:v>
                </c:pt>
                <c:pt idx="466">
                  <c:v>71.153999999999996</c:v>
                </c:pt>
                <c:pt idx="467">
                  <c:v>71.689000000000021</c:v>
                </c:pt>
                <c:pt idx="468">
                  <c:v>73.343999999999994</c:v>
                </c:pt>
                <c:pt idx="469">
                  <c:v>73.957999999999998</c:v>
                </c:pt>
                <c:pt idx="470">
                  <c:v>75.051999999999964</c:v>
                </c:pt>
                <c:pt idx="471">
                  <c:v>76.506000000000029</c:v>
                </c:pt>
                <c:pt idx="472">
                  <c:v>78.429000000000002</c:v>
                </c:pt>
                <c:pt idx="473">
                  <c:v>77.206000000000017</c:v>
                </c:pt>
                <c:pt idx="474">
                  <c:v>77.475999999999971</c:v>
                </c:pt>
                <c:pt idx="475">
                  <c:v>75.706999999999994</c:v>
                </c:pt>
                <c:pt idx="476">
                  <c:v>75.016999999999996</c:v>
                </c:pt>
                <c:pt idx="477">
                  <c:v>76.480000000000018</c:v>
                </c:pt>
                <c:pt idx="478">
                  <c:v>77.138000000000034</c:v>
                </c:pt>
                <c:pt idx="479">
                  <c:v>77.884000000000015</c:v>
                </c:pt>
                <c:pt idx="480">
                  <c:v>79.713999999999999</c:v>
                </c:pt>
                <c:pt idx="481">
                  <c:v>81.403999999999996</c:v>
                </c:pt>
                <c:pt idx="482">
                  <c:v>84.227000000000032</c:v>
                </c:pt>
                <c:pt idx="483">
                  <c:v>81.75</c:v>
                </c:pt>
                <c:pt idx="484">
                  <c:v>81.508999999999986</c:v>
                </c:pt>
                <c:pt idx="485">
                  <c:v>83.006000000000029</c:v>
                </c:pt>
                <c:pt idx="486">
                  <c:v>84.045999999999992</c:v>
                </c:pt>
                <c:pt idx="487">
                  <c:v>83.37700000000001</c:v>
                </c:pt>
                <c:pt idx="488">
                  <c:v>85.418000000000006</c:v>
                </c:pt>
                <c:pt idx="489">
                  <c:v>85.78000000000003</c:v>
                </c:pt>
                <c:pt idx="490">
                  <c:v>87.586999999999961</c:v>
                </c:pt>
                <c:pt idx="491">
                  <c:v>83.269000000000005</c:v>
                </c:pt>
                <c:pt idx="492">
                  <c:v>88.085000000000008</c:v>
                </c:pt>
                <c:pt idx="493">
                  <c:v>91.218000000000018</c:v>
                </c:pt>
                <c:pt idx="494">
                  <c:v>86.98399999999998</c:v>
                </c:pt>
                <c:pt idx="495">
                  <c:v>86.448000000000008</c:v>
                </c:pt>
                <c:pt idx="496">
                  <c:v>85.031000000000034</c:v>
                </c:pt>
                <c:pt idx="497">
                  <c:v>87.196000000000026</c:v>
                </c:pt>
                <c:pt idx="498">
                  <c:v>90.934000000000026</c:v>
                </c:pt>
                <c:pt idx="499">
                  <c:v>91.062999999999988</c:v>
                </c:pt>
                <c:pt idx="500">
                  <c:v>91.312999999999988</c:v>
                </c:pt>
                <c:pt idx="501">
                  <c:v>89.298999999999978</c:v>
                </c:pt>
                <c:pt idx="502">
                  <c:v>89.712999999999965</c:v>
                </c:pt>
                <c:pt idx="503">
                  <c:v>91.001000000000005</c:v>
                </c:pt>
                <c:pt idx="504">
                  <c:v>89.22999999999999</c:v>
                </c:pt>
                <c:pt idx="505">
                  <c:v>90.387000000000029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13-4786-8E06-1822579619AC}"/>
            </c:ext>
          </c:extLst>
        </c:ser>
        <c:ser>
          <c:idx val="7"/>
          <c:order val="7"/>
          <c:tx>
            <c:strRef>
              <c:f>'directH (tkr)'!$C$51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(tkr)'!$F$51:$SQ$51</c:f>
              <c:numCache>
                <c:formatCode>0</c:formatCode>
                <c:ptCount val="506"/>
                <c:pt idx="0">
                  <c:v>170.77199999999999</c:v>
                </c:pt>
                <c:pt idx="1">
                  <c:v>147.768</c:v>
                </c:pt>
                <c:pt idx="2">
                  <c:v>140.37699999999995</c:v>
                </c:pt>
                <c:pt idx="3">
                  <c:v>123.46300000000002</c:v>
                </c:pt>
                <c:pt idx="4">
                  <c:v>119.76300000000003</c:v>
                </c:pt>
                <c:pt idx="5">
                  <c:v>116.95499999999998</c:v>
                </c:pt>
                <c:pt idx="6">
                  <c:v>110.89100000000002</c:v>
                </c:pt>
                <c:pt idx="7">
                  <c:v>118.02099999999996</c:v>
                </c:pt>
                <c:pt idx="8">
                  <c:v>106.75700000000001</c:v>
                </c:pt>
                <c:pt idx="9">
                  <c:v>125.268</c:v>
                </c:pt>
                <c:pt idx="10">
                  <c:v>132.27900000000002</c:v>
                </c:pt>
                <c:pt idx="11">
                  <c:v>140.35500000000002</c:v>
                </c:pt>
                <c:pt idx="12">
                  <c:v>145.59300000000002</c:v>
                </c:pt>
                <c:pt idx="13">
                  <c:v>137.67400000000001</c:v>
                </c:pt>
                <c:pt idx="14">
                  <c:v>136.47300000000001</c:v>
                </c:pt>
                <c:pt idx="15">
                  <c:v>121.25299999999999</c:v>
                </c:pt>
                <c:pt idx="16">
                  <c:v>132.959</c:v>
                </c:pt>
                <c:pt idx="17">
                  <c:v>17.98399999999998</c:v>
                </c:pt>
                <c:pt idx="18">
                  <c:v>109.37300000000002</c:v>
                </c:pt>
                <c:pt idx="19">
                  <c:v>96.132999999999981</c:v>
                </c:pt>
                <c:pt idx="20">
                  <c:v>26.136000000000024</c:v>
                </c:pt>
                <c:pt idx="21">
                  <c:v>-21.5</c:v>
                </c:pt>
                <c:pt idx="22">
                  <c:v>-78.393000000000029</c:v>
                </c:pt>
                <c:pt idx="23">
                  <c:v>-77.194000000000017</c:v>
                </c:pt>
                <c:pt idx="24">
                  <c:v>-72.062999999999988</c:v>
                </c:pt>
                <c:pt idx="25">
                  <c:v>-61.260999999999967</c:v>
                </c:pt>
                <c:pt idx="26">
                  <c:v>-53.015999999999963</c:v>
                </c:pt>
                <c:pt idx="27">
                  <c:v>-64.882999999999981</c:v>
                </c:pt>
                <c:pt idx="28">
                  <c:v>-122.93</c:v>
                </c:pt>
                <c:pt idx="29">
                  <c:v>-110.71300000000002</c:v>
                </c:pt>
                <c:pt idx="30">
                  <c:v>-111.31899999999996</c:v>
                </c:pt>
                <c:pt idx="31">
                  <c:v>-122.36299999999994</c:v>
                </c:pt>
                <c:pt idx="32">
                  <c:v>-150.13500000000005</c:v>
                </c:pt>
                <c:pt idx="33">
                  <c:v>-183.86099999999999</c:v>
                </c:pt>
                <c:pt idx="34">
                  <c:v>-211.27700000000004</c:v>
                </c:pt>
                <c:pt idx="35">
                  <c:v>-203.44</c:v>
                </c:pt>
                <c:pt idx="36">
                  <c:v>-186.08899999999994</c:v>
                </c:pt>
                <c:pt idx="37">
                  <c:v>-154.52399999999994</c:v>
                </c:pt>
                <c:pt idx="38">
                  <c:v>-155.19899999999996</c:v>
                </c:pt>
                <c:pt idx="39">
                  <c:v>-195.79199999999997</c:v>
                </c:pt>
                <c:pt idx="40">
                  <c:v>-165.61900000000003</c:v>
                </c:pt>
                <c:pt idx="41">
                  <c:v>-169.76</c:v>
                </c:pt>
                <c:pt idx="42">
                  <c:v>-179.375</c:v>
                </c:pt>
                <c:pt idx="43">
                  <c:v>-184.26800000000003</c:v>
                </c:pt>
                <c:pt idx="44">
                  <c:v>-111.58199999999994</c:v>
                </c:pt>
                <c:pt idx="45">
                  <c:v>-91.489000000000033</c:v>
                </c:pt>
                <c:pt idx="46">
                  <c:v>-45.402000000000044</c:v>
                </c:pt>
                <c:pt idx="47">
                  <c:v>-29.873999999999967</c:v>
                </c:pt>
                <c:pt idx="48">
                  <c:v>-62.415999999999997</c:v>
                </c:pt>
                <c:pt idx="49">
                  <c:v>-106.22399999999993</c:v>
                </c:pt>
                <c:pt idx="50">
                  <c:v>-167.55599999999998</c:v>
                </c:pt>
                <c:pt idx="51">
                  <c:v>-158.90500000000003</c:v>
                </c:pt>
                <c:pt idx="52">
                  <c:v>-117.84100000000001</c:v>
                </c:pt>
                <c:pt idx="53">
                  <c:v>-40.375</c:v>
                </c:pt>
                <c:pt idx="54">
                  <c:v>-13.67900000000003</c:v>
                </c:pt>
                <c:pt idx="55">
                  <c:v>52.375</c:v>
                </c:pt>
                <c:pt idx="56">
                  <c:v>92.988</c:v>
                </c:pt>
                <c:pt idx="57">
                  <c:v>-4.4209999999999923</c:v>
                </c:pt>
                <c:pt idx="58">
                  <c:v>-129.2650000000001</c:v>
                </c:pt>
                <c:pt idx="59">
                  <c:v>-182.36599999999999</c:v>
                </c:pt>
                <c:pt idx="60">
                  <c:v>-234.00200000000007</c:v>
                </c:pt>
                <c:pt idx="61">
                  <c:v>-237.87199999999996</c:v>
                </c:pt>
                <c:pt idx="62">
                  <c:v>-211.3660000000001</c:v>
                </c:pt>
                <c:pt idx="63">
                  <c:v>-191.22400000000005</c:v>
                </c:pt>
                <c:pt idx="64">
                  <c:v>-162.1339999999999</c:v>
                </c:pt>
                <c:pt idx="65">
                  <c:v>-176.68899999999996</c:v>
                </c:pt>
                <c:pt idx="66">
                  <c:v>-38.215000000000032</c:v>
                </c:pt>
                <c:pt idx="67">
                  <c:v>-24.317999999999984</c:v>
                </c:pt>
                <c:pt idx="68">
                  <c:v>12.003999999999962</c:v>
                </c:pt>
                <c:pt idx="69">
                  <c:v>-123.95699999999999</c:v>
                </c:pt>
                <c:pt idx="70">
                  <c:v>-94.815999999999917</c:v>
                </c:pt>
                <c:pt idx="71">
                  <c:v>-27.45799999999997</c:v>
                </c:pt>
                <c:pt idx="72">
                  <c:v>-133.67599999999993</c:v>
                </c:pt>
                <c:pt idx="73">
                  <c:v>-130.28100000000006</c:v>
                </c:pt>
                <c:pt idx="74">
                  <c:v>26.786999999999921</c:v>
                </c:pt>
                <c:pt idx="75">
                  <c:v>62.547000000000025</c:v>
                </c:pt>
                <c:pt idx="76">
                  <c:v>75.810999999999979</c:v>
                </c:pt>
                <c:pt idx="77">
                  <c:v>77.857000000000028</c:v>
                </c:pt>
                <c:pt idx="78">
                  <c:v>161.755</c:v>
                </c:pt>
                <c:pt idx="79">
                  <c:v>171.85599999999999</c:v>
                </c:pt>
                <c:pt idx="80">
                  <c:v>176.71899999999997</c:v>
                </c:pt>
                <c:pt idx="81">
                  <c:v>223.54300000000001</c:v>
                </c:pt>
                <c:pt idx="82">
                  <c:v>221.18300000000002</c:v>
                </c:pt>
                <c:pt idx="83">
                  <c:v>226.79699999999997</c:v>
                </c:pt>
                <c:pt idx="84">
                  <c:v>225.63</c:v>
                </c:pt>
                <c:pt idx="85">
                  <c:v>193.81100000000001</c:v>
                </c:pt>
                <c:pt idx="86">
                  <c:v>186.73300000000003</c:v>
                </c:pt>
                <c:pt idx="87">
                  <c:v>225.108</c:v>
                </c:pt>
                <c:pt idx="88">
                  <c:v>217.40299999999996</c:v>
                </c:pt>
                <c:pt idx="89">
                  <c:v>220.18900000000002</c:v>
                </c:pt>
                <c:pt idx="90">
                  <c:v>226.875</c:v>
                </c:pt>
                <c:pt idx="91">
                  <c:v>214.46300000000002</c:v>
                </c:pt>
                <c:pt idx="92">
                  <c:v>211.96499999999997</c:v>
                </c:pt>
                <c:pt idx="93">
                  <c:v>211.999</c:v>
                </c:pt>
                <c:pt idx="94">
                  <c:v>210.542</c:v>
                </c:pt>
                <c:pt idx="95">
                  <c:v>208.19399999999996</c:v>
                </c:pt>
                <c:pt idx="96">
                  <c:v>208.08799999999999</c:v>
                </c:pt>
                <c:pt idx="97">
                  <c:v>207.83500000000004</c:v>
                </c:pt>
                <c:pt idx="98">
                  <c:v>205.47699999999998</c:v>
                </c:pt>
                <c:pt idx="99">
                  <c:v>207.48700000000002</c:v>
                </c:pt>
                <c:pt idx="100">
                  <c:v>206.69799999999998</c:v>
                </c:pt>
                <c:pt idx="101">
                  <c:v>204.72800000000001</c:v>
                </c:pt>
                <c:pt idx="102">
                  <c:v>202.80300000000003</c:v>
                </c:pt>
                <c:pt idx="103">
                  <c:v>201.12900000000002</c:v>
                </c:pt>
                <c:pt idx="104">
                  <c:v>204.75</c:v>
                </c:pt>
                <c:pt idx="105">
                  <c:v>201.994</c:v>
                </c:pt>
                <c:pt idx="106">
                  <c:v>203.06700000000001</c:v>
                </c:pt>
                <c:pt idx="107">
                  <c:v>198.42599999999999</c:v>
                </c:pt>
                <c:pt idx="108">
                  <c:v>197.70499999999998</c:v>
                </c:pt>
                <c:pt idx="109">
                  <c:v>192.709</c:v>
                </c:pt>
                <c:pt idx="110">
                  <c:v>197.04599999999999</c:v>
                </c:pt>
                <c:pt idx="111">
                  <c:v>199.084</c:v>
                </c:pt>
                <c:pt idx="112">
                  <c:v>197.39299999999997</c:v>
                </c:pt>
                <c:pt idx="113">
                  <c:v>194.43799999999999</c:v>
                </c:pt>
                <c:pt idx="114">
                  <c:v>195.07799999999997</c:v>
                </c:pt>
                <c:pt idx="115">
                  <c:v>192.61300000000003</c:v>
                </c:pt>
                <c:pt idx="116">
                  <c:v>191.87500000000003</c:v>
                </c:pt>
                <c:pt idx="117">
                  <c:v>190.863</c:v>
                </c:pt>
                <c:pt idx="118">
                  <c:v>187.00700000000001</c:v>
                </c:pt>
                <c:pt idx="119">
                  <c:v>186.24499999999998</c:v>
                </c:pt>
                <c:pt idx="120">
                  <c:v>185.59799999999998</c:v>
                </c:pt>
                <c:pt idx="121">
                  <c:v>188.33</c:v>
                </c:pt>
                <c:pt idx="122">
                  <c:v>185.58700000000005</c:v>
                </c:pt>
                <c:pt idx="123">
                  <c:v>189.21999999999997</c:v>
                </c:pt>
                <c:pt idx="124">
                  <c:v>194.50700000000001</c:v>
                </c:pt>
                <c:pt idx="125">
                  <c:v>193.98100000000002</c:v>
                </c:pt>
                <c:pt idx="126">
                  <c:v>196.60000000000002</c:v>
                </c:pt>
                <c:pt idx="127">
                  <c:v>194.31299999999999</c:v>
                </c:pt>
                <c:pt idx="128">
                  <c:v>187.20700000000002</c:v>
                </c:pt>
                <c:pt idx="129">
                  <c:v>186.69099999999997</c:v>
                </c:pt>
                <c:pt idx="130">
                  <c:v>188.26</c:v>
                </c:pt>
                <c:pt idx="131">
                  <c:v>188.39</c:v>
                </c:pt>
                <c:pt idx="132">
                  <c:v>186.20399999999998</c:v>
                </c:pt>
                <c:pt idx="133">
                  <c:v>186.73399999999998</c:v>
                </c:pt>
                <c:pt idx="134">
                  <c:v>185.72499999999999</c:v>
                </c:pt>
                <c:pt idx="135">
                  <c:v>184.19499999999999</c:v>
                </c:pt>
                <c:pt idx="136">
                  <c:v>186.84899999999999</c:v>
                </c:pt>
                <c:pt idx="137">
                  <c:v>186.53100000000001</c:v>
                </c:pt>
                <c:pt idx="138">
                  <c:v>187.49400000000003</c:v>
                </c:pt>
                <c:pt idx="139">
                  <c:v>184.84299999999996</c:v>
                </c:pt>
                <c:pt idx="140">
                  <c:v>189.089</c:v>
                </c:pt>
                <c:pt idx="141">
                  <c:v>187.00600000000003</c:v>
                </c:pt>
                <c:pt idx="142">
                  <c:v>189.27299999999997</c:v>
                </c:pt>
                <c:pt idx="143">
                  <c:v>190.03200000000004</c:v>
                </c:pt>
                <c:pt idx="144">
                  <c:v>188.25400000000002</c:v>
                </c:pt>
                <c:pt idx="145">
                  <c:v>188.505</c:v>
                </c:pt>
                <c:pt idx="146">
                  <c:v>194.672</c:v>
                </c:pt>
                <c:pt idx="147">
                  <c:v>190.30600000000004</c:v>
                </c:pt>
                <c:pt idx="148">
                  <c:v>195.24800000000002</c:v>
                </c:pt>
                <c:pt idx="149">
                  <c:v>193.35899999999998</c:v>
                </c:pt>
                <c:pt idx="150">
                  <c:v>192.79600000000002</c:v>
                </c:pt>
                <c:pt idx="151">
                  <c:v>195.78500000000003</c:v>
                </c:pt>
                <c:pt idx="152">
                  <c:v>194.40100000000001</c:v>
                </c:pt>
                <c:pt idx="153">
                  <c:v>198.15999999999997</c:v>
                </c:pt>
                <c:pt idx="154">
                  <c:v>196.25199999999998</c:v>
                </c:pt>
                <c:pt idx="155">
                  <c:v>198.14200000000002</c:v>
                </c:pt>
                <c:pt idx="156">
                  <c:v>198.59199999999998</c:v>
                </c:pt>
                <c:pt idx="157">
                  <c:v>198.37600000000003</c:v>
                </c:pt>
                <c:pt idx="158">
                  <c:v>199.18100000000004</c:v>
                </c:pt>
                <c:pt idx="159">
                  <c:v>199.93300000000002</c:v>
                </c:pt>
                <c:pt idx="160">
                  <c:v>193.29500000000002</c:v>
                </c:pt>
                <c:pt idx="161">
                  <c:v>191.453</c:v>
                </c:pt>
                <c:pt idx="162">
                  <c:v>193.01300000000001</c:v>
                </c:pt>
                <c:pt idx="163">
                  <c:v>198.26100000000002</c:v>
                </c:pt>
                <c:pt idx="164">
                  <c:v>193.227</c:v>
                </c:pt>
                <c:pt idx="165">
                  <c:v>192.238</c:v>
                </c:pt>
                <c:pt idx="166">
                  <c:v>190.38900000000001</c:v>
                </c:pt>
                <c:pt idx="167">
                  <c:v>197.63899999999998</c:v>
                </c:pt>
                <c:pt idx="168">
                  <c:v>202.13</c:v>
                </c:pt>
                <c:pt idx="169">
                  <c:v>206.11999999999998</c:v>
                </c:pt>
                <c:pt idx="170">
                  <c:v>203.82400000000001</c:v>
                </c:pt>
                <c:pt idx="171">
                  <c:v>204.77300000000002</c:v>
                </c:pt>
                <c:pt idx="172">
                  <c:v>205.61100000000002</c:v>
                </c:pt>
                <c:pt idx="173">
                  <c:v>209.13799999999998</c:v>
                </c:pt>
                <c:pt idx="174">
                  <c:v>213.00300000000001</c:v>
                </c:pt>
                <c:pt idx="175">
                  <c:v>214.49200000000002</c:v>
                </c:pt>
                <c:pt idx="176">
                  <c:v>211.08300000000003</c:v>
                </c:pt>
                <c:pt idx="177">
                  <c:v>210.54599999999999</c:v>
                </c:pt>
                <c:pt idx="178">
                  <c:v>209.29899999999998</c:v>
                </c:pt>
                <c:pt idx="179">
                  <c:v>210.98700000000002</c:v>
                </c:pt>
                <c:pt idx="180">
                  <c:v>203.202</c:v>
                </c:pt>
                <c:pt idx="181">
                  <c:v>204.12900000000002</c:v>
                </c:pt>
                <c:pt idx="182">
                  <c:v>204.13800000000001</c:v>
                </c:pt>
                <c:pt idx="183">
                  <c:v>201.227</c:v>
                </c:pt>
                <c:pt idx="184">
                  <c:v>201.43300000000002</c:v>
                </c:pt>
                <c:pt idx="185">
                  <c:v>203.61</c:v>
                </c:pt>
                <c:pt idx="186">
                  <c:v>207.48999999999998</c:v>
                </c:pt>
                <c:pt idx="187">
                  <c:v>204.96900000000002</c:v>
                </c:pt>
                <c:pt idx="188">
                  <c:v>202.56199999999998</c:v>
                </c:pt>
                <c:pt idx="189">
                  <c:v>205.57500000000002</c:v>
                </c:pt>
                <c:pt idx="190">
                  <c:v>204.15899999999999</c:v>
                </c:pt>
                <c:pt idx="191">
                  <c:v>207.62399999999997</c:v>
                </c:pt>
                <c:pt idx="192">
                  <c:v>205.60499999999999</c:v>
                </c:pt>
                <c:pt idx="193">
                  <c:v>205.20500000000001</c:v>
                </c:pt>
                <c:pt idx="194">
                  <c:v>203.31300000000002</c:v>
                </c:pt>
                <c:pt idx="195">
                  <c:v>201.40699999999998</c:v>
                </c:pt>
                <c:pt idx="196">
                  <c:v>208.58999999999997</c:v>
                </c:pt>
                <c:pt idx="197">
                  <c:v>206.49699999999999</c:v>
                </c:pt>
                <c:pt idx="198">
                  <c:v>205.72600000000003</c:v>
                </c:pt>
                <c:pt idx="199">
                  <c:v>198.78599999999997</c:v>
                </c:pt>
                <c:pt idx="200">
                  <c:v>202.57500000000002</c:v>
                </c:pt>
                <c:pt idx="201">
                  <c:v>210.26900000000001</c:v>
                </c:pt>
                <c:pt idx="202">
                  <c:v>216.03699999999998</c:v>
                </c:pt>
                <c:pt idx="203">
                  <c:v>210.30300000000003</c:v>
                </c:pt>
                <c:pt idx="204">
                  <c:v>226.673</c:v>
                </c:pt>
                <c:pt idx="205">
                  <c:v>206.37400000000002</c:v>
                </c:pt>
                <c:pt idx="206">
                  <c:v>211.95500000000001</c:v>
                </c:pt>
                <c:pt idx="207">
                  <c:v>215.47300000000001</c:v>
                </c:pt>
                <c:pt idx="208">
                  <c:v>217.74100000000001</c:v>
                </c:pt>
                <c:pt idx="209">
                  <c:v>215.40800000000002</c:v>
                </c:pt>
                <c:pt idx="210">
                  <c:v>218.041</c:v>
                </c:pt>
                <c:pt idx="211">
                  <c:v>220.17500000000001</c:v>
                </c:pt>
                <c:pt idx="212">
                  <c:v>220.49700000000001</c:v>
                </c:pt>
                <c:pt idx="213">
                  <c:v>219.70400000000001</c:v>
                </c:pt>
                <c:pt idx="214">
                  <c:v>222.42400000000001</c:v>
                </c:pt>
                <c:pt idx="215">
                  <c:v>225.89699999999999</c:v>
                </c:pt>
                <c:pt idx="216">
                  <c:v>221.68200000000002</c:v>
                </c:pt>
                <c:pt idx="217">
                  <c:v>218.14</c:v>
                </c:pt>
                <c:pt idx="218">
                  <c:v>221.16800000000001</c:v>
                </c:pt>
                <c:pt idx="219">
                  <c:v>220.15300000000002</c:v>
                </c:pt>
                <c:pt idx="220">
                  <c:v>219.983</c:v>
                </c:pt>
                <c:pt idx="221">
                  <c:v>222.96799999999999</c:v>
                </c:pt>
                <c:pt idx="222">
                  <c:v>220.4</c:v>
                </c:pt>
                <c:pt idx="223">
                  <c:v>222.80799999999999</c:v>
                </c:pt>
                <c:pt idx="224">
                  <c:v>225.48600000000002</c:v>
                </c:pt>
                <c:pt idx="225">
                  <c:v>226.87400000000002</c:v>
                </c:pt>
                <c:pt idx="226">
                  <c:v>215.67500000000001</c:v>
                </c:pt>
                <c:pt idx="227">
                  <c:v>213.30299999999997</c:v>
                </c:pt>
                <c:pt idx="228">
                  <c:v>218.03000000000003</c:v>
                </c:pt>
                <c:pt idx="229">
                  <c:v>223.392</c:v>
                </c:pt>
                <c:pt idx="230">
                  <c:v>220.97800000000001</c:v>
                </c:pt>
                <c:pt idx="231">
                  <c:v>214.19199999999998</c:v>
                </c:pt>
                <c:pt idx="232">
                  <c:v>209.846</c:v>
                </c:pt>
                <c:pt idx="233">
                  <c:v>219.70699999999999</c:v>
                </c:pt>
                <c:pt idx="234">
                  <c:v>215.33500000000004</c:v>
                </c:pt>
                <c:pt idx="235">
                  <c:v>211.23999999999998</c:v>
                </c:pt>
                <c:pt idx="236">
                  <c:v>208.36200000000002</c:v>
                </c:pt>
                <c:pt idx="237">
                  <c:v>217.565</c:v>
                </c:pt>
                <c:pt idx="238">
                  <c:v>217.6</c:v>
                </c:pt>
                <c:pt idx="239">
                  <c:v>212.75899999999999</c:v>
                </c:pt>
                <c:pt idx="240">
                  <c:v>211.786</c:v>
                </c:pt>
                <c:pt idx="241">
                  <c:v>200.78399999999999</c:v>
                </c:pt>
                <c:pt idx="242">
                  <c:v>197.017</c:v>
                </c:pt>
                <c:pt idx="243">
                  <c:v>193.33699999999996</c:v>
                </c:pt>
                <c:pt idx="244">
                  <c:v>186.03199999999998</c:v>
                </c:pt>
                <c:pt idx="245">
                  <c:v>190.38499999999999</c:v>
                </c:pt>
                <c:pt idx="246">
                  <c:v>193.49700000000001</c:v>
                </c:pt>
                <c:pt idx="247">
                  <c:v>191.13300000000001</c:v>
                </c:pt>
                <c:pt idx="248">
                  <c:v>185.75199999999998</c:v>
                </c:pt>
                <c:pt idx="249">
                  <c:v>188.458</c:v>
                </c:pt>
                <c:pt idx="250">
                  <c:v>187.54300000000001</c:v>
                </c:pt>
                <c:pt idx="251">
                  <c:v>180.977</c:v>
                </c:pt>
                <c:pt idx="252">
                  <c:v>181.62899999999999</c:v>
                </c:pt>
                <c:pt idx="253">
                  <c:v>187.50099999999998</c:v>
                </c:pt>
                <c:pt idx="254">
                  <c:v>193.56200000000001</c:v>
                </c:pt>
                <c:pt idx="255">
                  <c:v>189.02099999999999</c:v>
                </c:pt>
                <c:pt idx="256">
                  <c:v>183.83499999999998</c:v>
                </c:pt>
                <c:pt idx="257">
                  <c:v>183.40599999999998</c:v>
                </c:pt>
                <c:pt idx="258">
                  <c:v>184.61399999999998</c:v>
                </c:pt>
                <c:pt idx="259">
                  <c:v>189.11399999999998</c:v>
                </c:pt>
                <c:pt idx="260">
                  <c:v>188.48600000000002</c:v>
                </c:pt>
                <c:pt idx="261">
                  <c:v>195.35300000000004</c:v>
                </c:pt>
                <c:pt idx="262">
                  <c:v>197.06200000000001</c:v>
                </c:pt>
                <c:pt idx="263">
                  <c:v>195.93600000000004</c:v>
                </c:pt>
                <c:pt idx="264">
                  <c:v>194.81399999999999</c:v>
                </c:pt>
                <c:pt idx="265">
                  <c:v>186.96699999999998</c:v>
                </c:pt>
                <c:pt idx="266">
                  <c:v>183.97400000000002</c:v>
                </c:pt>
                <c:pt idx="267">
                  <c:v>188.85599999999999</c:v>
                </c:pt>
                <c:pt idx="268">
                  <c:v>187.98399999999998</c:v>
                </c:pt>
                <c:pt idx="269">
                  <c:v>188.20599999999999</c:v>
                </c:pt>
                <c:pt idx="270">
                  <c:v>194.17400000000001</c:v>
                </c:pt>
                <c:pt idx="271">
                  <c:v>206.52100000000002</c:v>
                </c:pt>
                <c:pt idx="272">
                  <c:v>208.52800000000002</c:v>
                </c:pt>
                <c:pt idx="273">
                  <c:v>208.31100000000001</c:v>
                </c:pt>
                <c:pt idx="274">
                  <c:v>206.66599999999997</c:v>
                </c:pt>
                <c:pt idx="275">
                  <c:v>201.00700000000003</c:v>
                </c:pt>
                <c:pt idx="276">
                  <c:v>193.22700000000003</c:v>
                </c:pt>
                <c:pt idx="277">
                  <c:v>181.86100000000002</c:v>
                </c:pt>
                <c:pt idx="278">
                  <c:v>181.33</c:v>
                </c:pt>
                <c:pt idx="279">
                  <c:v>186.18500000000003</c:v>
                </c:pt>
                <c:pt idx="280">
                  <c:v>181.24800000000002</c:v>
                </c:pt>
                <c:pt idx="281">
                  <c:v>181.79600000000002</c:v>
                </c:pt>
                <c:pt idx="282">
                  <c:v>171.75800000000004</c:v>
                </c:pt>
                <c:pt idx="283">
                  <c:v>170.69100000000003</c:v>
                </c:pt>
                <c:pt idx="284">
                  <c:v>172.30599999999998</c:v>
                </c:pt>
                <c:pt idx="285">
                  <c:v>178.63299999999998</c:v>
                </c:pt>
                <c:pt idx="286">
                  <c:v>181.22899999999998</c:v>
                </c:pt>
                <c:pt idx="287">
                  <c:v>182.922</c:v>
                </c:pt>
                <c:pt idx="288">
                  <c:v>181.291</c:v>
                </c:pt>
                <c:pt idx="289">
                  <c:v>180.25799999999998</c:v>
                </c:pt>
                <c:pt idx="290">
                  <c:v>174.18200000000002</c:v>
                </c:pt>
                <c:pt idx="291">
                  <c:v>158.11399999999998</c:v>
                </c:pt>
                <c:pt idx="292">
                  <c:v>155.78700000000001</c:v>
                </c:pt>
                <c:pt idx="293">
                  <c:v>157.53199999999998</c:v>
                </c:pt>
                <c:pt idx="294">
                  <c:v>151.28200000000001</c:v>
                </c:pt>
                <c:pt idx="295">
                  <c:v>152.595</c:v>
                </c:pt>
                <c:pt idx="296">
                  <c:v>168.16</c:v>
                </c:pt>
                <c:pt idx="297">
                  <c:v>173.136</c:v>
                </c:pt>
                <c:pt idx="298">
                  <c:v>172.459</c:v>
                </c:pt>
                <c:pt idx="299">
                  <c:v>176.52000000000004</c:v>
                </c:pt>
                <c:pt idx="300">
                  <c:v>173.87700000000004</c:v>
                </c:pt>
                <c:pt idx="301">
                  <c:v>173.429</c:v>
                </c:pt>
                <c:pt idx="302">
                  <c:v>173.37899999999996</c:v>
                </c:pt>
                <c:pt idx="303">
                  <c:v>159.6</c:v>
                </c:pt>
                <c:pt idx="304">
                  <c:v>173.52399999999997</c:v>
                </c:pt>
                <c:pt idx="305">
                  <c:v>169.73600000000002</c:v>
                </c:pt>
                <c:pt idx="306">
                  <c:v>169.81599999999997</c:v>
                </c:pt>
                <c:pt idx="307">
                  <c:v>165.881</c:v>
                </c:pt>
                <c:pt idx="308">
                  <c:v>171.67299999999997</c:v>
                </c:pt>
                <c:pt idx="309">
                  <c:v>175.17899999999997</c:v>
                </c:pt>
                <c:pt idx="310">
                  <c:v>170.94399999999999</c:v>
                </c:pt>
                <c:pt idx="311">
                  <c:v>161.12499999999997</c:v>
                </c:pt>
                <c:pt idx="312">
                  <c:v>159.33499999999998</c:v>
                </c:pt>
                <c:pt idx="313">
                  <c:v>155.249</c:v>
                </c:pt>
                <c:pt idx="314">
                  <c:v>154.471</c:v>
                </c:pt>
                <c:pt idx="315">
                  <c:v>159.49800000000002</c:v>
                </c:pt>
                <c:pt idx="316">
                  <c:v>160.86699999999999</c:v>
                </c:pt>
                <c:pt idx="317">
                  <c:v>159.78900000000002</c:v>
                </c:pt>
                <c:pt idx="318">
                  <c:v>163.14400000000003</c:v>
                </c:pt>
                <c:pt idx="319">
                  <c:v>164.26299999999998</c:v>
                </c:pt>
                <c:pt idx="320">
                  <c:v>160.90200000000002</c:v>
                </c:pt>
                <c:pt idx="321">
                  <c:v>159.84399999999999</c:v>
                </c:pt>
                <c:pt idx="322">
                  <c:v>163.33699999999999</c:v>
                </c:pt>
                <c:pt idx="323">
                  <c:v>151.67299999999997</c:v>
                </c:pt>
                <c:pt idx="324">
                  <c:v>146.59200000000001</c:v>
                </c:pt>
                <c:pt idx="325">
                  <c:v>151.39000000000001</c:v>
                </c:pt>
                <c:pt idx="326">
                  <c:v>147.54300000000001</c:v>
                </c:pt>
                <c:pt idx="327">
                  <c:v>147.20000000000002</c:v>
                </c:pt>
                <c:pt idx="328">
                  <c:v>160.035</c:v>
                </c:pt>
                <c:pt idx="329">
                  <c:v>160.023</c:v>
                </c:pt>
                <c:pt idx="330">
                  <c:v>151.49600000000001</c:v>
                </c:pt>
                <c:pt idx="331">
                  <c:v>156.53299999999999</c:v>
                </c:pt>
                <c:pt idx="332">
                  <c:v>153.43799999999999</c:v>
                </c:pt>
                <c:pt idx="333">
                  <c:v>145.517</c:v>
                </c:pt>
                <c:pt idx="334">
                  <c:v>141.44599999999997</c:v>
                </c:pt>
                <c:pt idx="335">
                  <c:v>137.97299999999998</c:v>
                </c:pt>
                <c:pt idx="336">
                  <c:v>134.41399999999996</c:v>
                </c:pt>
                <c:pt idx="337">
                  <c:v>128.58500000000001</c:v>
                </c:pt>
                <c:pt idx="338">
                  <c:v>126.59199999999998</c:v>
                </c:pt>
                <c:pt idx="339">
                  <c:v>126.089</c:v>
                </c:pt>
                <c:pt idx="340">
                  <c:v>124.06500000000003</c:v>
                </c:pt>
                <c:pt idx="341">
                  <c:v>130.411</c:v>
                </c:pt>
                <c:pt idx="342">
                  <c:v>137.72299999999998</c:v>
                </c:pt>
                <c:pt idx="343">
                  <c:v>124.66999999999996</c:v>
                </c:pt>
                <c:pt idx="344">
                  <c:v>111.68499999999995</c:v>
                </c:pt>
                <c:pt idx="345">
                  <c:v>106.42500000000001</c:v>
                </c:pt>
                <c:pt idx="346">
                  <c:v>103.56900000000002</c:v>
                </c:pt>
                <c:pt idx="347">
                  <c:v>108.32600000000002</c:v>
                </c:pt>
                <c:pt idx="348">
                  <c:v>107.553</c:v>
                </c:pt>
                <c:pt idx="349">
                  <c:v>106.15100000000001</c:v>
                </c:pt>
                <c:pt idx="350">
                  <c:v>104.899</c:v>
                </c:pt>
                <c:pt idx="351">
                  <c:v>105.84100000000001</c:v>
                </c:pt>
                <c:pt idx="352">
                  <c:v>104.58300000000003</c:v>
                </c:pt>
                <c:pt idx="353">
                  <c:v>91.88</c:v>
                </c:pt>
                <c:pt idx="354">
                  <c:v>82.675000000000011</c:v>
                </c:pt>
                <c:pt idx="355">
                  <c:v>89.091999999999985</c:v>
                </c:pt>
                <c:pt idx="356">
                  <c:v>90.79000000000002</c:v>
                </c:pt>
                <c:pt idx="357">
                  <c:v>91.996999999999957</c:v>
                </c:pt>
                <c:pt idx="358">
                  <c:v>89.213000000000022</c:v>
                </c:pt>
                <c:pt idx="359">
                  <c:v>90.939000000000021</c:v>
                </c:pt>
                <c:pt idx="360">
                  <c:v>88.93</c:v>
                </c:pt>
                <c:pt idx="361">
                  <c:v>92.22199999999998</c:v>
                </c:pt>
                <c:pt idx="362">
                  <c:v>85.786999999999978</c:v>
                </c:pt>
                <c:pt idx="363">
                  <c:v>87.927999999999997</c:v>
                </c:pt>
                <c:pt idx="364">
                  <c:v>86.946000000000026</c:v>
                </c:pt>
                <c:pt idx="365">
                  <c:v>89.151999999999987</c:v>
                </c:pt>
                <c:pt idx="366">
                  <c:v>89.978999999999985</c:v>
                </c:pt>
                <c:pt idx="367">
                  <c:v>89.182000000000016</c:v>
                </c:pt>
                <c:pt idx="368">
                  <c:v>90.047000000000025</c:v>
                </c:pt>
                <c:pt idx="369">
                  <c:v>90.921000000000049</c:v>
                </c:pt>
                <c:pt idx="370">
                  <c:v>89.150000000000034</c:v>
                </c:pt>
                <c:pt idx="371">
                  <c:v>88.843999999999994</c:v>
                </c:pt>
                <c:pt idx="372">
                  <c:v>90.671000000000049</c:v>
                </c:pt>
                <c:pt idx="373">
                  <c:v>91.94</c:v>
                </c:pt>
                <c:pt idx="374">
                  <c:v>88.26600000000002</c:v>
                </c:pt>
                <c:pt idx="375">
                  <c:v>96.619000000000028</c:v>
                </c:pt>
                <c:pt idx="376">
                  <c:v>89.392000000000053</c:v>
                </c:pt>
                <c:pt idx="377">
                  <c:v>92.076000000000022</c:v>
                </c:pt>
                <c:pt idx="378">
                  <c:v>70.994000000000028</c:v>
                </c:pt>
                <c:pt idx="379">
                  <c:v>68.45599999999996</c:v>
                </c:pt>
                <c:pt idx="380">
                  <c:v>61.763000000000034</c:v>
                </c:pt>
                <c:pt idx="381">
                  <c:v>60.62700000000001</c:v>
                </c:pt>
                <c:pt idx="382">
                  <c:v>72.538999999999987</c:v>
                </c:pt>
                <c:pt idx="383">
                  <c:v>81.110000000000014</c:v>
                </c:pt>
                <c:pt idx="384">
                  <c:v>79.468000000000018</c:v>
                </c:pt>
                <c:pt idx="385">
                  <c:v>78.477999999999952</c:v>
                </c:pt>
                <c:pt idx="386">
                  <c:v>80.300000000000011</c:v>
                </c:pt>
                <c:pt idx="387">
                  <c:v>79.596000000000004</c:v>
                </c:pt>
                <c:pt idx="388">
                  <c:v>85.355999999999995</c:v>
                </c:pt>
                <c:pt idx="389">
                  <c:v>84.175000000000011</c:v>
                </c:pt>
                <c:pt idx="390">
                  <c:v>87.309000000000026</c:v>
                </c:pt>
                <c:pt idx="391">
                  <c:v>87.257000000000005</c:v>
                </c:pt>
                <c:pt idx="392">
                  <c:v>88.872000000000014</c:v>
                </c:pt>
                <c:pt idx="393">
                  <c:v>93.572999999999979</c:v>
                </c:pt>
                <c:pt idx="394">
                  <c:v>77.795000000000016</c:v>
                </c:pt>
                <c:pt idx="395">
                  <c:v>65.938999999999965</c:v>
                </c:pt>
                <c:pt idx="396">
                  <c:v>62.538999999999987</c:v>
                </c:pt>
                <c:pt idx="397">
                  <c:v>67.876000000000033</c:v>
                </c:pt>
                <c:pt idx="398">
                  <c:v>71.63900000000001</c:v>
                </c:pt>
                <c:pt idx="399">
                  <c:v>78.199999999999989</c:v>
                </c:pt>
                <c:pt idx="400">
                  <c:v>95.487000000000023</c:v>
                </c:pt>
                <c:pt idx="401">
                  <c:v>105.16200000000003</c:v>
                </c:pt>
                <c:pt idx="402">
                  <c:v>92.552999999999997</c:v>
                </c:pt>
                <c:pt idx="403">
                  <c:v>99.088000000000022</c:v>
                </c:pt>
                <c:pt idx="404">
                  <c:v>101.62099999999998</c:v>
                </c:pt>
                <c:pt idx="405">
                  <c:v>99.118999999999971</c:v>
                </c:pt>
                <c:pt idx="406">
                  <c:v>99.778999999999996</c:v>
                </c:pt>
                <c:pt idx="407">
                  <c:v>99.18300000000005</c:v>
                </c:pt>
                <c:pt idx="408">
                  <c:v>95.995999999999981</c:v>
                </c:pt>
                <c:pt idx="409">
                  <c:v>92.889999999999986</c:v>
                </c:pt>
                <c:pt idx="410">
                  <c:v>92.855000000000018</c:v>
                </c:pt>
                <c:pt idx="411">
                  <c:v>101.62900000000002</c:v>
                </c:pt>
                <c:pt idx="412">
                  <c:v>100.76299999999998</c:v>
                </c:pt>
                <c:pt idx="413">
                  <c:v>102.89499999999998</c:v>
                </c:pt>
                <c:pt idx="414">
                  <c:v>99.212999999999994</c:v>
                </c:pt>
                <c:pt idx="415">
                  <c:v>99.156000000000034</c:v>
                </c:pt>
                <c:pt idx="416">
                  <c:v>96.947999999999979</c:v>
                </c:pt>
                <c:pt idx="417">
                  <c:v>108.667</c:v>
                </c:pt>
                <c:pt idx="418">
                  <c:v>112.053</c:v>
                </c:pt>
                <c:pt idx="419">
                  <c:v>107.06100000000001</c:v>
                </c:pt>
                <c:pt idx="420">
                  <c:v>107.203</c:v>
                </c:pt>
                <c:pt idx="421">
                  <c:v>107.26800000000003</c:v>
                </c:pt>
                <c:pt idx="422">
                  <c:v>112.19800000000001</c:v>
                </c:pt>
                <c:pt idx="423">
                  <c:v>113.38600000000002</c:v>
                </c:pt>
                <c:pt idx="424">
                  <c:v>112.04000000000002</c:v>
                </c:pt>
                <c:pt idx="425">
                  <c:v>111.68799999999999</c:v>
                </c:pt>
                <c:pt idx="426">
                  <c:v>100.435</c:v>
                </c:pt>
                <c:pt idx="427">
                  <c:v>102.84199999999998</c:v>
                </c:pt>
                <c:pt idx="428">
                  <c:v>107.172</c:v>
                </c:pt>
                <c:pt idx="429">
                  <c:v>107.62000000000003</c:v>
                </c:pt>
                <c:pt idx="430">
                  <c:v>116.69899999999998</c:v>
                </c:pt>
                <c:pt idx="431">
                  <c:v>115.74199999999999</c:v>
                </c:pt>
                <c:pt idx="432">
                  <c:v>116.08300000000003</c:v>
                </c:pt>
                <c:pt idx="433">
                  <c:v>119.70800000000003</c:v>
                </c:pt>
                <c:pt idx="434">
                  <c:v>118.49299999999999</c:v>
                </c:pt>
                <c:pt idx="435">
                  <c:v>116.10599999999997</c:v>
                </c:pt>
                <c:pt idx="436">
                  <c:v>118.72099999999998</c:v>
                </c:pt>
                <c:pt idx="437">
                  <c:v>120.43</c:v>
                </c:pt>
                <c:pt idx="438">
                  <c:v>120.33100000000002</c:v>
                </c:pt>
                <c:pt idx="439">
                  <c:v>130.82999999999998</c:v>
                </c:pt>
                <c:pt idx="440">
                  <c:v>132.51000000000002</c:v>
                </c:pt>
                <c:pt idx="441">
                  <c:v>132.35499999999996</c:v>
                </c:pt>
                <c:pt idx="442">
                  <c:v>128.65600000000003</c:v>
                </c:pt>
                <c:pt idx="443">
                  <c:v>130.44</c:v>
                </c:pt>
                <c:pt idx="444">
                  <c:v>131.05400000000003</c:v>
                </c:pt>
                <c:pt idx="445">
                  <c:v>132.36799999999999</c:v>
                </c:pt>
                <c:pt idx="446">
                  <c:v>132.98599999999999</c:v>
                </c:pt>
                <c:pt idx="447">
                  <c:v>135.65200000000002</c:v>
                </c:pt>
                <c:pt idx="448">
                  <c:v>134.876</c:v>
                </c:pt>
                <c:pt idx="449">
                  <c:v>133.89799999999997</c:v>
                </c:pt>
                <c:pt idx="450">
                  <c:v>130.57300000000001</c:v>
                </c:pt>
                <c:pt idx="451">
                  <c:v>131.96899999999999</c:v>
                </c:pt>
                <c:pt idx="452">
                  <c:v>133.143</c:v>
                </c:pt>
                <c:pt idx="453">
                  <c:v>132.214</c:v>
                </c:pt>
                <c:pt idx="454">
                  <c:v>130.84399999999999</c:v>
                </c:pt>
                <c:pt idx="455">
                  <c:v>132.42599999999999</c:v>
                </c:pt>
                <c:pt idx="456">
                  <c:v>134.20500000000001</c:v>
                </c:pt>
                <c:pt idx="457">
                  <c:v>136.03199999999998</c:v>
                </c:pt>
                <c:pt idx="458">
                  <c:v>135.596</c:v>
                </c:pt>
                <c:pt idx="459">
                  <c:v>133.07800000000003</c:v>
                </c:pt>
                <c:pt idx="460">
                  <c:v>132.124</c:v>
                </c:pt>
                <c:pt idx="461">
                  <c:v>131.32200000000003</c:v>
                </c:pt>
                <c:pt idx="462">
                  <c:v>125.876</c:v>
                </c:pt>
                <c:pt idx="463">
                  <c:v>119.68999999999997</c:v>
                </c:pt>
                <c:pt idx="464">
                  <c:v>119.58799999999999</c:v>
                </c:pt>
                <c:pt idx="465">
                  <c:v>120.232</c:v>
                </c:pt>
                <c:pt idx="466">
                  <c:v>123.42600000000002</c:v>
                </c:pt>
                <c:pt idx="467">
                  <c:v>125.65899999999999</c:v>
                </c:pt>
                <c:pt idx="468">
                  <c:v>129.36299999999997</c:v>
                </c:pt>
                <c:pt idx="469">
                  <c:v>134.20099999999999</c:v>
                </c:pt>
                <c:pt idx="470">
                  <c:v>134.94199999999998</c:v>
                </c:pt>
                <c:pt idx="471">
                  <c:v>134.14500000000004</c:v>
                </c:pt>
                <c:pt idx="472">
                  <c:v>138.03200000000001</c:v>
                </c:pt>
                <c:pt idx="473">
                  <c:v>138.72000000000003</c:v>
                </c:pt>
                <c:pt idx="474">
                  <c:v>137.39499999999998</c:v>
                </c:pt>
                <c:pt idx="475">
                  <c:v>135.887</c:v>
                </c:pt>
                <c:pt idx="476">
                  <c:v>135.81799999999998</c:v>
                </c:pt>
                <c:pt idx="477">
                  <c:v>137.52000000000001</c:v>
                </c:pt>
                <c:pt idx="478">
                  <c:v>136.76300000000001</c:v>
                </c:pt>
                <c:pt idx="479">
                  <c:v>137.87899999999999</c:v>
                </c:pt>
                <c:pt idx="480">
                  <c:v>144.20999999999998</c:v>
                </c:pt>
                <c:pt idx="481">
                  <c:v>146.53399999999999</c:v>
                </c:pt>
                <c:pt idx="482">
                  <c:v>149.07000000000002</c:v>
                </c:pt>
                <c:pt idx="483">
                  <c:v>147.934</c:v>
                </c:pt>
                <c:pt idx="484">
                  <c:v>146.44999999999999</c:v>
                </c:pt>
                <c:pt idx="485">
                  <c:v>149.20900000000003</c:v>
                </c:pt>
                <c:pt idx="486">
                  <c:v>150.11799999999999</c:v>
                </c:pt>
                <c:pt idx="487">
                  <c:v>148.821</c:v>
                </c:pt>
                <c:pt idx="488">
                  <c:v>148.14500000000001</c:v>
                </c:pt>
                <c:pt idx="489">
                  <c:v>153.53000000000003</c:v>
                </c:pt>
                <c:pt idx="490">
                  <c:v>154.26999999999998</c:v>
                </c:pt>
                <c:pt idx="491">
                  <c:v>153.41499999999999</c:v>
                </c:pt>
                <c:pt idx="492">
                  <c:v>154.99400000000003</c:v>
                </c:pt>
                <c:pt idx="493">
                  <c:v>156.119</c:v>
                </c:pt>
                <c:pt idx="494">
                  <c:v>146.42999999999998</c:v>
                </c:pt>
                <c:pt idx="495">
                  <c:v>145.613</c:v>
                </c:pt>
                <c:pt idx="496">
                  <c:v>143.94000000000003</c:v>
                </c:pt>
                <c:pt idx="497">
                  <c:v>146.02100000000002</c:v>
                </c:pt>
                <c:pt idx="498">
                  <c:v>150.80500000000004</c:v>
                </c:pt>
                <c:pt idx="499">
                  <c:v>149.73399999999998</c:v>
                </c:pt>
                <c:pt idx="500">
                  <c:v>150.57999999999998</c:v>
                </c:pt>
                <c:pt idx="501">
                  <c:v>147.44299999999998</c:v>
                </c:pt>
                <c:pt idx="502">
                  <c:v>147.44799999999998</c:v>
                </c:pt>
                <c:pt idx="503">
                  <c:v>145.696</c:v>
                </c:pt>
                <c:pt idx="504">
                  <c:v>146.46299999999999</c:v>
                </c:pt>
                <c:pt idx="505">
                  <c:v>149.39400000000003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13-4786-8E06-182257961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(tkr)'!$F$24</c:f>
              <c:strCache>
                <c:ptCount val="1"/>
                <c:pt idx="0">
                  <c:v>23/06/2020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(tkr)'!$E$25:$E$33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(tkr)'!$F$25:$F$33</c:f>
              <c:numCache>
                <c:formatCode>0</c:formatCode>
                <c:ptCount val="9"/>
                <c:pt idx="0">
                  <c:v>396.839</c:v>
                </c:pt>
                <c:pt idx="1">
                  <c:v>420.536</c:v>
                </c:pt>
                <c:pt idx="2">
                  <c:v>409.697</c:v>
                </c:pt>
                <c:pt idx="3">
                  <c:v>399.74</c:v>
                </c:pt>
                <c:pt idx="4">
                  <c:v>389.34100000000001</c:v>
                </c:pt>
                <c:pt idx="5">
                  <c:v>351.25</c:v>
                </c:pt>
                <c:pt idx="6">
                  <c:v>380.435</c:v>
                </c:pt>
                <c:pt idx="7">
                  <c:v>376.38400000000001</c:v>
                </c:pt>
                <c:pt idx="8">
                  <c:v>226.06700000000001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6-4A3D-B051-03B6CD28A05F}"/>
            </c:ext>
          </c:extLst>
        </c:ser>
        <c:ser>
          <c:idx val="1"/>
          <c:order val="1"/>
          <c:tx>
            <c:strRef>
              <c:f>'directH (tkr)'!$S$24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(tkr)'!$E$25:$E$33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(tkr)'!$S$25:$S$33</c:f>
              <c:numCache>
                <c:formatCode>0</c:formatCode>
                <c:ptCount val="9"/>
                <c:pt idx="0">
                  <c:v>377.46600000000001</c:v>
                </c:pt>
                <c:pt idx="1">
                  <c:v>402.72699999999998</c:v>
                </c:pt>
                <c:pt idx="2">
                  <c:v>401.92399999999998</c:v>
                </c:pt>
                <c:pt idx="3">
                  <c:v>383.5</c:v>
                </c:pt>
                <c:pt idx="4">
                  <c:v>368.339</c:v>
                </c:pt>
                <c:pt idx="5">
                  <c:v>330.92399999999998</c:v>
                </c:pt>
                <c:pt idx="6">
                  <c:v>341.84800000000001</c:v>
                </c:pt>
                <c:pt idx="7">
                  <c:v>328.64</c:v>
                </c:pt>
                <c:pt idx="8">
                  <c:v>239.792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6-4A3D-B051-03B6CD28A05F}"/>
            </c:ext>
          </c:extLst>
        </c:ser>
        <c:ser>
          <c:idx val="2"/>
          <c:order val="2"/>
          <c:tx>
            <c:strRef>
              <c:f>'directH (tkr)'!$AI$24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(tkr)'!$E$25:$E$33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(tkr)'!$AI$25:$AI$33</c:f>
              <c:numCache>
                <c:formatCode>0</c:formatCode>
                <c:ptCount val="9"/>
                <c:pt idx="0">
                  <c:v>402.81</c:v>
                </c:pt>
                <c:pt idx="1">
                  <c:v>452.94200000000001</c:v>
                </c:pt>
                <c:pt idx="2">
                  <c:v>453.08600000000001</c:v>
                </c:pt>
                <c:pt idx="3">
                  <c:v>426.57299999999998</c:v>
                </c:pt>
                <c:pt idx="4">
                  <c:v>429.14800000000002</c:v>
                </c:pt>
                <c:pt idx="5">
                  <c:v>388.35599999999999</c:v>
                </c:pt>
                <c:pt idx="6">
                  <c:v>408.09</c:v>
                </c:pt>
                <c:pt idx="7">
                  <c:v>383.48599999999999</c:v>
                </c:pt>
                <c:pt idx="8">
                  <c:v>513.52300000000002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96-4A3D-B051-03B6CD28A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(vw)'!$B$6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(vw)'!$F$5:$IU$5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(vw)'!$F$6:$IU$6</c:f>
              <c:numCache>
                <c:formatCode>0</c:formatCode>
                <c:ptCount val="250"/>
                <c:pt idx="0">
                  <c:v>396.839</c:v>
                </c:pt>
                <c:pt idx="1">
                  <c:v>395.50200000000001</c:v>
                </c:pt>
                <c:pt idx="2">
                  <c:v>398.96</c:v>
                </c:pt>
                <c:pt idx="3">
                  <c:v>399.262</c:v>
                </c:pt>
                <c:pt idx="4">
                  <c:v>395.69400000000002</c:v>
                </c:pt>
                <c:pt idx="5">
                  <c:v>391.036</c:v>
                </c:pt>
                <c:pt idx="6">
                  <c:v>383.27800000000002</c:v>
                </c:pt>
                <c:pt idx="7">
                  <c:v>376.75099999999998</c:v>
                </c:pt>
                <c:pt idx="8">
                  <c:v>382.75700000000001</c:v>
                </c:pt>
                <c:pt idx="9">
                  <c:v>375.298</c:v>
                </c:pt>
                <c:pt idx="10">
                  <c:v>377.03300000000002</c:v>
                </c:pt>
                <c:pt idx="11">
                  <c:v>368.38600000000002</c:v>
                </c:pt>
                <c:pt idx="12">
                  <c:v>362.89800000000002</c:v>
                </c:pt>
                <c:pt idx="13">
                  <c:v>377.46600000000001</c:v>
                </c:pt>
                <c:pt idx="14">
                  <c:v>373.32400000000001</c:v>
                </c:pt>
                <c:pt idx="15">
                  <c:v>379.69499999999999</c:v>
                </c:pt>
                <c:pt idx="16">
                  <c:v>359.755</c:v>
                </c:pt>
                <c:pt idx="17">
                  <c:v>339.05099999999999</c:v>
                </c:pt>
                <c:pt idx="18">
                  <c:v>319.91500000000002</c:v>
                </c:pt>
                <c:pt idx="19">
                  <c:v>329.17399999999998</c:v>
                </c:pt>
                <c:pt idx="20">
                  <c:v>360.839</c:v>
                </c:pt>
                <c:pt idx="21">
                  <c:v>370.80599999999998</c:v>
                </c:pt>
                <c:pt idx="22">
                  <c:v>389.19</c:v>
                </c:pt>
                <c:pt idx="23">
                  <c:v>394.23399999999998</c:v>
                </c:pt>
                <c:pt idx="24">
                  <c:v>393.34500000000003</c:v>
                </c:pt>
                <c:pt idx="25">
                  <c:v>387.20100000000002</c:v>
                </c:pt>
                <c:pt idx="26">
                  <c:v>383.12200000000001</c:v>
                </c:pt>
                <c:pt idx="27">
                  <c:v>392.42099999999999</c:v>
                </c:pt>
                <c:pt idx="28">
                  <c:v>400.65100000000001</c:v>
                </c:pt>
                <c:pt idx="29">
                  <c:v>402.81</c:v>
                </c:pt>
                <c:pt idx="30">
                  <c:v>402.25400000000002</c:v>
                </c:pt>
                <c:pt idx="31">
                  <c:v>405.55700000000002</c:v>
                </c:pt>
                <c:pt idx="32">
                  <c:v>412.12299999999999</c:v>
                </c:pt>
                <c:pt idx="33">
                  <c:v>427.98599999999999</c:v>
                </c:pt>
                <c:pt idx="34">
                  <c:v>437.59199999999998</c:v>
                </c:pt>
                <c:pt idx="35">
                  <c:v>439.339</c:v>
                </c:pt>
                <c:pt idx="36">
                  <c:v>432.65800000000002</c:v>
                </c:pt>
                <c:pt idx="37">
                  <c:v>429.49700000000001</c:v>
                </c:pt>
                <c:pt idx="38">
                  <c:v>430.00400000000002</c:v>
                </c:pt>
                <c:pt idx="39">
                  <c:v>431.46899999999999</c:v>
                </c:pt>
                <c:pt idx="40">
                  <c:v>439.12599999999998</c:v>
                </c:pt>
                <c:pt idx="41">
                  <c:v>439.81200000000001</c:v>
                </c:pt>
                <c:pt idx="42">
                  <c:v>445.27800000000002</c:v>
                </c:pt>
                <c:pt idx="43">
                  <c:v>447.39499999999998</c:v>
                </c:pt>
                <c:pt idx="44">
                  <c:v>427.67500000000001</c:v>
                </c:pt>
                <c:pt idx="45">
                  <c:v>418.57499999999999</c:v>
                </c:pt>
                <c:pt idx="46">
                  <c:v>412.39299999999997</c:v>
                </c:pt>
                <c:pt idx="47">
                  <c:v>405.18</c:v>
                </c:pt>
                <c:pt idx="48">
                  <c:v>423.755</c:v>
                </c:pt>
                <c:pt idx="49">
                  <c:v>427.45600000000002</c:v>
                </c:pt>
                <c:pt idx="50">
                  <c:v>460.20499999999998</c:v>
                </c:pt>
                <c:pt idx="51">
                  <c:v>470.58499999999998</c:v>
                </c:pt>
                <c:pt idx="52">
                  <c:v>462.48599999999999</c:v>
                </c:pt>
                <c:pt idx="53">
                  <c:v>463.08699999999999</c:v>
                </c:pt>
                <c:pt idx="54">
                  <c:v>465.46899999999999</c:v>
                </c:pt>
                <c:pt idx="55">
                  <c:v>443.56700000000001</c:v>
                </c:pt>
                <c:pt idx="56">
                  <c:v>429.37599999999998</c:v>
                </c:pt>
                <c:pt idx="57">
                  <c:v>459.59399999999999</c:v>
                </c:pt>
                <c:pt idx="58">
                  <c:v>517.95399999999995</c:v>
                </c:pt>
                <c:pt idx="59">
                  <c:v>534.18100000000004</c:v>
                </c:pt>
                <c:pt idx="60">
                  <c:v>570.66099999999994</c:v>
                </c:pt>
                <c:pt idx="61">
                  <c:v>576.45000000000005</c:v>
                </c:pt>
                <c:pt idx="62">
                  <c:v>571.72299999999996</c:v>
                </c:pt>
                <c:pt idx="63">
                  <c:v>561.84100000000001</c:v>
                </c:pt>
                <c:pt idx="64">
                  <c:v>561.27700000000004</c:v>
                </c:pt>
                <c:pt idx="65">
                  <c:v>562.13300000000004</c:v>
                </c:pt>
                <c:pt idx="66">
                  <c:v>524.91999999999996</c:v>
                </c:pt>
                <c:pt idx="67">
                  <c:v>486.512</c:v>
                </c:pt>
                <c:pt idx="68">
                  <c:v>495.03899999999999</c:v>
                </c:pt>
                <c:pt idx="69">
                  <c:v>603.98500000000001</c:v>
                </c:pt>
                <c:pt idx="70">
                  <c:v>662.53700000000003</c:v>
                </c:pt>
                <c:pt idx="71">
                  <c:v>650.17700000000002</c:v>
                </c:pt>
                <c:pt idx="72">
                  <c:v>721.96500000000003</c:v>
                </c:pt>
                <c:pt idx="73">
                  <c:v>730.03499999999997</c:v>
                </c:pt>
                <c:pt idx="74">
                  <c:v>669.01099999999997</c:v>
                </c:pt>
                <c:pt idx="75">
                  <c:v>554.24900000000002</c:v>
                </c:pt>
                <c:pt idx="76">
                  <c:v>472.64400000000001</c:v>
                </c:pt>
                <c:pt idx="77">
                  <c:v>466.20400000000001</c:v>
                </c:pt>
                <c:pt idx="78">
                  <c:v>395.97399999999999</c:v>
                </c:pt>
                <c:pt idx="79">
                  <c:v>393.52699999999999</c:v>
                </c:pt>
                <c:pt idx="80">
                  <c:v>407.16699999999997</c:v>
                </c:pt>
                <c:pt idx="81">
                  <c:v>360.464</c:v>
                </c:pt>
                <c:pt idx="82">
                  <c:v>331.03300000000002</c:v>
                </c:pt>
                <c:pt idx="83">
                  <c:v>318.10899999999998</c:v>
                </c:pt>
                <c:pt idx="84">
                  <c:v>323.93099999999998</c:v>
                </c:pt>
                <c:pt idx="85">
                  <c:v>345.88</c:v>
                </c:pt>
                <c:pt idx="86">
                  <c:v>349.94600000000003</c:v>
                </c:pt>
                <c:pt idx="87">
                  <c:v>322.37700000000001</c:v>
                </c:pt>
                <c:pt idx="88">
                  <c:v>304.24599999999998</c:v>
                </c:pt>
                <c:pt idx="89">
                  <c:v>302.04000000000002</c:v>
                </c:pt>
                <c:pt idx="90">
                  <c:v>296.90300000000002</c:v>
                </c:pt>
                <c:pt idx="91">
                  <c:v>278.51600000000002</c:v>
                </c:pt>
                <c:pt idx="92">
                  <c:v>279.15499999999997</c:v>
                </c:pt>
                <c:pt idx="93">
                  <c:v>277.99799999999999</c:v>
                </c:pt>
                <c:pt idx="94">
                  <c:v>279.654</c:v>
                </c:pt>
                <c:pt idx="95">
                  <c:v>277.55399999999997</c:v>
                </c:pt>
                <c:pt idx="96">
                  <c:v>278.32</c:v>
                </c:pt>
                <c:pt idx="97">
                  <c:v>277.95100000000002</c:v>
                </c:pt>
                <c:pt idx="98">
                  <c:v>275.93799999999999</c:v>
                </c:pt>
                <c:pt idx="99">
                  <c:v>278.36</c:v>
                </c:pt>
                <c:pt idx="100">
                  <c:v>280.32799999999997</c:v>
                </c:pt>
                <c:pt idx="101">
                  <c:v>275.37700000000001</c:v>
                </c:pt>
                <c:pt idx="102">
                  <c:v>271.36900000000003</c:v>
                </c:pt>
                <c:pt idx="103">
                  <c:v>272.68400000000003</c:v>
                </c:pt>
                <c:pt idx="104">
                  <c:v>280.435</c:v>
                </c:pt>
                <c:pt idx="105">
                  <c:v>287.63</c:v>
                </c:pt>
                <c:pt idx="106">
                  <c:v>286.92099999999999</c:v>
                </c:pt>
                <c:pt idx="107">
                  <c:v>284.08999999999997</c:v>
                </c:pt>
                <c:pt idx="108">
                  <c:v>277.875</c:v>
                </c:pt>
                <c:pt idx="109">
                  <c:v>278.30200000000002</c:v>
                </c:pt>
                <c:pt idx="110">
                  <c:v>283.161</c:v>
                </c:pt>
                <c:pt idx="111">
                  <c:v>273.30799999999999</c:v>
                </c:pt>
                <c:pt idx="112">
                  <c:v>270.16699999999997</c:v>
                </c:pt>
                <c:pt idx="113">
                  <c:v>264.93599999999998</c:v>
                </c:pt>
                <c:pt idx="114">
                  <c:v>265.18799999999999</c:v>
                </c:pt>
                <c:pt idx="115">
                  <c:v>263.10000000000002</c:v>
                </c:pt>
                <c:pt idx="116">
                  <c:v>263.93400000000003</c:v>
                </c:pt>
                <c:pt idx="117">
                  <c:v>268.31099999999998</c:v>
                </c:pt>
                <c:pt idx="118">
                  <c:v>269.65800000000002</c:v>
                </c:pt>
                <c:pt idx="119">
                  <c:v>267.11399999999998</c:v>
                </c:pt>
                <c:pt idx="120">
                  <c:v>266.24599999999998</c:v>
                </c:pt>
                <c:pt idx="121">
                  <c:v>270.49700000000001</c:v>
                </c:pt>
                <c:pt idx="122">
                  <c:v>270.04700000000003</c:v>
                </c:pt>
                <c:pt idx="123">
                  <c:v>275.02699999999999</c:v>
                </c:pt>
                <c:pt idx="124">
                  <c:v>276.15100000000001</c:v>
                </c:pt>
                <c:pt idx="125">
                  <c:v>273.11900000000003</c:v>
                </c:pt>
                <c:pt idx="126">
                  <c:v>269.84500000000003</c:v>
                </c:pt>
                <c:pt idx="127">
                  <c:v>263.39299999999997</c:v>
                </c:pt>
                <c:pt idx="128">
                  <c:v>258.86200000000002</c:v>
                </c:pt>
                <c:pt idx="129">
                  <c:v>259.08199999999999</c:v>
                </c:pt>
                <c:pt idx="130">
                  <c:v>262.91899999999998</c:v>
                </c:pt>
                <c:pt idx="131">
                  <c:v>262.45</c:v>
                </c:pt>
                <c:pt idx="132">
                  <c:v>262.68099999999998</c:v>
                </c:pt>
                <c:pt idx="133">
                  <c:v>264.13</c:v>
                </c:pt>
                <c:pt idx="134">
                  <c:v>263.839</c:v>
                </c:pt>
                <c:pt idx="135">
                  <c:v>265.05099999999999</c:v>
                </c:pt>
                <c:pt idx="136">
                  <c:v>268.846</c:v>
                </c:pt>
                <c:pt idx="137">
                  <c:v>267.983</c:v>
                </c:pt>
                <c:pt idx="138">
                  <c:v>269.50900000000001</c:v>
                </c:pt>
                <c:pt idx="139">
                  <c:v>268.88799999999998</c:v>
                </c:pt>
                <c:pt idx="140">
                  <c:v>272.209</c:v>
                </c:pt>
                <c:pt idx="141">
                  <c:v>269.14100000000002</c:v>
                </c:pt>
                <c:pt idx="142">
                  <c:v>271.40699999999998</c:v>
                </c:pt>
                <c:pt idx="143">
                  <c:v>275.93900000000002</c:v>
                </c:pt>
                <c:pt idx="144">
                  <c:v>281.495</c:v>
                </c:pt>
                <c:pt idx="145">
                  <c:v>289.471</c:v>
                </c:pt>
                <c:pt idx="146">
                  <c:v>293.90899999999999</c:v>
                </c:pt>
                <c:pt idx="147">
                  <c:v>285.73200000000003</c:v>
                </c:pt>
                <c:pt idx="148">
                  <c:v>290.42</c:v>
                </c:pt>
                <c:pt idx="149">
                  <c:v>290.91899999999998</c:v>
                </c:pt>
                <c:pt idx="150">
                  <c:v>290.64600000000002</c:v>
                </c:pt>
                <c:pt idx="151">
                  <c:v>291.28100000000001</c:v>
                </c:pt>
                <c:pt idx="152">
                  <c:v>294.48700000000002</c:v>
                </c:pt>
                <c:pt idx="153">
                  <c:v>304.46199999999999</c:v>
                </c:pt>
                <c:pt idx="154">
                  <c:v>306.26499999999999</c:v>
                </c:pt>
                <c:pt idx="155">
                  <c:v>307.79000000000002</c:v>
                </c:pt>
                <c:pt idx="156">
                  <c:v>304.476</c:v>
                </c:pt>
                <c:pt idx="157">
                  <c:v>304.33100000000002</c:v>
                </c:pt>
                <c:pt idx="158">
                  <c:v>304.53500000000003</c:v>
                </c:pt>
                <c:pt idx="159">
                  <c:v>306.38400000000001</c:v>
                </c:pt>
                <c:pt idx="160">
                  <c:v>303.51600000000002</c:v>
                </c:pt>
                <c:pt idx="161">
                  <c:v>298.726</c:v>
                </c:pt>
                <c:pt idx="162">
                  <c:v>300.03800000000001</c:v>
                </c:pt>
                <c:pt idx="163">
                  <c:v>299.85000000000002</c:v>
                </c:pt>
                <c:pt idx="164">
                  <c:v>294.387</c:v>
                </c:pt>
                <c:pt idx="165">
                  <c:v>292.47899999999998</c:v>
                </c:pt>
                <c:pt idx="166">
                  <c:v>288.74299999999999</c:v>
                </c:pt>
                <c:pt idx="167">
                  <c:v>301.50799999999998</c:v>
                </c:pt>
                <c:pt idx="168">
                  <c:v>313.13</c:v>
                </c:pt>
                <c:pt idx="169">
                  <c:v>314.75099999999998</c:v>
                </c:pt>
                <c:pt idx="170">
                  <c:v>310.96899999999999</c:v>
                </c:pt>
                <c:pt idx="171">
                  <c:v>308.10000000000002</c:v>
                </c:pt>
                <c:pt idx="172">
                  <c:v>302.67700000000002</c:v>
                </c:pt>
                <c:pt idx="173">
                  <c:v>307.05599999999998</c:v>
                </c:pt>
                <c:pt idx="174">
                  <c:v>312.69200000000001</c:v>
                </c:pt>
                <c:pt idx="175">
                  <c:v>314.71800000000002</c:v>
                </c:pt>
                <c:pt idx="176">
                  <c:v>312.76400000000001</c:v>
                </c:pt>
                <c:pt idx="177">
                  <c:v>312.12</c:v>
                </c:pt>
                <c:pt idx="178">
                  <c:v>318.39</c:v>
                </c:pt>
                <c:pt idx="179">
                  <c:v>320.74700000000001</c:v>
                </c:pt>
                <c:pt idx="180">
                  <c:v>320.673</c:v>
                </c:pt>
                <c:pt idx="181">
                  <c:v>325.91300000000001</c:v>
                </c:pt>
                <c:pt idx="182">
                  <c:v>330.38900000000001</c:v>
                </c:pt>
                <c:pt idx="183">
                  <c:v>329.334</c:v>
                </c:pt>
                <c:pt idx="184">
                  <c:v>338.38600000000002</c:v>
                </c:pt>
                <c:pt idx="185">
                  <c:v>342.62400000000002</c:v>
                </c:pt>
                <c:pt idx="186">
                  <c:v>345.28</c:v>
                </c:pt>
                <c:pt idx="187">
                  <c:v>338.15800000000002</c:v>
                </c:pt>
                <c:pt idx="188">
                  <c:v>337.13</c:v>
                </c:pt>
                <c:pt idx="189">
                  <c:v>339.73200000000003</c:v>
                </c:pt>
                <c:pt idx="190">
                  <c:v>333.15600000000001</c:v>
                </c:pt>
                <c:pt idx="191">
                  <c:v>328.03</c:v>
                </c:pt>
                <c:pt idx="192">
                  <c:v>330.08</c:v>
                </c:pt>
                <c:pt idx="193">
                  <c:v>330.81200000000001</c:v>
                </c:pt>
                <c:pt idx="194">
                  <c:v>334.21100000000001</c:v>
                </c:pt>
                <c:pt idx="195">
                  <c:v>334.84</c:v>
                </c:pt>
                <c:pt idx="196">
                  <c:v>334.17599999999999</c:v>
                </c:pt>
                <c:pt idx="197">
                  <c:v>331.78899999999999</c:v>
                </c:pt>
                <c:pt idx="198">
                  <c:v>325.52300000000002</c:v>
                </c:pt>
                <c:pt idx="199">
                  <c:v>330.13799999999998</c:v>
                </c:pt>
                <c:pt idx="200">
                  <c:v>327.23</c:v>
                </c:pt>
                <c:pt idx="201">
                  <c:v>317.42700000000002</c:v>
                </c:pt>
                <c:pt idx="202">
                  <c:v>310.72199999999998</c:v>
                </c:pt>
                <c:pt idx="203">
                  <c:v>303.69600000000003</c:v>
                </c:pt>
                <c:pt idx="204">
                  <c:v>309.52600000000001</c:v>
                </c:pt>
                <c:pt idx="205">
                  <c:v>330.49700000000001</c:v>
                </c:pt>
                <c:pt idx="206">
                  <c:v>327.73500000000001</c:v>
                </c:pt>
                <c:pt idx="207">
                  <c:v>324.846</c:v>
                </c:pt>
                <c:pt idx="208">
                  <c:v>325.15800000000002</c:v>
                </c:pt>
                <c:pt idx="209">
                  <c:v>316.76600000000002</c:v>
                </c:pt>
                <c:pt idx="210">
                  <c:v>328.36399999999998</c:v>
                </c:pt>
                <c:pt idx="211">
                  <c:v>332.91300000000001</c:v>
                </c:pt>
                <c:pt idx="212">
                  <c:v>327.26900000000001</c:v>
                </c:pt>
                <c:pt idx="213">
                  <c:v>328.279</c:v>
                </c:pt>
                <c:pt idx="214">
                  <c:v>330.64400000000001</c:v>
                </c:pt>
                <c:pt idx="215">
                  <c:v>336.35300000000001</c:v>
                </c:pt>
                <c:pt idx="216">
                  <c:v>330.32100000000003</c:v>
                </c:pt>
                <c:pt idx="217">
                  <c:v>325.96499999999997</c:v>
                </c:pt>
                <c:pt idx="218">
                  <c:v>325.73</c:v>
                </c:pt>
                <c:pt idx="219">
                  <c:v>323.94400000000002</c:v>
                </c:pt>
                <c:pt idx="220">
                  <c:v>336.37299999999999</c:v>
                </c:pt>
                <c:pt idx="221">
                  <c:v>346.56799999999998</c:v>
                </c:pt>
                <c:pt idx="222">
                  <c:v>349.45400000000001</c:v>
                </c:pt>
                <c:pt idx="223">
                  <c:v>364.97399999999999</c:v>
                </c:pt>
                <c:pt idx="224">
                  <c:v>367.31700000000001</c:v>
                </c:pt>
                <c:pt idx="225">
                  <c:v>351.96100000000001</c:v>
                </c:pt>
                <c:pt idx="226">
                  <c:v>337.76600000000002</c:v>
                </c:pt>
                <c:pt idx="227">
                  <c:v>333.25599999999997</c:v>
                </c:pt>
                <c:pt idx="228">
                  <c:v>340.78800000000001</c:v>
                </c:pt>
                <c:pt idx="229">
                  <c:v>343.3</c:v>
                </c:pt>
                <c:pt idx="230">
                  <c:v>355.721</c:v>
                </c:pt>
                <c:pt idx="231">
                  <c:v>360.88099999999997</c:v>
                </c:pt>
                <c:pt idx="232">
                  <c:v>373.488</c:v>
                </c:pt>
                <c:pt idx="233">
                  <c:v>360.084</c:v>
                </c:pt>
                <c:pt idx="234">
                  <c:v>345.41</c:v>
                </c:pt>
                <c:pt idx="235">
                  <c:v>341.41899999999998</c:v>
                </c:pt>
                <c:pt idx="236">
                  <c:v>340.41500000000002</c:v>
                </c:pt>
                <c:pt idx="237">
                  <c:v>328.678</c:v>
                </c:pt>
                <c:pt idx="238">
                  <c:v>326.34399999999999</c:v>
                </c:pt>
                <c:pt idx="239">
                  <c:v>322.29599999999999</c:v>
                </c:pt>
                <c:pt idx="240">
                  <c:v>334.476</c:v>
                </c:pt>
                <c:pt idx="241">
                  <c:v>341.13299999999998</c:v>
                </c:pt>
                <c:pt idx="242">
                  <c:v>345.714</c:v>
                </c:pt>
                <c:pt idx="243">
                  <c:v>343.51799999999997</c:v>
                </c:pt>
                <c:pt idx="244">
                  <c:v>346.78199999999998</c:v>
                </c:pt>
                <c:pt idx="245">
                  <c:v>337.911</c:v>
                </c:pt>
                <c:pt idx="246">
                  <c:v>328.49</c:v>
                </c:pt>
                <c:pt idx="247">
                  <c:v>327.63400000000001</c:v>
                </c:pt>
                <c:pt idx="248">
                  <c:v>325.43599999999998</c:v>
                </c:pt>
                <c:pt idx="249">
                  <c:v>329.166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B-469E-8BCD-D72AF8CAB7E9}"/>
            </c:ext>
          </c:extLst>
        </c:ser>
        <c:ser>
          <c:idx val="1"/>
          <c:order val="1"/>
          <c:tx>
            <c:strRef>
              <c:f>'directH (vw)'!$B$7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(vw)'!$F$7:$IU$7</c:f>
              <c:numCache>
                <c:formatCode>0</c:formatCode>
                <c:ptCount val="250"/>
                <c:pt idx="0">
                  <c:v>420.536</c:v>
                </c:pt>
                <c:pt idx="1">
                  <c:v>420.214</c:v>
                </c:pt>
                <c:pt idx="2">
                  <c:v>426.08800000000002</c:v>
                </c:pt>
                <c:pt idx="3">
                  <c:v>429.09399999999999</c:v>
                </c:pt>
                <c:pt idx="4">
                  <c:v>427.57900000000001</c:v>
                </c:pt>
                <c:pt idx="5">
                  <c:v>424.52600000000001</c:v>
                </c:pt>
                <c:pt idx="6">
                  <c:v>419.65100000000001</c:v>
                </c:pt>
                <c:pt idx="7">
                  <c:v>413.03199999999998</c:v>
                </c:pt>
                <c:pt idx="8">
                  <c:v>419.65199999999999</c:v>
                </c:pt>
                <c:pt idx="9">
                  <c:v>409.40899999999999</c:v>
                </c:pt>
                <c:pt idx="10">
                  <c:v>406.21499999999997</c:v>
                </c:pt>
                <c:pt idx="11">
                  <c:v>394.48599999999999</c:v>
                </c:pt>
                <c:pt idx="12">
                  <c:v>387.685</c:v>
                </c:pt>
                <c:pt idx="13">
                  <c:v>402.72699999999998</c:v>
                </c:pt>
                <c:pt idx="14">
                  <c:v>399.93799999999999</c:v>
                </c:pt>
                <c:pt idx="15">
                  <c:v>409.86200000000002</c:v>
                </c:pt>
                <c:pt idx="16">
                  <c:v>383.334</c:v>
                </c:pt>
                <c:pt idx="17">
                  <c:v>363.71699999999998</c:v>
                </c:pt>
                <c:pt idx="18">
                  <c:v>348.66</c:v>
                </c:pt>
                <c:pt idx="19">
                  <c:v>359.79199999999997</c:v>
                </c:pt>
                <c:pt idx="20">
                  <c:v>398.44799999999998</c:v>
                </c:pt>
                <c:pt idx="21">
                  <c:v>408.83100000000002</c:v>
                </c:pt>
                <c:pt idx="22">
                  <c:v>431.43200000000002</c:v>
                </c:pt>
                <c:pt idx="23">
                  <c:v>437.863</c:v>
                </c:pt>
                <c:pt idx="24">
                  <c:v>437.42500000000001</c:v>
                </c:pt>
                <c:pt idx="25">
                  <c:v>428.46800000000002</c:v>
                </c:pt>
                <c:pt idx="26">
                  <c:v>427.267</c:v>
                </c:pt>
                <c:pt idx="27">
                  <c:v>438.97300000000001</c:v>
                </c:pt>
                <c:pt idx="28">
                  <c:v>450.30500000000001</c:v>
                </c:pt>
                <c:pt idx="29">
                  <c:v>452.94200000000001</c:v>
                </c:pt>
                <c:pt idx="30">
                  <c:v>452.255</c:v>
                </c:pt>
                <c:pt idx="31">
                  <c:v>456.678</c:v>
                </c:pt>
                <c:pt idx="32">
                  <c:v>465.69900000000001</c:v>
                </c:pt>
                <c:pt idx="33">
                  <c:v>485.74299999999999</c:v>
                </c:pt>
                <c:pt idx="34">
                  <c:v>497.69</c:v>
                </c:pt>
                <c:pt idx="35">
                  <c:v>498.416</c:v>
                </c:pt>
                <c:pt idx="36">
                  <c:v>491.34899999999999</c:v>
                </c:pt>
                <c:pt idx="37">
                  <c:v>487.87799999999999</c:v>
                </c:pt>
                <c:pt idx="38">
                  <c:v>488.80799999999999</c:v>
                </c:pt>
                <c:pt idx="39">
                  <c:v>494.85599999999999</c:v>
                </c:pt>
                <c:pt idx="40">
                  <c:v>498.05099999999999</c:v>
                </c:pt>
                <c:pt idx="41">
                  <c:v>498.69900000000001</c:v>
                </c:pt>
                <c:pt idx="42">
                  <c:v>504.64600000000002</c:v>
                </c:pt>
                <c:pt idx="43">
                  <c:v>507.49700000000001</c:v>
                </c:pt>
                <c:pt idx="44">
                  <c:v>480.565</c:v>
                </c:pt>
                <c:pt idx="45">
                  <c:v>468.69200000000001</c:v>
                </c:pt>
                <c:pt idx="46">
                  <c:v>457.86599999999999</c:v>
                </c:pt>
                <c:pt idx="47">
                  <c:v>447.762</c:v>
                </c:pt>
                <c:pt idx="48">
                  <c:v>465.25900000000001</c:v>
                </c:pt>
                <c:pt idx="49">
                  <c:v>466.41199999999998</c:v>
                </c:pt>
                <c:pt idx="50">
                  <c:v>507.52100000000002</c:v>
                </c:pt>
                <c:pt idx="51">
                  <c:v>515.49300000000005</c:v>
                </c:pt>
                <c:pt idx="52">
                  <c:v>498.36</c:v>
                </c:pt>
                <c:pt idx="53">
                  <c:v>488.24599999999998</c:v>
                </c:pt>
                <c:pt idx="54">
                  <c:v>480.29599999999999</c:v>
                </c:pt>
                <c:pt idx="55">
                  <c:v>457.01</c:v>
                </c:pt>
                <c:pt idx="56">
                  <c:v>443.98</c:v>
                </c:pt>
                <c:pt idx="57">
                  <c:v>490.25900000000001</c:v>
                </c:pt>
                <c:pt idx="58">
                  <c:v>543.15300000000002</c:v>
                </c:pt>
                <c:pt idx="59">
                  <c:v>568.46600000000001</c:v>
                </c:pt>
                <c:pt idx="60">
                  <c:v>624.38300000000004</c:v>
                </c:pt>
                <c:pt idx="61">
                  <c:v>630.14400000000001</c:v>
                </c:pt>
                <c:pt idx="62">
                  <c:v>619.11</c:v>
                </c:pt>
                <c:pt idx="63">
                  <c:v>598.81200000000001</c:v>
                </c:pt>
                <c:pt idx="64">
                  <c:v>587.66700000000003</c:v>
                </c:pt>
                <c:pt idx="65">
                  <c:v>565.346</c:v>
                </c:pt>
                <c:pt idx="66">
                  <c:v>533.05999999999995</c:v>
                </c:pt>
                <c:pt idx="67">
                  <c:v>500.85500000000002</c:v>
                </c:pt>
                <c:pt idx="68">
                  <c:v>495.23</c:v>
                </c:pt>
                <c:pt idx="69">
                  <c:v>605.17899999999997</c:v>
                </c:pt>
                <c:pt idx="70">
                  <c:v>655.45799999999997</c:v>
                </c:pt>
                <c:pt idx="71">
                  <c:v>637.42499999999995</c:v>
                </c:pt>
                <c:pt idx="72">
                  <c:v>716.38800000000003</c:v>
                </c:pt>
                <c:pt idx="73">
                  <c:v>699.35900000000004</c:v>
                </c:pt>
                <c:pt idx="74">
                  <c:v>654.52200000000005</c:v>
                </c:pt>
                <c:pt idx="75">
                  <c:v>561.59500000000003</c:v>
                </c:pt>
                <c:pt idx="76">
                  <c:v>484.63400000000001</c:v>
                </c:pt>
                <c:pt idx="77">
                  <c:v>479.63200000000001</c:v>
                </c:pt>
                <c:pt idx="78">
                  <c:v>399.78800000000001</c:v>
                </c:pt>
                <c:pt idx="79">
                  <c:v>394.86700000000002</c:v>
                </c:pt>
                <c:pt idx="80">
                  <c:v>409.089</c:v>
                </c:pt>
                <c:pt idx="81">
                  <c:v>359.01600000000002</c:v>
                </c:pt>
                <c:pt idx="82">
                  <c:v>326.803</c:v>
                </c:pt>
                <c:pt idx="83">
                  <c:v>311.75200000000001</c:v>
                </c:pt>
                <c:pt idx="84">
                  <c:v>317.74099999999999</c:v>
                </c:pt>
                <c:pt idx="85">
                  <c:v>344.64</c:v>
                </c:pt>
                <c:pt idx="86">
                  <c:v>347.06599999999997</c:v>
                </c:pt>
                <c:pt idx="87">
                  <c:v>323.61200000000002</c:v>
                </c:pt>
                <c:pt idx="88">
                  <c:v>304.69400000000002</c:v>
                </c:pt>
                <c:pt idx="89">
                  <c:v>301.22000000000003</c:v>
                </c:pt>
                <c:pt idx="90">
                  <c:v>294.99599999999998</c:v>
                </c:pt>
                <c:pt idx="91">
                  <c:v>277.983</c:v>
                </c:pt>
                <c:pt idx="92">
                  <c:v>278.53199999999998</c:v>
                </c:pt>
                <c:pt idx="93">
                  <c:v>277.79700000000003</c:v>
                </c:pt>
                <c:pt idx="94">
                  <c:v>279.036</c:v>
                </c:pt>
                <c:pt idx="95">
                  <c:v>276.49099999999999</c:v>
                </c:pt>
                <c:pt idx="96">
                  <c:v>276.27100000000002</c:v>
                </c:pt>
                <c:pt idx="97">
                  <c:v>275.36599999999999</c:v>
                </c:pt>
                <c:pt idx="98">
                  <c:v>272.56</c:v>
                </c:pt>
                <c:pt idx="99">
                  <c:v>276.32799999999997</c:v>
                </c:pt>
                <c:pt idx="100">
                  <c:v>278.202</c:v>
                </c:pt>
                <c:pt idx="101">
                  <c:v>273.25599999999997</c:v>
                </c:pt>
                <c:pt idx="102">
                  <c:v>268.95800000000003</c:v>
                </c:pt>
                <c:pt idx="103">
                  <c:v>271.94299999999998</c:v>
                </c:pt>
                <c:pt idx="104">
                  <c:v>281.88299999999998</c:v>
                </c:pt>
                <c:pt idx="105">
                  <c:v>289.01600000000002</c:v>
                </c:pt>
                <c:pt idx="106">
                  <c:v>288.13799999999998</c:v>
                </c:pt>
                <c:pt idx="107">
                  <c:v>285.62400000000002</c:v>
                </c:pt>
                <c:pt idx="108">
                  <c:v>280.68299999999999</c:v>
                </c:pt>
                <c:pt idx="109">
                  <c:v>284.38299999999998</c:v>
                </c:pt>
                <c:pt idx="110">
                  <c:v>289.54399999999998</c:v>
                </c:pt>
                <c:pt idx="111">
                  <c:v>278.34800000000001</c:v>
                </c:pt>
                <c:pt idx="112">
                  <c:v>275.42</c:v>
                </c:pt>
                <c:pt idx="113">
                  <c:v>269.44099999999997</c:v>
                </c:pt>
                <c:pt idx="114">
                  <c:v>270.53100000000001</c:v>
                </c:pt>
                <c:pt idx="115">
                  <c:v>269.471</c:v>
                </c:pt>
                <c:pt idx="116">
                  <c:v>272.60000000000002</c:v>
                </c:pt>
                <c:pt idx="117">
                  <c:v>279.15699999999998</c:v>
                </c:pt>
                <c:pt idx="118">
                  <c:v>281.65800000000002</c:v>
                </c:pt>
                <c:pt idx="119">
                  <c:v>279.42500000000001</c:v>
                </c:pt>
                <c:pt idx="120">
                  <c:v>279.36599999999999</c:v>
                </c:pt>
                <c:pt idx="121">
                  <c:v>283.34199999999998</c:v>
                </c:pt>
                <c:pt idx="122">
                  <c:v>284.02100000000002</c:v>
                </c:pt>
                <c:pt idx="123">
                  <c:v>290.69099999999997</c:v>
                </c:pt>
                <c:pt idx="124">
                  <c:v>289.80700000000002</c:v>
                </c:pt>
                <c:pt idx="125">
                  <c:v>286.37599999999998</c:v>
                </c:pt>
                <c:pt idx="126">
                  <c:v>282.68599999999998</c:v>
                </c:pt>
                <c:pt idx="127">
                  <c:v>275.08</c:v>
                </c:pt>
                <c:pt idx="128">
                  <c:v>271.60399999999998</c:v>
                </c:pt>
                <c:pt idx="129">
                  <c:v>271.94</c:v>
                </c:pt>
                <c:pt idx="130">
                  <c:v>276.67</c:v>
                </c:pt>
                <c:pt idx="131">
                  <c:v>276.654</c:v>
                </c:pt>
                <c:pt idx="132">
                  <c:v>277.00799999999998</c:v>
                </c:pt>
                <c:pt idx="133">
                  <c:v>278.40199999999999</c:v>
                </c:pt>
                <c:pt idx="134">
                  <c:v>277.99200000000002</c:v>
                </c:pt>
                <c:pt idx="135">
                  <c:v>280.47899999999998</c:v>
                </c:pt>
                <c:pt idx="136">
                  <c:v>284.58600000000001</c:v>
                </c:pt>
                <c:pt idx="137">
                  <c:v>284.26799999999997</c:v>
                </c:pt>
                <c:pt idx="138">
                  <c:v>285.14</c:v>
                </c:pt>
                <c:pt idx="139">
                  <c:v>285.98599999999999</c:v>
                </c:pt>
                <c:pt idx="140">
                  <c:v>287.464</c:v>
                </c:pt>
                <c:pt idx="141">
                  <c:v>283.64499999999998</c:v>
                </c:pt>
                <c:pt idx="142">
                  <c:v>285.64800000000002</c:v>
                </c:pt>
                <c:pt idx="143">
                  <c:v>293.2</c:v>
                </c:pt>
                <c:pt idx="144">
                  <c:v>298.096</c:v>
                </c:pt>
                <c:pt idx="145">
                  <c:v>306.108</c:v>
                </c:pt>
                <c:pt idx="146">
                  <c:v>308.21100000000001</c:v>
                </c:pt>
                <c:pt idx="147">
                  <c:v>299.98200000000003</c:v>
                </c:pt>
                <c:pt idx="148">
                  <c:v>304.50299999999999</c:v>
                </c:pt>
                <c:pt idx="149">
                  <c:v>305.13499999999999</c:v>
                </c:pt>
                <c:pt idx="150">
                  <c:v>304.28100000000001</c:v>
                </c:pt>
                <c:pt idx="151">
                  <c:v>304.31700000000001</c:v>
                </c:pt>
                <c:pt idx="152">
                  <c:v>307.24400000000003</c:v>
                </c:pt>
                <c:pt idx="153">
                  <c:v>316.91899999999998</c:v>
                </c:pt>
                <c:pt idx="154">
                  <c:v>319.38499999999999</c:v>
                </c:pt>
                <c:pt idx="155">
                  <c:v>320.72300000000001</c:v>
                </c:pt>
                <c:pt idx="156">
                  <c:v>316.31400000000002</c:v>
                </c:pt>
                <c:pt idx="157">
                  <c:v>316.12700000000001</c:v>
                </c:pt>
                <c:pt idx="158">
                  <c:v>316.42599999999999</c:v>
                </c:pt>
                <c:pt idx="159">
                  <c:v>318.47300000000001</c:v>
                </c:pt>
                <c:pt idx="160">
                  <c:v>316.40300000000002</c:v>
                </c:pt>
                <c:pt idx="161">
                  <c:v>311.48399999999998</c:v>
                </c:pt>
                <c:pt idx="162">
                  <c:v>311.99</c:v>
                </c:pt>
                <c:pt idx="163">
                  <c:v>309.67399999999998</c:v>
                </c:pt>
                <c:pt idx="164">
                  <c:v>303.10300000000001</c:v>
                </c:pt>
                <c:pt idx="165">
                  <c:v>301.66000000000003</c:v>
                </c:pt>
                <c:pt idx="166">
                  <c:v>296.745</c:v>
                </c:pt>
                <c:pt idx="167">
                  <c:v>308.34699999999998</c:v>
                </c:pt>
                <c:pt idx="168">
                  <c:v>323.65699999999998</c:v>
                </c:pt>
                <c:pt idx="169">
                  <c:v>325.94400000000002</c:v>
                </c:pt>
                <c:pt idx="170">
                  <c:v>321.95</c:v>
                </c:pt>
                <c:pt idx="171">
                  <c:v>316.58800000000002</c:v>
                </c:pt>
                <c:pt idx="172">
                  <c:v>310.93599999999998</c:v>
                </c:pt>
                <c:pt idx="173">
                  <c:v>315.11900000000003</c:v>
                </c:pt>
                <c:pt idx="174">
                  <c:v>320.483</c:v>
                </c:pt>
                <c:pt idx="175">
                  <c:v>323.06599999999997</c:v>
                </c:pt>
                <c:pt idx="176">
                  <c:v>320.96899999999999</c:v>
                </c:pt>
                <c:pt idx="177">
                  <c:v>321.11099999999999</c:v>
                </c:pt>
                <c:pt idx="178">
                  <c:v>327.78</c:v>
                </c:pt>
                <c:pt idx="179">
                  <c:v>329.78800000000001</c:v>
                </c:pt>
                <c:pt idx="180">
                  <c:v>332.01799999999997</c:v>
                </c:pt>
                <c:pt idx="181">
                  <c:v>337.70699999999999</c:v>
                </c:pt>
                <c:pt idx="182">
                  <c:v>341.88299999999998</c:v>
                </c:pt>
                <c:pt idx="183">
                  <c:v>341.24</c:v>
                </c:pt>
                <c:pt idx="184">
                  <c:v>350.28300000000002</c:v>
                </c:pt>
                <c:pt idx="185">
                  <c:v>353.62200000000001</c:v>
                </c:pt>
                <c:pt idx="186">
                  <c:v>354.44600000000003</c:v>
                </c:pt>
                <c:pt idx="187">
                  <c:v>345.39100000000002</c:v>
                </c:pt>
                <c:pt idx="188">
                  <c:v>344.27</c:v>
                </c:pt>
                <c:pt idx="189">
                  <c:v>346.298</c:v>
                </c:pt>
                <c:pt idx="190">
                  <c:v>339.733</c:v>
                </c:pt>
                <c:pt idx="191">
                  <c:v>333.92700000000002</c:v>
                </c:pt>
                <c:pt idx="192">
                  <c:v>337.62599999999998</c:v>
                </c:pt>
                <c:pt idx="193">
                  <c:v>339.06299999999999</c:v>
                </c:pt>
                <c:pt idx="194">
                  <c:v>341.38600000000002</c:v>
                </c:pt>
                <c:pt idx="195">
                  <c:v>342.79599999999999</c:v>
                </c:pt>
                <c:pt idx="196">
                  <c:v>343.50099999999998</c:v>
                </c:pt>
                <c:pt idx="197">
                  <c:v>342.47</c:v>
                </c:pt>
                <c:pt idx="198">
                  <c:v>338.63099999999997</c:v>
                </c:pt>
                <c:pt idx="199">
                  <c:v>345.096</c:v>
                </c:pt>
                <c:pt idx="200">
                  <c:v>342.24799999999999</c:v>
                </c:pt>
                <c:pt idx="201">
                  <c:v>333.637</c:v>
                </c:pt>
                <c:pt idx="202">
                  <c:v>328.33499999999998</c:v>
                </c:pt>
                <c:pt idx="203">
                  <c:v>323.78899999999999</c:v>
                </c:pt>
                <c:pt idx="204">
                  <c:v>329.88799999999998</c:v>
                </c:pt>
                <c:pt idx="205">
                  <c:v>356.54500000000002</c:v>
                </c:pt>
                <c:pt idx="206">
                  <c:v>354.596</c:v>
                </c:pt>
                <c:pt idx="207">
                  <c:v>352.79700000000003</c:v>
                </c:pt>
                <c:pt idx="208">
                  <c:v>353.23599999999999</c:v>
                </c:pt>
                <c:pt idx="209">
                  <c:v>347.76600000000002</c:v>
                </c:pt>
                <c:pt idx="210">
                  <c:v>359.53300000000002</c:v>
                </c:pt>
                <c:pt idx="211">
                  <c:v>363.77800000000002</c:v>
                </c:pt>
                <c:pt idx="212">
                  <c:v>361.012</c:v>
                </c:pt>
                <c:pt idx="213">
                  <c:v>361.55700000000002</c:v>
                </c:pt>
                <c:pt idx="214">
                  <c:v>364.113</c:v>
                </c:pt>
                <c:pt idx="215">
                  <c:v>369.10599999999999</c:v>
                </c:pt>
                <c:pt idx="216">
                  <c:v>363.613</c:v>
                </c:pt>
                <c:pt idx="217">
                  <c:v>359.096</c:v>
                </c:pt>
                <c:pt idx="218">
                  <c:v>358.197</c:v>
                </c:pt>
                <c:pt idx="219">
                  <c:v>355.62900000000002</c:v>
                </c:pt>
                <c:pt idx="220">
                  <c:v>363.65100000000001</c:v>
                </c:pt>
                <c:pt idx="221">
                  <c:v>374.61099999999999</c:v>
                </c:pt>
                <c:pt idx="222">
                  <c:v>378.86799999999999</c:v>
                </c:pt>
                <c:pt idx="223">
                  <c:v>393.80900000000003</c:v>
                </c:pt>
                <c:pt idx="224">
                  <c:v>396.52100000000002</c:v>
                </c:pt>
                <c:pt idx="225">
                  <c:v>380.10599999999999</c:v>
                </c:pt>
                <c:pt idx="226">
                  <c:v>366.02100000000002</c:v>
                </c:pt>
                <c:pt idx="227">
                  <c:v>358.11799999999999</c:v>
                </c:pt>
                <c:pt idx="228">
                  <c:v>359.40800000000002</c:v>
                </c:pt>
                <c:pt idx="229">
                  <c:v>360.52</c:v>
                </c:pt>
                <c:pt idx="230">
                  <c:v>370.03500000000003</c:v>
                </c:pt>
                <c:pt idx="231">
                  <c:v>373.61700000000002</c:v>
                </c:pt>
                <c:pt idx="232">
                  <c:v>387.19400000000002</c:v>
                </c:pt>
                <c:pt idx="233">
                  <c:v>372.37</c:v>
                </c:pt>
                <c:pt idx="234">
                  <c:v>355.93599999999998</c:v>
                </c:pt>
                <c:pt idx="235">
                  <c:v>351.96800000000002</c:v>
                </c:pt>
                <c:pt idx="236">
                  <c:v>347.96300000000002</c:v>
                </c:pt>
                <c:pt idx="237">
                  <c:v>336.87400000000002</c:v>
                </c:pt>
                <c:pt idx="238">
                  <c:v>333.63799999999998</c:v>
                </c:pt>
                <c:pt idx="239">
                  <c:v>330.548</c:v>
                </c:pt>
                <c:pt idx="240">
                  <c:v>348.84800000000001</c:v>
                </c:pt>
                <c:pt idx="241">
                  <c:v>354.678</c:v>
                </c:pt>
                <c:pt idx="242">
                  <c:v>358.53300000000002</c:v>
                </c:pt>
                <c:pt idx="243">
                  <c:v>356.15499999999997</c:v>
                </c:pt>
                <c:pt idx="244">
                  <c:v>355.31200000000001</c:v>
                </c:pt>
                <c:pt idx="245">
                  <c:v>344.45499999999998</c:v>
                </c:pt>
                <c:pt idx="246">
                  <c:v>334.23</c:v>
                </c:pt>
                <c:pt idx="247">
                  <c:v>334.40100000000001</c:v>
                </c:pt>
                <c:pt idx="248">
                  <c:v>333.52600000000001</c:v>
                </c:pt>
                <c:pt idx="249">
                  <c:v>336.49599999999998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B-469E-8BCD-D72AF8CAB7E9}"/>
            </c:ext>
          </c:extLst>
        </c:ser>
        <c:ser>
          <c:idx val="2"/>
          <c:order val="2"/>
          <c:tx>
            <c:strRef>
              <c:f>'directH (vw)'!$B$8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(vw)'!$F$8:$IT$8</c:f>
              <c:numCache>
                <c:formatCode>0</c:formatCode>
                <c:ptCount val="249"/>
                <c:pt idx="0">
                  <c:v>409.697</c:v>
                </c:pt>
                <c:pt idx="1">
                  <c:v>410.34</c:v>
                </c:pt>
                <c:pt idx="2">
                  <c:v>418.03399999999999</c:v>
                </c:pt>
                <c:pt idx="3">
                  <c:v>423.32299999999998</c:v>
                </c:pt>
                <c:pt idx="4">
                  <c:v>422.39499999999998</c:v>
                </c:pt>
                <c:pt idx="5">
                  <c:v>421.16199999999998</c:v>
                </c:pt>
                <c:pt idx="6">
                  <c:v>416.298</c:v>
                </c:pt>
                <c:pt idx="7">
                  <c:v>412.25700000000001</c:v>
                </c:pt>
                <c:pt idx="8">
                  <c:v>420.08800000000002</c:v>
                </c:pt>
                <c:pt idx="9">
                  <c:v>409.10199999999998</c:v>
                </c:pt>
                <c:pt idx="10">
                  <c:v>406.57299999999998</c:v>
                </c:pt>
                <c:pt idx="11">
                  <c:v>394.358</c:v>
                </c:pt>
                <c:pt idx="12">
                  <c:v>383.82299999999998</c:v>
                </c:pt>
                <c:pt idx="13">
                  <c:v>401.92399999999998</c:v>
                </c:pt>
                <c:pt idx="14">
                  <c:v>397.39299999999997</c:v>
                </c:pt>
                <c:pt idx="15">
                  <c:v>404.19900000000001</c:v>
                </c:pt>
                <c:pt idx="16">
                  <c:v>373.98200000000003</c:v>
                </c:pt>
                <c:pt idx="17">
                  <c:v>350.51</c:v>
                </c:pt>
                <c:pt idx="18">
                  <c:v>332.053</c:v>
                </c:pt>
                <c:pt idx="19">
                  <c:v>345.66800000000001</c:v>
                </c:pt>
                <c:pt idx="20">
                  <c:v>386.71300000000002</c:v>
                </c:pt>
                <c:pt idx="21">
                  <c:v>401.87200000000001</c:v>
                </c:pt>
                <c:pt idx="22">
                  <c:v>426.75700000000001</c:v>
                </c:pt>
                <c:pt idx="23">
                  <c:v>433.44900000000001</c:v>
                </c:pt>
                <c:pt idx="24">
                  <c:v>433.899</c:v>
                </c:pt>
                <c:pt idx="25">
                  <c:v>425.04899999999998</c:v>
                </c:pt>
                <c:pt idx="26">
                  <c:v>423.51900000000001</c:v>
                </c:pt>
                <c:pt idx="27">
                  <c:v>438.49299999999999</c:v>
                </c:pt>
                <c:pt idx="28">
                  <c:v>452.33100000000002</c:v>
                </c:pt>
                <c:pt idx="29">
                  <c:v>453.08600000000001</c:v>
                </c:pt>
                <c:pt idx="30">
                  <c:v>452.48</c:v>
                </c:pt>
                <c:pt idx="31">
                  <c:v>457.87400000000002</c:v>
                </c:pt>
                <c:pt idx="32">
                  <c:v>467.596</c:v>
                </c:pt>
                <c:pt idx="33">
                  <c:v>491.08</c:v>
                </c:pt>
                <c:pt idx="34">
                  <c:v>504.21499999999997</c:v>
                </c:pt>
                <c:pt idx="35">
                  <c:v>503.745</c:v>
                </c:pt>
                <c:pt idx="36">
                  <c:v>496.39600000000002</c:v>
                </c:pt>
                <c:pt idx="37">
                  <c:v>493.983</c:v>
                </c:pt>
                <c:pt idx="38">
                  <c:v>496.30599999999998</c:v>
                </c:pt>
                <c:pt idx="39">
                  <c:v>503.92099999999999</c:v>
                </c:pt>
                <c:pt idx="40">
                  <c:v>507.88900000000001</c:v>
                </c:pt>
                <c:pt idx="41">
                  <c:v>510.60700000000003</c:v>
                </c:pt>
                <c:pt idx="42">
                  <c:v>517.221</c:v>
                </c:pt>
                <c:pt idx="43">
                  <c:v>520.66200000000003</c:v>
                </c:pt>
                <c:pt idx="44">
                  <c:v>492.505</c:v>
                </c:pt>
                <c:pt idx="45">
                  <c:v>478.67700000000002</c:v>
                </c:pt>
                <c:pt idx="46">
                  <c:v>464.73700000000002</c:v>
                </c:pt>
                <c:pt idx="47">
                  <c:v>455.91399999999999</c:v>
                </c:pt>
                <c:pt idx="48">
                  <c:v>477.029</c:v>
                </c:pt>
                <c:pt idx="49">
                  <c:v>484.48500000000001</c:v>
                </c:pt>
                <c:pt idx="50">
                  <c:v>523.32799999999997</c:v>
                </c:pt>
                <c:pt idx="51">
                  <c:v>529.60799999999995</c:v>
                </c:pt>
                <c:pt idx="52">
                  <c:v>515.47299999999996</c:v>
                </c:pt>
                <c:pt idx="53">
                  <c:v>503.815</c:v>
                </c:pt>
                <c:pt idx="54">
                  <c:v>497.26900000000001</c:v>
                </c:pt>
                <c:pt idx="55">
                  <c:v>473.108</c:v>
                </c:pt>
                <c:pt idx="56">
                  <c:v>462.80099999999999</c:v>
                </c:pt>
                <c:pt idx="57">
                  <c:v>513.81399999999996</c:v>
                </c:pt>
                <c:pt idx="58">
                  <c:v>580.17999999999995</c:v>
                </c:pt>
                <c:pt idx="59">
                  <c:v>605.59900000000005</c:v>
                </c:pt>
                <c:pt idx="60">
                  <c:v>668.20699999999999</c:v>
                </c:pt>
                <c:pt idx="61">
                  <c:v>671.06200000000001</c:v>
                </c:pt>
                <c:pt idx="62">
                  <c:v>655.40300000000002</c:v>
                </c:pt>
                <c:pt idx="63">
                  <c:v>639.37199999999996</c:v>
                </c:pt>
                <c:pt idx="64">
                  <c:v>630.82000000000005</c:v>
                </c:pt>
                <c:pt idx="65">
                  <c:v>618.20699999999999</c:v>
                </c:pt>
                <c:pt idx="66">
                  <c:v>573.60400000000004</c:v>
                </c:pt>
                <c:pt idx="67">
                  <c:v>534.54600000000005</c:v>
                </c:pt>
                <c:pt idx="68">
                  <c:v>531.52300000000002</c:v>
                </c:pt>
                <c:pt idx="69">
                  <c:v>636.01400000000001</c:v>
                </c:pt>
                <c:pt idx="70">
                  <c:v>688.54399999999998</c:v>
                </c:pt>
                <c:pt idx="71">
                  <c:v>648.28599999999994</c:v>
                </c:pt>
                <c:pt idx="72">
                  <c:v>732.77700000000004</c:v>
                </c:pt>
                <c:pt idx="73">
                  <c:v>744.702</c:v>
                </c:pt>
                <c:pt idx="74">
                  <c:v>672.58900000000006</c:v>
                </c:pt>
                <c:pt idx="75">
                  <c:v>576.23</c:v>
                </c:pt>
                <c:pt idx="76">
                  <c:v>487.12900000000002</c:v>
                </c:pt>
                <c:pt idx="77">
                  <c:v>478.649</c:v>
                </c:pt>
                <c:pt idx="78">
                  <c:v>401.99799999999999</c:v>
                </c:pt>
                <c:pt idx="79">
                  <c:v>395.209</c:v>
                </c:pt>
                <c:pt idx="80">
                  <c:v>410.76100000000002</c:v>
                </c:pt>
                <c:pt idx="81">
                  <c:v>356.63900000000001</c:v>
                </c:pt>
                <c:pt idx="82">
                  <c:v>321.18700000000001</c:v>
                </c:pt>
                <c:pt idx="83">
                  <c:v>303.096</c:v>
                </c:pt>
                <c:pt idx="84">
                  <c:v>312.02699999999999</c:v>
                </c:pt>
                <c:pt idx="85">
                  <c:v>342.69600000000003</c:v>
                </c:pt>
                <c:pt idx="86">
                  <c:v>346.73399999999998</c:v>
                </c:pt>
                <c:pt idx="87">
                  <c:v>321.19600000000003</c:v>
                </c:pt>
                <c:pt idx="88">
                  <c:v>300.596</c:v>
                </c:pt>
                <c:pt idx="89">
                  <c:v>296.053</c:v>
                </c:pt>
                <c:pt idx="90">
                  <c:v>289.33600000000001</c:v>
                </c:pt>
                <c:pt idx="91">
                  <c:v>266.94600000000003</c:v>
                </c:pt>
                <c:pt idx="92">
                  <c:v>267.08</c:v>
                </c:pt>
                <c:pt idx="93">
                  <c:v>267.29700000000003</c:v>
                </c:pt>
                <c:pt idx="94">
                  <c:v>268.33300000000003</c:v>
                </c:pt>
                <c:pt idx="95">
                  <c:v>266.63299999999998</c:v>
                </c:pt>
                <c:pt idx="96">
                  <c:v>267.00400000000002</c:v>
                </c:pt>
                <c:pt idx="97">
                  <c:v>266.84199999999998</c:v>
                </c:pt>
                <c:pt idx="98">
                  <c:v>265.24400000000003</c:v>
                </c:pt>
                <c:pt idx="99">
                  <c:v>270.959</c:v>
                </c:pt>
                <c:pt idx="100">
                  <c:v>272.47399999999999</c:v>
                </c:pt>
                <c:pt idx="101">
                  <c:v>267.95800000000003</c:v>
                </c:pt>
                <c:pt idx="102">
                  <c:v>262.86700000000002</c:v>
                </c:pt>
                <c:pt idx="103">
                  <c:v>266.42399999999998</c:v>
                </c:pt>
                <c:pt idx="104">
                  <c:v>275.19200000000001</c:v>
                </c:pt>
                <c:pt idx="105">
                  <c:v>282.85300000000001</c:v>
                </c:pt>
                <c:pt idx="106">
                  <c:v>282.57600000000002</c:v>
                </c:pt>
                <c:pt idx="107">
                  <c:v>279.68599999999998</c:v>
                </c:pt>
                <c:pt idx="108">
                  <c:v>274.04899999999998</c:v>
                </c:pt>
                <c:pt idx="109">
                  <c:v>276.62299999999999</c:v>
                </c:pt>
                <c:pt idx="110">
                  <c:v>281.529</c:v>
                </c:pt>
                <c:pt idx="111">
                  <c:v>269.27999999999997</c:v>
                </c:pt>
                <c:pt idx="112">
                  <c:v>265.37099999999998</c:v>
                </c:pt>
                <c:pt idx="113">
                  <c:v>258.447</c:v>
                </c:pt>
                <c:pt idx="114">
                  <c:v>258.58999999999997</c:v>
                </c:pt>
                <c:pt idx="115">
                  <c:v>255.667</c:v>
                </c:pt>
                <c:pt idx="116">
                  <c:v>258.68799999999999</c:v>
                </c:pt>
                <c:pt idx="117">
                  <c:v>264.81299999999999</c:v>
                </c:pt>
                <c:pt idx="118">
                  <c:v>268.63499999999999</c:v>
                </c:pt>
                <c:pt idx="119">
                  <c:v>266.01499999999999</c:v>
                </c:pt>
                <c:pt idx="120">
                  <c:v>264.84699999999998</c:v>
                </c:pt>
                <c:pt idx="121">
                  <c:v>268.42899999999997</c:v>
                </c:pt>
                <c:pt idx="122">
                  <c:v>269.58699999999999</c:v>
                </c:pt>
                <c:pt idx="123">
                  <c:v>276.46600000000001</c:v>
                </c:pt>
                <c:pt idx="124">
                  <c:v>275.61799999999999</c:v>
                </c:pt>
                <c:pt idx="125">
                  <c:v>270.92599999999999</c:v>
                </c:pt>
                <c:pt idx="126">
                  <c:v>265.85500000000002</c:v>
                </c:pt>
                <c:pt idx="127">
                  <c:v>257.65199999999999</c:v>
                </c:pt>
                <c:pt idx="128">
                  <c:v>254.86199999999999</c:v>
                </c:pt>
                <c:pt idx="129">
                  <c:v>254.274</c:v>
                </c:pt>
                <c:pt idx="130">
                  <c:v>258.26400000000001</c:v>
                </c:pt>
                <c:pt idx="131">
                  <c:v>258.43299999999999</c:v>
                </c:pt>
                <c:pt idx="132">
                  <c:v>258.08499999999998</c:v>
                </c:pt>
                <c:pt idx="133">
                  <c:v>258.79300000000001</c:v>
                </c:pt>
                <c:pt idx="134">
                  <c:v>258.15499999999997</c:v>
                </c:pt>
                <c:pt idx="135">
                  <c:v>259.58</c:v>
                </c:pt>
                <c:pt idx="136">
                  <c:v>262.625</c:v>
                </c:pt>
                <c:pt idx="137">
                  <c:v>261.80700000000002</c:v>
                </c:pt>
                <c:pt idx="138">
                  <c:v>262.58499999999998</c:v>
                </c:pt>
                <c:pt idx="139">
                  <c:v>263.40600000000001</c:v>
                </c:pt>
                <c:pt idx="140">
                  <c:v>265.50400000000002</c:v>
                </c:pt>
                <c:pt idx="141">
                  <c:v>261.57299999999998</c:v>
                </c:pt>
                <c:pt idx="142">
                  <c:v>263.82400000000001</c:v>
                </c:pt>
                <c:pt idx="143">
                  <c:v>270.25099999999998</c:v>
                </c:pt>
                <c:pt idx="144">
                  <c:v>275.80500000000001</c:v>
                </c:pt>
                <c:pt idx="145">
                  <c:v>283.55200000000002</c:v>
                </c:pt>
                <c:pt idx="146">
                  <c:v>285.79000000000002</c:v>
                </c:pt>
                <c:pt idx="147">
                  <c:v>275.089</c:v>
                </c:pt>
                <c:pt idx="148">
                  <c:v>279.50599999999997</c:v>
                </c:pt>
                <c:pt idx="149">
                  <c:v>279.05399999999997</c:v>
                </c:pt>
                <c:pt idx="150">
                  <c:v>276.89100000000002</c:v>
                </c:pt>
                <c:pt idx="151">
                  <c:v>277.04399999999998</c:v>
                </c:pt>
                <c:pt idx="152">
                  <c:v>280.40699999999998</c:v>
                </c:pt>
                <c:pt idx="153">
                  <c:v>293.11</c:v>
                </c:pt>
                <c:pt idx="154">
                  <c:v>297.04599999999999</c:v>
                </c:pt>
                <c:pt idx="155">
                  <c:v>297.65300000000002</c:v>
                </c:pt>
                <c:pt idx="156">
                  <c:v>292.66199999999998</c:v>
                </c:pt>
                <c:pt idx="157">
                  <c:v>292.27600000000001</c:v>
                </c:pt>
                <c:pt idx="158">
                  <c:v>292.08499999999998</c:v>
                </c:pt>
                <c:pt idx="159">
                  <c:v>294.13900000000001</c:v>
                </c:pt>
                <c:pt idx="160">
                  <c:v>291.733</c:v>
                </c:pt>
                <c:pt idx="161">
                  <c:v>287.286</c:v>
                </c:pt>
                <c:pt idx="162">
                  <c:v>287.64999999999998</c:v>
                </c:pt>
                <c:pt idx="163">
                  <c:v>284.31599999999997</c:v>
                </c:pt>
                <c:pt idx="164">
                  <c:v>277.81099999999998</c:v>
                </c:pt>
                <c:pt idx="165">
                  <c:v>277.41000000000003</c:v>
                </c:pt>
                <c:pt idx="166">
                  <c:v>271.81700000000001</c:v>
                </c:pt>
                <c:pt idx="167">
                  <c:v>286.77100000000002</c:v>
                </c:pt>
                <c:pt idx="168">
                  <c:v>300.39800000000002</c:v>
                </c:pt>
                <c:pt idx="169">
                  <c:v>301.74200000000002</c:v>
                </c:pt>
                <c:pt idx="170">
                  <c:v>298.11599999999999</c:v>
                </c:pt>
                <c:pt idx="171">
                  <c:v>293.51900000000001</c:v>
                </c:pt>
                <c:pt idx="172">
                  <c:v>288.97199999999998</c:v>
                </c:pt>
                <c:pt idx="173">
                  <c:v>293.58300000000003</c:v>
                </c:pt>
                <c:pt idx="174">
                  <c:v>299.28699999999998</c:v>
                </c:pt>
                <c:pt idx="175">
                  <c:v>301.60599999999999</c:v>
                </c:pt>
                <c:pt idx="176">
                  <c:v>300.59500000000003</c:v>
                </c:pt>
                <c:pt idx="177">
                  <c:v>302.24299999999999</c:v>
                </c:pt>
                <c:pt idx="178">
                  <c:v>310.16899999999998</c:v>
                </c:pt>
                <c:pt idx="179">
                  <c:v>310.464</c:v>
                </c:pt>
                <c:pt idx="180">
                  <c:v>314.49900000000002</c:v>
                </c:pt>
                <c:pt idx="181">
                  <c:v>321.59100000000001</c:v>
                </c:pt>
                <c:pt idx="182">
                  <c:v>325.47000000000003</c:v>
                </c:pt>
                <c:pt idx="183">
                  <c:v>326.02</c:v>
                </c:pt>
                <c:pt idx="184">
                  <c:v>334.46199999999999</c:v>
                </c:pt>
                <c:pt idx="185">
                  <c:v>338.59199999999998</c:v>
                </c:pt>
                <c:pt idx="186">
                  <c:v>339.93700000000001</c:v>
                </c:pt>
                <c:pt idx="187">
                  <c:v>331.27300000000002</c:v>
                </c:pt>
                <c:pt idx="188">
                  <c:v>330.351</c:v>
                </c:pt>
                <c:pt idx="189">
                  <c:v>332.39299999999997</c:v>
                </c:pt>
                <c:pt idx="190">
                  <c:v>324.89499999999998</c:v>
                </c:pt>
                <c:pt idx="191">
                  <c:v>318.14800000000002</c:v>
                </c:pt>
                <c:pt idx="192">
                  <c:v>320.82600000000002</c:v>
                </c:pt>
                <c:pt idx="193">
                  <c:v>321.36799999999999</c:v>
                </c:pt>
                <c:pt idx="194">
                  <c:v>324.15100000000001</c:v>
                </c:pt>
                <c:pt idx="195">
                  <c:v>326.125</c:v>
                </c:pt>
                <c:pt idx="196">
                  <c:v>326.65100000000001</c:v>
                </c:pt>
                <c:pt idx="197">
                  <c:v>326.351</c:v>
                </c:pt>
                <c:pt idx="198">
                  <c:v>322.64699999999999</c:v>
                </c:pt>
                <c:pt idx="199">
                  <c:v>331.18599999999998</c:v>
                </c:pt>
                <c:pt idx="200">
                  <c:v>329.29700000000003</c:v>
                </c:pt>
                <c:pt idx="201">
                  <c:v>321.46600000000001</c:v>
                </c:pt>
                <c:pt idx="202">
                  <c:v>316.90899999999999</c:v>
                </c:pt>
                <c:pt idx="203">
                  <c:v>310.94200000000001</c:v>
                </c:pt>
                <c:pt idx="204">
                  <c:v>317.04399999999998</c:v>
                </c:pt>
                <c:pt idx="205">
                  <c:v>345.78100000000001</c:v>
                </c:pt>
                <c:pt idx="206">
                  <c:v>343.084</c:v>
                </c:pt>
                <c:pt idx="207">
                  <c:v>339.64699999999999</c:v>
                </c:pt>
                <c:pt idx="208">
                  <c:v>337.80399999999997</c:v>
                </c:pt>
                <c:pt idx="209">
                  <c:v>332.02</c:v>
                </c:pt>
                <c:pt idx="210">
                  <c:v>343.54599999999999</c:v>
                </c:pt>
                <c:pt idx="211">
                  <c:v>348.29300000000001</c:v>
                </c:pt>
                <c:pt idx="212">
                  <c:v>344.577</c:v>
                </c:pt>
                <c:pt idx="213">
                  <c:v>344.65199999999999</c:v>
                </c:pt>
                <c:pt idx="214">
                  <c:v>347.495</c:v>
                </c:pt>
                <c:pt idx="215">
                  <c:v>351.37099999999998</c:v>
                </c:pt>
                <c:pt idx="216">
                  <c:v>346.20600000000002</c:v>
                </c:pt>
                <c:pt idx="217">
                  <c:v>341.86900000000003</c:v>
                </c:pt>
                <c:pt idx="218">
                  <c:v>341.55900000000003</c:v>
                </c:pt>
                <c:pt idx="219">
                  <c:v>337.28800000000001</c:v>
                </c:pt>
                <c:pt idx="220">
                  <c:v>344.81200000000001</c:v>
                </c:pt>
                <c:pt idx="221">
                  <c:v>357.108</c:v>
                </c:pt>
                <c:pt idx="222">
                  <c:v>360.84199999999998</c:v>
                </c:pt>
                <c:pt idx="223">
                  <c:v>375.11500000000001</c:v>
                </c:pt>
                <c:pt idx="224">
                  <c:v>376.06700000000001</c:v>
                </c:pt>
                <c:pt idx="225">
                  <c:v>358.23399999999998</c:v>
                </c:pt>
                <c:pt idx="226">
                  <c:v>346.82499999999999</c:v>
                </c:pt>
                <c:pt idx="227">
                  <c:v>338.50599999999997</c:v>
                </c:pt>
                <c:pt idx="228">
                  <c:v>341.21499999999997</c:v>
                </c:pt>
                <c:pt idx="229">
                  <c:v>341.60599999999999</c:v>
                </c:pt>
                <c:pt idx="230">
                  <c:v>350.92700000000002</c:v>
                </c:pt>
                <c:pt idx="231">
                  <c:v>355.01299999999998</c:v>
                </c:pt>
                <c:pt idx="232">
                  <c:v>366.87599999999998</c:v>
                </c:pt>
                <c:pt idx="233">
                  <c:v>352.23200000000003</c:v>
                </c:pt>
                <c:pt idx="234">
                  <c:v>336.62400000000002</c:v>
                </c:pt>
                <c:pt idx="235">
                  <c:v>333.779</c:v>
                </c:pt>
                <c:pt idx="236">
                  <c:v>331.68700000000001</c:v>
                </c:pt>
                <c:pt idx="237">
                  <c:v>319.09399999999999</c:v>
                </c:pt>
                <c:pt idx="238">
                  <c:v>317.13</c:v>
                </c:pt>
                <c:pt idx="239">
                  <c:v>313.44</c:v>
                </c:pt>
                <c:pt idx="240">
                  <c:v>332.69200000000001</c:v>
                </c:pt>
                <c:pt idx="241">
                  <c:v>340.755</c:v>
                </c:pt>
                <c:pt idx="242">
                  <c:v>345.173</c:v>
                </c:pt>
                <c:pt idx="243">
                  <c:v>342.80599999999998</c:v>
                </c:pt>
                <c:pt idx="244">
                  <c:v>344.75900000000001</c:v>
                </c:pt>
                <c:pt idx="245">
                  <c:v>334.214</c:v>
                </c:pt>
                <c:pt idx="246">
                  <c:v>324.63400000000001</c:v>
                </c:pt>
                <c:pt idx="247">
                  <c:v>325.685</c:v>
                </c:pt>
                <c:pt idx="248">
                  <c:v>325.63099999999997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B-469E-8BCD-D72AF8CAB7E9}"/>
            </c:ext>
          </c:extLst>
        </c:ser>
        <c:ser>
          <c:idx val="3"/>
          <c:order val="3"/>
          <c:tx>
            <c:strRef>
              <c:f>'directH (vw)'!$B$9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(vw)'!$F$9:$ST$9</c:f>
              <c:numCache>
                <c:formatCode>0</c:formatCode>
                <c:ptCount val="509"/>
                <c:pt idx="0">
                  <c:v>399.74</c:v>
                </c:pt>
                <c:pt idx="1">
                  <c:v>399.31099999999998</c:v>
                </c:pt>
                <c:pt idx="2">
                  <c:v>405.49799999999999</c:v>
                </c:pt>
                <c:pt idx="3">
                  <c:v>410.18299999999999</c:v>
                </c:pt>
                <c:pt idx="4">
                  <c:v>410.97</c:v>
                </c:pt>
                <c:pt idx="5">
                  <c:v>409.6</c:v>
                </c:pt>
                <c:pt idx="6">
                  <c:v>405.14100000000002</c:v>
                </c:pt>
                <c:pt idx="7">
                  <c:v>399.54899999999998</c:v>
                </c:pt>
                <c:pt idx="8">
                  <c:v>408.15899999999999</c:v>
                </c:pt>
                <c:pt idx="9">
                  <c:v>396.26900000000001</c:v>
                </c:pt>
                <c:pt idx="10">
                  <c:v>394.86500000000001</c:v>
                </c:pt>
                <c:pt idx="11">
                  <c:v>379.37799999999999</c:v>
                </c:pt>
                <c:pt idx="12">
                  <c:v>366.19400000000002</c:v>
                </c:pt>
                <c:pt idx="13">
                  <c:v>383.5</c:v>
                </c:pt>
                <c:pt idx="14">
                  <c:v>376.154</c:v>
                </c:pt>
                <c:pt idx="15">
                  <c:v>386.49900000000002</c:v>
                </c:pt>
                <c:pt idx="16">
                  <c:v>353.07900000000001</c:v>
                </c:pt>
                <c:pt idx="17">
                  <c:v>332.05200000000002</c:v>
                </c:pt>
                <c:pt idx="18">
                  <c:v>306.81900000000002</c:v>
                </c:pt>
                <c:pt idx="19">
                  <c:v>321.88499999999999</c:v>
                </c:pt>
                <c:pt idx="20">
                  <c:v>361.7</c:v>
                </c:pt>
                <c:pt idx="21">
                  <c:v>375.274</c:v>
                </c:pt>
                <c:pt idx="22">
                  <c:v>400.57299999999998</c:v>
                </c:pt>
                <c:pt idx="23">
                  <c:v>406.29899999999998</c:v>
                </c:pt>
                <c:pt idx="24">
                  <c:v>404.68099999999998</c:v>
                </c:pt>
                <c:pt idx="25">
                  <c:v>396.82900000000001</c:v>
                </c:pt>
                <c:pt idx="26">
                  <c:v>395.87799999999999</c:v>
                </c:pt>
                <c:pt idx="27">
                  <c:v>408.774</c:v>
                </c:pt>
                <c:pt idx="28">
                  <c:v>427.00599999999997</c:v>
                </c:pt>
                <c:pt idx="29">
                  <c:v>426.57299999999998</c:v>
                </c:pt>
                <c:pt idx="30">
                  <c:v>425.56599999999997</c:v>
                </c:pt>
                <c:pt idx="31">
                  <c:v>429.488</c:v>
                </c:pt>
                <c:pt idx="32">
                  <c:v>439.93900000000002</c:v>
                </c:pt>
                <c:pt idx="33">
                  <c:v>460.59300000000002</c:v>
                </c:pt>
                <c:pt idx="34">
                  <c:v>473.07100000000003</c:v>
                </c:pt>
                <c:pt idx="35">
                  <c:v>475.01</c:v>
                </c:pt>
                <c:pt idx="36">
                  <c:v>467.82499999999999</c:v>
                </c:pt>
                <c:pt idx="37">
                  <c:v>465.245</c:v>
                </c:pt>
                <c:pt idx="38">
                  <c:v>467.89</c:v>
                </c:pt>
                <c:pt idx="39">
                  <c:v>475.10700000000003</c:v>
                </c:pt>
                <c:pt idx="40">
                  <c:v>479.15699999999998</c:v>
                </c:pt>
                <c:pt idx="41">
                  <c:v>479.96800000000002</c:v>
                </c:pt>
                <c:pt idx="42">
                  <c:v>485.92</c:v>
                </c:pt>
                <c:pt idx="43">
                  <c:v>490.471</c:v>
                </c:pt>
                <c:pt idx="44">
                  <c:v>459.56900000000002</c:v>
                </c:pt>
                <c:pt idx="45">
                  <c:v>445.67599999999999</c:v>
                </c:pt>
                <c:pt idx="46">
                  <c:v>432.40899999999999</c:v>
                </c:pt>
                <c:pt idx="47">
                  <c:v>421.57100000000003</c:v>
                </c:pt>
                <c:pt idx="48">
                  <c:v>444.84800000000001</c:v>
                </c:pt>
                <c:pt idx="49">
                  <c:v>455.6</c:v>
                </c:pt>
                <c:pt idx="50">
                  <c:v>499.10399999999998</c:v>
                </c:pt>
                <c:pt idx="51">
                  <c:v>508.315</c:v>
                </c:pt>
                <c:pt idx="52">
                  <c:v>490.39</c:v>
                </c:pt>
                <c:pt idx="53">
                  <c:v>480.71699999999998</c:v>
                </c:pt>
                <c:pt idx="54">
                  <c:v>473.01799999999997</c:v>
                </c:pt>
                <c:pt idx="55">
                  <c:v>440.50400000000002</c:v>
                </c:pt>
                <c:pt idx="56">
                  <c:v>419.9</c:v>
                </c:pt>
                <c:pt idx="57">
                  <c:v>473.81299999999999</c:v>
                </c:pt>
                <c:pt idx="58">
                  <c:v>528.87900000000002</c:v>
                </c:pt>
                <c:pt idx="59">
                  <c:v>554.18299999999999</c:v>
                </c:pt>
                <c:pt idx="60">
                  <c:v>616.01700000000005</c:v>
                </c:pt>
                <c:pt idx="61">
                  <c:v>621.42100000000005</c:v>
                </c:pt>
                <c:pt idx="62">
                  <c:v>613.98599999999999</c:v>
                </c:pt>
                <c:pt idx="63">
                  <c:v>594.83000000000004</c:v>
                </c:pt>
                <c:pt idx="64">
                  <c:v>586.673</c:v>
                </c:pt>
                <c:pt idx="65">
                  <c:v>582.84900000000005</c:v>
                </c:pt>
                <c:pt idx="66">
                  <c:v>537.12099999999998</c:v>
                </c:pt>
                <c:pt idx="67">
                  <c:v>493.00400000000002</c:v>
                </c:pt>
                <c:pt idx="68">
                  <c:v>487.56700000000001</c:v>
                </c:pt>
                <c:pt idx="69">
                  <c:v>615.75300000000004</c:v>
                </c:pt>
                <c:pt idx="70">
                  <c:v>661.47799999999995</c:v>
                </c:pt>
                <c:pt idx="71">
                  <c:v>644.16300000000001</c:v>
                </c:pt>
                <c:pt idx="72">
                  <c:v>736.48</c:v>
                </c:pt>
                <c:pt idx="73">
                  <c:v>740.32</c:v>
                </c:pt>
                <c:pt idx="74">
                  <c:v>663.37</c:v>
                </c:pt>
                <c:pt idx="75">
                  <c:v>563.53899999999999</c:v>
                </c:pt>
                <c:pt idx="76">
                  <c:v>474.57100000000003</c:v>
                </c:pt>
                <c:pt idx="77">
                  <c:v>463.416</c:v>
                </c:pt>
                <c:pt idx="78">
                  <c:v>378.38499999999999</c:v>
                </c:pt>
                <c:pt idx="79">
                  <c:v>369.33100000000002</c:v>
                </c:pt>
                <c:pt idx="80">
                  <c:v>385.8</c:v>
                </c:pt>
                <c:pt idx="81">
                  <c:v>330.85199999999998</c:v>
                </c:pt>
                <c:pt idx="82">
                  <c:v>296.83699999999999</c:v>
                </c:pt>
                <c:pt idx="83">
                  <c:v>282.923</c:v>
                </c:pt>
                <c:pt idx="84">
                  <c:v>289.89499999999998</c:v>
                </c:pt>
                <c:pt idx="85">
                  <c:v>317.565</c:v>
                </c:pt>
                <c:pt idx="86">
                  <c:v>320.30700000000002</c:v>
                </c:pt>
                <c:pt idx="87">
                  <c:v>290.17099999999999</c:v>
                </c:pt>
                <c:pt idx="88">
                  <c:v>271.44499999999999</c:v>
                </c:pt>
                <c:pt idx="89">
                  <c:v>266.154</c:v>
                </c:pt>
                <c:pt idx="90">
                  <c:v>261.79599999999999</c:v>
                </c:pt>
                <c:pt idx="91">
                  <c:v>240.77699999999999</c:v>
                </c:pt>
                <c:pt idx="92">
                  <c:v>242.24799999999999</c:v>
                </c:pt>
                <c:pt idx="93">
                  <c:v>243.08099999999999</c:v>
                </c:pt>
                <c:pt idx="94">
                  <c:v>245.11099999999999</c:v>
                </c:pt>
                <c:pt idx="95">
                  <c:v>243.54499999999999</c:v>
                </c:pt>
                <c:pt idx="96">
                  <c:v>244.47399999999999</c:v>
                </c:pt>
                <c:pt idx="97">
                  <c:v>244.5</c:v>
                </c:pt>
                <c:pt idx="98">
                  <c:v>244.25299999999999</c:v>
                </c:pt>
                <c:pt idx="99">
                  <c:v>247.077</c:v>
                </c:pt>
                <c:pt idx="100">
                  <c:v>248.03299999999999</c:v>
                </c:pt>
                <c:pt idx="101">
                  <c:v>243.58</c:v>
                </c:pt>
                <c:pt idx="102">
                  <c:v>240.05</c:v>
                </c:pt>
                <c:pt idx="103">
                  <c:v>242.476</c:v>
                </c:pt>
                <c:pt idx="104">
                  <c:v>252.31200000000001</c:v>
                </c:pt>
                <c:pt idx="105">
                  <c:v>260.029</c:v>
                </c:pt>
                <c:pt idx="106">
                  <c:v>257.827</c:v>
                </c:pt>
                <c:pt idx="107">
                  <c:v>254.50200000000001</c:v>
                </c:pt>
                <c:pt idx="108">
                  <c:v>248.48500000000001</c:v>
                </c:pt>
                <c:pt idx="109">
                  <c:v>250.56399999999999</c:v>
                </c:pt>
                <c:pt idx="110">
                  <c:v>253.12299999999999</c:v>
                </c:pt>
                <c:pt idx="111">
                  <c:v>241.482</c:v>
                </c:pt>
                <c:pt idx="112">
                  <c:v>237.45599999999999</c:v>
                </c:pt>
                <c:pt idx="113">
                  <c:v>230.363</c:v>
                </c:pt>
                <c:pt idx="114">
                  <c:v>229.953</c:v>
                </c:pt>
                <c:pt idx="115">
                  <c:v>226.89500000000001</c:v>
                </c:pt>
                <c:pt idx="116">
                  <c:v>228.75299999999999</c:v>
                </c:pt>
                <c:pt idx="117">
                  <c:v>234.22300000000001</c:v>
                </c:pt>
                <c:pt idx="118">
                  <c:v>236.97800000000001</c:v>
                </c:pt>
                <c:pt idx="119">
                  <c:v>234.833</c:v>
                </c:pt>
                <c:pt idx="120">
                  <c:v>232.809</c:v>
                </c:pt>
                <c:pt idx="121">
                  <c:v>234.84100000000001</c:v>
                </c:pt>
                <c:pt idx="122">
                  <c:v>234.4</c:v>
                </c:pt>
                <c:pt idx="123">
                  <c:v>241.583</c:v>
                </c:pt>
                <c:pt idx="124">
                  <c:v>237.881</c:v>
                </c:pt>
                <c:pt idx="125">
                  <c:v>232.59399999999999</c:v>
                </c:pt>
                <c:pt idx="126">
                  <c:v>228.714</c:v>
                </c:pt>
                <c:pt idx="127">
                  <c:v>221.82599999999999</c:v>
                </c:pt>
                <c:pt idx="128">
                  <c:v>220.102</c:v>
                </c:pt>
                <c:pt idx="129">
                  <c:v>218.12899999999999</c:v>
                </c:pt>
                <c:pt idx="130">
                  <c:v>222.54</c:v>
                </c:pt>
                <c:pt idx="131">
                  <c:v>222.339</c:v>
                </c:pt>
                <c:pt idx="132">
                  <c:v>222.92</c:v>
                </c:pt>
                <c:pt idx="133">
                  <c:v>224.03700000000001</c:v>
                </c:pt>
                <c:pt idx="134">
                  <c:v>223.96899999999999</c:v>
                </c:pt>
                <c:pt idx="135">
                  <c:v>225.90600000000001</c:v>
                </c:pt>
                <c:pt idx="136">
                  <c:v>228.77199999999999</c:v>
                </c:pt>
                <c:pt idx="137">
                  <c:v>229.648</c:v>
                </c:pt>
                <c:pt idx="138">
                  <c:v>231.02199999999999</c:v>
                </c:pt>
                <c:pt idx="139">
                  <c:v>232.87899999999999</c:v>
                </c:pt>
                <c:pt idx="140">
                  <c:v>235.19499999999999</c:v>
                </c:pt>
                <c:pt idx="141">
                  <c:v>232.32499999999999</c:v>
                </c:pt>
                <c:pt idx="142">
                  <c:v>234.98</c:v>
                </c:pt>
                <c:pt idx="143">
                  <c:v>241.46899999999999</c:v>
                </c:pt>
                <c:pt idx="144">
                  <c:v>247.11600000000001</c:v>
                </c:pt>
                <c:pt idx="145">
                  <c:v>255.68700000000001</c:v>
                </c:pt>
                <c:pt idx="146">
                  <c:v>257.75799999999998</c:v>
                </c:pt>
                <c:pt idx="147">
                  <c:v>250.16200000000001</c:v>
                </c:pt>
                <c:pt idx="148">
                  <c:v>255.34899999999999</c:v>
                </c:pt>
                <c:pt idx="149">
                  <c:v>255.73</c:v>
                </c:pt>
                <c:pt idx="150">
                  <c:v>254.37899999999999</c:v>
                </c:pt>
                <c:pt idx="151">
                  <c:v>254.619</c:v>
                </c:pt>
                <c:pt idx="152">
                  <c:v>259.036</c:v>
                </c:pt>
                <c:pt idx="153">
                  <c:v>271.36099999999999</c:v>
                </c:pt>
                <c:pt idx="154">
                  <c:v>274.02800000000002</c:v>
                </c:pt>
                <c:pt idx="155">
                  <c:v>275.07400000000001</c:v>
                </c:pt>
                <c:pt idx="156">
                  <c:v>270.44299999999998</c:v>
                </c:pt>
                <c:pt idx="157">
                  <c:v>269.81700000000001</c:v>
                </c:pt>
                <c:pt idx="158">
                  <c:v>269.964</c:v>
                </c:pt>
                <c:pt idx="159">
                  <c:v>271.70999999999998</c:v>
                </c:pt>
                <c:pt idx="160">
                  <c:v>269.98599999999999</c:v>
                </c:pt>
                <c:pt idx="161">
                  <c:v>266.42500000000001</c:v>
                </c:pt>
                <c:pt idx="162">
                  <c:v>266.50900000000001</c:v>
                </c:pt>
                <c:pt idx="163">
                  <c:v>262.31599999999997</c:v>
                </c:pt>
                <c:pt idx="164">
                  <c:v>257.55099999999999</c:v>
                </c:pt>
                <c:pt idx="165">
                  <c:v>257.26900000000001</c:v>
                </c:pt>
                <c:pt idx="166">
                  <c:v>253.75</c:v>
                </c:pt>
                <c:pt idx="167">
                  <c:v>263.06299999999999</c:v>
                </c:pt>
                <c:pt idx="168">
                  <c:v>275.971</c:v>
                </c:pt>
                <c:pt idx="169">
                  <c:v>277.31200000000001</c:v>
                </c:pt>
                <c:pt idx="170">
                  <c:v>273.798</c:v>
                </c:pt>
                <c:pt idx="171">
                  <c:v>269.19</c:v>
                </c:pt>
                <c:pt idx="172">
                  <c:v>264.43900000000002</c:v>
                </c:pt>
                <c:pt idx="173">
                  <c:v>267.92</c:v>
                </c:pt>
                <c:pt idx="174">
                  <c:v>272.43700000000001</c:v>
                </c:pt>
                <c:pt idx="175">
                  <c:v>275.66199999999998</c:v>
                </c:pt>
                <c:pt idx="176">
                  <c:v>276.13400000000001</c:v>
                </c:pt>
                <c:pt idx="177">
                  <c:v>276.887</c:v>
                </c:pt>
                <c:pt idx="178">
                  <c:v>286.05</c:v>
                </c:pt>
                <c:pt idx="179">
                  <c:v>287.05099999999999</c:v>
                </c:pt>
                <c:pt idx="180">
                  <c:v>289.80099999999999</c:v>
                </c:pt>
                <c:pt idx="181">
                  <c:v>294.68</c:v>
                </c:pt>
                <c:pt idx="182">
                  <c:v>299.72800000000001</c:v>
                </c:pt>
                <c:pt idx="183">
                  <c:v>300.84500000000003</c:v>
                </c:pt>
                <c:pt idx="184">
                  <c:v>309.43900000000002</c:v>
                </c:pt>
                <c:pt idx="185">
                  <c:v>313.709</c:v>
                </c:pt>
                <c:pt idx="186">
                  <c:v>315.36200000000002</c:v>
                </c:pt>
                <c:pt idx="187">
                  <c:v>306.23599999999999</c:v>
                </c:pt>
                <c:pt idx="188">
                  <c:v>306.14100000000002</c:v>
                </c:pt>
                <c:pt idx="189">
                  <c:v>311.88099999999997</c:v>
                </c:pt>
                <c:pt idx="190">
                  <c:v>308.26400000000001</c:v>
                </c:pt>
                <c:pt idx="191">
                  <c:v>302.32100000000003</c:v>
                </c:pt>
                <c:pt idx="192">
                  <c:v>306.37</c:v>
                </c:pt>
                <c:pt idx="193">
                  <c:v>307.8</c:v>
                </c:pt>
                <c:pt idx="194">
                  <c:v>310.89400000000001</c:v>
                </c:pt>
                <c:pt idx="195">
                  <c:v>312.89600000000002</c:v>
                </c:pt>
                <c:pt idx="196">
                  <c:v>313.16199999999998</c:v>
                </c:pt>
                <c:pt idx="197">
                  <c:v>312.63900000000001</c:v>
                </c:pt>
                <c:pt idx="198">
                  <c:v>309.553</c:v>
                </c:pt>
                <c:pt idx="199">
                  <c:v>316.452</c:v>
                </c:pt>
                <c:pt idx="200">
                  <c:v>313.73899999999998</c:v>
                </c:pt>
                <c:pt idx="201">
                  <c:v>306.41199999999998</c:v>
                </c:pt>
                <c:pt idx="202">
                  <c:v>299.95400000000001</c:v>
                </c:pt>
                <c:pt idx="203">
                  <c:v>295.07600000000002</c:v>
                </c:pt>
                <c:pt idx="204">
                  <c:v>300.52</c:v>
                </c:pt>
                <c:pt idx="205">
                  <c:v>332.08199999999999</c:v>
                </c:pt>
                <c:pt idx="206">
                  <c:v>329.81599999999997</c:v>
                </c:pt>
                <c:pt idx="207">
                  <c:v>324.596</c:v>
                </c:pt>
                <c:pt idx="208">
                  <c:v>323.29599999999999</c:v>
                </c:pt>
                <c:pt idx="209">
                  <c:v>316.59399999999999</c:v>
                </c:pt>
                <c:pt idx="210">
                  <c:v>327.9</c:v>
                </c:pt>
                <c:pt idx="211">
                  <c:v>331.25799999999998</c:v>
                </c:pt>
                <c:pt idx="212">
                  <c:v>328.38900000000001</c:v>
                </c:pt>
                <c:pt idx="213">
                  <c:v>328.476</c:v>
                </c:pt>
                <c:pt idx="214">
                  <c:v>331.83199999999999</c:v>
                </c:pt>
                <c:pt idx="215">
                  <c:v>335.81599999999997</c:v>
                </c:pt>
                <c:pt idx="216">
                  <c:v>331.32400000000001</c:v>
                </c:pt>
                <c:pt idx="217">
                  <c:v>327.36599999999999</c:v>
                </c:pt>
                <c:pt idx="218">
                  <c:v>327.79700000000003</c:v>
                </c:pt>
                <c:pt idx="219">
                  <c:v>324.14400000000001</c:v>
                </c:pt>
                <c:pt idx="220">
                  <c:v>332.745</c:v>
                </c:pt>
                <c:pt idx="221">
                  <c:v>343.91500000000002</c:v>
                </c:pt>
                <c:pt idx="222">
                  <c:v>348.18</c:v>
                </c:pt>
                <c:pt idx="223">
                  <c:v>361.31700000000001</c:v>
                </c:pt>
                <c:pt idx="224">
                  <c:v>364.613</c:v>
                </c:pt>
                <c:pt idx="225">
                  <c:v>346.17399999999998</c:v>
                </c:pt>
                <c:pt idx="226">
                  <c:v>333.28800000000001</c:v>
                </c:pt>
                <c:pt idx="227">
                  <c:v>325.20800000000003</c:v>
                </c:pt>
                <c:pt idx="228">
                  <c:v>327.79399999999998</c:v>
                </c:pt>
                <c:pt idx="229">
                  <c:v>328.42899999999997</c:v>
                </c:pt>
                <c:pt idx="230">
                  <c:v>338.30900000000003</c:v>
                </c:pt>
                <c:pt idx="231">
                  <c:v>341.327</c:v>
                </c:pt>
                <c:pt idx="232">
                  <c:v>353.541</c:v>
                </c:pt>
                <c:pt idx="233">
                  <c:v>338.26400000000001</c:v>
                </c:pt>
                <c:pt idx="234">
                  <c:v>321.87099999999998</c:v>
                </c:pt>
                <c:pt idx="235">
                  <c:v>317.10399999999998</c:v>
                </c:pt>
                <c:pt idx="236">
                  <c:v>315.077</c:v>
                </c:pt>
                <c:pt idx="237">
                  <c:v>298.90199999999999</c:v>
                </c:pt>
                <c:pt idx="238">
                  <c:v>294.238</c:v>
                </c:pt>
                <c:pt idx="239">
                  <c:v>289.22300000000001</c:v>
                </c:pt>
                <c:pt idx="240">
                  <c:v>308.05</c:v>
                </c:pt>
                <c:pt idx="241">
                  <c:v>317.92700000000002</c:v>
                </c:pt>
                <c:pt idx="242">
                  <c:v>322.25799999999998</c:v>
                </c:pt>
                <c:pt idx="243">
                  <c:v>320.36799999999999</c:v>
                </c:pt>
                <c:pt idx="244">
                  <c:v>320.80399999999997</c:v>
                </c:pt>
                <c:pt idx="245">
                  <c:v>309.64800000000002</c:v>
                </c:pt>
                <c:pt idx="246">
                  <c:v>299.22399999999999</c:v>
                </c:pt>
                <c:pt idx="247">
                  <c:v>299.38200000000001</c:v>
                </c:pt>
                <c:pt idx="248">
                  <c:v>298.62900000000002</c:v>
                </c:pt>
                <c:pt idx="249">
                  <c:v>298.70499999999998</c:v>
                </c:pt>
                <c:pt idx="250">
                  <c:v>310.94799999999998</c:v>
                </c:pt>
                <c:pt idx="251">
                  <c:v>315.88</c:v>
                </c:pt>
                <c:pt idx="252">
                  <c:v>306.988</c:v>
                </c:pt>
                <c:pt idx="253">
                  <c:v>288.28899999999999</c:v>
                </c:pt>
                <c:pt idx="254">
                  <c:v>284.72300000000001</c:v>
                </c:pt>
                <c:pt idx="255">
                  <c:v>290.76799999999997</c:v>
                </c:pt>
                <c:pt idx="256">
                  <c:v>294.02100000000002</c:v>
                </c:pt>
                <c:pt idx="257">
                  <c:v>295.19099999999997</c:v>
                </c:pt>
                <c:pt idx="258">
                  <c:v>307.59800000000001</c:v>
                </c:pt>
                <c:pt idx="259">
                  <c:v>313.75700000000001</c:v>
                </c:pt>
                <c:pt idx="260">
                  <c:v>313.83699999999999</c:v>
                </c:pt>
                <c:pt idx="261">
                  <c:v>313.75200000000001</c:v>
                </c:pt>
                <c:pt idx="262">
                  <c:v>307.67</c:v>
                </c:pt>
                <c:pt idx="263">
                  <c:v>300.44</c:v>
                </c:pt>
                <c:pt idx="264">
                  <c:v>293.15300000000002</c:v>
                </c:pt>
                <c:pt idx="265">
                  <c:v>295.98399999999998</c:v>
                </c:pt>
                <c:pt idx="266">
                  <c:v>312.36500000000001</c:v>
                </c:pt>
                <c:pt idx="267">
                  <c:v>331.48</c:v>
                </c:pt>
                <c:pt idx="268">
                  <c:v>334.291</c:v>
                </c:pt>
                <c:pt idx="269">
                  <c:v>333.81400000000002</c:v>
                </c:pt>
                <c:pt idx="270">
                  <c:v>335.036</c:v>
                </c:pt>
                <c:pt idx="271">
                  <c:v>324.90300000000002</c:v>
                </c:pt>
                <c:pt idx="272">
                  <c:v>333.65499999999997</c:v>
                </c:pt>
                <c:pt idx="273">
                  <c:v>341.87700000000001</c:v>
                </c:pt>
                <c:pt idx="274">
                  <c:v>340.43099999999998</c:v>
                </c:pt>
                <c:pt idx="275">
                  <c:v>345.78699999999998</c:v>
                </c:pt>
                <c:pt idx="276">
                  <c:v>352.63</c:v>
                </c:pt>
                <c:pt idx="277">
                  <c:v>364.43099999999998</c:v>
                </c:pt>
                <c:pt idx="278">
                  <c:v>362.339</c:v>
                </c:pt>
                <c:pt idx="279">
                  <c:v>356.81</c:v>
                </c:pt>
                <c:pt idx="280">
                  <c:v>359.47500000000002</c:v>
                </c:pt>
                <c:pt idx="281">
                  <c:v>356.113</c:v>
                </c:pt>
                <c:pt idx="282">
                  <c:v>357.05200000000002</c:v>
                </c:pt>
                <c:pt idx="283">
                  <c:v>356.45100000000002</c:v>
                </c:pt>
                <c:pt idx="284">
                  <c:v>357.18799999999999</c:v>
                </c:pt>
                <c:pt idx="285">
                  <c:v>344.43</c:v>
                </c:pt>
                <c:pt idx="286">
                  <c:v>333.35899999999998</c:v>
                </c:pt>
                <c:pt idx="287">
                  <c:v>328.61799999999999</c:v>
                </c:pt>
                <c:pt idx="288">
                  <c:v>328.35899999999998</c:v>
                </c:pt>
                <c:pt idx="289">
                  <c:v>326.13099999999997</c:v>
                </c:pt>
                <c:pt idx="290">
                  <c:v>336.01499999999999</c:v>
                </c:pt>
                <c:pt idx="291">
                  <c:v>339.49299999999999</c:v>
                </c:pt>
                <c:pt idx="292">
                  <c:v>340.48500000000001</c:v>
                </c:pt>
                <c:pt idx="293">
                  <c:v>333.54500000000002</c:v>
                </c:pt>
                <c:pt idx="294">
                  <c:v>340.01600000000002</c:v>
                </c:pt>
                <c:pt idx="295">
                  <c:v>333.67500000000001</c:v>
                </c:pt>
                <c:pt idx="296">
                  <c:v>321.11799999999999</c:v>
                </c:pt>
                <c:pt idx="297">
                  <c:v>305.54500000000002</c:v>
                </c:pt>
                <c:pt idx="298">
                  <c:v>304.70499999999998</c:v>
                </c:pt>
                <c:pt idx="299">
                  <c:v>305.274</c:v>
                </c:pt>
                <c:pt idx="300">
                  <c:v>316.47500000000002</c:v>
                </c:pt>
                <c:pt idx="301">
                  <c:v>318.77199999999999</c:v>
                </c:pt>
                <c:pt idx="302">
                  <c:v>319.11399999999998</c:v>
                </c:pt>
                <c:pt idx="303">
                  <c:v>315.41000000000003</c:v>
                </c:pt>
                <c:pt idx="304">
                  <c:v>312.51900000000001</c:v>
                </c:pt>
                <c:pt idx="305">
                  <c:v>311.572</c:v>
                </c:pt>
                <c:pt idx="306">
                  <c:v>313.13600000000002</c:v>
                </c:pt>
                <c:pt idx="307">
                  <c:v>308.50299999999999</c:v>
                </c:pt>
                <c:pt idx="308">
                  <c:v>309.21199999999999</c:v>
                </c:pt>
                <c:pt idx="309">
                  <c:v>313.24700000000001</c:v>
                </c:pt>
                <c:pt idx="310">
                  <c:v>319.58600000000001</c:v>
                </c:pt>
                <c:pt idx="311">
                  <c:v>335.39600000000002</c:v>
                </c:pt>
                <c:pt idx="312">
                  <c:v>347.452</c:v>
                </c:pt>
                <c:pt idx="313">
                  <c:v>348.988</c:v>
                </c:pt>
                <c:pt idx="314">
                  <c:v>348.46800000000002</c:v>
                </c:pt>
                <c:pt idx="315">
                  <c:v>341.03100000000001</c:v>
                </c:pt>
                <c:pt idx="316">
                  <c:v>340.41</c:v>
                </c:pt>
                <c:pt idx="317">
                  <c:v>339.185</c:v>
                </c:pt>
                <c:pt idx="318">
                  <c:v>345.13299999999998</c:v>
                </c:pt>
                <c:pt idx="319">
                  <c:v>345.483</c:v>
                </c:pt>
                <c:pt idx="320">
                  <c:v>362.49799999999999</c:v>
                </c:pt>
                <c:pt idx="321">
                  <c:v>370.041</c:v>
                </c:pt>
                <c:pt idx="322">
                  <c:v>375.21600000000001</c:v>
                </c:pt>
                <c:pt idx="323">
                  <c:v>375.274</c:v>
                </c:pt>
                <c:pt idx="324">
                  <c:v>386.57100000000003</c:v>
                </c:pt>
                <c:pt idx="325">
                  <c:v>379.83800000000002</c:v>
                </c:pt>
                <c:pt idx="326">
                  <c:v>377.59899999999999</c:v>
                </c:pt>
                <c:pt idx="327">
                  <c:v>366.96300000000002</c:v>
                </c:pt>
                <c:pt idx="328">
                  <c:v>355.13900000000001</c:v>
                </c:pt>
                <c:pt idx="329">
                  <c:v>361.09899999999999</c:v>
                </c:pt>
                <c:pt idx="330">
                  <c:v>362.76299999999998</c:v>
                </c:pt>
                <c:pt idx="331">
                  <c:v>356.10899999999998</c:v>
                </c:pt>
                <c:pt idx="332">
                  <c:v>367.06700000000001</c:v>
                </c:pt>
                <c:pt idx="333">
                  <c:v>377.54500000000002</c:v>
                </c:pt>
                <c:pt idx="334">
                  <c:v>393.43599999999998</c:v>
                </c:pt>
                <c:pt idx="335">
                  <c:v>399.18299999999999</c:v>
                </c:pt>
                <c:pt idx="336">
                  <c:v>393.16399999999999</c:v>
                </c:pt>
                <c:pt idx="337">
                  <c:v>381.20499999999998</c:v>
                </c:pt>
                <c:pt idx="338">
                  <c:v>374.14</c:v>
                </c:pt>
                <c:pt idx="339">
                  <c:v>374.71800000000002</c:v>
                </c:pt>
                <c:pt idx="340">
                  <c:v>373.625</c:v>
                </c:pt>
                <c:pt idx="341">
                  <c:v>368.51</c:v>
                </c:pt>
                <c:pt idx="342">
                  <c:v>371.78</c:v>
                </c:pt>
                <c:pt idx="343">
                  <c:v>380.89100000000002</c:v>
                </c:pt>
                <c:pt idx="344">
                  <c:v>391.23500000000001</c:v>
                </c:pt>
                <c:pt idx="345">
                  <c:v>403.76400000000001</c:v>
                </c:pt>
                <c:pt idx="346">
                  <c:v>400.28699999999998</c:v>
                </c:pt>
                <c:pt idx="347">
                  <c:v>393.733</c:v>
                </c:pt>
                <c:pt idx="348">
                  <c:v>390.30399999999997</c:v>
                </c:pt>
                <c:pt idx="349">
                  <c:v>391.721</c:v>
                </c:pt>
                <c:pt idx="350">
                  <c:v>393.577</c:v>
                </c:pt>
                <c:pt idx="351">
                  <c:v>387.42599999999999</c:v>
                </c:pt>
                <c:pt idx="352">
                  <c:v>385.37299999999999</c:v>
                </c:pt>
                <c:pt idx="353">
                  <c:v>393.47</c:v>
                </c:pt>
                <c:pt idx="354">
                  <c:v>409.57</c:v>
                </c:pt>
                <c:pt idx="355">
                  <c:v>412.85599999999999</c:v>
                </c:pt>
                <c:pt idx="356">
                  <c:v>396.98500000000001</c:v>
                </c:pt>
                <c:pt idx="357">
                  <c:v>379.40499999999997</c:v>
                </c:pt>
                <c:pt idx="358">
                  <c:v>379.678</c:v>
                </c:pt>
                <c:pt idx="359">
                  <c:v>388.63600000000002</c:v>
                </c:pt>
                <c:pt idx="360">
                  <c:v>386.863</c:v>
                </c:pt>
                <c:pt idx="361">
                  <c:v>388.21300000000002</c:v>
                </c:pt>
                <c:pt idx="362">
                  <c:v>400.99900000000002</c:v>
                </c:pt>
                <c:pt idx="363">
                  <c:v>401.19299999999998</c:v>
                </c:pt>
                <c:pt idx="364">
                  <c:v>391.11900000000003</c:v>
                </c:pt>
                <c:pt idx="365">
                  <c:v>388.346</c:v>
                </c:pt>
                <c:pt idx="366">
                  <c:v>395.697</c:v>
                </c:pt>
                <c:pt idx="367">
                  <c:v>391.64</c:v>
                </c:pt>
                <c:pt idx="368">
                  <c:v>387.22899999999998</c:v>
                </c:pt>
                <c:pt idx="369">
                  <c:v>380.50400000000002</c:v>
                </c:pt>
                <c:pt idx="370">
                  <c:v>387.04199999999997</c:v>
                </c:pt>
                <c:pt idx="371">
                  <c:v>404.77100000000002</c:v>
                </c:pt>
                <c:pt idx="372">
                  <c:v>400.14600000000002</c:v>
                </c:pt>
                <c:pt idx="373">
                  <c:v>417.65199999999999</c:v>
                </c:pt>
                <c:pt idx="374">
                  <c:v>419.22399999999999</c:v>
                </c:pt>
                <c:pt idx="375">
                  <c:v>408.24299999999999</c:v>
                </c:pt>
                <c:pt idx="376">
                  <c:v>415.51</c:v>
                </c:pt>
                <c:pt idx="377">
                  <c:v>411.91199999999998</c:v>
                </c:pt>
                <c:pt idx="378">
                  <c:v>436.952</c:v>
                </c:pt>
                <c:pt idx="379">
                  <c:v>452.37900000000002</c:v>
                </c:pt>
                <c:pt idx="380">
                  <c:v>455.94600000000003</c:v>
                </c:pt>
                <c:pt idx="381">
                  <c:v>459.37900000000002</c:v>
                </c:pt>
                <c:pt idx="382">
                  <c:v>443.24099999999999</c:v>
                </c:pt>
                <c:pt idx="383">
                  <c:v>431.46699999999998</c:v>
                </c:pt>
                <c:pt idx="384">
                  <c:v>429.15499999999997</c:v>
                </c:pt>
                <c:pt idx="385">
                  <c:v>428.32799999999997</c:v>
                </c:pt>
                <c:pt idx="386">
                  <c:v>424.84699999999998</c:v>
                </c:pt>
                <c:pt idx="387">
                  <c:v>425.46899999999999</c:v>
                </c:pt>
                <c:pt idx="388">
                  <c:v>422.62700000000001</c:v>
                </c:pt>
                <c:pt idx="389">
                  <c:v>417.64299999999997</c:v>
                </c:pt>
                <c:pt idx="390">
                  <c:v>416.30200000000002</c:v>
                </c:pt>
                <c:pt idx="391">
                  <c:v>410.87700000000001</c:v>
                </c:pt>
                <c:pt idx="392">
                  <c:v>410.12700000000001</c:v>
                </c:pt>
                <c:pt idx="393">
                  <c:v>411.44299999999998</c:v>
                </c:pt>
                <c:pt idx="394">
                  <c:v>423.00200000000001</c:v>
                </c:pt>
                <c:pt idx="395">
                  <c:v>446.46600000000001</c:v>
                </c:pt>
                <c:pt idx="396">
                  <c:v>450.983</c:v>
                </c:pt>
                <c:pt idx="397">
                  <c:v>448.613</c:v>
                </c:pt>
                <c:pt idx="398">
                  <c:v>450.512</c:v>
                </c:pt>
                <c:pt idx="399">
                  <c:v>442.072</c:v>
                </c:pt>
                <c:pt idx="400">
                  <c:v>432.99700000000001</c:v>
                </c:pt>
                <c:pt idx="401">
                  <c:v>417.46499999999997</c:v>
                </c:pt>
                <c:pt idx="402">
                  <c:v>427.24900000000002</c:v>
                </c:pt>
                <c:pt idx="403">
                  <c:v>421.76900000000001</c:v>
                </c:pt>
                <c:pt idx="404">
                  <c:v>414.678</c:v>
                </c:pt>
                <c:pt idx="405">
                  <c:v>409.18799999999999</c:v>
                </c:pt>
                <c:pt idx="406">
                  <c:v>406.33</c:v>
                </c:pt>
                <c:pt idx="407">
                  <c:v>412.81799999999998</c:v>
                </c:pt>
                <c:pt idx="408">
                  <c:v>411.108</c:v>
                </c:pt>
                <c:pt idx="409">
                  <c:v>412.154</c:v>
                </c:pt>
                <c:pt idx="410">
                  <c:v>430.00900000000001</c:v>
                </c:pt>
                <c:pt idx="411">
                  <c:v>409.66899999999998</c:v>
                </c:pt>
                <c:pt idx="412">
                  <c:v>402.87799999999999</c:v>
                </c:pt>
                <c:pt idx="413">
                  <c:v>399.548</c:v>
                </c:pt>
                <c:pt idx="414">
                  <c:v>389.56799999999998</c:v>
                </c:pt>
                <c:pt idx="415">
                  <c:v>384.63299999999998</c:v>
                </c:pt>
                <c:pt idx="416">
                  <c:v>378.91800000000001</c:v>
                </c:pt>
                <c:pt idx="417">
                  <c:v>358.71499999999997</c:v>
                </c:pt>
                <c:pt idx="418">
                  <c:v>346.786</c:v>
                </c:pt>
                <c:pt idx="419">
                  <c:v>351.41699999999997</c:v>
                </c:pt>
                <c:pt idx="420">
                  <c:v>356.48899999999998</c:v>
                </c:pt>
                <c:pt idx="421">
                  <c:v>356.04500000000002</c:v>
                </c:pt>
                <c:pt idx="422">
                  <c:v>356.233</c:v>
                </c:pt>
                <c:pt idx="423">
                  <c:v>360.77100000000002</c:v>
                </c:pt>
                <c:pt idx="424">
                  <c:v>371.25299999999999</c:v>
                </c:pt>
                <c:pt idx="425">
                  <c:v>376.1</c:v>
                </c:pt>
                <c:pt idx="426">
                  <c:v>380.45499999999998</c:v>
                </c:pt>
                <c:pt idx="427">
                  <c:v>400.98500000000001</c:v>
                </c:pt>
                <c:pt idx="428">
                  <c:v>387.65600000000001</c:v>
                </c:pt>
                <c:pt idx="429">
                  <c:v>383.88299999999998</c:v>
                </c:pt>
                <c:pt idx="430">
                  <c:v>371.30900000000003</c:v>
                </c:pt>
                <c:pt idx="431">
                  <c:v>364.10899999999998</c:v>
                </c:pt>
                <c:pt idx="432">
                  <c:v>368.50599999999997</c:v>
                </c:pt>
                <c:pt idx="433">
                  <c:v>361.55399999999997</c:v>
                </c:pt>
                <c:pt idx="434">
                  <c:v>358.22199999999998</c:v>
                </c:pt>
                <c:pt idx="435">
                  <c:v>358.839</c:v>
                </c:pt>
                <c:pt idx="436">
                  <c:v>352.71899999999999</c:v>
                </c:pt>
                <c:pt idx="437">
                  <c:v>350.66500000000002</c:v>
                </c:pt>
                <c:pt idx="438">
                  <c:v>349.58100000000002</c:v>
                </c:pt>
                <c:pt idx="439">
                  <c:v>336.03899999999999</c:v>
                </c:pt>
                <c:pt idx="440">
                  <c:v>335.63</c:v>
                </c:pt>
                <c:pt idx="441">
                  <c:v>333.09199999999998</c:v>
                </c:pt>
                <c:pt idx="442">
                  <c:v>326.17700000000002</c:v>
                </c:pt>
                <c:pt idx="443">
                  <c:v>324.899</c:v>
                </c:pt>
                <c:pt idx="444">
                  <c:v>324.88499999999999</c:v>
                </c:pt>
                <c:pt idx="445">
                  <c:v>330.36799999999999</c:v>
                </c:pt>
                <c:pt idx="446">
                  <c:v>327.25200000000001</c:v>
                </c:pt>
                <c:pt idx="447">
                  <c:v>328.56599999999997</c:v>
                </c:pt>
                <c:pt idx="448">
                  <c:v>322.42700000000002</c:v>
                </c:pt>
                <c:pt idx="449">
                  <c:v>324.52</c:v>
                </c:pt>
                <c:pt idx="450">
                  <c:v>328.47300000000001</c:v>
                </c:pt>
                <c:pt idx="451">
                  <c:v>314.48399999999998</c:v>
                </c:pt>
                <c:pt idx="452">
                  <c:v>313.06</c:v>
                </c:pt>
                <c:pt idx="453">
                  <c:v>311.25599999999997</c:v>
                </c:pt>
                <c:pt idx="454">
                  <c:v>310.37200000000001</c:v>
                </c:pt>
                <c:pt idx="455">
                  <c:v>308.94799999999998</c:v>
                </c:pt>
                <c:pt idx="456">
                  <c:v>308.74400000000003</c:v>
                </c:pt>
                <c:pt idx="457">
                  <c:v>307.57</c:v>
                </c:pt>
                <c:pt idx="458">
                  <c:v>313.35599999999999</c:v>
                </c:pt>
                <c:pt idx="459">
                  <c:v>316.23700000000002</c:v>
                </c:pt>
                <c:pt idx="460">
                  <c:v>313.89699999999999</c:v>
                </c:pt>
                <c:pt idx="461">
                  <c:v>319.399</c:v>
                </c:pt>
                <c:pt idx="462">
                  <c:v>327.85300000000001</c:v>
                </c:pt>
                <c:pt idx="463">
                  <c:v>336.24400000000003</c:v>
                </c:pt>
                <c:pt idx="464">
                  <c:v>335.84899999999999</c:v>
                </c:pt>
                <c:pt idx="465">
                  <c:v>336.78399999999999</c:v>
                </c:pt>
                <c:pt idx="466">
                  <c:v>339.08199999999999</c:v>
                </c:pt>
                <c:pt idx="467">
                  <c:v>337.02</c:v>
                </c:pt>
                <c:pt idx="468">
                  <c:v>331.32299999999998</c:v>
                </c:pt>
                <c:pt idx="469">
                  <c:v>325.46899999999999</c:v>
                </c:pt>
                <c:pt idx="470">
                  <c:v>325.476</c:v>
                </c:pt>
                <c:pt idx="471">
                  <c:v>326.46699999999998</c:v>
                </c:pt>
                <c:pt idx="472">
                  <c:v>327.54500000000002</c:v>
                </c:pt>
                <c:pt idx="473">
                  <c:v>324.48399999999998</c:v>
                </c:pt>
                <c:pt idx="474">
                  <c:v>320.89299999999997</c:v>
                </c:pt>
                <c:pt idx="475">
                  <c:v>323.19200000000001</c:v>
                </c:pt>
                <c:pt idx="476">
                  <c:v>330.649</c:v>
                </c:pt>
                <c:pt idx="477">
                  <c:v>329.572</c:v>
                </c:pt>
                <c:pt idx="478">
                  <c:v>329.08800000000002</c:v>
                </c:pt>
                <c:pt idx="479">
                  <c:v>329.23899999999998</c:v>
                </c:pt>
                <c:pt idx="480">
                  <c:v>322.69799999999998</c:v>
                </c:pt>
                <c:pt idx="481">
                  <c:v>321.62799999999999</c:v>
                </c:pt>
                <c:pt idx="482">
                  <c:v>313.97399999999999</c:v>
                </c:pt>
                <c:pt idx="483">
                  <c:v>305.34300000000002</c:v>
                </c:pt>
                <c:pt idx="484">
                  <c:v>303.12900000000002</c:v>
                </c:pt>
                <c:pt idx="485">
                  <c:v>301.26400000000001</c:v>
                </c:pt>
                <c:pt idx="486">
                  <c:v>304.39100000000002</c:v>
                </c:pt>
                <c:pt idx="487">
                  <c:v>302.97800000000001</c:v>
                </c:pt>
                <c:pt idx="488">
                  <c:v>298.98</c:v>
                </c:pt>
                <c:pt idx="489">
                  <c:v>292.76299999999998</c:v>
                </c:pt>
                <c:pt idx="490">
                  <c:v>296.41899999999998</c:v>
                </c:pt>
                <c:pt idx="491">
                  <c:v>297.66800000000001</c:v>
                </c:pt>
                <c:pt idx="492">
                  <c:v>297.21600000000001</c:v>
                </c:pt>
                <c:pt idx="493">
                  <c:v>298.20499999999998</c:v>
                </c:pt>
                <c:pt idx="494">
                  <c:v>314.33800000000002</c:v>
                </c:pt>
                <c:pt idx="495">
                  <c:v>315.94299999999998</c:v>
                </c:pt>
                <c:pt idx="496">
                  <c:v>317.91199999999998</c:v>
                </c:pt>
                <c:pt idx="497">
                  <c:v>319.78800000000001</c:v>
                </c:pt>
                <c:pt idx="498">
                  <c:v>318.46899999999999</c:v>
                </c:pt>
                <c:pt idx="499">
                  <c:v>317.82600000000002</c:v>
                </c:pt>
                <c:pt idx="500">
                  <c:v>317.637</c:v>
                </c:pt>
                <c:pt idx="501">
                  <c:v>314.83499999999998</c:v>
                </c:pt>
                <c:pt idx="502">
                  <c:v>316.19099999999997</c:v>
                </c:pt>
                <c:pt idx="503">
                  <c:v>318.01499999999999</c:v>
                </c:pt>
                <c:pt idx="504">
                  <c:v>319.30700000000002</c:v>
                </c:pt>
                <c:pt idx="505">
                  <c:v>308.21300000000002</c:v>
                </c:pt>
                <c:pt idx="506">
                  <c:v>315.12299999999999</c:v>
                </c:pt>
                <c:pt idx="507">
                  <c:v>319.18099999999998</c:v>
                </c:pt>
                <c:pt idx="508">
                  <c:v>326.93299999999999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2B-469E-8BCD-D72AF8CAB7E9}"/>
            </c:ext>
          </c:extLst>
        </c:ser>
        <c:ser>
          <c:idx val="4"/>
          <c:order val="4"/>
          <c:tx>
            <c:strRef>
              <c:f>'directH (vw)'!$B$10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(vw)'!$F$10:$SL$10</c:f>
              <c:numCache>
                <c:formatCode>0</c:formatCode>
                <c:ptCount val="501"/>
                <c:pt idx="0">
                  <c:v>389.34100000000001</c:v>
                </c:pt>
                <c:pt idx="1">
                  <c:v>387.50700000000001</c:v>
                </c:pt>
                <c:pt idx="2">
                  <c:v>393.61799999999999</c:v>
                </c:pt>
                <c:pt idx="3">
                  <c:v>397.08100000000002</c:v>
                </c:pt>
                <c:pt idx="4">
                  <c:v>400.702</c:v>
                </c:pt>
                <c:pt idx="5">
                  <c:v>400.22699999999998</c:v>
                </c:pt>
                <c:pt idx="6">
                  <c:v>394.01299999999998</c:v>
                </c:pt>
                <c:pt idx="7">
                  <c:v>389.64400000000001</c:v>
                </c:pt>
                <c:pt idx="8">
                  <c:v>397.26900000000001</c:v>
                </c:pt>
                <c:pt idx="9">
                  <c:v>386.19299999999998</c:v>
                </c:pt>
                <c:pt idx="10">
                  <c:v>383.98200000000003</c:v>
                </c:pt>
                <c:pt idx="11">
                  <c:v>365.76400000000001</c:v>
                </c:pt>
                <c:pt idx="12">
                  <c:v>350.31400000000002</c:v>
                </c:pt>
                <c:pt idx="13">
                  <c:v>368.339</c:v>
                </c:pt>
                <c:pt idx="14">
                  <c:v>364.16300000000001</c:v>
                </c:pt>
                <c:pt idx="15">
                  <c:v>375.05599999999998</c:v>
                </c:pt>
                <c:pt idx="16">
                  <c:v>342.23200000000003</c:v>
                </c:pt>
                <c:pt idx="17">
                  <c:v>311.90100000000001</c:v>
                </c:pt>
                <c:pt idx="18">
                  <c:v>282.30399999999997</c:v>
                </c:pt>
                <c:pt idx="19">
                  <c:v>299.88799999999998</c:v>
                </c:pt>
                <c:pt idx="20">
                  <c:v>358.21600000000001</c:v>
                </c:pt>
                <c:pt idx="21">
                  <c:v>375.92099999999999</c:v>
                </c:pt>
                <c:pt idx="22">
                  <c:v>403.24799999999999</c:v>
                </c:pt>
                <c:pt idx="23">
                  <c:v>412.89100000000002</c:v>
                </c:pt>
                <c:pt idx="24">
                  <c:v>408.19</c:v>
                </c:pt>
                <c:pt idx="25">
                  <c:v>395.15100000000001</c:v>
                </c:pt>
                <c:pt idx="26">
                  <c:v>391.97</c:v>
                </c:pt>
                <c:pt idx="27">
                  <c:v>408.21</c:v>
                </c:pt>
                <c:pt idx="28">
                  <c:v>430.93700000000001</c:v>
                </c:pt>
                <c:pt idx="29">
                  <c:v>429.14800000000002</c:v>
                </c:pt>
                <c:pt idx="30">
                  <c:v>426.17599999999999</c:v>
                </c:pt>
                <c:pt idx="31">
                  <c:v>431.673</c:v>
                </c:pt>
                <c:pt idx="32">
                  <c:v>441.03199999999998</c:v>
                </c:pt>
                <c:pt idx="33">
                  <c:v>469.02100000000002</c:v>
                </c:pt>
                <c:pt idx="34">
                  <c:v>483.57299999999998</c:v>
                </c:pt>
                <c:pt idx="35">
                  <c:v>483.375</c:v>
                </c:pt>
                <c:pt idx="36">
                  <c:v>465.97199999999998</c:v>
                </c:pt>
                <c:pt idx="37">
                  <c:v>464.36399999999998</c:v>
                </c:pt>
                <c:pt idx="38">
                  <c:v>466.78</c:v>
                </c:pt>
                <c:pt idx="39">
                  <c:v>476.43700000000001</c:v>
                </c:pt>
                <c:pt idx="40">
                  <c:v>479.81299999999999</c:v>
                </c:pt>
                <c:pt idx="41">
                  <c:v>481.113</c:v>
                </c:pt>
                <c:pt idx="42">
                  <c:v>490.74</c:v>
                </c:pt>
                <c:pt idx="43">
                  <c:v>494.45499999999998</c:v>
                </c:pt>
                <c:pt idx="44">
                  <c:v>450.82</c:v>
                </c:pt>
                <c:pt idx="45">
                  <c:v>437.89299999999997</c:v>
                </c:pt>
                <c:pt idx="46">
                  <c:v>418.58</c:v>
                </c:pt>
                <c:pt idx="47">
                  <c:v>403.822</c:v>
                </c:pt>
                <c:pt idx="48">
                  <c:v>427.58</c:v>
                </c:pt>
                <c:pt idx="49">
                  <c:v>439.12400000000002</c:v>
                </c:pt>
                <c:pt idx="50">
                  <c:v>504.59800000000001</c:v>
                </c:pt>
                <c:pt idx="51">
                  <c:v>515.28</c:v>
                </c:pt>
                <c:pt idx="52">
                  <c:v>498.46800000000002</c:v>
                </c:pt>
                <c:pt idx="53">
                  <c:v>476.846</c:v>
                </c:pt>
                <c:pt idx="54">
                  <c:v>458.12200000000001</c:v>
                </c:pt>
                <c:pt idx="55">
                  <c:v>421.86200000000002</c:v>
                </c:pt>
                <c:pt idx="56">
                  <c:v>393.25900000000001</c:v>
                </c:pt>
                <c:pt idx="57">
                  <c:v>462.60199999999998</c:v>
                </c:pt>
                <c:pt idx="58">
                  <c:v>547.15499999999997</c:v>
                </c:pt>
                <c:pt idx="59">
                  <c:v>575.75699999999995</c:v>
                </c:pt>
                <c:pt idx="60">
                  <c:v>645.03899999999999</c:v>
                </c:pt>
                <c:pt idx="61">
                  <c:v>645.34199999999998</c:v>
                </c:pt>
                <c:pt idx="62">
                  <c:v>626.79</c:v>
                </c:pt>
                <c:pt idx="63">
                  <c:v>600.95699999999999</c:v>
                </c:pt>
                <c:pt idx="64">
                  <c:v>589.76499999999999</c:v>
                </c:pt>
                <c:pt idx="65">
                  <c:v>578.61300000000006</c:v>
                </c:pt>
                <c:pt idx="66">
                  <c:v>528.19200000000001</c:v>
                </c:pt>
                <c:pt idx="67">
                  <c:v>472.74299999999999</c:v>
                </c:pt>
                <c:pt idx="68">
                  <c:v>461.38</c:v>
                </c:pt>
                <c:pt idx="69">
                  <c:v>612.51400000000001</c:v>
                </c:pt>
                <c:pt idx="70">
                  <c:v>660.2</c:v>
                </c:pt>
                <c:pt idx="71">
                  <c:v>639.77</c:v>
                </c:pt>
                <c:pt idx="72">
                  <c:v>751.56500000000005</c:v>
                </c:pt>
                <c:pt idx="73">
                  <c:v>768.71</c:v>
                </c:pt>
                <c:pt idx="74">
                  <c:v>653.38199999999995</c:v>
                </c:pt>
                <c:pt idx="75">
                  <c:v>549.33000000000004</c:v>
                </c:pt>
                <c:pt idx="76">
                  <c:v>454.733</c:v>
                </c:pt>
                <c:pt idx="77">
                  <c:v>448.02100000000002</c:v>
                </c:pt>
                <c:pt idx="78">
                  <c:v>359.54199999999997</c:v>
                </c:pt>
                <c:pt idx="79">
                  <c:v>347.99</c:v>
                </c:pt>
                <c:pt idx="80">
                  <c:v>365.82499999999999</c:v>
                </c:pt>
                <c:pt idx="81">
                  <c:v>304.00299999999999</c:v>
                </c:pt>
                <c:pt idx="82">
                  <c:v>266.29899999999998</c:v>
                </c:pt>
                <c:pt idx="83">
                  <c:v>250.667</c:v>
                </c:pt>
                <c:pt idx="84">
                  <c:v>259.89600000000002</c:v>
                </c:pt>
                <c:pt idx="85">
                  <c:v>294.642</c:v>
                </c:pt>
                <c:pt idx="86">
                  <c:v>296.70600000000002</c:v>
                </c:pt>
                <c:pt idx="87">
                  <c:v>266.87</c:v>
                </c:pt>
                <c:pt idx="88">
                  <c:v>241.59800000000001</c:v>
                </c:pt>
                <c:pt idx="89">
                  <c:v>234.636</c:v>
                </c:pt>
                <c:pt idx="90">
                  <c:v>226.24</c:v>
                </c:pt>
                <c:pt idx="91">
                  <c:v>200.607</c:v>
                </c:pt>
                <c:pt idx="92">
                  <c:v>201.52799999999999</c:v>
                </c:pt>
                <c:pt idx="93">
                  <c:v>203.571</c:v>
                </c:pt>
                <c:pt idx="94">
                  <c:v>204.51400000000001</c:v>
                </c:pt>
                <c:pt idx="95">
                  <c:v>202.88900000000001</c:v>
                </c:pt>
                <c:pt idx="96">
                  <c:v>203.01300000000001</c:v>
                </c:pt>
                <c:pt idx="97">
                  <c:v>202.715</c:v>
                </c:pt>
                <c:pt idx="98">
                  <c:v>200.51499999999999</c:v>
                </c:pt>
                <c:pt idx="99">
                  <c:v>202.65600000000001</c:v>
                </c:pt>
                <c:pt idx="100">
                  <c:v>202.18899999999999</c:v>
                </c:pt>
                <c:pt idx="101">
                  <c:v>197.88900000000001</c:v>
                </c:pt>
                <c:pt idx="102">
                  <c:v>193.642</c:v>
                </c:pt>
                <c:pt idx="103">
                  <c:v>199.774</c:v>
                </c:pt>
                <c:pt idx="104">
                  <c:v>208.38</c:v>
                </c:pt>
                <c:pt idx="105">
                  <c:v>217.56200000000001</c:v>
                </c:pt>
                <c:pt idx="106">
                  <c:v>216.029</c:v>
                </c:pt>
                <c:pt idx="107">
                  <c:v>212.499</c:v>
                </c:pt>
                <c:pt idx="108">
                  <c:v>206.17</c:v>
                </c:pt>
                <c:pt idx="109">
                  <c:v>208.66499999999999</c:v>
                </c:pt>
                <c:pt idx="110">
                  <c:v>212.53899999999999</c:v>
                </c:pt>
                <c:pt idx="111">
                  <c:v>198.70599999999999</c:v>
                </c:pt>
                <c:pt idx="112">
                  <c:v>193.58500000000001</c:v>
                </c:pt>
                <c:pt idx="113">
                  <c:v>187.95599999999999</c:v>
                </c:pt>
                <c:pt idx="114">
                  <c:v>186.916</c:v>
                </c:pt>
                <c:pt idx="115">
                  <c:v>185.697</c:v>
                </c:pt>
                <c:pt idx="116">
                  <c:v>188.33099999999999</c:v>
                </c:pt>
                <c:pt idx="117">
                  <c:v>196.297</c:v>
                </c:pt>
                <c:pt idx="118">
                  <c:v>201.858</c:v>
                </c:pt>
                <c:pt idx="119">
                  <c:v>199.89400000000001</c:v>
                </c:pt>
                <c:pt idx="120">
                  <c:v>199.67</c:v>
                </c:pt>
                <c:pt idx="121">
                  <c:v>201.471</c:v>
                </c:pt>
                <c:pt idx="122">
                  <c:v>204.84800000000001</c:v>
                </c:pt>
                <c:pt idx="123">
                  <c:v>214.30600000000001</c:v>
                </c:pt>
                <c:pt idx="124">
                  <c:v>210.37799999999999</c:v>
                </c:pt>
                <c:pt idx="125">
                  <c:v>204.69200000000001</c:v>
                </c:pt>
                <c:pt idx="126">
                  <c:v>198.64</c:v>
                </c:pt>
                <c:pt idx="127">
                  <c:v>191.72499999999999</c:v>
                </c:pt>
                <c:pt idx="128">
                  <c:v>189.262</c:v>
                </c:pt>
                <c:pt idx="129">
                  <c:v>187.96299999999999</c:v>
                </c:pt>
                <c:pt idx="130">
                  <c:v>190.84899999999999</c:v>
                </c:pt>
                <c:pt idx="131">
                  <c:v>191.68600000000001</c:v>
                </c:pt>
                <c:pt idx="132">
                  <c:v>192.494</c:v>
                </c:pt>
                <c:pt idx="133">
                  <c:v>192.626</c:v>
                </c:pt>
                <c:pt idx="134">
                  <c:v>193.54400000000001</c:v>
                </c:pt>
                <c:pt idx="135">
                  <c:v>195.101</c:v>
                </c:pt>
                <c:pt idx="136">
                  <c:v>197.19200000000001</c:v>
                </c:pt>
                <c:pt idx="137">
                  <c:v>196.48400000000001</c:v>
                </c:pt>
                <c:pt idx="138">
                  <c:v>198.428</c:v>
                </c:pt>
                <c:pt idx="139">
                  <c:v>200.524</c:v>
                </c:pt>
                <c:pt idx="140">
                  <c:v>200.60400000000001</c:v>
                </c:pt>
                <c:pt idx="141">
                  <c:v>196.815</c:v>
                </c:pt>
                <c:pt idx="142">
                  <c:v>196.149</c:v>
                </c:pt>
                <c:pt idx="143">
                  <c:v>206.14500000000001</c:v>
                </c:pt>
                <c:pt idx="144">
                  <c:v>215.70400000000001</c:v>
                </c:pt>
                <c:pt idx="145">
                  <c:v>227.71</c:v>
                </c:pt>
                <c:pt idx="146">
                  <c:v>229.101</c:v>
                </c:pt>
                <c:pt idx="147">
                  <c:v>221.67500000000001</c:v>
                </c:pt>
                <c:pt idx="148">
                  <c:v>225.55799999999999</c:v>
                </c:pt>
                <c:pt idx="149">
                  <c:v>224.72499999999999</c:v>
                </c:pt>
                <c:pt idx="150">
                  <c:v>222.30099999999999</c:v>
                </c:pt>
                <c:pt idx="151">
                  <c:v>220.76900000000001</c:v>
                </c:pt>
                <c:pt idx="152">
                  <c:v>225.999</c:v>
                </c:pt>
                <c:pt idx="153">
                  <c:v>239.26</c:v>
                </c:pt>
                <c:pt idx="154">
                  <c:v>243.12799999999999</c:v>
                </c:pt>
                <c:pt idx="155">
                  <c:v>243.578</c:v>
                </c:pt>
                <c:pt idx="156">
                  <c:v>236.65</c:v>
                </c:pt>
                <c:pt idx="157">
                  <c:v>234.96700000000001</c:v>
                </c:pt>
                <c:pt idx="158">
                  <c:v>235.32599999999999</c:v>
                </c:pt>
                <c:pt idx="159">
                  <c:v>238.13300000000001</c:v>
                </c:pt>
                <c:pt idx="160">
                  <c:v>238.08699999999999</c:v>
                </c:pt>
                <c:pt idx="161">
                  <c:v>235.25200000000001</c:v>
                </c:pt>
                <c:pt idx="162">
                  <c:v>235.309</c:v>
                </c:pt>
                <c:pt idx="163">
                  <c:v>230.84100000000001</c:v>
                </c:pt>
                <c:pt idx="164">
                  <c:v>226.678</c:v>
                </c:pt>
                <c:pt idx="165">
                  <c:v>225.55500000000001</c:v>
                </c:pt>
                <c:pt idx="166">
                  <c:v>223.381</c:v>
                </c:pt>
                <c:pt idx="167">
                  <c:v>236.65700000000001</c:v>
                </c:pt>
                <c:pt idx="168">
                  <c:v>250.09399999999999</c:v>
                </c:pt>
                <c:pt idx="169">
                  <c:v>251.708</c:v>
                </c:pt>
                <c:pt idx="170">
                  <c:v>247.80699999999999</c:v>
                </c:pt>
                <c:pt idx="171">
                  <c:v>233.791</c:v>
                </c:pt>
                <c:pt idx="172">
                  <c:v>225.35300000000001</c:v>
                </c:pt>
                <c:pt idx="173">
                  <c:v>227.101</c:v>
                </c:pt>
                <c:pt idx="174">
                  <c:v>231.96899999999999</c:v>
                </c:pt>
                <c:pt idx="175">
                  <c:v>234.399</c:v>
                </c:pt>
                <c:pt idx="176">
                  <c:v>233.923</c:v>
                </c:pt>
                <c:pt idx="177">
                  <c:v>235.887</c:v>
                </c:pt>
                <c:pt idx="178">
                  <c:v>242.68700000000001</c:v>
                </c:pt>
                <c:pt idx="179">
                  <c:v>244.25399999999999</c:v>
                </c:pt>
                <c:pt idx="180">
                  <c:v>250.36699999999999</c:v>
                </c:pt>
                <c:pt idx="181">
                  <c:v>256.79000000000002</c:v>
                </c:pt>
                <c:pt idx="182">
                  <c:v>262.548</c:v>
                </c:pt>
                <c:pt idx="183">
                  <c:v>265.11500000000001</c:v>
                </c:pt>
                <c:pt idx="184">
                  <c:v>272.245</c:v>
                </c:pt>
                <c:pt idx="185">
                  <c:v>278.09800000000001</c:v>
                </c:pt>
                <c:pt idx="186">
                  <c:v>279.13799999999998</c:v>
                </c:pt>
                <c:pt idx="187">
                  <c:v>271.22800000000001</c:v>
                </c:pt>
                <c:pt idx="188">
                  <c:v>270.50599999999997</c:v>
                </c:pt>
                <c:pt idx="189">
                  <c:v>271.95800000000003</c:v>
                </c:pt>
                <c:pt idx="190">
                  <c:v>265.97199999999998</c:v>
                </c:pt>
                <c:pt idx="191">
                  <c:v>257.666</c:v>
                </c:pt>
                <c:pt idx="192">
                  <c:v>262.07600000000002</c:v>
                </c:pt>
                <c:pt idx="193">
                  <c:v>264.62</c:v>
                </c:pt>
                <c:pt idx="194">
                  <c:v>267.55900000000003</c:v>
                </c:pt>
                <c:pt idx="195">
                  <c:v>270.73</c:v>
                </c:pt>
                <c:pt idx="196">
                  <c:v>270.68799999999999</c:v>
                </c:pt>
                <c:pt idx="197">
                  <c:v>270.73599999999999</c:v>
                </c:pt>
                <c:pt idx="198">
                  <c:v>267.49200000000002</c:v>
                </c:pt>
                <c:pt idx="199">
                  <c:v>276.43900000000002</c:v>
                </c:pt>
                <c:pt idx="200">
                  <c:v>272.041</c:v>
                </c:pt>
                <c:pt idx="201">
                  <c:v>259.43299999999999</c:v>
                </c:pt>
                <c:pt idx="202">
                  <c:v>250.55600000000001</c:v>
                </c:pt>
                <c:pt idx="203">
                  <c:v>244.79</c:v>
                </c:pt>
                <c:pt idx="204">
                  <c:v>245.64500000000001</c:v>
                </c:pt>
                <c:pt idx="205">
                  <c:v>280.19200000000001</c:v>
                </c:pt>
                <c:pt idx="206">
                  <c:v>276.77600000000001</c:v>
                </c:pt>
                <c:pt idx="207">
                  <c:v>270.49599999999998</c:v>
                </c:pt>
                <c:pt idx="208">
                  <c:v>268.66000000000003</c:v>
                </c:pt>
                <c:pt idx="209">
                  <c:v>266.10599999999999</c:v>
                </c:pt>
                <c:pt idx="210">
                  <c:v>274.678</c:v>
                </c:pt>
                <c:pt idx="211">
                  <c:v>277.714</c:v>
                </c:pt>
                <c:pt idx="212">
                  <c:v>273.70299999999997</c:v>
                </c:pt>
                <c:pt idx="213">
                  <c:v>273.59500000000003</c:v>
                </c:pt>
                <c:pt idx="214">
                  <c:v>279.78100000000001</c:v>
                </c:pt>
                <c:pt idx="215">
                  <c:v>283.17</c:v>
                </c:pt>
                <c:pt idx="216">
                  <c:v>277.029</c:v>
                </c:pt>
                <c:pt idx="217">
                  <c:v>273.78899999999999</c:v>
                </c:pt>
                <c:pt idx="218">
                  <c:v>274.04399999999998</c:v>
                </c:pt>
                <c:pt idx="219">
                  <c:v>270.49799999999999</c:v>
                </c:pt>
                <c:pt idx="220">
                  <c:v>277.58800000000002</c:v>
                </c:pt>
                <c:pt idx="221">
                  <c:v>289.69400000000002</c:v>
                </c:pt>
                <c:pt idx="222">
                  <c:v>293.83600000000001</c:v>
                </c:pt>
                <c:pt idx="223">
                  <c:v>307.75099999999998</c:v>
                </c:pt>
                <c:pt idx="224">
                  <c:v>311.05599999999998</c:v>
                </c:pt>
                <c:pt idx="225">
                  <c:v>293.56299999999999</c:v>
                </c:pt>
                <c:pt idx="226">
                  <c:v>285.22000000000003</c:v>
                </c:pt>
                <c:pt idx="227">
                  <c:v>275.64999999999998</c:v>
                </c:pt>
                <c:pt idx="228">
                  <c:v>279.536</c:v>
                </c:pt>
                <c:pt idx="229">
                  <c:v>280.74799999999999</c:v>
                </c:pt>
                <c:pt idx="230">
                  <c:v>288.08</c:v>
                </c:pt>
                <c:pt idx="231">
                  <c:v>291.23700000000002</c:v>
                </c:pt>
                <c:pt idx="232">
                  <c:v>304.95400000000001</c:v>
                </c:pt>
                <c:pt idx="233">
                  <c:v>293.351</c:v>
                </c:pt>
                <c:pt idx="234">
                  <c:v>278.19400000000002</c:v>
                </c:pt>
                <c:pt idx="235">
                  <c:v>276.30500000000001</c:v>
                </c:pt>
                <c:pt idx="236">
                  <c:v>274.88</c:v>
                </c:pt>
                <c:pt idx="237">
                  <c:v>260.31700000000001</c:v>
                </c:pt>
                <c:pt idx="238">
                  <c:v>257.97699999999998</c:v>
                </c:pt>
                <c:pt idx="239">
                  <c:v>254.93</c:v>
                </c:pt>
                <c:pt idx="240">
                  <c:v>274.05599999999998</c:v>
                </c:pt>
                <c:pt idx="241">
                  <c:v>282.315</c:v>
                </c:pt>
                <c:pt idx="242">
                  <c:v>286.84399999999999</c:v>
                </c:pt>
                <c:pt idx="243">
                  <c:v>287.8</c:v>
                </c:pt>
                <c:pt idx="244">
                  <c:v>288.26900000000001</c:v>
                </c:pt>
                <c:pt idx="245">
                  <c:v>276.233</c:v>
                </c:pt>
                <c:pt idx="246">
                  <c:v>265.053</c:v>
                </c:pt>
                <c:pt idx="247">
                  <c:v>265.53800000000001</c:v>
                </c:pt>
                <c:pt idx="248">
                  <c:v>264.87099999999998</c:v>
                </c:pt>
                <c:pt idx="249">
                  <c:v>265.99700000000001</c:v>
                </c:pt>
                <c:pt idx="250">
                  <c:v>277.60500000000002</c:v>
                </c:pt>
                <c:pt idx="251">
                  <c:v>285.315</c:v>
                </c:pt>
                <c:pt idx="252">
                  <c:v>276.52100000000002</c:v>
                </c:pt>
                <c:pt idx="253">
                  <c:v>262.565</c:v>
                </c:pt>
                <c:pt idx="254">
                  <c:v>260.971</c:v>
                </c:pt>
                <c:pt idx="255">
                  <c:v>271.46800000000002</c:v>
                </c:pt>
                <c:pt idx="256">
                  <c:v>275.92500000000001</c:v>
                </c:pt>
                <c:pt idx="257">
                  <c:v>276.62599999999998</c:v>
                </c:pt>
                <c:pt idx="258">
                  <c:v>290.85000000000002</c:v>
                </c:pt>
                <c:pt idx="259">
                  <c:v>296.40600000000001</c:v>
                </c:pt>
                <c:pt idx="260">
                  <c:v>299.65199999999999</c:v>
                </c:pt>
                <c:pt idx="261">
                  <c:v>297.96199999999999</c:v>
                </c:pt>
                <c:pt idx="262">
                  <c:v>291.471</c:v>
                </c:pt>
                <c:pt idx="263">
                  <c:v>285.351</c:v>
                </c:pt>
                <c:pt idx="264">
                  <c:v>280.81900000000002</c:v>
                </c:pt>
                <c:pt idx="265">
                  <c:v>287.31799999999998</c:v>
                </c:pt>
                <c:pt idx="266">
                  <c:v>309.5</c:v>
                </c:pt>
                <c:pt idx="267">
                  <c:v>334.00799999999998</c:v>
                </c:pt>
                <c:pt idx="268">
                  <c:v>337.14400000000001</c:v>
                </c:pt>
                <c:pt idx="269">
                  <c:v>337.92500000000001</c:v>
                </c:pt>
                <c:pt idx="270">
                  <c:v>341.21600000000001</c:v>
                </c:pt>
                <c:pt idx="271">
                  <c:v>324.99400000000003</c:v>
                </c:pt>
                <c:pt idx="272">
                  <c:v>338.48399999999998</c:v>
                </c:pt>
                <c:pt idx="273">
                  <c:v>345.43</c:v>
                </c:pt>
                <c:pt idx="274">
                  <c:v>344.18400000000003</c:v>
                </c:pt>
                <c:pt idx="275">
                  <c:v>349.96699999999998</c:v>
                </c:pt>
                <c:pt idx="276">
                  <c:v>360.52199999999999</c:v>
                </c:pt>
                <c:pt idx="277">
                  <c:v>375.32499999999999</c:v>
                </c:pt>
                <c:pt idx="278">
                  <c:v>371.28899999999999</c:v>
                </c:pt>
                <c:pt idx="279">
                  <c:v>364.72500000000002</c:v>
                </c:pt>
                <c:pt idx="280">
                  <c:v>368.10700000000003</c:v>
                </c:pt>
                <c:pt idx="281">
                  <c:v>362.41</c:v>
                </c:pt>
                <c:pt idx="282">
                  <c:v>367.81700000000001</c:v>
                </c:pt>
                <c:pt idx="283">
                  <c:v>367.24799999999999</c:v>
                </c:pt>
                <c:pt idx="284">
                  <c:v>368.28199999999998</c:v>
                </c:pt>
                <c:pt idx="285">
                  <c:v>347.65499999999997</c:v>
                </c:pt>
                <c:pt idx="286">
                  <c:v>337.31900000000002</c:v>
                </c:pt>
                <c:pt idx="287">
                  <c:v>329.91899999999998</c:v>
                </c:pt>
                <c:pt idx="288">
                  <c:v>328.786</c:v>
                </c:pt>
                <c:pt idx="289">
                  <c:v>326.59899999999999</c:v>
                </c:pt>
                <c:pt idx="290">
                  <c:v>343.01799999999997</c:v>
                </c:pt>
                <c:pt idx="291">
                  <c:v>346.851</c:v>
                </c:pt>
                <c:pt idx="292">
                  <c:v>348.50099999999998</c:v>
                </c:pt>
                <c:pt idx="293">
                  <c:v>340.88799999999998</c:v>
                </c:pt>
                <c:pt idx="294">
                  <c:v>351.15899999999999</c:v>
                </c:pt>
                <c:pt idx="295">
                  <c:v>345.82299999999998</c:v>
                </c:pt>
                <c:pt idx="296">
                  <c:v>336.24099999999999</c:v>
                </c:pt>
                <c:pt idx="297">
                  <c:v>317.08999999999997</c:v>
                </c:pt>
                <c:pt idx="298">
                  <c:v>316.221</c:v>
                </c:pt>
                <c:pt idx="299">
                  <c:v>316.459</c:v>
                </c:pt>
                <c:pt idx="300">
                  <c:v>330.68400000000003</c:v>
                </c:pt>
                <c:pt idx="301">
                  <c:v>331.49099999999999</c:v>
                </c:pt>
                <c:pt idx="302">
                  <c:v>334.24700000000001</c:v>
                </c:pt>
                <c:pt idx="303">
                  <c:v>327.935</c:v>
                </c:pt>
                <c:pt idx="304">
                  <c:v>323.24299999999999</c:v>
                </c:pt>
                <c:pt idx="305">
                  <c:v>323.964</c:v>
                </c:pt>
                <c:pt idx="306">
                  <c:v>324.416</c:v>
                </c:pt>
                <c:pt idx="307">
                  <c:v>321.82499999999999</c:v>
                </c:pt>
                <c:pt idx="308">
                  <c:v>319.11399999999998</c:v>
                </c:pt>
                <c:pt idx="309">
                  <c:v>320.94099999999997</c:v>
                </c:pt>
                <c:pt idx="310">
                  <c:v>326.36</c:v>
                </c:pt>
                <c:pt idx="311">
                  <c:v>339.63499999999999</c:v>
                </c:pt>
                <c:pt idx="312">
                  <c:v>349.42099999999999</c:v>
                </c:pt>
                <c:pt idx="313">
                  <c:v>349.08300000000003</c:v>
                </c:pt>
                <c:pt idx="314">
                  <c:v>351.85300000000001</c:v>
                </c:pt>
                <c:pt idx="315">
                  <c:v>343.49900000000002</c:v>
                </c:pt>
                <c:pt idx="316">
                  <c:v>343.24900000000002</c:v>
                </c:pt>
                <c:pt idx="317">
                  <c:v>338.87299999999999</c:v>
                </c:pt>
                <c:pt idx="318">
                  <c:v>344.60399999999998</c:v>
                </c:pt>
                <c:pt idx="319">
                  <c:v>344.327</c:v>
                </c:pt>
                <c:pt idx="320">
                  <c:v>359.76499999999999</c:v>
                </c:pt>
                <c:pt idx="321">
                  <c:v>364.21199999999999</c:v>
                </c:pt>
                <c:pt idx="322">
                  <c:v>370.41300000000001</c:v>
                </c:pt>
                <c:pt idx="323">
                  <c:v>368.88400000000001</c:v>
                </c:pt>
                <c:pt idx="324">
                  <c:v>382.178</c:v>
                </c:pt>
                <c:pt idx="325">
                  <c:v>375.49400000000003</c:v>
                </c:pt>
                <c:pt idx="326">
                  <c:v>373.77800000000002</c:v>
                </c:pt>
                <c:pt idx="327">
                  <c:v>368.11</c:v>
                </c:pt>
                <c:pt idx="328">
                  <c:v>356.17099999999999</c:v>
                </c:pt>
                <c:pt idx="329">
                  <c:v>361.61799999999999</c:v>
                </c:pt>
                <c:pt idx="330">
                  <c:v>363.791</c:v>
                </c:pt>
                <c:pt idx="331">
                  <c:v>353.00400000000002</c:v>
                </c:pt>
                <c:pt idx="332">
                  <c:v>363.47</c:v>
                </c:pt>
                <c:pt idx="333">
                  <c:v>374.81099999999998</c:v>
                </c:pt>
                <c:pt idx="334">
                  <c:v>387.12099999999998</c:v>
                </c:pt>
                <c:pt idx="335">
                  <c:v>390.50200000000001</c:v>
                </c:pt>
                <c:pt idx="336">
                  <c:v>384.24700000000001</c:v>
                </c:pt>
                <c:pt idx="337">
                  <c:v>373.31799999999998</c:v>
                </c:pt>
                <c:pt idx="338">
                  <c:v>365.39400000000001</c:v>
                </c:pt>
                <c:pt idx="339">
                  <c:v>367.04700000000003</c:v>
                </c:pt>
                <c:pt idx="340">
                  <c:v>367.75799999999998</c:v>
                </c:pt>
                <c:pt idx="341">
                  <c:v>363.79399999999998</c:v>
                </c:pt>
                <c:pt idx="342">
                  <c:v>369.20699999999999</c:v>
                </c:pt>
                <c:pt idx="343">
                  <c:v>382.80700000000002</c:v>
                </c:pt>
                <c:pt idx="344">
                  <c:v>394.67</c:v>
                </c:pt>
                <c:pt idx="345">
                  <c:v>408.73099999999999</c:v>
                </c:pt>
                <c:pt idx="346">
                  <c:v>404.45600000000002</c:v>
                </c:pt>
                <c:pt idx="347">
                  <c:v>398.15499999999997</c:v>
                </c:pt>
                <c:pt idx="348">
                  <c:v>394.39400000000001</c:v>
                </c:pt>
                <c:pt idx="349">
                  <c:v>397.39600000000002</c:v>
                </c:pt>
                <c:pt idx="350">
                  <c:v>398.483</c:v>
                </c:pt>
                <c:pt idx="351">
                  <c:v>390.49200000000002</c:v>
                </c:pt>
                <c:pt idx="352">
                  <c:v>387.31900000000002</c:v>
                </c:pt>
                <c:pt idx="353">
                  <c:v>395.72500000000002</c:v>
                </c:pt>
                <c:pt idx="354">
                  <c:v>415.97899999999998</c:v>
                </c:pt>
                <c:pt idx="355">
                  <c:v>418.58100000000002</c:v>
                </c:pt>
                <c:pt idx="356">
                  <c:v>401.36</c:v>
                </c:pt>
                <c:pt idx="357">
                  <c:v>380.69499999999999</c:v>
                </c:pt>
                <c:pt idx="358">
                  <c:v>381.988</c:v>
                </c:pt>
                <c:pt idx="359">
                  <c:v>391.99799999999999</c:v>
                </c:pt>
                <c:pt idx="360">
                  <c:v>390.47300000000001</c:v>
                </c:pt>
                <c:pt idx="361">
                  <c:v>392.05900000000003</c:v>
                </c:pt>
                <c:pt idx="362">
                  <c:v>407.97899999999998</c:v>
                </c:pt>
                <c:pt idx="363">
                  <c:v>408.55799999999999</c:v>
                </c:pt>
                <c:pt idx="364">
                  <c:v>404.12200000000001</c:v>
                </c:pt>
                <c:pt idx="365">
                  <c:v>402.67899999999997</c:v>
                </c:pt>
                <c:pt idx="366">
                  <c:v>407.822</c:v>
                </c:pt>
                <c:pt idx="367">
                  <c:v>405.14</c:v>
                </c:pt>
                <c:pt idx="368">
                  <c:v>402.58600000000001</c:v>
                </c:pt>
                <c:pt idx="369">
                  <c:v>395.625</c:v>
                </c:pt>
                <c:pt idx="370">
                  <c:v>402.673</c:v>
                </c:pt>
                <c:pt idx="371">
                  <c:v>422.90100000000001</c:v>
                </c:pt>
                <c:pt idx="372">
                  <c:v>414.17</c:v>
                </c:pt>
                <c:pt idx="373">
                  <c:v>431.99700000000001</c:v>
                </c:pt>
                <c:pt idx="374">
                  <c:v>432.26400000000001</c:v>
                </c:pt>
                <c:pt idx="375">
                  <c:v>419.51</c:v>
                </c:pt>
                <c:pt idx="376">
                  <c:v>429.13900000000001</c:v>
                </c:pt>
                <c:pt idx="377">
                  <c:v>422.27600000000001</c:v>
                </c:pt>
                <c:pt idx="378">
                  <c:v>453.04300000000001</c:v>
                </c:pt>
                <c:pt idx="379">
                  <c:v>467.08699999999999</c:v>
                </c:pt>
                <c:pt idx="380">
                  <c:v>471.79899999999998</c:v>
                </c:pt>
                <c:pt idx="381">
                  <c:v>473.48700000000002</c:v>
                </c:pt>
                <c:pt idx="382">
                  <c:v>454.95800000000003</c:v>
                </c:pt>
                <c:pt idx="383">
                  <c:v>441.11500000000001</c:v>
                </c:pt>
                <c:pt idx="384">
                  <c:v>438.55399999999997</c:v>
                </c:pt>
                <c:pt idx="385">
                  <c:v>437.315</c:v>
                </c:pt>
                <c:pt idx="386">
                  <c:v>433.71699999999998</c:v>
                </c:pt>
                <c:pt idx="387">
                  <c:v>433.2</c:v>
                </c:pt>
                <c:pt idx="388">
                  <c:v>432.64400000000001</c:v>
                </c:pt>
                <c:pt idx="389">
                  <c:v>426.16</c:v>
                </c:pt>
                <c:pt idx="390">
                  <c:v>425.01400000000001</c:v>
                </c:pt>
                <c:pt idx="391">
                  <c:v>421.053</c:v>
                </c:pt>
                <c:pt idx="392">
                  <c:v>422.108</c:v>
                </c:pt>
                <c:pt idx="393">
                  <c:v>421.661</c:v>
                </c:pt>
                <c:pt idx="394">
                  <c:v>440.07100000000003</c:v>
                </c:pt>
                <c:pt idx="395">
                  <c:v>465.584</c:v>
                </c:pt>
                <c:pt idx="396">
                  <c:v>470.94299999999998</c:v>
                </c:pt>
                <c:pt idx="397">
                  <c:v>467.76799999999997</c:v>
                </c:pt>
                <c:pt idx="398">
                  <c:v>470.279</c:v>
                </c:pt>
                <c:pt idx="399">
                  <c:v>463.08300000000003</c:v>
                </c:pt>
                <c:pt idx="400">
                  <c:v>451.55500000000001</c:v>
                </c:pt>
                <c:pt idx="401">
                  <c:v>436.779</c:v>
                </c:pt>
                <c:pt idx="402">
                  <c:v>450.26</c:v>
                </c:pt>
                <c:pt idx="403">
                  <c:v>444.149</c:v>
                </c:pt>
                <c:pt idx="404">
                  <c:v>435.35899999999998</c:v>
                </c:pt>
                <c:pt idx="405">
                  <c:v>429.24599999999998</c:v>
                </c:pt>
                <c:pt idx="406">
                  <c:v>422.62</c:v>
                </c:pt>
                <c:pt idx="407">
                  <c:v>427.745</c:v>
                </c:pt>
                <c:pt idx="408">
                  <c:v>425.66699999999997</c:v>
                </c:pt>
                <c:pt idx="409">
                  <c:v>425.10199999999998</c:v>
                </c:pt>
                <c:pt idx="410">
                  <c:v>434.74099999999999</c:v>
                </c:pt>
                <c:pt idx="411">
                  <c:v>408.976</c:v>
                </c:pt>
                <c:pt idx="412">
                  <c:v>404.089</c:v>
                </c:pt>
                <c:pt idx="413">
                  <c:v>400.875</c:v>
                </c:pt>
                <c:pt idx="414">
                  <c:v>389.96600000000001</c:v>
                </c:pt>
                <c:pt idx="415">
                  <c:v>382.25200000000001</c:v>
                </c:pt>
                <c:pt idx="416">
                  <c:v>372.97300000000001</c:v>
                </c:pt>
                <c:pt idx="417">
                  <c:v>342.99299999999999</c:v>
                </c:pt>
                <c:pt idx="418">
                  <c:v>328.85399999999998</c:v>
                </c:pt>
                <c:pt idx="419">
                  <c:v>331.29700000000003</c:v>
                </c:pt>
                <c:pt idx="420">
                  <c:v>336.28</c:v>
                </c:pt>
                <c:pt idx="421">
                  <c:v>332.42399999999998</c:v>
                </c:pt>
                <c:pt idx="422">
                  <c:v>330.74799999999999</c:v>
                </c:pt>
                <c:pt idx="423">
                  <c:v>333.47899999999998</c:v>
                </c:pt>
                <c:pt idx="424">
                  <c:v>348.32400000000001</c:v>
                </c:pt>
                <c:pt idx="425">
                  <c:v>349.34100000000001</c:v>
                </c:pt>
                <c:pt idx="426">
                  <c:v>362.803</c:v>
                </c:pt>
                <c:pt idx="427">
                  <c:v>389.11399999999998</c:v>
                </c:pt>
                <c:pt idx="428">
                  <c:v>377.416</c:v>
                </c:pt>
                <c:pt idx="429">
                  <c:v>372.71300000000002</c:v>
                </c:pt>
                <c:pt idx="430">
                  <c:v>358.887</c:v>
                </c:pt>
                <c:pt idx="431">
                  <c:v>352.404</c:v>
                </c:pt>
                <c:pt idx="432">
                  <c:v>357.565</c:v>
                </c:pt>
                <c:pt idx="433">
                  <c:v>347.70699999999999</c:v>
                </c:pt>
                <c:pt idx="434">
                  <c:v>344.90800000000002</c:v>
                </c:pt>
                <c:pt idx="435">
                  <c:v>348.60500000000002</c:v>
                </c:pt>
                <c:pt idx="436">
                  <c:v>342.774</c:v>
                </c:pt>
                <c:pt idx="437">
                  <c:v>339.52100000000002</c:v>
                </c:pt>
                <c:pt idx="438">
                  <c:v>338.04500000000002</c:v>
                </c:pt>
                <c:pt idx="439">
                  <c:v>322.113</c:v>
                </c:pt>
                <c:pt idx="440">
                  <c:v>321.553</c:v>
                </c:pt>
                <c:pt idx="441">
                  <c:v>319.31799999999998</c:v>
                </c:pt>
                <c:pt idx="442">
                  <c:v>313.41899999999998</c:v>
                </c:pt>
                <c:pt idx="443">
                  <c:v>311.67899999999997</c:v>
                </c:pt>
                <c:pt idx="444">
                  <c:v>313.36500000000001</c:v>
                </c:pt>
                <c:pt idx="445">
                  <c:v>317.78300000000002</c:v>
                </c:pt>
                <c:pt idx="446">
                  <c:v>314.95400000000001</c:v>
                </c:pt>
                <c:pt idx="447">
                  <c:v>316.24</c:v>
                </c:pt>
                <c:pt idx="448">
                  <c:v>308.71600000000001</c:v>
                </c:pt>
                <c:pt idx="449">
                  <c:v>308.97300000000001</c:v>
                </c:pt>
                <c:pt idx="450">
                  <c:v>312.221</c:v>
                </c:pt>
                <c:pt idx="451">
                  <c:v>306.35000000000002</c:v>
                </c:pt>
                <c:pt idx="452">
                  <c:v>303.28300000000002</c:v>
                </c:pt>
                <c:pt idx="453">
                  <c:v>302.44900000000001</c:v>
                </c:pt>
                <c:pt idx="454">
                  <c:v>301.20600000000002</c:v>
                </c:pt>
                <c:pt idx="455">
                  <c:v>301.04700000000003</c:v>
                </c:pt>
                <c:pt idx="456">
                  <c:v>300.64299999999997</c:v>
                </c:pt>
                <c:pt idx="457">
                  <c:v>300.33</c:v>
                </c:pt>
                <c:pt idx="458">
                  <c:v>306.81299999999999</c:v>
                </c:pt>
                <c:pt idx="459">
                  <c:v>309.05399999999997</c:v>
                </c:pt>
                <c:pt idx="460">
                  <c:v>304.96899999999999</c:v>
                </c:pt>
                <c:pt idx="461">
                  <c:v>310.88499999999999</c:v>
                </c:pt>
                <c:pt idx="462">
                  <c:v>319.43</c:v>
                </c:pt>
                <c:pt idx="463">
                  <c:v>328.62200000000001</c:v>
                </c:pt>
                <c:pt idx="464">
                  <c:v>330.03699999999998</c:v>
                </c:pt>
                <c:pt idx="465">
                  <c:v>333.66199999999998</c:v>
                </c:pt>
                <c:pt idx="466">
                  <c:v>336.084</c:v>
                </c:pt>
                <c:pt idx="467">
                  <c:v>333.11099999999999</c:v>
                </c:pt>
                <c:pt idx="468">
                  <c:v>327.63299999999998</c:v>
                </c:pt>
                <c:pt idx="469">
                  <c:v>322.678</c:v>
                </c:pt>
                <c:pt idx="470">
                  <c:v>323.363</c:v>
                </c:pt>
                <c:pt idx="471">
                  <c:v>324.83199999999999</c:v>
                </c:pt>
                <c:pt idx="472">
                  <c:v>325.45400000000001</c:v>
                </c:pt>
                <c:pt idx="473">
                  <c:v>324.423</c:v>
                </c:pt>
                <c:pt idx="474">
                  <c:v>320.06599999999997</c:v>
                </c:pt>
                <c:pt idx="475">
                  <c:v>321.95400000000001</c:v>
                </c:pt>
                <c:pt idx="476">
                  <c:v>328.09199999999998</c:v>
                </c:pt>
                <c:pt idx="477">
                  <c:v>327.66800000000001</c:v>
                </c:pt>
                <c:pt idx="478">
                  <c:v>327.69499999999999</c:v>
                </c:pt>
                <c:pt idx="479">
                  <c:v>327.75200000000001</c:v>
                </c:pt>
                <c:pt idx="480">
                  <c:v>322.22300000000001</c:v>
                </c:pt>
                <c:pt idx="481">
                  <c:v>322.69299999999998</c:v>
                </c:pt>
                <c:pt idx="482">
                  <c:v>317.15800000000002</c:v>
                </c:pt>
                <c:pt idx="483">
                  <c:v>308.12400000000002</c:v>
                </c:pt>
                <c:pt idx="484">
                  <c:v>304.35199999999998</c:v>
                </c:pt>
                <c:pt idx="485">
                  <c:v>302.52800000000002</c:v>
                </c:pt>
                <c:pt idx="486">
                  <c:v>307.68700000000001</c:v>
                </c:pt>
                <c:pt idx="487">
                  <c:v>306.75299999999999</c:v>
                </c:pt>
                <c:pt idx="488">
                  <c:v>301.06700000000001</c:v>
                </c:pt>
                <c:pt idx="489">
                  <c:v>291.81799999999998</c:v>
                </c:pt>
                <c:pt idx="490">
                  <c:v>294.923</c:v>
                </c:pt>
                <c:pt idx="491">
                  <c:v>296.68700000000001</c:v>
                </c:pt>
                <c:pt idx="492">
                  <c:v>293.06200000000001</c:v>
                </c:pt>
                <c:pt idx="493">
                  <c:v>291.94</c:v>
                </c:pt>
                <c:pt idx="494">
                  <c:v>311.745</c:v>
                </c:pt>
                <c:pt idx="495">
                  <c:v>312.33600000000001</c:v>
                </c:pt>
                <c:pt idx="496">
                  <c:v>313.65600000000001</c:v>
                </c:pt>
                <c:pt idx="497">
                  <c:v>315.84199999999998</c:v>
                </c:pt>
                <c:pt idx="498">
                  <c:v>311.85000000000002</c:v>
                </c:pt>
                <c:pt idx="499">
                  <c:v>309.26100000000002</c:v>
                </c:pt>
                <c:pt idx="500">
                  <c:v>307.565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2B-469E-8BCD-D72AF8CAB7E9}"/>
            </c:ext>
          </c:extLst>
        </c:ser>
        <c:ser>
          <c:idx val="5"/>
          <c:order val="5"/>
          <c:tx>
            <c:strRef>
              <c:f>'directH (vw)'!$B$11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(vw)'!$F$11:$SU$11</c:f>
              <c:numCache>
                <c:formatCode>0</c:formatCode>
                <c:ptCount val="510"/>
                <c:pt idx="0">
                  <c:v>351.25</c:v>
                </c:pt>
                <c:pt idx="1">
                  <c:v>351.59300000000002</c:v>
                </c:pt>
                <c:pt idx="2">
                  <c:v>355.21300000000002</c:v>
                </c:pt>
                <c:pt idx="3">
                  <c:v>357.69900000000001</c:v>
                </c:pt>
                <c:pt idx="4">
                  <c:v>355.41800000000001</c:v>
                </c:pt>
                <c:pt idx="5">
                  <c:v>355.11399999999998</c:v>
                </c:pt>
                <c:pt idx="6">
                  <c:v>349.89800000000002</c:v>
                </c:pt>
                <c:pt idx="7">
                  <c:v>344.87599999999998</c:v>
                </c:pt>
                <c:pt idx="8">
                  <c:v>351.06</c:v>
                </c:pt>
                <c:pt idx="9">
                  <c:v>340.14100000000002</c:v>
                </c:pt>
                <c:pt idx="10">
                  <c:v>339.53</c:v>
                </c:pt>
                <c:pt idx="11">
                  <c:v>322.75099999999998</c:v>
                </c:pt>
                <c:pt idx="12">
                  <c:v>307.74900000000002</c:v>
                </c:pt>
                <c:pt idx="13">
                  <c:v>330.92399999999998</c:v>
                </c:pt>
                <c:pt idx="14">
                  <c:v>324.608</c:v>
                </c:pt>
                <c:pt idx="15">
                  <c:v>329.77699999999999</c:v>
                </c:pt>
                <c:pt idx="16">
                  <c:v>307.77</c:v>
                </c:pt>
                <c:pt idx="17">
                  <c:v>275.69799999999998</c:v>
                </c:pt>
                <c:pt idx="18">
                  <c:v>246.36500000000001</c:v>
                </c:pt>
                <c:pt idx="19">
                  <c:v>261.88</c:v>
                </c:pt>
                <c:pt idx="20">
                  <c:v>321.24400000000003</c:v>
                </c:pt>
                <c:pt idx="21">
                  <c:v>335.85500000000002</c:v>
                </c:pt>
                <c:pt idx="22">
                  <c:v>363.31200000000001</c:v>
                </c:pt>
                <c:pt idx="23">
                  <c:v>367.91899999999998</c:v>
                </c:pt>
                <c:pt idx="24">
                  <c:v>361.24</c:v>
                </c:pt>
                <c:pt idx="25">
                  <c:v>349.75599999999997</c:v>
                </c:pt>
                <c:pt idx="26">
                  <c:v>348.09800000000001</c:v>
                </c:pt>
                <c:pt idx="27">
                  <c:v>369.63600000000002</c:v>
                </c:pt>
                <c:pt idx="28">
                  <c:v>386.84399999999999</c:v>
                </c:pt>
                <c:pt idx="29">
                  <c:v>388.35599999999999</c:v>
                </c:pt>
                <c:pt idx="30">
                  <c:v>389.089</c:v>
                </c:pt>
                <c:pt idx="31">
                  <c:v>398.54599999999999</c:v>
                </c:pt>
                <c:pt idx="32">
                  <c:v>408.59800000000001</c:v>
                </c:pt>
                <c:pt idx="33">
                  <c:v>439.57600000000002</c:v>
                </c:pt>
                <c:pt idx="34">
                  <c:v>458.33499999999998</c:v>
                </c:pt>
                <c:pt idx="35">
                  <c:v>456.05900000000003</c:v>
                </c:pt>
                <c:pt idx="36">
                  <c:v>444.33600000000001</c:v>
                </c:pt>
                <c:pt idx="37">
                  <c:v>446.16</c:v>
                </c:pt>
                <c:pt idx="38">
                  <c:v>448.06400000000002</c:v>
                </c:pt>
                <c:pt idx="39">
                  <c:v>456.13600000000002</c:v>
                </c:pt>
                <c:pt idx="40">
                  <c:v>462.839</c:v>
                </c:pt>
                <c:pt idx="41">
                  <c:v>477.95400000000001</c:v>
                </c:pt>
                <c:pt idx="42">
                  <c:v>487.774</c:v>
                </c:pt>
                <c:pt idx="43">
                  <c:v>493.91899999999998</c:v>
                </c:pt>
                <c:pt idx="44">
                  <c:v>451.36500000000001</c:v>
                </c:pt>
                <c:pt idx="45">
                  <c:v>436.14400000000001</c:v>
                </c:pt>
                <c:pt idx="46">
                  <c:v>415.24700000000001</c:v>
                </c:pt>
                <c:pt idx="47">
                  <c:v>397.84500000000003</c:v>
                </c:pt>
                <c:pt idx="48">
                  <c:v>424.88799999999998</c:v>
                </c:pt>
                <c:pt idx="49">
                  <c:v>435.84899999999999</c:v>
                </c:pt>
                <c:pt idx="50">
                  <c:v>496.83199999999999</c:v>
                </c:pt>
                <c:pt idx="51">
                  <c:v>505.43700000000001</c:v>
                </c:pt>
                <c:pt idx="52">
                  <c:v>489.48</c:v>
                </c:pt>
                <c:pt idx="53">
                  <c:v>469.85199999999998</c:v>
                </c:pt>
                <c:pt idx="54">
                  <c:v>455.99900000000002</c:v>
                </c:pt>
                <c:pt idx="55">
                  <c:v>410.18299999999999</c:v>
                </c:pt>
                <c:pt idx="56">
                  <c:v>383.43400000000003</c:v>
                </c:pt>
                <c:pt idx="57">
                  <c:v>444.99099999999999</c:v>
                </c:pt>
                <c:pt idx="58">
                  <c:v>512.62099999999998</c:v>
                </c:pt>
                <c:pt idx="59">
                  <c:v>530.42600000000004</c:v>
                </c:pt>
                <c:pt idx="60">
                  <c:v>582.51400000000001</c:v>
                </c:pt>
                <c:pt idx="61">
                  <c:v>589.95899999999995</c:v>
                </c:pt>
                <c:pt idx="62">
                  <c:v>579.13099999999997</c:v>
                </c:pt>
                <c:pt idx="63">
                  <c:v>569.64400000000001</c:v>
                </c:pt>
                <c:pt idx="64">
                  <c:v>566.02700000000004</c:v>
                </c:pt>
                <c:pt idx="65">
                  <c:v>570.15899999999999</c:v>
                </c:pt>
                <c:pt idx="66">
                  <c:v>520.62699999999995</c:v>
                </c:pt>
                <c:pt idx="67">
                  <c:v>486.48899999999998</c:v>
                </c:pt>
                <c:pt idx="68">
                  <c:v>486.791</c:v>
                </c:pt>
                <c:pt idx="69">
                  <c:v>616.89200000000005</c:v>
                </c:pt>
                <c:pt idx="70">
                  <c:v>669.81100000000004</c:v>
                </c:pt>
                <c:pt idx="71">
                  <c:v>641.18100000000004</c:v>
                </c:pt>
                <c:pt idx="72">
                  <c:v>740.18600000000004</c:v>
                </c:pt>
                <c:pt idx="73">
                  <c:v>754.99599999999998</c:v>
                </c:pt>
                <c:pt idx="74">
                  <c:v>642.34500000000003</c:v>
                </c:pt>
                <c:pt idx="75">
                  <c:v>525.779</c:v>
                </c:pt>
                <c:pt idx="76">
                  <c:v>435.154</c:v>
                </c:pt>
                <c:pt idx="77">
                  <c:v>416.62799999999999</c:v>
                </c:pt>
                <c:pt idx="78">
                  <c:v>321.851</c:v>
                </c:pt>
                <c:pt idx="79">
                  <c:v>308.89100000000002</c:v>
                </c:pt>
                <c:pt idx="80">
                  <c:v>323.60500000000002</c:v>
                </c:pt>
                <c:pt idx="81">
                  <c:v>273.40300000000002</c:v>
                </c:pt>
                <c:pt idx="82">
                  <c:v>241.86500000000001</c:v>
                </c:pt>
                <c:pt idx="83">
                  <c:v>227.154</c:v>
                </c:pt>
                <c:pt idx="84">
                  <c:v>236.887</c:v>
                </c:pt>
                <c:pt idx="85">
                  <c:v>271.63400000000001</c:v>
                </c:pt>
                <c:pt idx="86">
                  <c:v>268.56799999999998</c:v>
                </c:pt>
                <c:pt idx="87">
                  <c:v>234.36099999999999</c:v>
                </c:pt>
                <c:pt idx="88">
                  <c:v>213.816</c:v>
                </c:pt>
                <c:pt idx="89">
                  <c:v>206.124</c:v>
                </c:pt>
                <c:pt idx="90">
                  <c:v>196.161</c:v>
                </c:pt>
                <c:pt idx="91">
                  <c:v>171.87899999999999</c:v>
                </c:pt>
                <c:pt idx="92">
                  <c:v>172.91499999999999</c:v>
                </c:pt>
                <c:pt idx="93">
                  <c:v>174.97200000000001</c:v>
                </c:pt>
                <c:pt idx="94">
                  <c:v>178.048</c:v>
                </c:pt>
                <c:pt idx="95">
                  <c:v>177.40700000000001</c:v>
                </c:pt>
                <c:pt idx="96">
                  <c:v>179.60599999999999</c:v>
                </c:pt>
                <c:pt idx="97">
                  <c:v>179.73</c:v>
                </c:pt>
                <c:pt idx="98">
                  <c:v>179.55099999999999</c:v>
                </c:pt>
                <c:pt idx="99">
                  <c:v>181.40899999999999</c:v>
                </c:pt>
                <c:pt idx="100">
                  <c:v>181.595</c:v>
                </c:pt>
                <c:pt idx="101">
                  <c:v>177.74700000000001</c:v>
                </c:pt>
                <c:pt idx="102">
                  <c:v>176.375</c:v>
                </c:pt>
                <c:pt idx="103">
                  <c:v>181.05699999999999</c:v>
                </c:pt>
                <c:pt idx="104">
                  <c:v>187.80500000000001</c:v>
                </c:pt>
                <c:pt idx="105">
                  <c:v>195.57400000000001</c:v>
                </c:pt>
                <c:pt idx="106">
                  <c:v>195.42099999999999</c:v>
                </c:pt>
                <c:pt idx="107">
                  <c:v>193.578</c:v>
                </c:pt>
                <c:pt idx="108">
                  <c:v>186.21700000000001</c:v>
                </c:pt>
                <c:pt idx="109">
                  <c:v>187.17599999999999</c:v>
                </c:pt>
                <c:pt idx="110">
                  <c:v>191.167</c:v>
                </c:pt>
                <c:pt idx="111">
                  <c:v>176.995</c:v>
                </c:pt>
                <c:pt idx="112">
                  <c:v>173.32499999999999</c:v>
                </c:pt>
                <c:pt idx="113">
                  <c:v>168.827</c:v>
                </c:pt>
                <c:pt idx="114">
                  <c:v>168.179</c:v>
                </c:pt>
                <c:pt idx="115">
                  <c:v>165.607</c:v>
                </c:pt>
                <c:pt idx="116">
                  <c:v>167.37200000000001</c:v>
                </c:pt>
                <c:pt idx="117">
                  <c:v>172.40799999999999</c:v>
                </c:pt>
                <c:pt idx="118">
                  <c:v>175.88499999999999</c:v>
                </c:pt>
                <c:pt idx="119">
                  <c:v>172.66200000000001</c:v>
                </c:pt>
                <c:pt idx="120">
                  <c:v>171.779</c:v>
                </c:pt>
                <c:pt idx="121">
                  <c:v>171.83099999999999</c:v>
                </c:pt>
                <c:pt idx="122">
                  <c:v>172.66399999999999</c:v>
                </c:pt>
                <c:pt idx="123">
                  <c:v>178.03899999999999</c:v>
                </c:pt>
                <c:pt idx="124">
                  <c:v>166.673</c:v>
                </c:pt>
                <c:pt idx="125">
                  <c:v>159.405</c:v>
                </c:pt>
                <c:pt idx="126">
                  <c:v>154.97800000000001</c:v>
                </c:pt>
                <c:pt idx="127">
                  <c:v>146.78899999999999</c:v>
                </c:pt>
                <c:pt idx="128">
                  <c:v>144.78700000000001</c:v>
                </c:pt>
                <c:pt idx="129">
                  <c:v>144.40199999999999</c:v>
                </c:pt>
                <c:pt idx="130">
                  <c:v>147.59200000000001</c:v>
                </c:pt>
                <c:pt idx="131">
                  <c:v>147.84700000000001</c:v>
                </c:pt>
                <c:pt idx="132">
                  <c:v>149.20400000000001</c:v>
                </c:pt>
                <c:pt idx="133">
                  <c:v>149.86600000000001</c:v>
                </c:pt>
                <c:pt idx="134">
                  <c:v>150.441</c:v>
                </c:pt>
                <c:pt idx="135">
                  <c:v>152.167</c:v>
                </c:pt>
                <c:pt idx="136">
                  <c:v>153.89699999999999</c:v>
                </c:pt>
                <c:pt idx="137">
                  <c:v>154.041</c:v>
                </c:pt>
                <c:pt idx="138">
                  <c:v>154.62700000000001</c:v>
                </c:pt>
                <c:pt idx="139">
                  <c:v>159.69999999999999</c:v>
                </c:pt>
                <c:pt idx="140">
                  <c:v>158.715</c:v>
                </c:pt>
                <c:pt idx="141">
                  <c:v>156.56299999999999</c:v>
                </c:pt>
                <c:pt idx="142">
                  <c:v>158.16999999999999</c:v>
                </c:pt>
                <c:pt idx="143">
                  <c:v>169.31200000000001</c:v>
                </c:pt>
                <c:pt idx="144">
                  <c:v>174.303</c:v>
                </c:pt>
                <c:pt idx="145">
                  <c:v>182.51300000000001</c:v>
                </c:pt>
                <c:pt idx="146">
                  <c:v>183.94499999999999</c:v>
                </c:pt>
                <c:pt idx="147">
                  <c:v>175.62200000000001</c:v>
                </c:pt>
                <c:pt idx="148">
                  <c:v>177.953</c:v>
                </c:pt>
                <c:pt idx="149">
                  <c:v>179.18700000000001</c:v>
                </c:pt>
                <c:pt idx="150">
                  <c:v>177.93899999999999</c:v>
                </c:pt>
                <c:pt idx="151">
                  <c:v>177.93899999999999</c:v>
                </c:pt>
                <c:pt idx="152">
                  <c:v>185.64099999999999</c:v>
                </c:pt>
                <c:pt idx="153">
                  <c:v>199.55099999999999</c:v>
                </c:pt>
                <c:pt idx="154">
                  <c:v>203.10900000000001</c:v>
                </c:pt>
                <c:pt idx="155">
                  <c:v>204.03100000000001</c:v>
                </c:pt>
                <c:pt idx="156">
                  <c:v>200.16499999999999</c:v>
                </c:pt>
                <c:pt idx="157">
                  <c:v>199.90700000000001</c:v>
                </c:pt>
                <c:pt idx="158">
                  <c:v>199.666</c:v>
                </c:pt>
                <c:pt idx="159">
                  <c:v>202.203</c:v>
                </c:pt>
                <c:pt idx="160">
                  <c:v>201.477</c:v>
                </c:pt>
                <c:pt idx="161">
                  <c:v>198.077</c:v>
                </c:pt>
                <c:pt idx="162">
                  <c:v>198.54900000000001</c:v>
                </c:pt>
                <c:pt idx="163">
                  <c:v>192.22300000000001</c:v>
                </c:pt>
                <c:pt idx="164">
                  <c:v>189.32</c:v>
                </c:pt>
                <c:pt idx="165">
                  <c:v>187.43199999999999</c:v>
                </c:pt>
                <c:pt idx="166">
                  <c:v>185.87200000000001</c:v>
                </c:pt>
                <c:pt idx="167">
                  <c:v>195.39</c:v>
                </c:pt>
                <c:pt idx="168">
                  <c:v>205.40299999999999</c:v>
                </c:pt>
                <c:pt idx="169">
                  <c:v>206.78399999999999</c:v>
                </c:pt>
                <c:pt idx="170">
                  <c:v>203.58</c:v>
                </c:pt>
                <c:pt idx="171">
                  <c:v>196.23</c:v>
                </c:pt>
                <c:pt idx="172">
                  <c:v>191.48</c:v>
                </c:pt>
                <c:pt idx="173">
                  <c:v>194.02</c:v>
                </c:pt>
                <c:pt idx="174">
                  <c:v>198.37</c:v>
                </c:pt>
                <c:pt idx="175">
                  <c:v>201.405</c:v>
                </c:pt>
                <c:pt idx="176">
                  <c:v>202.154</c:v>
                </c:pt>
                <c:pt idx="177">
                  <c:v>205.32</c:v>
                </c:pt>
                <c:pt idx="178">
                  <c:v>212.59299999999999</c:v>
                </c:pt>
                <c:pt idx="179">
                  <c:v>213.40299999999999</c:v>
                </c:pt>
                <c:pt idx="180">
                  <c:v>218.35900000000001</c:v>
                </c:pt>
                <c:pt idx="181">
                  <c:v>222.929</c:v>
                </c:pt>
                <c:pt idx="182">
                  <c:v>226.31899999999999</c:v>
                </c:pt>
                <c:pt idx="183">
                  <c:v>227.02199999999999</c:v>
                </c:pt>
                <c:pt idx="184">
                  <c:v>234.56899999999999</c:v>
                </c:pt>
                <c:pt idx="185">
                  <c:v>238.39699999999999</c:v>
                </c:pt>
                <c:pt idx="186">
                  <c:v>237.399</c:v>
                </c:pt>
                <c:pt idx="187">
                  <c:v>228.69300000000001</c:v>
                </c:pt>
                <c:pt idx="188">
                  <c:v>228.44900000000001</c:v>
                </c:pt>
                <c:pt idx="189">
                  <c:v>228.00700000000001</c:v>
                </c:pt>
                <c:pt idx="190">
                  <c:v>222.821</c:v>
                </c:pt>
                <c:pt idx="191">
                  <c:v>214.93299999999999</c:v>
                </c:pt>
                <c:pt idx="192">
                  <c:v>218.149</c:v>
                </c:pt>
                <c:pt idx="193">
                  <c:v>219.114</c:v>
                </c:pt>
                <c:pt idx="194">
                  <c:v>222.46</c:v>
                </c:pt>
                <c:pt idx="195">
                  <c:v>225.239</c:v>
                </c:pt>
                <c:pt idx="196">
                  <c:v>221.33199999999999</c:v>
                </c:pt>
                <c:pt idx="197">
                  <c:v>221.51499999999999</c:v>
                </c:pt>
                <c:pt idx="198">
                  <c:v>217.38499999999999</c:v>
                </c:pt>
                <c:pt idx="199">
                  <c:v>225.994</c:v>
                </c:pt>
                <c:pt idx="200">
                  <c:v>224.434</c:v>
                </c:pt>
                <c:pt idx="201">
                  <c:v>214.42500000000001</c:v>
                </c:pt>
                <c:pt idx="202">
                  <c:v>208.43600000000001</c:v>
                </c:pt>
                <c:pt idx="203">
                  <c:v>203.441</c:v>
                </c:pt>
                <c:pt idx="204">
                  <c:v>203.52600000000001</c:v>
                </c:pt>
                <c:pt idx="205">
                  <c:v>236.83500000000001</c:v>
                </c:pt>
                <c:pt idx="206">
                  <c:v>233.55500000000001</c:v>
                </c:pt>
                <c:pt idx="207">
                  <c:v>226.12299999999999</c:v>
                </c:pt>
                <c:pt idx="208">
                  <c:v>223.624</c:v>
                </c:pt>
                <c:pt idx="209">
                  <c:v>219.93100000000001</c:v>
                </c:pt>
                <c:pt idx="210">
                  <c:v>229.607</c:v>
                </c:pt>
                <c:pt idx="211">
                  <c:v>233.02799999999999</c:v>
                </c:pt>
                <c:pt idx="212">
                  <c:v>229.02799999999999</c:v>
                </c:pt>
                <c:pt idx="213">
                  <c:v>228.76</c:v>
                </c:pt>
                <c:pt idx="214">
                  <c:v>231.54300000000001</c:v>
                </c:pt>
                <c:pt idx="215">
                  <c:v>234.911</c:v>
                </c:pt>
                <c:pt idx="216">
                  <c:v>229.971</c:v>
                </c:pt>
                <c:pt idx="217">
                  <c:v>229.304</c:v>
                </c:pt>
                <c:pt idx="218">
                  <c:v>228.5</c:v>
                </c:pt>
                <c:pt idx="219">
                  <c:v>225.82</c:v>
                </c:pt>
                <c:pt idx="220">
                  <c:v>237.077</c:v>
                </c:pt>
                <c:pt idx="221">
                  <c:v>247.649</c:v>
                </c:pt>
                <c:pt idx="222">
                  <c:v>253.85599999999999</c:v>
                </c:pt>
                <c:pt idx="223">
                  <c:v>271.08100000000002</c:v>
                </c:pt>
                <c:pt idx="224">
                  <c:v>278.245</c:v>
                </c:pt>
                <c:pt idx="225">
                  <c:v>259.77199999999999</c:v>
                </c:pt>
                <c:pt idx="226">
                  <c:v>248.16499999999999</c:v>
                </c:pt>
                <c:pt idx="227">
                  <c:v>241.191</c:v>
                </c:pt>
                <c:pt idx="228">
                  <c:v>247.01400000000001</c:v>
                </c:pt>
                <c:pt idx="229">
                  <c:v>249.58500000000001</c:v>
                </c:pt>
                <c:pt idx="230">
                  <c:v>258.334</c:v>
                </c:pt>
                <c:pt idx="231">
                  <c:v>263.012</c:v>
                </c:pt>
                <c:pt idx="232">
                  <c:v>277.19299999999998</c:v>
                </c:pt>
                <c:pt idx="233">
                  <c:v>262.10700000000003</c:v>
                </c:pt>
                <c:pt idx="234">
                  <c:v>248.982</c:v>
                </c:pt>
                <c:pt idx="235">
                  <c:v>247.36799999999999</c:v>
                </c:pt>
                <c:pt idx="236">
                  <c:v>245.792</c:v>
                </c:pt>
                <c:pt idx="237">
                  <c:v>225.84200000000001</c:v>
                </c:pt>
                <c:pt idx="238">
                  <c:v>222.797</c:v>
                </c:pt>
                <c:pt idx="239">
                  <c:v>221.09299999999999</c:v>
                </c:pt>
                <c:pt idx="240">
                  <c:v>234.572</c:v>
                </c:pt>
                <c:pt idx="241">
                  <c:v>244.83099999999999</c:v>
                </c:pt>
                <c:pt idx="242">
                  <c:v>251.53399999999999</c:v>
                </c:pt>
                <c:pt idx="243">
                  <c:v>251.40600000000001</c:v>
                </c:pt>
                <c:pt idx="244">
                  <c:v>252.28800000000001</c:v>
                </c:pt>
                <c:pt idx="245">
                  <c:v>236.69</c:v>
                </c:pt>
                <c:pt idx="246">
                  <c:v>222.91399999999999</c:v>
                </c:pt>
                <c:pt idx="247">
                  <c:v>223.41900000000001</c:v>
                </c:pt>
                <c:pt idx="248">
                  <c:v>222.59299999999999</c:v>
                </c:pt>
                <c:pt idx="249">
                  <c:v>223.03200000000001</c:v>
                </c:pt>
                <c:pt idx="250">
                  <c:v>234.595</c:v>
                </c:pt>
                <c:pt idx="251">
                  <c:v>241.16900000000001</c:v>
                </c:pt>
                <c:pt idx="252">
                  <c:v>230.87700000000001</c:v>
                </c:pt>
                <c:pt idx="253">
                  <c:v>214.72200000000001</c:v>
                </c:pt>
                <c:pt idx="254">
                  <c:v>212.703</c:v>
                </c:pt>
                <c:pt idx="255">
                  <c:v>218.24799999999999</c:v>
                </c:pt>
                <c:pt idx="256">
                  <c:v>220.75899999999999</c:v>
                </c:pt>
                <c:pt idx="257">
                  <c:v>221.24100000000001</c:v>
                </c:pt>
                <c:pt idx="258">
                  <c:v>233.58199999999999</c:v>
                </c:pt>
                <c:pt idx="259">
                  <c:v>239.33799999999999</c:v>
                </c:pt>
                <c:pt idx="260">
                  <c:v>240.86</c:v>
                </c:pt>
                <c:pt idx="261">
                  <c:v>240.50800000000001</c:v>
                </c:pt>
                <c:pt idx="262">
                  <c:v>233.76300000000001</c:v>
                </c:pt>
                <c:pt idx="263">
                  <c:v>229.04599999999999</c:v>
                </c:pt>
                <c:pt idx="264">
                  <c:v>220.83500000000001</c:v>
                </c:pt>
                <c:pt idx="265">
                  <c:v>227.214</c:v>
                </c:pt>
                <c:pt idx="266">
                  <c:v>243.31</c:v>
                </c:pt>
                <c:pt idx="267">
                  <c:v>262.23599999999999</c:v>
                </c:pt>
                <c:pt idx="268">
                  <c:v>264.55700000000002</c:v>
                </c:pt>
                <c:pt idx="269">
                  <c:v>264.31700000000001</c:v>
                </c:pt>
                <c:pt idx="270">
                  <c:v>263.43200000000002</c:v>
                </c:pt>
                <c:pt idx="271">
                  <c:v>249.03700000000001</c:v>
                </c:pt>
                <c:pt idx="272">
                  <c:v>257.44799999999998</c:v>
                </c:pt>
                <c:pt idx="273">
                  <c:v>264.26299999999998</c:v>
                </c:pt>
                <c:pt idx="274">
                  <c:v>264.34500000000003</c:v>
                </c:pt>
                <c:pt idx="275">
                  <c:v>272.24599999999998</c:v>
                </c:pt>
                <c:pt idx="276">
                  <c:v>278.59500000000003</c:v>
                </c:pt>
                <c:pt idx="277">
                  <c:v>295.31099999999998</c:v>
                </c:pt>
                <c:pt idx="278">
                  <c:v>292.65600000000001</c:v>
                </c:pt>
                <c:pt idx="279">
                  <c:v>283.89299999999997</c:v>
                </c:pt>
                <c:pt idx="280">
                  <c:v>287.51400000000001</c:v>
                </c:pt>
                <c:pt idx="281">
                  <c:v>283.78800000000001</c:v>
                </c:pt>
                <c:pt idx="282">
                  <c:v>287.62</c:v>
                </c:pt>
                <c:pt idx="283">
                  <c:v>285.60000000000002</c:v>
                </c:pt>
                <c:pt idx="284">
                  <c:v>286.45400000000001</c:v>
                </c:pt>
                <c:pt idx="285">
                  <c:v>270.02499999999998</c:v>
                </c:pt>
                <c:pt idx="286">
                  <c:v>261.65100000000001</c:v>
                </c:pt>
                <c:pt idx="287">
                  <c:v>255.06100000000001</c:v>
                </c:pt>
                <c:pt idx="288">
                  <c:v>253.52699999999999</c:v>
                </c:pt>
                <c:pt idx="289">
                  <c:v>251.59800000000001</c:v>
                </c:pt>
                <c:pt idx="290">
                  <c:v>261.77499999999998</c:v>
                </c:pt>
                <c:pt idx="291">
                  <c:v>265.68200000000002</c:v>
                </c:pt>
                <c:pt idx="292">
                  <c:v>266.51400000000001</c:v>
                </c:pt>
                <c:pt idx="293">
                  <c:v>259.58300000000003</c:v>
                </c:pt>
                <c:pt idx="294">
                  <c:v>265.94799999999998</c:v>
                </c:pt>
                <c:pt idx="295">
                  <c:v>259.96199999999999</c:v>
                </c:pt>
                <c:pt idx="296">
                  <c:v>247.72200000000001</c:v>
                </c:pt>
                <c:pt idx="297">
                  <c:v>231.92500000000001</c:v>
                </c:pt>
                <c:pt idx="298">
                  <c:v>230.976</c:v>
                </c:pt>
                <c:pt idx="299">
                  <c:v>229.81299999999999</c:v>
                </c:pt>
                <c:pt idx="300">
                  <c:v>239.41300000000001</c:v>
                </c:pt>
                <c:pt idx="301">
                  <c:v>240.32400000000001</c:v>
                </c:pt>
                <c:pt idx="302">
                  <c:v>241.71199999999999</c:v>
                </c:pt>
                <c:pt idx="303">
                  <c:v>256.185</c:v>
                </c:pt>
                <c:pt idx="304">
                  <c:v>235.23599999999999</c:v>
                </c:pt>
                <c:pt idx="305">
                  <c:v>235.292</c:v>
                </c:pt>
                <c:pt idx="306">
                  <c:v>236.42500000000001</c:v>
                </c:pt>
                <c:pt idx="307">
                  <c:v>235.29900000000001</c:v>
                </c:pt>
                <c:pt idx="308">
                  <c:v>234.523</c:v>
                </c:pt>
                <c:pt idx="309">
                  <c:v>235.761</c:v>
                </c:pt>
                <c:pt idx="310">
                  <c:v>240.923</c:v>
                </c:pt>
                <c:pt idx="311">
                  <c:v>254.738</c:v>
                </c:pt>
                <c:pt idx="312">
                  <c:v>262.76400000000001</c:v>
                </c:pt>
                <c:pt idx="313">
                  <c:v>262.49900000000002</c:v>
                </c:pt>
                <c:pt idx="314">
                  <c:v>263.05700000000002</c:v>
                </c:pt>
                <c:pt idx="315">
                  <c:v>253.29599999999999</c:v>
                </c:pt>
                <c:pt idx="316">
                  <c:v>250.92699999999999</c:v>
                </c:pt>
                <c:pt idx="317">
                  <c:v>248.37100000000001</c:v>
                </c:pt>
                <c:pt idx="318">
                  <c:v>254.02099999999999</c:v>
                </c:pt>
                <c:pt idx="319">
                  <c:v>258.29599999999999</c:v>
                </c:pt>
                <c:pt idx="320">
                  <c:v>273.81700000000001</c:v>
                </c:pt>
                <c:pt idx="321">
                  <c:v>278.18299999999999</c:v>
                </c:pt>
                <c:pt idx="322">
                  <c:v>282.7</c:v>
                </c:pt>
                <c:pt idx="323">
                  <c:v>285.28899999999999</c:v>
                </c:pt>
                <c:pt idx="324">
                  <c:v>295.57400000000001</c:v>
                </c:pt>
                <c:pt idx="325">
                  <c:v>289.63499999999999</c:v>
                </c:pt>
                <c:pt idx="326">
                  <c:v>287.50099999999998</c:v>
                </c:pt>
                <c:pt idx="327">
                  <c:v>280.93799999999999</c:v>
                </c:pt>
                <c:pt idx="328">
                  <c:v>270.39299999999997</c:v>
                </c:pt>
                <c:pt idx="329">
                  <c:v>280.05</c:v>
                </c:pt>
                <c:pt idx="330">
                  <c:v>282.27699999999999</c:v>
                </c:pt>
                <c:pt idx="331">
                  <c:v>274.10500000000002</c:v>
                </c:pt>
                <c:pt idx="332">
                  <c:v>286.44799999999998</c:v>
                </c:pt>
                <c:pt idx="333">
                  <c:v>296.82799999999997</c:v>
                </c:pt>
                <c:pt idx="334">
                  <c:v>310.577</c:v>
                </c:pt>
                <c:pt idx="335">
                  <c:v>313.40499999999997</c:v>
                </c:pt>
                <c:pt idx="336">
                  <c:v>309.642</c:v>
                </c:pt>
                <c:pt idx="337">
                  <c:v>299.59300000000002</c:v>
                </c:pt>
                <c:pt idx="338">
                  <c:v>293.26900000000001</c:v>
                </c:pt>
                <c:pt idx="339">
                  <c:v>297.92099999999999</c:v>
                </c:pt>
                <c:pt idx="340">
                  <c:v>298.58999999999997</c:v>
                </c:pt>
                <c:pt idx="341">
                  <c:v>295.18</c:v>
                </c:pt>
                <c:pt idx="342">
                  <c:v>298.988</c:v>
                </c:pt>
                <c:pt idx="343">
                  <c:v>307.36599999999999</c:v>
                </c:pt>
                <c:pt idx="344">
                  <c:v>316.85599999999999</c:v>
                </c:pt>
                <c:pt idx="345">
                  <c:v>330.96899999999999</c:v>
                </c:pt>
                <c:pt idx="346">
                  <c:v>327.488</c:v>
                </c:pt>
                <c:pt idx="347">
                  <c:v>322.00599999999997</c:v>
                </c:pt>
                <c:pt idx="348">
                  <c:v>321.15499999999997</c:v>
                </c:pt>
                <c:pt idx="349">
                  <c:v>325.34800000000001</c:v>
                </c:pt>
                <c:pt idx="350">
                  <c:v>328.18599999999998</c:v>
                </c:pt>
                <c:pt idx="351">
                  <c:v>318.858</c:v>
                </c:pt>
                <c:pt idx="352">
                  <c:v>315.63299999999998</c:v>
                </c:pt>
                <c:pt idx="353">
                  <c:v>326.48599999999999</c:v>
                </c:pt>
                <c:pt idx="354">
                  <c:v>344.49900000000002</c:v>
                </c:pt>
                <c:pt idx="355">
                  <c:v>345.64299999999997</c:v>
                </c:pt>
                <c:pt idx="356">
                  <c:v>328.15899999999999</c:v>
                </c:pt>
                <c:pt idx="357">
                  <c:v>308.32900000000001</c:v>
                </c:pt>
                <c:pt idx="358">
                  <c:v>309.315</c:v>
                </c:pt>
                <c:pt idx="359">
                  <c:v>319.19400000000002</c:v>
                </c:pt>
                <c:pt idx="360">
                  <c:v>319.62400000000002</c:v>
                </c:pt>
                <c:pt idx="361">
                  <c:v>320.92500000000001</c:v>
                </c:pt>
                <c:pt idx="362">
                  <c:v>335.91</c:v>
                </c:pt>
                <c:pt idx="363">
                  <c:v>335.42500000000001</c:v>
                </c:pt>
                <c:pt idx="364">
                  <c:v>331.72699999999998</c:v>
                </c:pt>
                <c:pt idx="365">
                  <c:v>331.28</c:v>
                </c:pt>
                <c:pt idx="366">
                  <c:v>336.59800000000001</c:v>
                </c:pt>
                <c:pt idx="367">
                  <c:v>334.66500000000002</c:v>
                </c:pt>
                <c:pt idx="368">
                  <c:v>332.95499999999998</c:v>
                </c:pt>
                <c:pt idx="369">
                  <c:v>325.67500000000001</c:v>
                </c:pt>
                <c:pt idx="370">
                  <c:v>334.505</c:v>
                </c:pt>
                <c:pt idx="371">
                  <c:v>363.11900000000003</c:v>
                </c:pt>
                <c:pt idx="372">
                  <c:v>361.13</c:v>
                </c:pt>
                <c:pt idx="373">
                  <c:v>393.13499999999999</c:v>
                </c:pt>
                <c:pt idx="374">
                  <c:v>396.41899999999998</c:v>
                </c:pt>
                <c:pt idx="375">
                  <c:v>382.83</c:v>
                </c:pt>
                <c:pt idx="376">
                  <c:v>391.72399999999999</c:v>
                </c:pt>
                <c:pt idx="377">
                  <c:v>386.35</c:v>
                </c:pt>
                <c:pt idx="378">
                  <c:v>420.298</c:v>
                </c:pt>
                <c:pt idx="379">
                  <c:v>433.54199999999997</c:v>
                </c:pt>
                <c:pt idx="380">
                  <c:v>436.57299999999998</c:v>
                </c:pt>
                <c:pt idx="381">
                  <c:v>438.88200000000001</c:v>
                </c:pt>
                <c:pt idx="382">
                  <c:v>422.22699999999998</c:v>
                </c:pt>
                <c:pt idx="383">
                  <c:v>408.82</c:v>
                </c:pt>
                <c:pt idx="384">
                  <c:v>406.76</c:v>
                </c:pt>
                <c:pt idx="385">
                  <c:v>405.77499999999998</c:v>
                </c:pt>
                <c:pt idx="386">
                  <c:v>403.39800000000002</c:v>
                </c:pt>
                <c:pt idx="387">
                  <c:v>403.30399999999997</c:v>
                </c:pt>
                <c:pt idx="388">
                  <c:v>400.93599999999998</c:v>
                </c:pt>
                <c:pt idx="389">
                  <c:v>396.99099999999999</c:v>
                </c:pt>
                <c:pt idx="390">
                  <c:v>396.25200000000001</c:v>
                </c:pt>
                <c:pt idx="391">
                  <c:v>390.375</c:v>
                </c:pt>
                <c:pt idx="392">
                  <c:v>389.35899999999998</c:v>
                </c:pt>
                <c:pt idx="393">
                  <c:v>387.22500000000002</c:v>
                </c:pt>
                <c:pt idx="394">
                  <c:v>406.76100000000002</c:v>
                </c:pt>
                <c:pt idx="395">
                  <c:v>426.73500000000001</c:v>
                </c:pt>
                <c:pt idx="396">
                  <c:v>430.58600000000001</c:v>
                </c:pt>
                <c:pt idx="397">
                  <c:v>426.44799999999998</c:v>
                </c:pt>
                <c:pt idx="398">
                  <c:v>422.35899999999998</c:v>
                </c:pt>
                <c:pt idx="399">
                  <c:v>411.53899999999999</c:v>
                </c:pt>
                <c:pt idx="400">
                  <c:v>403.36500000000001</c:v>
                </c:pt>
                <c:pt idx="401">
                  <c:v>387.15600000000001</c:v>
                </c:pt>
                <c:pt idx="402">
                  <c:v>402.58199999999999</c:v>
                </c:pt>
                <c:pt idx="403">
                  <c:v>395.298</c:v>
                </c:pt>
                <c:pt idx="404">
                  <c:v>383.61700000000002</c:v>
                </c:pt>
                <c:pt idx="405">
                  <c:v>371.10399999999998</c:v>
                </c:pt>
                <c:pt idx="406">
                  <c:v>364.31799999999998</c:v>
                </c:pt>
                <c:pt idx="407">
                  <c:v>369.85300000000001</c:v>
                </c:pt>
                <c:pt idx="408">
                  <c:v>366.279</c:v>
                </c:pt>
                <c:pt idx="409">
                  <c:v>366.13600000000002</c:v>
                </c:pt>
                <c:pt idx="410">
                  <c:v>375.94</c:v>
                </c:pt>
                <c:pt idx="411">
                  <c:v>354.214</c:v>
                </c:pt>
                <c:pt idx="412">
                  <c:v>345.79700000000003</c:v>
                </c:pt>
                <c:pt idx="413">
                  <c:v>340.81900000000002</c:v>
                </c:pt>
                <c:pt idx="414">
                  <c:v>324.38499999999999</c:v>
                </c:pt>
                <c:pt idx="415">
                  <c:v>317.26</c:v>
                </c:pt>
                <c:pt idx="416">
                  <c:v>312.14</c:v>
                </c:pt>
                <c:pt idx="417">
                  <c:v>292.70999999999998</c:v>
                </c:pt>
                <c:pt idx="418">
                  <c:v>280.78500000000003</c:v>
                </c:pt>
                <c:pt idx="419">
                  <c:v>281.41000000000003</c:v>
                </c:pt>
                <c:pt idx="420">
                  <c:v>283.96199999999999</c:v>
                </c:pt>
                <c:pt idx="421">
                  <c:v>283.63</c:v>
                </c:pt>
                <c:pt idx="422">
                  <c:v>279.88</c:v>
                </c:pt>
                <c:pt idx="423">
                  <c:v>282.87700000000001</c:v>
                </c:pt>
                <c:pt idx="424">
                  <c:v>292.81900000000002</c:v>
                </c:pt>
                <c:pt idx="425">
                  <c:v>290.71499999999997</c:v>
                </c:pt>
                <c:pt idx="426">
                  <c:v>303.32900000000001</c:v>
                </c:pt>
                <c:pt idx="427">
                  <c:v>328.31799999999998</c:v>
                </c:pt>
                <c:pt idx="428">
                  <c:v>310.423</c:v>
                </c:pt>
                <c:pt idx="429">
                  <c:v>307.34800000000001</c:v>
                </c:pt>
                <c:pt idx="430">
                  <c:v>292.56799999999998</c:v>
                </c:pt>
                <c:pt idx="431">
                  <c:v>285.589</c:v>
                </c:pt>
                <c:pt idx="432">
                  <c:v>288.52699999999999</c:v>
                </c:pt>
                <c:pt idx="433">
                  <c:v>279.45999999999998</c:v>
                </c:pt>
                <c:pt idx="434">
                  <c:v>276.39400000000001</c:v>
                </c:pt>
                <c:pt idx="435">
                  <c:v>276.86500000000001</c:v>
                </c:pt>
                <c:pt idx="436">
                  <c:v>269.99299999999999</c:v>
                </c:pt>
                <c:pt idx="437">
                  <c:v>267.78500000000003</c:v>
                </c:pt>
                <c:pt idx="438">
                  <c:v>266.19499999999999</c:v>
                </c:pt>
                <c:pt idx="439">
                  <c:v>256.04300000000001</c:v>
                </c:pt>
                <c:pt idx="440">
                  <c:v>255.77099999999999</c:v>
                </c:pt>
                <c:pt idx="441">
                  <c:v>253.17599999999999</c:v>
                </c:pt>
                <c:pt idx="442">
                  <c:v>246.77799999999999</c:v>
                </c:pt>
                <c:pt idx="443">
                  <c:v>246.05500000000001</c:v>
                </c:pt>
                <c:pt idx="444">
                  <c:v>247.83199999999999</c:v>
                </c:pt>
                <c:pt idx="445">
                  <c:v>254.02</c:v>
                </c:pt>
                <c:pt idx="446">
                  <c:v>251.85599999999999</c:v>
                </c:pt>
                <c:pt idx="447">
                  <c:v>254.08099999999999</c:v>
                </c:pt>
                <c:pt idx="448">
                  <c:v>249.065</c:v>
                </c:pt>
                <c:pt idx="449">
                  <c:v>250.74299999999999</c:v>
                </c:pt>
                <c:pt idx="450">
                  <c:v>254.65600000000001</c:v>
                </c:pt>
                <c:pt idx="451">
                  <c:v>246.46899999999999</c:v>
                </c:pt>
                <c:pt idx="452">
                  <c:v>244.613</c:v>
                </c:pt>
                <c:pt idx="453">
                  <c:v>242.75299999999999</c:v>
                </c:pt>
                <c:pt idx="454">
                  <c:v>241.56</c:v>
                </c:pt>
                <c:pt idx="455">
                  <c:v>242.86</c:v>
                </c:pt>
                <c:pt idx="456">
                  <c:v>243.49700000000001</c:v>
                </c:pt>
                <c:pt idx="457">
                  <c:v>243.99</c:v>
                </c:pt>
                <c:pt idx="458">
                  <c:v>251.50800000000001</c:v>
                </c:pt>
                <c:pt idx="459">
                  <c:v>253.566</c:v>
                </c:pt>
                <c:pt idx="460">
                  <c:v>252.464</c:v>
                </c:pt>
                <c:pt idx="461">
                  <c:v>259.45699999999999</c:v>
                </c:pt>
                <c:pt idx="462">
                  <c:v>271.50400000000002</c:v>
                </c:pt>
                <c:pt idx="463">
                  <c:v>285.13600000000002</c:v>
                </c:pt>
                <c:pt idx="464">
                  <c:v>285.70499999999998</c:v>
                </c:pt>
                <c:pt idx="465">
                  <c:v>287.00599999999997</c:v>
                </c:pt>
                <c:pt idx="466">
                  <c:v>288.88099999999997</c:v>
                </c:pt>
                <c:pt idx="467">
                  <c:v>285.95400000000001</c:v>
                </c:pt>
                <c:pt idx="468">
                  <c:v>280.37299999999999</c:v>
                </c:pt>
                <c:pt idx="469">
                  <c:v>274.15600000000001</c:v>
                </c:pt>
                <c:pt idx="470">
                  <c:v>274.74700000000001</c:v>
                </c:pt>
                <c:pt idx="471">
                  <c:v>275.89400000000001</c:v>
                </c:pt>
                <c:pt idx="472">
                  <c:v>277.51400000000001</c:v>
                </c:pt>
                <c:pt idx="473">
                  <c:v>272.166</c:v>
                </c:pt>
                <c:pt idx="474">
                  <c:v>269.87400000000002</c:v>
                </c:pt>
                <c:pt idx="475">
                  <c:v>273.07299999999998</c:v>
                </c:pt>
                <c:pt idx="476">
                  <c:v>280.09500000000003</c:v>
                </c:pt>
                <c:pt idx="477">
                  <c:v>279.517</c:v>
                </c:pt>
                <c:pt idx="478">
                  <c:v>279.291</c:v>
                </c:pt>
                <c:pt idx="479">
                  <c:v>280.49400000000003</c:v>
                </c:pt>
                <c:pt idx="480">
                  <c:v>275.87200000000001</c:v>
                </c:pt>
                <c:pt idx="481">
                  <c:v>276.13</c:v>
                </c:pt>
                <c:pt idx="482">
                  <c:v>270.02999999999997</c:v>
                </c:pt>
                <c:pt idx="483">
                  <c:v>262.464</c:v>
                </c:pt>
                <c:pt idx="484">
                  <c:v>260.15699999999998</c:v>
                </c:pt>
                <c:pt idx="485">
                  <c:v>258.495</c:v>
                </c:pt>
                <c:pt idx="486">
                  <c:v>259.83</c:v>
                </c:pt>
                <c:pt idx="487">
                  <c:v>258.37599999999998</c:v>
                </c:pt>
                <c:pt idx="488">
                  <c:v>252.23699999999999</c:v>
                </c:pt>
                <c:pt idx="489">
                  <c:v>240.24299999999999</c:v>
                </c:pt>
                <c:pt idx="490">
                  <c:v>243.40799999999999</c:v>
                </c:pt>
                <c:pt idx="491">
                  <c:v>244.994</c:v>
                </c:pt>
                <c:pt idx="492">
                  <c:v>245.05699999999999</c:v>
                </c:pt>
                <c:pt idx="493">
                  <c:v>245.36</c:v>
                </c:pt>
                <c:pt idx="494">
                  <c:v>260.42200000000003</c:v>
                </c:pt>
                <c:pt idx="495">
                  <c:v>261.68599999999998</c:v>
                </c:pt>
                <c:pt idx="496">
                  <c:v>264.12299999999999</c:v>
                </c:pt>
                <c:pt idx="497">
                  <c:v>265.83800000000002</c:v>
                </c:pt>
                <c:pt idx="498">
                  <c:v>263.48</c:v>
                </c:pt>
                <c:pt idx="499">
                  <c:v>262.04300000000001</c:v>
                </c:pt>
                <c:pt idx="500">
                  <c:v>261.47899999999998</c:v>
                </c:pt>
                <c:pt idx="501">
                  <c:v>260.21600000000001</c:v>
                </c:pt>
                <c:pt idx="502">
                  <c:v>261.351</c:v>
                </c:pt>
                <c:pt idx="503">
                  <c:v>261.23599999999999</c:v>
                </c:pt>
                <c:pt idx="504">
                  <c:v>262.75099999999998</c:v>
                </c:pt>
                <c:pt idx="505">
                  <c:v>255.91</c:v>
                </c:pt>
                <c:pt idx="506">
                  <c:v>263.87299999999999</c:v>
                </c:pt>
                <c:pt idx="507">
                  <c:v>271.63200000000001</c:v>
                </c:pt>
                <c:pt idx="508">
                  <c:v>282.22500000000002</c:v>
                </c:pt>
                <c:pt idx="509" formatCode="General">
                  <c:v>297.137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2B-469E-8BCD-D72AF8CAB7E9}"/>
            </c:ext>
          </c:extLst>
        </c:ser>
        <c:ser>
          <c:idx val="6"/>
          <c:order val="6"/>
          <c:tx>
            <c:strRef>
              <c:f>'directH (vw)'!$B$12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(vw)'!$F$12:$SU$12</c:f>
              <c:numCache>
                <c:formatCode>0</c:formatCode>
                <c:ptCount val="510"/>
                <c:pt idx="0">
                  <c:v>380.435</c:v>
                </c:pt>
                <c:pt idx="1">
                  <c:v>382.31700000000001</c:v>
                </c:pt>
                <c:pt idx="2">
                  <c:v>387.97</c:v>
                </c:pt>
                <c:pt idx="3">
                  <c:v>393.38</c:v>
                </c:pt>
                <c:pt idx="4">
                  <c:v>391.95499999999998</c:v>
                </c:pt>
                <c:pt idx="5">
                  <c:v>390.36200000000002</c:v>
                </c:pt>
                <c:pt idx="6">
                  <c:v>384.67200000000003</c:v>
                </c:pt>
                <c:pt idx="7">
                  <c:v>377.83699999999999</c:v>
                </c:pt>
                <c:pt idx="8">
                  <c:v>390.01900000000001</c:v>
                </c:pt>
                <c:pt idx="9">
                  <c:v>376.089</c:v>
                </c:pt>
                <c:pt idx="10">
                  <c:v>372.14400000000001</c:v>
                </c:pt>
                <c:pt idx="11">
                  <c:v>340.83800000000002</c:v>
                </c:pt>
                <c:pt idx="12">
                  <c:v>319.601</c:v>
                </c:pt>
                <c:pt idx="13">
                  <c:v>341.84800000000001</c:v>
                </c:pt>
                <c:pt idx="14">
                  <c:v>334.58</c:v>
                </c:pt>
                <c:pt idx="15">
                  <c:v>344.47300000000001</c:v>
                </c:pt>
                <c:pt idx="16">
                  <c:v>317.24599999999998</c:v>
                </c:pt>
                <c:pt idx="17">
                  <c:v>272.27600000000001</c:v>
                </c:pt>
                <c:pt idx="18">
                  <c:v>223.173</c:v>
                </c:pt>
                <c:pt idx="19">
                  <c:v>231.852</c:v>
                </c:pt>
                <c:pt idx="20">
                  <c:v>303.88900000000001</c:v>
                </c:pt>
                <c:pt idx="21">
                  <c:v>324.52499999999998</c:v>
                </c:pt>
                <c:pt idx="22">
                  <c:v>361.66199999999998</c:v>
                </c:pt>
                <c:pt idx="23">
                  <c:v>367.02100000000002</c:v>
                </c:pt>
                <c:pt idx="24">
                  <c:v>365.14400000000001</c:v>
                </c:pt>
                <c:pt idx="25">
                  <c:v>347.45499999999998</c:v>
                </c:pt>
                <c:pt idx="26">
                  <c:v>350.14</c:v>
                </c:pt>
                <c:pt idx="27">
                  <c:v>375.62299999999999</c:v>
                </c:pt>
                <c:pt idx="28">
                  <c:v>407.52499999999998</c:v>
                </c:pt>
                <c:pt idx="29">
                  <c:v>408.09</c:v>
                </c:pt>
                <c:pt idx="30">
                  <c:v>405.62400000000002</c:v>
                </c:pt>
                <c:pt idx="31">
                  <c:v>412.18900000000002</c:v>
                </c:pt>
                <c:pt idx="32">
                  <c:v>431.35199999999998</c:v>
                </c:pt>
                <c:pt idx="33">
                  <c:v>468.08499999999998</c:v>
                </c:pt>
                <c:pt idx="34">
                  <c:v>486.87799999999999</c:v>
                </c:pt>
                <c:pt idx="35">
                  <c:v>488.08100000000002</c:v>
                </c:pt>
                <c:pt idx="36">
                  <c:v>466.88099999999997</c:v>
                </c:pt>
                <c:pt idx="37">
                  <c:v>463.59</c:v>
                </c:pt>
                <c:pt idx="38">
                  <c:v>465.76799999999997</c:v>
                </c:pt>
                <c:pt idx="39">
                  <c:v>482.495</c:v>
                </c:pt>
                <c:pt idx="40">
                  <c:v>488.00900000000001</c:v>
                </c:pt>
                <c:pt idx="41">
                  <c:v>501.78100000000001</c:v>
                </c:pt>
                <c:pt idx="42">
                  <c:v>510.358</c:v>
                </c:pt>
                <c:pt idx="43">
                  <c:v>516.697</c:v>
                </c:pt>
                <c:pt idx="44">
                  <c:v>459.63299999999998</c:v>
                </c:pt>
                <c:pt idx="45">
                  <c:v>445.59699999999998</c:v>
                </c:pt>
                <c:pt idx="46">
                  <c:v>424.83199999999999</c:v>
                </c:pt>
                <c:pt idx="47">
                  <c:v>405.75599999999997</c:v>
                </c:pt>
                <c:pt idx="48">
                  <c:v>441.32900000000001</c:v>
                </c:pt>
                <c:pt idx="49">
                  <c:v>453.61</c:v>
                </c:pt>
                <c:pt idx="50">
                  <c:v>510.29500000000002</c:v>
                </c:pt>
                <c:pt idx="51">
                  <c:v>514.05799999999999</c:v>
                </c:pt>
                <c:pt idx="52">
                  <c:v>492.565</c:v>
                </c:pt>
                <c:pt idx="53">
                  <c:v>465.62200000000001</c:v>
                </c:pt>
                <c:pt idx="54">
                  <c:v>449.77800000000002</c:v>
                </c:pt>
                <c:pt idx="55">
                  <c:v>401.851</c:v>
                </c:pt>
                <c:pt idx="56">
                  <c:v>368.84800000000001</c:v>
                </c:pt>
                <c:pt idx="57">
                  <c:v>453.762</c:v>
                </c:pt>
                <c:pt idx="58">
                  <c:v>537.59100000000001</c:v>
                </c:pt>
                <c:pt idx="59">
                  <c:v>570.44100000000003</c:v>
                </c:pt>
                <c:pt idx="60">
                  <c:v>620.577</c:v>
                </c:pt>
                <c:pt idx="61">
                  <c:v>610.89700000000005</c:v>
                </c:pt>
                <c:pt idx="62">
                  <c:v>599.81399999999996</c:v>
                </c:pt>
                <c:pt idx="63">
                  <c:v>584.72699999999998</c:v>
                </c:pt>
                <c:pt idx="64">
                  <c:v>576.029</c:v>
                </c:pt>
                <c:pt idx="65">
                  <c:v>576.53499999999997</c:v>
                </c:pt>
                <c:pt idx="66">
                  <c:v>532.74699999999996</c:v>
                </c:pt>
                <c:pt idx="67">
                  <c:v>494.03</c:v>
                </c:pt>
                <c:pt idx="68">
                  <c:v>494.80200000000002</c:v>
                </c:pt>
                <c:pt idx="69">
                  <c:v>639.85599999999999</c:v>
                </c:pt>
                <c:pt idx="70">
                  <c:v>696.41200000000003</c:v>
                </c:pt>
                <c:pt idx="71">
                  <c:v>654.68499999999995</c:v>
                </c:pt>
                <c:pt idx="72">
                  <c:v>776.88599999999997</c:v>
                </c:pt>
                <c:pt idx="73">
                  <c:v>793.13</c:v>
                </c:pt>
                <c:pt idx="74">
                  <c:v>687.26199999999994</c:v>
                </c:pt>
                <c:pt idx="75">
                  <c:v>576.53399999999999</c:v>
                </c:pt>
                <c:pt idx="76">
                  <c:v>472.28899999999999</c:v>
                </c:pt>
                <c:pt idx="77">
                  <c:v>435.19600000000003</c:v>
                </c:pt>
                <c:pt idx="78">
                  <c:v>332.03199999999998</c:v>
                </c:pt>
                <c:pt idx="79">
                  <c:v>309.30700000000002</c:v>
                </c:pt>
                <c:pt idx="80">
                  <c:v>335.59800000000001</c:v>
                </c:pt>
                <c:pt idx="81">
                  <c:v>264.41899999999998</c:v>
                </c:pt>
                <c:pt idx="82">
                  <c:v>229.94499999999999</c:v>
                </c:pt>
                <c:pt idx="83">
                  <c:v>206.453</c:v>
                </c:pt>
                <c:pt idx="84">
                  <c:v>215.80799999999999</c:v>
                </c:pt>
                <c:pt idx="85">
                  <c:v>256.31299999999999</c:v>
                </c:pt>
                <c:pt idx="86">
                  <c:v>255.744</c:v>
                </c:pt>
                <c:pt idx="87">
                  <c:v>214.053</c:v>
                </c:pt>
                <c:pt idx="88">
                  <c:v>188.11</c:v>
                </c:pt>
                <c:pt idx="89">
                  <c:v>179.8</c:v>
                </c:pt>
                <c:pt idx="90">
                  <c:v>171.327</c:v>
                </c:pt>
                <c:pt idx="91">
                  <c:v>148.172</c:v>
                </c:pt>
                <c:pt idx="92">
                  <c:v>148.459</c:v>
                </c:pt>
                <c:pt idx="93">
                  <c:v>151.50200000000001</c:v>
                </c:pt>
                <c:pt idx="94">
                  <c:v>152.50299999999999</c:v>
                </c:pt>
                <c:pt idx="95">
                  <c:v>150.577</c:v>
                </c:pt>
                <c:pt idx="96">
                  <c:v>150.511</c:v>
                </c:pt>
                <c:pt idx="97">
                  <c:v>150.46100000000001</c:v>
                </c:pt>
                <c:pt idx="98">
                  <c:v>150.06700000000001</c:v>
                </c:pt>
                <c:pt idx="99">
                  <c:v>151.68299999999999</c:v>
                </c:pt>
                <c:pt idx="100">
                  <c:v>152.91499999999999</c:v>
                </c:pt>
                <c:pt idx="101">
                  <c:v>149.29400000000001</c:v>
                </c:pt>
                <c:pt idx="102">
                  <c:v>146.37100000000001</c:v>
                </c:pt>
                <c:pt idx="103">
                  <c:v>150.98699999999999</c:v>
                </c:pt>
                <c:pt idx="104">
                  <c:v>158.32</c:v>
                </c:pt>
                <c:pt idx="105">
                  <c:v>169.57599999999999</c:v>
                </c:pt>
                <c:pt idx="106">
                  <c:v>166.65899999999999</c:v>
                </c:pt>
                <c:pt idx="107">
                  <c:v>165.09</c:v>
                </c:pt>
                <c:pt idx="108">
                  <c:v>160.87799999999999</c:v>
                </c:pt>
                <c:pt idx="109">
                  <c:v>162.255</c:v>
                </c:pt>
                <c:pt idx="110">
                  <c:v>164.73099999999999</c:v>
                </c:pt>
                <c:pt idx="111">
                  <c:v>151.529</c:v>
                </c:pt>
                <c:pt idx="112">
                  <c:v>148.56</c:v>
                </c:pt>
                <c:pt idx="113">
                  <c:v>144.86500000000001</c:v>
                </c:pt>
                <c:pt idx="114">
                  <c:v>143.97399999999999</c:v>
                </c:pt>
                <c:pt idx="115">
                  <c:v>143.04499999999999</c:v>
                </c:pt>
                <c:pt idx="116">
                  <c:v>146.31100000000001</c:v>
                </c:pt>
                <c:pt idx="117">
                  <c:v>154.059</c:v>
                </c:pt>
                <c:pt idx="118">
                  <c:v>160.93799999999999</c:v>
                </c:pt>
                <c:pt idx="119">
                  <c:v>160.81899999999999</c:v>
                </c:pt>
                <c:pt idx="120">
                  <c:v>160.68799999999999</c:v>
                </c:pt>
                <c:pt idx="121">
                  <c:v>163.30699999999999</c:v>
                </c:pt>
                <c:pt idx="122">
                  <c:v>165.50800000000001</c:v>
                </c:pt>
                <c:pt idx="123">
                  <c:v>172.667</c:v>
                </c:pt>
                <c:pt idx="124">
                  <c:v>168.56299999999999</c:v>
                </c:pt>
                <c:pt idx="125">
                  <c:v>165.13800000000001</c:v>
                </c:pt>
                <c:pt idx="126">
                  <c:v>161.77000000000001</c:v>
                </c:pt>
                <c:pt idx="127">
                  <c:v>156.32</c:v>
                </c:pt>
                <c:pt idx="128">
                  <c:v>154.74700000000001</c:v>
                </c:pt>
                <c:pt idx="129">
                  <c:v>154.67500000000001</c:v>
                </c:pt>
                <c:pt idx="130">
                  <c:v>157.33000000000001</c:v>
                </c:pt>
                <c:pt idx="131">
                  <c:v>157.22200000000001</c:v>
                </c:pt>
                <c:pt idx="132">
                  <c:v>159.02199999999999</c:v>
                </c:pt>
                <c:pt idx="133">
                  <c:v>159.221</c:v>
                </c:pt>
                <c:pt idx="134">
                  <c:v>160.05000000000001</c:v>
                </c:pt>
                <c:pt idx="135">
                  <c:v>162.64599999999999</c:v>
                </c:pt>
                <c:pt idx="136">
                  <c:v>164.17099999999999</c:v>
                </c:pt>
                <c:pt idx="137">
                  <c:v>164.32900000000001</c:v>
                </c:pt>
                <c:pt idx="138">
                  <c:v>164.06100000000001</c:v>
                </c:pt>
                <c:pt idx="139">
                  <c:v>168.62899999999999</c:v>
                </c:pt>
                <c:pt idx="140">
                  <c:v>167.81</c:v>
                </c:pt>
                <c:pt idx="141">
                  <c:v>166.15600000000001</c:v>
                </c:pt>
                <c:pt idx="142">
                  <c:v>167.471</c:v>
                </c:pt>
                <c:pt idx="143">
                  <c:v>177.73699999999999</c:v>
                </c:pt>
                <c:pt idx="144">
                  <c:v>182.69399999999999</c:v>
                </c:pt>
                <c:pt idx="145">
                  <c:v>192.10900000000001</c:v>
                </c:pt>
                <c:pt idx="146">
                  <c:v>192.1</c:v>
                </c:pt>
                <c:pt idx="147">
                  <c:v>184.654</c:v>
                </c:pt>
                <c:pt idx="148">
                  <c:v>185.61799999999999</c:v>
                </c:pt>
                <c:pt idx="149">
                  <c:v>185.91</c:v>
                </c:pt>
                <c:pt idx="150">
                  <c:v>183.928</c:v>
                </c:pt>
                <c:pt idx="151">
                  <c:v>181.93199999999999</c:v>
                </c:pt>
                <c:pt idx="152">
                  <c:v>187.904</c:v>
                </c:pt>
                <c:pt idx="153">
                  <c:v>199.46299999999999</c:v>
                </c:pt>
                <c:pt idx="154">
                  <c:v>203.226</c:v>
                </c:pt>
                <c:pt idx="155">
                  <c:v>202.47399999999999</c:v>
                </c:pt>
                <c:pt idx="156">
                  <c:v>195.751</c:v>
                </c:pt>
                <c:pt idx="157">
                  <c:v>193.869</c:v>
                </c:pt>
                <c:pt idx="158">
                  <c:v>194.16800000000001</c:v>
                </c:pt>
                <c:pt idx="159">
                  <c:v>194.982</c:v>
                </c:pt>
                <c:pt idx="160">
                  <c:v>193.41499999999999</c:v>
                </c:pt>
                <c:pt idx="161">
                  <c:v>187.166</c:v>
                </c:pt>
                <c:pt idx="162">
                  <c:v>189.27699999999999</c:v>
                </c:pt>
                <c:pt idx="163">
                  <c:v>183.54599999999999</c:v>
                </c:pt>
                <c:pt idx="164">
                  <c:v>175.69800000000001</c:v>
                </c:pt>
                <c:pt idx="165">
                  <c:v>170.47200000000001</c:v>
                </c:pt>
                <c:pt idx="166">
                  <c:v>166.839</c:v>
                </c:pt>
                <c:pt idx="167">
                  <c:v>177.35300000000001</c:v>
                </c:pt>
                <c:pt idx="168">
                  <c:v>191.31700000000001</c:v>
                </c:pt>
                <c:pt idx="169">
                  <c:v>195.61500000000001</c:v>
                </c:pt>
                <c:pt idx="170">
                  <c:v>192.91200000000001</c:v>
                </c:pt>
                <c:pt idx="171">
                  <c:v>180.16399999999999</c:v>
                </c:pt>
                <c:pt idx="172">
                  <c:v>174.57300000000001</c:v>
                </c:pt>
                <c:pt idx="173">
                  <c:v>175.71199999999999</c:v>
                </c:pt>
                <c:pt idx="174">
                  <c:v>179.21600000000001</c:v>
                </c:pt>
                <c:pt idx="175">
                  <c:v>181.405</c:v>
                </c:pt>
                <c:pt idx="176">
                  <c:v>181.68700000000001</c:v>
                </c:pt>
                <c:pt idx="177">
                  <c:v>186.70599999999999</c:v>
                </c:pt>
                <c:pt idx="178">
                  <c:v>193.333</c:v>
                </c:pt>
                <c:pt idx="179">
                  <c:v>194.595</c:v>
                </c:pt>
                <c:pt idx="180">
                  <c:v>201.56899999999999</c:v>
                </c:pt>
                <c:pt idx="181">
                  <c:v>207.001</c:v>
                </c:pt>
                <c:pt idx="182">
                  <c:v>210.95500000000001</c:v>
                </c:pt>
                <c:pt idx="183">
                  <c:v>211.74</c:v>
                </c:pt>
                <c:pt idx="184">
                  <c:v>220.214</c:v>
                </c:pt>
                <c:pt idx="185">
                  <c:v>223.601</c:v>
                </c:pt>
                <c:pt idx="186">
                  <c:v>222.83600000000001</c:v>
                </c:pt>
                <c:pt idx="187">
                  <c:v>216.65100000000001</c:v>
                </c:pt>
                <c:pt idx="188">
                  <c:v>215.364</c:v>
                </c:pt>
                <c:pt idx="189">
                  <c:v>216.44</c:v>
                </c:pt>
                <c:pt idx="190">
                  <c:v>211.74700000000001</c:v>
                </c:pt>
                <c:pt idx="191">
                  <c:v>200.798</c:v>
                </c:pt>
                <c:pt idx="192">
                  <c:v>205.15899999999999</c:v>
                </c:pt>
                <c:pt idx="193">
                  <c:v>206.69</c:v>
                </c:pt>
                <c:pt idx="194">
                  <c:v>209.72499999999999</c:v>
                </c:pt>
                <c:pt idx="195">
                  <c:v>215.66900000000001</c:v>
                </c:pt>
                <c:pt idx="196">
                  <c:v>211.214</c:v>
                </c:pt>
                <c:pt idx="197">
                  <c:v>212.87299999999999</c:v>
                </c:pt>
                <c:pt idx="198">
                  <c:v>210.62799999999999</c:v>
                </c:pt>
                <c:pt idx="199">
                  <c:v>221.48599999999999</c:v>
                </c:pt>
                <c:pt idx="200">
                  <c:v>220.40799999999999</c:v>
                </c:pt>
                <c:pt idx="201">
                  <c:v>209.93</c:v>
                </c:pt>
                <c:pt idx="202">
                  <c:v>202.24199999999999</c:v>
                </c:pt>
                <c:pt idx="203">
                  <c:v>197.99600000000001</c:v>
                </c:pt>
                <c:pt idx="204">
                  <c:v>195.917</c:v>
                </c:pt>
                <c:pt idx="205">
                  <c:v>238.649</c:v>
                </c:pt>
                <c:pt idx="206">
                  <c:v>231.02</c:v>
                </c:pt>
                <c:pt idx="207">
                  <c:v>221.881</c:v>
                </c:pt>
                <c:pt idx="208">
                  <c:v>219.06399999999999</c:v>
                </c:pt>
                <c:pt idx="209">
                  <c:v>214.64</c:v>
                </c:pt>
                <c:pt idx="210">
                  <c:v>222.55099999999999</c:v>
                </c:pt>
                <c:pt idx="211">
                  <c:v>223.94800000000001</c:v>
                </c:pt>
                <c:pt idx="212">
                  <c:v>220.179</c:v>
                </c:pt>
                <c:pt idx="213">
                  <c:v>218.946</c:v>
                </c:pt>
                <c:pt idx="214">
                  <c:v>221.36099999999999</c:v>
                </c:pt>
                <c:pt idx="215">
                  <c:v>223.26400000000001</c:v>
                </c:pt>
                <c:pt idx="216">
                  <c:v>218.18100000000001</c:v>
                </c:pt>
                <c:pt idx="217">
                  <c:v>217.869</c:v>
                </c:pt>
                <c:pt idx="218">
                  <c:v>216.459</c:v>
                </c:pt>
                <c:pt idx="219">
                  <c:v>214.72</c:v>
                </c:pt>
                <c:pt idx="220">
                  <c:v>226.61</c:v>
                </c:pt>
                <c:pt idx="221">
                  <c:v>239.328</c:v>
                </c:pt>
                <c:pt idx="222">
                  <c:v>249.33</c:v>
                </c:pt>
                <c:pt idx="223">
                  <c:v>266.09699999999998</c:v>
                </c:pt>
                <c:pt idx="224">
                  <c:v>272.387</c:v>
                </c:pt>
                <c:pt idx="225">
                  <c:v>249.893</c:v>
                </c:pt>
                <c:pt idx="226">
                  <c:v>242.82400000000001</c:v>
                </c:pt>
                <c:pt idx="227">
                  <c:v>237.17</c:v>
                </c:pt>
                <c:pt idx="228">
                  <c:v>241.143</c:v>
                </c:pt>
                <c:pt idx="229">
                  <c:v>242.82499999999999</c:v>
                </c:pt>
                <c:pt idx="230">
                  <c:v>251.28299999999999</c:v>
                </c:pt>
                <c:pt idx="231">
                  <c:v>260.73500000000001</c:v>
                </c:pt>
                <c:pt idx="232">
                  <c:v>277.97699999999998</c:v>
                </c:pt>
                <c:pt idx="233">
                  <c:v>260.84199999999998</c:v>
                </c:pt>
                <c:pt idx="234">
                  <c:v>239.28</c:v>
                </c:pt>
                <c:pt idx="235">
                  <c:v>237.756</c:v>
                </c:pt>
                <c:pt idx="236">
                  <c:v>236.93600000000001</c:v>
                </c:pt>
                <c:pt idx="237">
                  <c:v>209.148</c:v>
                </c:pt>
                <c:pt idx="238">
                  <c:v>208.45</c:v>
                </c:pt>
                <c:pt idx="239">
                  <c:v>205.03399999999999</c:v>
                </c:pt>
                <c:pt idx="240">
                  <c:v>225.08500000000001</c:v>
                </c:pt>
                <c:pt idx="241">
                  <c:v>240.94200000000001</c:v>
                </c:pt>
                <c:pt idx="242">
                  <c:v>251.24600000000001</c:v>
                </c:pt>
                <c:pt idx="243">
                  <c:v>250.23099999999999</c:v>
                </c:pt>
                <c:pt idx="244">
                  <c:v>253.292</c:v>
                </c:pt>
                <c:pt idx="245">
                  <c:v>233.386</c:v>
                </c:pt>
                <c:pt idx="246">
                  <c:v>218.26300000000001</c:v>
                </c:pt>
                <c:pt idx="247">
                  <c:v>219.39599999999999</c:v>
                </c:pt>
                <c:pt idx="248">
                  <c:v>219.77500000000001</c:v>
                </c:pt>
                <c:pt idx="249">
                  <c:v>221.47800000000001</c:v>
                </c:pt>
                <c:pt idx="250">
                  <c:v>233.62200000000001</c:v>
                </c:pt>
                <c:pt idx="251">
                  <c:v>244.05799999999999</c:v>
                </c:pt>
                <c:pt idx="252">
                  <c:v>237.41900000000001</c:v>
                </c:pt>
                <c:pt idx="253">
                  <c:v>224.505</c:v>
                </c:pt>
                <c:pt idx="254">
                  <c:v>222.846</c:v>
                </c:pt>
                <c:pt idx="255">
                  <c:v>230.71899999999999</c:v>
                </c:pt>
                <c:pt idx="256">
                  <c:v>236.399</c:v>
                </c:pt>
                <c:pt idx="257">
                  <c:v>234.863</c:v>
                </c:pt>
                <c:pt idx="258">
                  <c:v>250.86600000000001</c:v>
                </c:pt>
                <c:pt idx="259">
                  <c:v>260.483</c:v>
                </c:pt>
                <c:pt idx="260">
                  <c:v>262.37599999999998</c:v>
                </c:pt>
                <c:pt idx="261">
                  <c:v>261.12200000000001</c:v>
                </c:pt>
                <c:pt idx="262">
                  <c:v>253.523</c:v>
                </c:pt>
                <c:pt idx="263">
                  <c:v>245.185</c:v>
                </c:pt>
                <c:pt idx="264">
                  <c:v>236.14</c:v>
                </c:pt>
                <c:pt idx="265">
                  <c:v>242.31</c:v>
                </c:pt>
                <c:pt idx="266">
                  <c:v>263.26299999999998</c:v>
                </c:pt>
                <c:pt idx="267">
                  <c:v>283.87</c:v>
                </c:pt>
                <c:pt idx="268">
                  <c:v>283.86599999999999</c:v>
                </c:pt>
                <c:pt idx="269">
                  <c:v>282.11599999999999</c:v>
                </c:pt>
                <c:pt idx="270">
                  <c:v>283.00200000000001</c:v>
                </c:pt>
                <c:pt idx="271">
                  <c:v>267.79899999999998</c:v>
                </c:pt>
                <c:pt idx="272">
                  <c:v>280.20800000000003</c:v>
                </c:pt>
                <c:pt idx="273">
                  <c:v>288.56599999999997</c:v>
                </c:pt>
                <c:pt idx="274">
                  <c:v>288.45499999999998</c:v>
                </c:pt>
                <c:pt idx="275">
                  <c:v>296.33699999999999</c:v>
                </c:pt>
                <c:pt idx="276">
                  <c:v>309.09699999999998</c:v>
                </c:pt>
                <c:pt idx="277">
                  <c:v>325.57799999999997</c:v>
                </c:pt>
                <c:pt idx="278">
                  <c:v>321.51299999999998</c:v>
                </c:pt>
                <c:pt idx="279">
                  <c:v>313.82299999999998</c:v>
                </c:pt>
                <c:pt idx="280">
                  <c:v>317.45999999999998</c:v>
                </c:pt>
                <c:pt idx="281">
                  <c:v>310.31900000000002</c:v>
                </c:pt>
                <c:pt idx="282">
                  <c:v>318.31900000000002</c:v>
                </c:pt>
                <c:pt idx="283">
                  <c:v>316.52100000000002</c:v>
                </c:pt>
                <c:pt idx="284">
                  <c:v>317.70400000000001</c:v>
                </c:pt>
                <c:pt idx="285">
                  <c:v>298.40600000000001</c:v>
                </c:pt>
                <c:pt idx="286">
                  <c:v>283.209</c:v>
                </c:pt>
                <c:pt idx="287">
                  <c:v>276.988</c:v>
                </c:pt>
                <c:pt idx="288">
                  <c:v>275.07600000000002</c:v>
                </c:pt>
                <c:pt idx="289">
                  <c:v>271.99700000000001</c:v>
                </c:pt>
                <c:pt idx="290">
                  <c:v>283.09800000000001</c:v>
                </c:pt>
                <c:pt idx="291">
                  <c:v>291.46800000000002</c:v>
                </c:pt>
                <c:pt idx="292">
                  <c:v>295.79300000000001</c:v>
                </c:pt>
                <c:pt idx="293">
                  <c:v>285.92500000000001</c:v>
                </c:pt>
                <c:pt idx="294">
                  <c:v>298.55399999999997</c:v>
                </c:pt>
                <c:pt idx="295">
                  <c:v>290.42099999999999</c:v>
                </c:pt>
                <c:pt idx="296">
                  <c:v>277.5</c:v>
                </c:pt>
                <c:pt idx="297">
                  <c:v>259.40300000000002</c:v>
                </c:pt>
                <c:pt idx="298">
                  <c:v>258.54599999999999</c:v>
                </c:pt>
                <c:pt idx="299">
                  <c:v>258.38400000000001</c:v>
                </c:pt>
                <c:pt idx="300">
                  <c:v>273.54399999999998</c:v>
                </c:pt>
                <c:pt idx="301">
                  <c:v>274.976</c:v>
                </c:pt>
                <c:pt idx="302">
                  <c:v>277.78300000000002</c:v>
                </c:pt>
                <c:pt idx="303">
                  <c:v>273.45100000000002</c:v>
                </c:pt>
                <c:pt idx="304">
                  <c:v>266.83100000000002</c:v>
                </c:pt>
                <c:pt idx="305">
                  <c:v>269.85000000000002</c:v>
                </c:pt>
                <c:pt idx="306">
                  <c:v>270.411</c:v>
                </c:pt>
                <c:pt idx="307">
                  <c:v>267.68200000000002</c:v>
                </c:pt>
                <c:pt idx="308">
                  <c:v>262.00099999999998</c:v>
                </c:pt>
                <c:pt idx="309">
                  <c:v>262.93299999999999</c:v>
                </c:pt>
                <c:pt idx="310">
                  <c:v>271.37700000000001</c:v>
                </c:pt>
                <c:pt idx="311">
                  <c:v>289.54899999999998</c:v>
                </c:pt>
                <c:pt idx="312">
                  <c:v>316.21100000000001</c:v>
                </c:pt>
                <c:pt idx="313">
                  <c:v>300.173</c:v>
                </c:pt>
                <c:pt idx="314">
                  <c:v>300.31700000000001</c:v>
                </c:pt>
                <c:pt idx="315">
                  <c:v>286.839</c:v>
                </c:pt>
                <c:pt idx="316">
                  <c:v>284.76799999999997</c:v>
                </c:pt>
                <c:pt idx="317">
                  <c:v>277.32400000000001</c:v>
                </c:pt>
                <c:pt idx="318">
                  <c:v>281.61200000000002</c:v>
                </c:pt>
                <c:pt idx="319">
                  <c:v>275.471</c:v>
                </c:pt>
                <c:pt idx="320">
                  <c:v>291.81</c:v>
                </c:pt>
                <c:pt idx="321">
                  <c:v>295.721</c:v>
                </c:pt>
                <c:pt idx="322">
                  <c:v>297.41000000000003</c:v>
                </c:pt>
                <c:pt idx="323">
                  <c:v>301.99700000000001</c:v>
                </c:pt>
                <c:pt idx="324">
                  <c:v>313.149</c:v>
                </c:pt>
                <c:pt idx="325">
                  <c:v>302.75900000000001</c:v>
                </c:pt>
                <c:pt idx="326">
                  <c:v>299.577</c:v>
                </c:pt>
                <c:pt idx="327">
                  <c:v>292.53500000000003</c:v>
                </c:pt>
                <c:pt idx="328">
                  <c:v>269.983</c:v>
                </c:pt>
                <c:pt idx="329">
                  <c:v>275.02600000000001</c:v>
                </c:pt>
                <c:pt idx="330">
                  <c:v>281.62099999999998</c:v>
                </c:pt>
                <c:pt idx="331">
                  <c:v>269.44499999999999</c:v>
                </c:pt>
                <c:pt idx="332">
                  <c:v>286.25700000000001</c:v>
                </c:pt>
                <c:pt idx="333">
                  <c:v>310.23399999999998</c:v>
                </c:pt>
                <c:pt idx="334">
                  <c:v>327.56099999999998</c:v>
                </c:pt>
                <c:pt idx="335">
                  <c:v>333.89499999999998</c:v>
                </c:pt>
                <c:pt idx="336">
                  <c:v>330.47699999999998</c:v>
                </c:pt>
                <c:pt idx="337">
                  <c:v>321.75</c:v>
                </c:pt>
                <c:pt idx="338">
                  <c:v>315.14</c:v>
                </c:pt>
                <c:pt idx="339">
                  <c:v>314.77499999999998</c:v>
                </c:pt>
                <c:pt idx="340">
                  <c:v>316.09699999999998</c:v>
                </c:pt>
                <c:pt idx="341">
                  <c:v>311.71699999999998</c:v>
                </c:pt>
                <c:pt idx="342">
                  <c:v>317.94</c:v>
                </c:pt>
                <c:pt idx="343">
                  <c:v>330.27800000000002</c:v>
                </c:pt>
                <c:pt idx="344">
                  <c:v>345.67200000000003</c:v>
                </c:pt>
                <c:pt idx="345">
                  <c:v>361.762</c:v>
                </c:pt>
                <c:pt idx="346">
                  <c:v>358.35599999999999</c:v>
                </c:pt>
                <c:pt idx="347">
                  <c:v>347.51299999999998</c:v>
                </c:pt>
                <c:pt idx="348">
                  <c:v>345.95499999999998</c:v>
                </c:pt>
                <c:pt idx="349">
                  <c:v>346.32400000000001</c:v>
                </c:pt>
                <c:pt idx="350">
                  <c:v>350.40199999999999</c:v>
                </c:pt>
                <c:pt idx="351">
                  <c:v>333.38900000000001</c:v>
                </c:pt>
                <c:pt idx="352">
                  <c:v>331.37900000000002</c:v>
                </c:pt>
                <c:pt idx="353">
                  <c:v>340.47399999999999</c:v>
                </c:pt>
                <c:pt idx="354">
                  <c:v>364.09500000000003</c:v>
                </c:pt>
                <c:pt idx="355">
                  <c:v>369.428</c:v>
                </c:pt>
                <c:pt idx="356">
                  <c:v>346.57400000000001</c:v>
                </c:pt>
                <c:pt idx="357">
                  <c:v>324.24200000000002</c:v>
                </c:pt>
                <c:pt idx="358">
                  <c:v>324.66500000000002</c:v>
                </c:pt>
                <c:pt idx="359">
                  <c:v>335.78199999999998</c:v>
                </c:pt>
                <c:pt idx="360">
                  <c:v>335.38400000000001</c:v>
                </c:pt>
                <c:pt idx="361">
                  <c:v>340.346</c:v>
                </c:pt>
                <c:pt idx="362">
                  <c:v>356.048</c:v>
                </c:pt>
                <c:pt idx="363">
                  <c:v>358.75900000000001</c:v>
                </c:pt>
                <c:pt idx="364">
                  <c:v>356.04199999999997</c:v>
                </c:pt>
                <c:pt idx="365">
                  <c:v>354.12799999999999</c:v>
                </c:pt>
                <c:pt idx="366">
                  <c:v>361.387</c:v>
                </c:pt>
                <c:pt idx="367">
                  <c:v>360.75599999999997</c:v>
                </c:pt>
                <c:pt idx="368">
                  <c:v>356.79599999999999</c:v>
                </c:pt>
                <c:pt idx="369">
                  <c:v>349.12700000000001</c:v>
                </c:pt>
                <c:pt idx="370">
                  <c:v>353.33699999999999</c:v>
                </c:pt>
                <c:pt idx="371">
                  <c:v>369.60500000000002</c:v>
                </c:pt>
                <c:pt idx="372">
                  <c:v>365.15300000000002</c:v>
                </c:pt>
                <c:pt idx="373">
                  <c:v>384.08100000000002</c:v>
                </c:pt>
                <c:pt idx="374">
                  <c:v>385.77</c:v>
                </c:pt>
                <c:pt idx="375">
                  <c:v>372.084</c:v>
                </c:pt>
                <c:pt idx="376">
                  <c:v>386.14699999999999</c:v>
                </c:pt>
                <c:pt idx="377">
                  <c:v>381.56</c:v>
                </c:pt>
                <c:pt idx="378">
                  <c:v>425.19900000000001</c:v>
                </c:pt>
                <c:pt idx="379">
                  <c:v>441.91800000000001</c:v>
                </c:pt>
                <c:pt idx="380">
                  <c:v>448.983</c:v>
                </c:pt>
                <c:pt idx="381">
                  <c:v>451.25599999999997</c:v>
                </c:pt>
                <c:pt idx="382">
                  <c:v>428.76100000000002</c:v>
                </c:pt>
                <c:pt idx="383">
                  <c:v>414.13099999999997</c:v>
                </c:pt>
                <c:pt idx="384">
                  <c:v>410.80799999999999</c:v>
                </c:pt>
                <c:pt idx="385">
                  <c:v>409.89400000000001</c:v>
                </c:pt>
                <c:pt idx="386">
                  <c:v>404.59100000000001</c:v>
                </c:pt>
                <c:pt idx="387">
                  <c:v>404.54899999999998</c:v>
                </c:pt>
                <c:pt idx="388">
                  <c:v>399.577</c:v>
                </c:pt>
                <c:pt idx="389">
                  <c:v>391.85</c:v>
                </c:pt>
                <c:pt idx="390">
                  <c:v>389.37599999999998</c:v>
                </c:pt>
                <c:pt idx="391">
                  <c:v>384.34399999999999</c:v>
                </c:pt>
                <c:pt idx="392">
                  <c:v>382.66300000000001</c:v>
                </c:pt>
                <c:pt idx="393">
                  <c:v>382.964</c:v>
                </c:pt>
                <c:pt idx="394">
                  <c:v>403.25400000000002</c:v>
                </c:pt>
                <c:pt idx="395">
                  <c:v>423.69400000000002</c:v>
                </c:pt>
                <c:pt idx="396">
                  <c:v>428.31299999999999</c:v>
                </c:pt>
                <c:pt idx="397">
                  <c:v>422.07100000000003</c:v>
                </c:pt>
                <c:pt idx="398">
                  <c:v>421.38200000000001</c:v>
                </c:pt>
                <c:pt idx="399">
                  <c:v>411.45</c:v>
                </c:pt>
                <c:pt idx="400">
                  <c:v>401.18200000000002</c:v>
                </c:pt>
                <c:pt idx="401">
                  <c:v>378.78300000000002</c:v>
                </c:pt>
                <c:pt idx="402">
                  <c:v>394.774</c:v>
                </c:pt>
                <c:pt idx="403">
                  <c:v>383.00200000000001</c:v>
                </c:pt>
                <c:pt idx="404">
                  <c:v>373.61799999999999</c:v>
                </c:pt>
                <c:pt idx="405">
                  <c:v>365.16199999999998</c:v>
                </c:pt>
                <c:pt idx="406">
                  <c:v>359.214</c:v>
                </c:pt>
                <c:pt idx="407">
                  <c:v>362.96800000000002</c:v>
                </c:pt>
                <c:pt idx="408">
                  <c:v>360.06900000000002</c:v>
                </c:pt>
                <c:pt idx="409">
                  <c:v>358.15699999999998</c:v>
                </c:pt>
                <c:pt idx="410">
                  <c:v>369.05799999999999</c:v>
                </c:pt>
                <c:pt idx="411">
                  <c:v>347.363</c:v>
                </c:pt>
                <c:pt idx="412">
                  <c:v>337.85899999999998</c:v>
                </c:pt>
                <c:pt idx="413">
                  <c:v>335.63200000000001</c:v>
                </c:pt>
                <c:pt idx="414">
                  <c:v>323.68700000000001</c:v>
                </c:pt>
                <c:pt idx="415">
                  <c:v>319.53300000000002</c:v>
                </c:pt>
                <c:pt idx="416">
                  <c:v>317.54599999999999</c:v>
                </c:pt>
                <c:pt idx="417">
                  <c:v>296.57799999999997</c:v>
                </c:pt>
                <c:pt idx="418">
                  <c:v>281.41300000000001</c:v>
                </c:pt>
                <c:pt idx="419">
                  <c:v>280.10199999999998</c:v>
                </c:pt>
                <c:pt idx="420">
                  <c:v>285.78100000000001</c:v>
                </c:pt>
                <c:pt idx="421">
                  <c:v>283.47899999999998</c:v>
                </c:pt>
                <c:pt idx="422">
                  <c:v>280.935</c:v>
                </c:pt>
                <c:pt idx="423">
                  <c:v>284.524</c:v>
                </c:pt>
                <c:pt idx="424">
                  <c:v>296.76600000000002</c:v>
                </c:pt>
                <c:pt idx="425">
                  <c:v>301.21899999999999</c:v>
                </c:pt>
                <c:pt idx="426">
                  <c:v>315.25299999999999</c:v>
                </c:pt>
                <c:pt idx="427">
                  <c:v>342.52499999999998</c:v>
                </c:pt>
                <c:pt idx="428">
                  <c:v>327.399</c:v>
                </c:pt>
                <c:pt idx="429">
                  <c:v>322.404</c:v>
                </c:pt>
                <c:pt idx="430">
                  <c:v>307.661</c:v>
                </c:pt>
                <c:pt idx="431">
                  <c:v>298.60399999999998</c:v>
                </c:pt>
                <c:pt idx="432">
                  <c:v>302.85399999999998</c:v>
                </c:pt>
                <c:pt idx="433">
                  <c:v>290.08</c:v>
                </c:pt>
                <c:pt idx="434">
                  <c:v>285.21499999999997</c:v>
                </c:pt>
                <c:pt idx="435">
                  <c:v>284.20800000000003</c:v>
                </c:pt>
                <c:pt idx="436">
                  <c:v>276.86099999999999</c:v>
                </c:pt>
                <c:pt idx="437">
                  <c:v>274.26799999999997</c:v>
                </c:pt>
                <c:pt idx="438">
                  <c:v>272.42599999999999</c:v>
                </c:pt>
                <c:pt idx="439">
                  <c:v>259.80099999999999</c:v>
                </c:pt>
                <c:pt idx="440">
                  <c:v>258.29399999999998</c:v>
                </c:pt>
                <c:pt idx="441">
                  <c:v>255.46600000000001</c:v>
                </c:pt>
                <c:pt idx="442">
                  <c:v>249.31399999999999</c:v>
                </c:pt>
                <c:pt idx="443">
                  <c:v>247.20500000000001</c:v>
                </c:pt>
                <c:pt idx="444">
                  <c:v>248.483</c:v>
                </c:pt>
                <c:pt idx="445">
                  <c:v>251.14</c:v>
                </c:pt>
                <c:pt idx="446">
                  <c:v>248.934</c:v>
                </c:pt>
                <c:pt idx="447">
                  <c:v>250.56299999999999</c:v>
                </c:pt>
                <c:pt idx="448">
                  <c:v>243.69900000000001</c:v>
                </c:pt>
                <c:pt idx="449">
                  <c:v>244.73099999999999</c:v>
                </c:pt>
                <c:pt idx="450">
                  <c:v>250.55500000000001</c:v>
                </c:pt>
                <c:pt idx="451">
                  <c:v>244.78200000000001</c:v>
                </c:pt>
                <c:pt idx="452">
                  <c:v>238.03100000000001</c:v>
                </c:pt>
                <c:pt idx="453">
                  <c:v>236.17</c:v>
                </c:pt>
                <c:pt idx="454">
                  <c:v>234.34899999999999</c:v>
                </c:pt>
                <c:pt idx="455">
                  <c:v>233.929</c:v>
                </c:pt>
                <c:pt idx="456">
                  <c:v>234.46</c:v>
                </c:pt>
                <c:pt idx="457">
                  <c:v>234.31800000000001</c:v>
                </c:pt>
                <c:pt idx="458">
                  <c:v>241.21100000000001</c:v>
                </c:pt>
                <c:pt idx="459">
                  <c:v>243.184</c:v>
                </c:pt>
                <c:pt idx="460">
                  <c:v>238.03200000000001</c:v>
                </c:pt>
                <c:pt idx="461">
                  <c:v>241.56800000000001</c:v>
                </c:pt>
                <c:pt idx="462">
                  <c:v>253.887</c:v>
                </c:pt>
                <c:pt idx="463">
                  <c:v>267.86500000000001</c:v>
                </c:pt>
                <c:pt idx="464">
                  <c:v>270.41399999999999</c:v>
                </c:pt>
                <c:pt idx="465">
                  <c:v>274.238</c:v>
                </c:pt>
                <c:pt idx="466">
                  <c:v>276.57100000000003</c:v>
                </c:pt>
                <c:pt idx="467">
                  <c:v>274.13799999999998</c:v>
                </c:pt>
                <c:pt idx="468">
                  <c:v>270.71199999999999</c:v>
                </c:pt>
                <c:pt idx="469">
                  <c:v>265.88400000000001</c:v>
                </c:pt>
                <c:pt idx="470">
                  <c:v>267.01799999999997</c:v>
                </c:pt>
                <c:pt idx="471">
                  <c:v>267.93099999999998</c:v>
                </c:pt>
                <c:pt idx="472">
                  <c:v>270.67599999999999</c:v>
                </c:pt>
                <c:pt idx="473">
                  <c:v>269.49700000000001</c:v>
                </c:pt>
                <c:pt idx="474">
                  <c:v>265.78100000000001</c:v>
                </c:pt>
                <c:pt idx="475">
                  <c:v>268.76400000000001</c:v>
                </c:pt>
                <c:pt idx="476">
                  <c:v>276.11900000000003</c:v>
                </c:pt>
                <c:pt idx="477">
                  <c:v>275.87900000000002</c:v>
                </c:pt>
                <c:pt idx="478">
                  <c:v>276.11</c:v>
                </c:pt>
                <c:pt idx="479">
                  <c:v>274.286</c:v>
                </c:pt>
                <c:pt idx="480">
                  <c:v>269.40199999999999</c:v>
                </c:pt>
                <c:pt idx="481">
                  <c:v>270.57299999999998</c:v>
                </c:pt>
                <c:pt idx="482">
                  <c:v>264.81799999999998</c:v>
                </c:pt>
                <c:pt idx="483">
                  <c:v>255.857</c:v>
                </c:pt>
                <c:pt idx="484">
                  <c:v>252.75700000000001</c:v>
                </c:pt>
                <c:pt idx="485">
                  <c:v>250.143</c:v>
                </c:pt>
                <c:pt idx="486">
                  <c:v>253.00299999999999</c:v>
                </c:pt>
                <c:pt idx="487">
                  <c:v>251.05699999999999</c:v>
                </c:pt>
                <c:pt idx="488">
                  <c:v>244.96299999999999</c:v>
                </c:pt>
                <c:pt idx="489">
                  <c:v>239.67699999999999</c:v>
                </c:pt>
                <c:pt idx="490">
                  <c:v>242.173</c:v>
                </c:pt>
                <c:pt idx="491">
                  <c:v>245.86600000000001</c:v>
                </c:pt>
                <c:pt idx="492">
                  <c:v>243.791</c:v>
                </c:pt>
                <c:pt idx="493">
                  <c:v>243.46299999999999</c:v>
                </c:pt>
                <c:pt idx="494">
                  <c:v>259.75700000000001</c:v>
                </c:pt>
                <c:pt idx="495">
                  <c:v>261.07</c:v>
                </c:pt>
                <c:pt idx="496">
                  <c:v>261.90199999999999</c:v>
                </c:pt>
                <c:pt idx="497">
                  <c:v>262.43099999999998</c:v>
                </c:pt>
                <c:pt idx="498">
                  <c:v>257.447</c:v>
                </c:pt>
                <c:pt idx="499">
                  <c:v>255.26499999999999</c:v>
                </c:pt>
                <c:pt idx="500">
                  <c:v>254.65799999999999</c:v>
                </c:pt>
                <c:pt idx="501">
                  <c:v>252.035</c:v>
                </c:pt>
                <c:pt idx="502">
                  <c:v>253.30099999999999</c:v>
                </c:pt>
                <c:pt idx="503">
                  <c:v>255.375</c:v>
                </c:pt>
                <c:pt idx="504">
                  <c:v>257.31299999999999</c:v>
                </c:pt>
                <c:pt idx="505">
                  <c:v>245.303</c:v>
                </c:pt>
                <c:pt idx="506">
                  <c:v>251.40700000000001</c:v>
                </c:pt>
                <c:pt idx="507">
                  <c:v>257.46499999999997</c:v>
                </c:pt>
                <c:pt idx="508">
                  <c:v>265.59500000000003</c:v>
                </c:pt>
                <c:pt idx="509" formatCode="General">
                  <c:v>285.50400000000002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2B-469E-8BCD-D72AF8CAB7E9}"/>
            </c:ext>
          </c:extLst>
        </c:ser>
        <c:ser>
          <c:idx val="7"/>
          <c:order val="7"/>
          <c:tx>
            <c:strRef>
              <c:f>'directH (vw)'!$B$13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(vw)'!$F$13:$SU$13</c:f>
              <c:numCache>
                <c:formatCode>0</c:formatCode>
                <c:ptCount val="510"/>
                <c:pt idx="0">
                  <c:v>376.38400000000001</c:v>
                </c:pt>
                <c:pt idx="1">
                  <c:v>382.34399999999999</c:v>
                </c:pt>
                <c:pt idx="2">
                  <c:v>385.90499999999997</c:v>
                </c:pt>
                <c:pt idx="3">
                  <c:v>397.01</c:v>
                </c:pt>
                <c:pt idx="4">
                  <c:v>399.197</c:v>
                </c:pt>
                <c:pt idx="5">
                  <c:v>395.68700000000001</c:v>
                </c:pt>
                <c:pt idx="6">
                  <c:v>379.03100000000001</c:v>
                </c:pt>
                <c:pt idx="7">
                  <c:v>369.846</c:v>
                </c:pt>
                <c:pt idx="8">
                  <c:v>379.78500000000003</c:v>
                </c:pt>
                <c:pt idx="9">
                  <c:v>362.17899999999997</c:v>
                </c:pt>
                <c:pt idx="10">
                  <c:v>359.54500000000002</c:v>
                </c:pt>
                <c:pt idx="11">
                  <c:v>325.702</c:v>
                </c:pt>
                <c:pt idx="12">
                  <c:v>301.75200000000001</c:v>
                </c:pt>
                <c:pt idx="13">
                  <c:v>328.64</c:v>
                </c:pt>
                <c:pt idx="14">
                  <c:v>320.49799999999999</c:v>
                </c:pt>
                <c:pt idx="15">
                  <c:v>339.983</c:v>
                </c:pt>
                <c:pt idx="16">
                  <c:v>300.19600000000003</c:v>
                </c:pt>
                <c:pt idx="17">
                  <c:v>259.541</c:v>
                </c:pt>
                <c:pt idx="18">
                  <c:v>190.495</c:v>
                </c:pt>
                <c:pt idx="19">
                  <c:v>215.75700000000001</c:v>
                </c:pt>
                <c:pt idx="20">
                  <c:v>282.90199999999999</c:v>
                </c:pt>
                <c:pt idx="21">
                  <c:v>306.55900000000003</c:v>
                </c:pt>
                <c:pt idx="22">
                  <c:v>351.63200000000001</c:v>
                </c:pt>
                <c:pt idx="23">
                  <c:v>361.54899999999998</c:v>
                </c:pt>
                <c:pt idx="24">
                  <c:v>353.47800000000001</c:v>
                </c:pt>
                <c:pt idx="25">
                  <c:v>329.863</c:v>
                </c:pt>
                <c:pt idx="26">
                  <c:v>322.233</c:v>
                </c:pt>
                <c:pt idx="27">
                  <c:v>352.17</c:v>
                </c:pt>
                <c:pt idx="28">
                  <c:v>388.851</c:v>
                </c:pt>
                <c:pt idx="29">
                  <c:v>383.48599999999999</c:v>
                </c:pt>
                <c:pt idx="30">
                  <c:v>376.81299999999999</c:v>
                </c:pt>
                <c:pt idx="31">
                  <c:v>386.44400000000002</c:v>
                </c:pt>
                <c:pt idx="32">
                  <c:v>407.66399999999999</c:v>
                </c:pt>
                <c:pt idx="33">
                  <c:v>459.40699999999998</c:v>
                </c:pt>
                <c:pt idx="34">
                  <c:v>485.39499999999998</c:v>
                </c:pt>
                <c:pt idx="35">
                  <c:v>485.49099999999999</c:v>
                </c:pt>
                <c:pt idx="36">
                  <c:v>462.404</c:v>
                </c:pt>
                <c:pt idx="37">
                  <c:v>448.483</c:v>
                </c:pt>
                <c:pt idx="38">
                  <c:v>455.21600000000001</c:v>
                </c:pt>
                <c:pt idx="39">
                  <c:v>468.90800000000002</c:v>
                </c:pt>
                <c:pt idx="40">
                  <c:v>474.16899999999998</c:v>
                </c:pt>
                <c:pt idx="41">
                  <c:v>484.88600000000002</c:v>
                </c:pt>
                <c:pt idx="42">
                  <c:v>495.86799999999999</c:v>
                </c:pt>
                <c:pt idx="43">
                  <c:v>522.94000000000005</c:v>
                </c:pt>
                <c:pt idx="44">
                  <c:v>461.30399999999997</c:v>
                </c:pt>
                <c:pt idx="45">
                  <c:v>433.52</c:v>
                </c:pt>
                <c:pt idx="46">
                  <c:v>410.86</c:v>
                </c:pt>
                <c:pt idx="47">
                  <c:v>387.54500000000002</c:v>
                </c:pt>
                <c:pt idx="48">
                  <c:v>417.08699999999999</c:v>
                </c:pt>
                <c:pt idx="49">
                  <c:v>439.56799999999998</c:v>
                </c:pt>
                <c:pt idx="50">
                  <c:v>520.66600000000005</c:v>
                </c:pt>
                <c:pt idx="51">
                  <c:v>518.64400000000001</c:v>
                </c:pt>
                <c:pt idx="52">
                  <c:v>485.65499999999997</c:v>
                </c:pt>
                <c:pt idx="53">
                  <c:v>455.45499999999998</c:v>
                </c:pt>
                <c:pt idx="54">
                  <c:v>440.26600000000002</c:v>
                </c:pt>
                <c:pt idx="55">
                  <c:v>376.41199999999998</c:v>
                </c:pt>
                <c:pt idx="56">
                  <c:v>334.43</c:v>
                </c:pt>
                <c:pt idx="57">
                  <c:v>443.42</c:v>
                </c:pt>
                <c:pt idx="58">
                  <c:v>558.774</c:v>
                </c:pt>
                <c:pt idx="59">
                  <c:v>582.07399999999996</c:v>
                </c:pt>
                <c:pt idx="60">
                  <c:v>649.65599999999995</c:v>
                </c:pt>
                <c:pt idx="61">
                  <c:v>657.548</c:v>
                </c:pt>
                <c:pt idx="62">
                  <c:v>623.61400000000003</c:v>
                </c:pt>
                <c:pt idx="63">
                  <c:v>595.245</c:v>
                </c:pt>
                <c:pt idx="64">
                  <c:v>587.14499999999998</c:v>
                </c:pt>
                <c:pt idx="65">
                  <c:v>584.76099999999997</c:v>
                </c:pt>
                <c:pt idx="66">
                  <c:v>507.536</c:v>
                </c:pt>
                <c:pt idx="67">
                  <c:v>475.59</c:v>
                </c:pt>
                <c:pt idx="68">
                  <c:v>467.49200000000002</c:v>
                </c:pt>
                <c:pt idx="69">
                  <c:v>648.56899999999996</c:v>
                </c:pt>
                <c:pt idx="70">
                  <c:v>719.15</c:v>
                </c:pt>
                <c:pt idx="71">
                  <c:v>677.79200000000003</c:v>
                </c:pt>
                <c:pt idx="72">
                  <c:v>835.79100000000005</c:v>
                </c:pt>
                <c:pt idx="73">
                  <c:v>870.351</c:v>
                </c:pt>
                <c:pt idx="74">
                  <c:v>709.58799999999997</c:v>
                </c:pt>
                <c:pt idx="75">
                  <c:v>592.97400000000005</c:v>
                </c:pt>
                <c:pt idx="76">
                  <c:v>445.029</c:v>
                </c:pt>
                <c:pt idx="77">
                  <c:v>412.89400000000001</c:v>
                </c:pt>
                <c:pt idx="78">
                  <c:v>315.36</c:v>
                </c:pt>
                <c:pt idx="79">
                  <c:v>296.137</c:v>
                </c:pt>
                <c:pt idx="80">
                  <c:v>327.77699999999999</c:v>
                </c:pt>
                <c:pt idx="81">
                  <c:v>236.57</c:v>
                </c:pt>
                <c:pt idx="82">
                  <c:v>202.76400000000001</c:v>
                </c:pt>
                <c:pt idx="83">
                  <c:v>184.791</c:v>
                </c:pt>
                <c:pt idx="84">
                  <c:v>197.88399999999999</c:v>
                </c:pt>
                <c:pt idx="85">
                  <c:v>245.399</c:v>
                </c:pt>
                <c:pt idx="86">
                  <c:v>249.226</c:v>
                </c:pt>
                <c:pt idx="87">
                  <c:v>207.26</c:v>
                </c:pt>
                <c:pt idx="88">
                  <c:v>180.54599999999999</c:v>
                </c:pt>
                <c:pt idx="89">
                  <c:v>166.215</c:v>
                </c:pt>
                <c:pt idx="90">
                  <c:v>159.21700000000001</c:v>
                </c:pt>
                <c:pt idx="91">
                  <c:v>133.559</c:v>
                </c:pt>
                <c:pt idx="92">
                  <c:v>134.18</c:v>
                </c:pt>
                <c:pt idx="93">
                  <c:v>136.02799999999999</c:v>
                </c:pt>
                <c:pt idx="94">
                  <c:v>136.94900000000001</c:v>
                </c:pt>
                <c:pt idx="95">
                  <c:v>135.33799999999999</c:v>
                </c:pt>
                <c:pt idx="96">
                  <c:v>134.303</c:v>
                </c:pt>
                <c:pt idx="97">
                  <c:v>134.27099999999999</c:v>
                </c:pt>
                <c:pt idx="98">
                  <c:v>133.40100000000001</c:v>
                </c:pt>
                <c:pt idx="99">
                  <c:v>135.03899999999999</c:v>
                </c:pt>
                <c:pt idx="100">
                  <c:v>135.78700000000001</c:v>
                </c:pt>
                <c:pt idx="101">
                  <c:v>132.529</c:v>
                </c:pt>
                <c:pt idx="102">
                  <c:v>130.80500000000001</c:v>
                </c:pt>
                <c:pt idx="103">
                  <c:v>135.21100000000001</c:v>
                </c:pt>
                <c:pt idx="104">
                  <c:v>143.73099999999999</c:v>
                </c:pt>
                <c:pt idx="105">
                  <c:v>152.39400000000001</c:v>
                </c:pt>
                <c:pt idx="106">
                  <c:v>150.244</c:v>
                </c:pt>
                <c:pt idx="107">
                  <c:v>149.245</c:v>
                </c:pt>
                <c:pt idx="108">
                  <c:v>144.91200000000001</c:v>
                </c:pt>
                <c:pt idx="109">
                  <c:v>148.852</c:v>
                </c:pt>
                <c:pt idx="110">
                  <c:v>149.92400000000001</c:v>
                </c:pt>
                <c:pt idx="111">
                  <c:v>136.97900000000001</c:v>
                </c:pt>
                <c:pt idx="112">
                  <c:v>133.47999999999999</c:v>
                </c:pt>
                <c:pt idx="113">
                  <c:v>130.06399999999999</c:v>
                </c:pt>
                <c:pt idx="114">
                  <c:v>130.70400000000001</c:v>
                </c:pt>
                <c:pt idx="115">
                  <c:v>128.81200000000001</c:v>
                </c:pt>
                <c:pt idx="116">
                  <c:v>132.82400000000001</c:v>
                </c:pt>
                <c:pt idx="117">
                  <c:v>139.69300000000001</c:v>
                </c:pt>
                <c:pt idx="118">
                  <c:v>144.29599999999999</c:v>
                </c:pt>
                <c:pt idx="119">
                  <c:v>145.76300000000001</c:v>
                </c:pt>
                <c:pt idx="120">
                  <c:v>146.43</c:v>
                </c:pt>
                <c:pt idx="121">
                  <c:v>148.31100000000001</c:v>
                </c:pt>
                <c:pt idx="122">
                  <c:v>150.251</c:v>
                </c:pt>
                <c:pt idx="123">
                  <c:v>154.00800000000001</c:v>
                </c:pt>
                <c:pt idx="124">
                  <c:v>151.52699999999999</c:v>
                </c:pt>
                <c:pt idx="125">
                  <c:v>148.49700000000001</c:v>
                </c:pt>
                <c:pt idx="126">
                  <c:v>142.679</c:v>
                </c:pt>
                <c:pt idx="127">
                  <c:v>141.773</c:v>
                </c:pt>
                <c:pt idx="128">
                  <c:v>139.82599999999999</c:v>
                </c:pt>
                <c:pt idx="129">
                  <c:v>140.792</c:v>
                </c:pt>
                <c:pt idx="130">
                  <c:v>142.797</c:v>
                </c:pt>
                <c:pt idx="131">
                  <c:v>145.13999999999999</c:v>
                </c:pt>
                <c:pt idx="132">
                  <c:v>145.5</c:v>
                </c:pt>
                <c:pt idx="133">
                  <c:v>145.57599999999999</c:v>
                </c:pt>
                <c:pt idx="134">
                  <c:v>146.22800000000001</c:v>
                </c:pt>
                <c:pt idx="135">
                  <c:v>150.13300000000001</c:v>
                </c:pt>
                <c:pt idx="136">
                  <c:v>150.81899999999999</c:v>
                </c:pt>
                <c:pt idx="137">
                  <c:v>150.828</c:v>
                </c:pt>
                <c:pt idx="138">
                  <c:v>151.964</c:v>
                </c:pt>
                <c:pt idx="139">
                  <c:v>155.667</c:v>
                </c:pt>
                <c:pt idx="140">
                  <c:v>153.14699999999999</c:v>
                </c:pt>
                <c:pt idx="141">
                  <c:v>149.738</c:v>
                </c:pt>
                <c:pt idx="142">
                  <c:v>147.821</c:v>
                </c:pt>
                <c:pt idx="143">
                  <c:v>153.58500000000001</c:v>
                </c:pt>
                <c:pt idx="144">
                  <c:v>155.19</c:v>
                </c:pt>
                <c:pt idx="145">
                  <c:v>166.01</c:v>
                </c:pt>
                <c:pt idx="146">
                  <c:v>164.608</c:v>
                </c:pt>
                <c:pt idx="147">
                  <c:v>157.464</c:v>
                </c:pt>
                <c:pt idx="148">
                  <c:v>160.96</c:v>
                </c:pt>
                <c:pt idx="149">
                  <c:v>159.126</c:v>
                </c:pt>
                <c:pt idx="150">
                  <c:v>161.852</c:v>
                </c:pt>
                <c:pt idx="151">
                  <c:v>159.43199999999999</c:v>
                </c:pt>
                <c:pt idx="152">
                  <c:v>166.78800000000001</c:v>
                </c:pt>
                <c:pt idx="153">
                  <c:v>183.31299999999999</c:v>
                </c:pt>
                <c:pt idx="154">
                  <c:v>187.73599999999999</c:v>
                </c:pt>
                <c:pt idx="155">
                  <c:v>186.27199999999999</c:v>
                </c:pt>
                <c:pt idx="156">
                  <c:v>179.16300000000001</c:v>
                </c:pt>
                <c:pt idx="157">
                  <c:v>178.084</c:v>
                </c:pt>
                <c:pt idx="158">
                  <c:v>178.15600000000001</c:v>
                </c:pt>
                <c:pt idx="159">
                  <c:v>178.75200000000001</c:v>
                </c:pt>
                <c:pt idx="160">
                  <c:v>179.27099999999999</c:v>
                </c:pt>
                <c:pt idx="161">
                  <c:v>175.422</c:v>
                </c:pt>
                <c:pt idx="162">
                  <c:v>176.65199999999999</c:v>
                </c:pt>
                <c:pt idx="163">
                  <c:v>169.38</c:v>
                </c:pt>
                <c:pt idx="164">
                  <c:v>162.80500000000001</c:v>
                </c:pt>
                <c:pt idx="165">
                  <c:v>156.893</c:v>
                </c:pt>
                <c:pt idx="166">
                  <c:v>154.59700000000001</c:v>
                </c:pt>
                <c:pt idx="167">
                  <c:v>160.1</c:v>
                </c:pt>
                <c:pt idx="168">
                  <c:v>172.631</c:v>
                </c:pt>
                <c:pt idx="169">
                  <c:v>172.53899999999999</c:v>
                </c:pt>
                <c:pt idx="170">
                  <c:v>168.899</c:v>
                </c:pt>
                <c:pt idx="171">
                  <c:v>164.14699999999999</c:v>
                </c:pt>
                <c:pt idx="172">
                  <c:v>156.89699999999999</c:v>
                </c:pt>
                <c:pt idx="173">
                  <c:v>159.416</c:v>
                </c:pt>
                <c:pt idx="174">
                  <c:v>164.06399999999999</c:v>
                </c:pt>
                <c:pt idx="175">
                  <c:v>168.95</c:v>
                </c:pt>
                <c:pt idx="176">
                  <c:v>169.86799999999999</c:v>
                </c:pt>
                <c:pt idx="177">
                  <c:v>175.87299999999999</c:v>
                </c:pt>
                <c:pt idx="178">
                  <c:v>181.43899999999999</c:v>
                </c:pt>
                <c:pt idx="179">
                  <c:v>182.10599999999999</c:v>
                </c:pt>
                <c:pt idx="180">
                  <c:v>189.37</c:v>
                </c:pt>
                <c:pt idx="181">
                  <c:v>193.249</c:v>
                </c:pt>
                <c:pt idx="182">
                  <c:v>198.613</c:v>
                </c:pt>
                <c:pt idx="183">
                  <c:v>200.99600000000001</c:v>
                </c:pt>
                <c:pt idx="184">
                  <c:v>206.19900000000001</c:v>
                </c:pt>
                <c:pt idx="185">
                  <c:v>211.18299999999999</c:v>
                </c:pt>
                <c:pt idx="186">
                  <c:v>208.77099999999999</c:v>
                </c:pt>
                <c:pt idx="187">
                  <c:v>201.78</c:v>
                </c:pt>
                <c:pt idx="188">
                  <c:v>198.77099999999999</c:v>
                </c:pt>
                <c:pt idx="189">
                  <c:v>201.16399999999999</c:v>
                </c:pt>
                <c:pt idx="190">
                  <c:v>191.90199999999999</c:v>
                </c:pt>
                <c:pt idx="191">
                  <c:v>183.31399999999999</c:v>
                </c:pt>
                <c:pt idx="192">
                  <c:v>188.685</c:v>
                </c:pt>
                <c:pt idx="193">
                  <c:v>189.726</c:v>
                </c:pt>
                <c:pt idx="194">
                  <c:v>192.453</c:v>
                </c:pt>
                <c:pt idx="195">
                  <c:v>201.47499999999999</c:v>
                </c:pt>
                <c:pt idx="196">
                  <c:v>196.94499999999999</c:v>
                </c:pt>
                <c:pt idx="197">
                  <c:v>197.839</c:v>
                </c:pt>
                <c:pt idx="198">
                  <c:v>195.62700000000001</c:v>
                </c:pt>
                <c:pt idx="199">
                  <c:v>205.31200000000001</c:v>
                </c:pt>
                <c:pt idx="200">
                  <c:v>203.72300000000001</c:v>
                </c:pt>
                <c:pt idx="201">
                  <c:v>189.994</c:v>
                </c:pt>
                <c:pt idx="202">
                  <c:v>181.57499999999999</c:v>
                </c:pt>
                <c:pt idx="203">
                  <c:v>179.76400000000001</c:v>
                </c:pt>
                <c:pt idx="204">
                  <c:v>176.815</c:v>
                </c:pt>
                <c:pt idx="205">
                  <c:v>213.477</c:v>
                </c:pt>
                <c:pt idx="206">
                  <c:v>207.10599999999999</c:v>
                </c:pt>
                <c:pt idx="207">
                  <c:v>197.03</c:v>
                </c:pt>
                <c:pt idx="208">
                  <c:v>189.65700000000001</c:v>
                </c:pt>
                <c:pt idx="209">
                  <c:v>185.02099999999999</c:v>
                </c:pt>
                <c:pt idx="210">
                  <c:v>192.529</c:v>
                </c:pt>
                <c:pt idx="211">
                  <c:v>194.85400000000001</c:v>
                </c:pt>
                <c:pt idx="212">
                  <c:v>189.55500000000001</c:v>
                </c:pt>
                <c:pt idx="213">
                  <c:v>188.221</c:v>
                </c:pt>
                <c:pt idx="214">
                  <c:v>190.59299999999999</c:v>
                </c:pt>
                <c:pt idx="215">
                  <c:v>190.83</c:v>
                </c:pt>
                <c:pt idx="216">
                  <c:v>188.489</c:v>
                </c:pt>
                <c:pt idx="217">
                  <c:v>191.41300000000001</c:v>
                </c:pt>
                <c:pt idx="218">
                  <c:v>190.614</c:v>
                </c:pt>
                <c:pt idx="219">
                  <c:v>187.054</c:v>
                </c:pt>
                <c:pt idx="220">
                  <c:v>199.38200000000001</c:v>
                </c:pt>
                <c:pt idx="221">
                  <c:v>211.27099999999999</c:v>
                </c:pt>
                <c:pt idx="222">
                  <c:v>222.24100000000001</c:v>
                </c:pt>
                <c:pt idx="223">
                  <c:v>234.06399999999999</c:v>
                </c:pt>
                <c:pt idx="224">
                  <c:v>237.31299999999999</c:v>
                </c:pt>
                <c:pt idx="225">
                  <c:v>215.12</c:v>
                </c:pt>
                <c:pt idx="226">
                  <c:v>209.36699999999999</c:v>
                </c:pt>
                <c:pt idx="227">
                  <c:v>197.37299999999999</c:v>
                </c:pt>
                <c:pt idx="228">
                  <c:v>205.755</c:v>
                </c:pt>
                <c:pt idx="229">
                  <c:v>206.73599999999999</c:v>
                </c:pt>
                <c:pt idx="230">
                  <c:v>221.19800000000001</c:v>
                </c:pt>
                <c:pt idx="231">
                  <c:v>233.98099999999999</c:v>
                </c:pt>
                <c:pt idx="232">
                  <c:v>249.53100000000001</c:v>
                </c:pt>
                <c:pt idx="233">
                  <c:v>230.72300000000001</c:v>
                </c:pt>
                <c:pt idx="234">
                  <c:v>204.114</c:v>
                </c:pt>
                <c:pt idx="235">
                  <c:v>205.75</c:v>
                </c:pt>
                <c:pt idx="236">
                  <c:v>207.89099999999999</c:v>
                </c:pt>
                <c:pt idx="237">
                  <c:v>184.08600000000001</c:v>
                </c:pt>
                <c:pt idx="238">
                  <c:v>182.43199999999999</c:v>
                </c:pt>
                <c:pt idx="239">
                  <c:v>178.19399999999999</c:v>
                </c:pt>
                <c:pt idx="240">
                  <c:v>203.58199999999999</c:v>
                </c:pt>
                <c:pt idx="241">
                  <c:v>222.28100000000001</c:v>
                </c:pt>
                <c:pt idx="242">
                  <c:v>228.62100000000001</c:v>
                </c:pt>
                <c:pt idx="243">
                  <c:v>227.399</c:v>
                </c:pt>
                <c:pt idx="244">
                  <c:v>234.53800000000001</c:v>
                </c:pt>
                <c:pt idx="245">
                  <c:v>216.92599999999999</c:v>
                </c:pt>
                <c:pt idx="246">
                  <c:v>198.84899999999999</c:v>
                </c:pt>
                <c:pt idx="247">
                  <c:v>198.964</c:v>
                </c:pt>
                <c:pt idx="248">
                  <c:v>197.54499999999999</c:v>
                </c:pt>
                <c:pt idx="249">
                  <c:v>197.12799999999999</c:v>
                </c:pt>
                <c:pt idx="250">
                  <c:v>208.98699999999999</c:v>
                </c:pt>
                <c:pt idx="251">
                  <c:v>218.48400000000001</c:v>
                </c:pt>
                <c:pt idx="252">
                  <c:v>209.04499999999999</c:v>
                </c:pt>
                <c:pt idx="253">
                  <c:v>191.631</c:v>
                </c:pt>
                <c:pt idx="254">
                  <c:v>189.51</c:v>
                </c:pt>
                <c:pt idx="255">
                  <c:v>197.98099999999999</c:v>
                </c:pt>
                <c:pt idx="256">
                  <c:v>202.43299999999999</c:v>
                </c:pt>
                <c:pt idx="257">
                  <c:v>200.56399999999999</c:v>
                </c:pt>
                <c:pt idx="258">
                  <c:v>219.37200000000001</c:v>
                </c:pt>
                <c:pt idx="259">
                  <c:v>226.93600000000001</c:v>
                </c:pt>
                <c:pt idx="260">
                  <c:v>231.601</c:v>
                </c:pt>
                <c:pt idx="261">
                  <c:v>228.88399999999999</c:v>
                </c:pt>
                <c:pt idx="262">
                  <c:v>218.322</c:v>
                </c:pt>
                <c:pt idx="263">
                  <c:v>207.934</c:v>
                </c:pt>
                <c:pt idx="264">
                  <c:v>200.74700000000001</c:v>
                </c:pt>
                <c:pt idx="265">
                  <c:v>207.928</c:v>
                </c:pt>
                <c:pt idx="266">
                  <c:v>231.565</c:v>
                </c:pt>
                <c:pt idx="267">
                  <c:v>254.43299999999999</c:v>
                </c:pt>
                <c:pt idx="268">
                  <c:v>255.00399999999999</c:v>
                </c:pt>
                <c:pt idx="269">
                  <c:v>253.61500000000001</c:v>
                </c:pt>
                <c:pt idx="270">
                  <c:v>257.23</c:v>
                </c:pt>
                <c:pt idx="271">
                  <c:v>239.352</c:v>
                </c:pt>
                <c:pt idx="272">
                  <c:v>256.666</c:v>
                </c:pt>
                <c:pt idx="273">
                  <c:v>270.03899999999999</c:v>
                </c:pt>
                <c:pt idx="274">
                  <c:v>270.63799999999998</c:v>
                </c:pt>
                <c:pt idx="275">
                  <c:v>278.04300000000001</c:v>
                </c:pt>
                <c:pt idx="276">
                  <c:v>297.87099999999998</c:v>
                </c:pt>
                <c:pt idx="277">
                  <c:v>321.33800000000002</c:v>
                </c:pt>
                <c:pt idx="278">
                  <c:v>315.01100000000002</c:v>
                </c:pt>
                <c:pt idx="279">
                  <c:v>306.07299999999998</c:v>
                </c:pt>
                <c:pt idx="280">
                  <c:v>312.08600000000001</c:v>
                </c:pt>
                <c:pt idx="281">
                  <c:v>303.96499999999997</c:v>
                </c:pt>
                <c:pt idx="282">
                  <c:v>316.26100000000002</c:v>
                </c:pt>
                <c:pt idx="283">
                  <c:v>312.041</c:v>
                </c:pt>
                <c:pt idx="284">
                  <c:v>314.01600000000002</c:v>
                </c:pt>
                <c:pt idx="285">
                  <c:v>287.79199999999997</c:v>
                </c:pt>
                <c:pt idx="286">
                  <c:v>268.29899999999998</c:v>
                </c:pt>
                <c:pt idx="287">
                  <c:v>257.99</c:v>
                </c:pt>
                <c:pt idx="288">
                  <c:v>251.809</c:v>
                </c:pt>
                <c:pt idx="289">
                  <c:v>250.90600000000001</c:v>
                </c:pt>
                <c:pt idx="290">
                  <c:v>264.27800000000002</c:v>
                </c:pt>
                <c:pt idx="291">
                  <c:v>274.476</c:v>
                </c:pt>
                <c:pt idx="292">
                  <c:v>277.51299999999998</c:v>
                </c:pt>
                <c:pt idx="293">
                  <c:v>262.61599999999999</c:v>
                </c:pt>
                <c:pt idx="294">
                  <c:v>274.935</c:v>
                </c:pt>
                <c:pt idx="295">
                  <c:v>262.26299999999998</c:v>
                </c:pt>
                <c:pt idx="296">
                  <c:v>247.18799999999999</c:v>
                </c:pt>
                <c:pt idx="297">
                  <c:v>228.06299999999999</c:v>
                </c:pt>
                <c:pt idx="298">
                  <c:v>221.108</c:v>
                </c:pt>
                <c:pt idx="299">
                  <c:v>218.77500000000001</c:v>
                </c:pt>
                <c:pt idx="300">
                  <c:v>231.202</c:v>
                </c:pt>
                <c:pt idx="301">
                  <c:v>233.464</c:v>
                </c:pt>
                <c:pt idx="302">
                  <c:v>237.47300000000001</c:v>
                </c:pt>
                <c:pt idx="303">
                  <c:v>229.37</c:v>
                </c:pt>
                <c:pt idx="304">
                  <c:v>222.416</c:v>
                </c:pt>
                <c:pt idx="305">
                  <c:v>223.99199999999999</c:v>
                </c:pt>
                <c:pt idx="306">
                  <c:v>227.95</c:v>
                </c:pt>
                <c:pt idx="307">
                  <c:v>225.96100000000001</c:v>
                </c:pt>
                <c:pt idx="308">
                  <c:v>216.923</c:v>
                </c:pt>
                <c:pt idx="309">
                  <c:v>221.78399999999999</c:v>
                </c:pt>
                <c:pt idx="310">
                  <c:v>230.80799999999999</c:v>
                </c:pt>
                <c:pt idx="311">
                  <c:v>251.303</c:v>
                </c:pt>
                <c:pt idx="312">
                  <c:v>264.99</c:v>
                </c:pt>
                <c:pt idx="313">
                  <c:v>268.72300000000001</c:v>
                </c:pt>
                <c:pt idx="314">
                  <c:v>268.32499999999999</c:v>
                </c:pt>
                <c:pt idx="315">
                  <c:v>253.15700000000001</c:v>
                </c:pt>
                <c:pt idx="316">
                  <c:v>250.41800000000001</c:v>
                </c:pt>
                <c:pt idx="317">
                  <c:v>243.61600000000001</c:v>
                </c:pt>
                <c:pt idx="318">
                  <c:v>246.11</c:v>
                </c:pt>
                <c:pt idx="319">
                  <c:v>243.53899999999999</c:v>
                </c:pt>
                <c:pt idx="320">
                  <c:v>265.70400000000001</c:v>
                </c:pt>
                <c:pt idx="321">
                  <c:v>273.03399999999999</c:v>
                </c:pt>
                <c:pt idx="322">
                  <c:v>277.77499999999998</c:v>
                </c:pt>
                <c:pt idx="323">
                  <c:v>287.01799999999997</c:v>
                </c:pt>
                <c:pt idx="324">
                  <c:v>298.90499999999997</c:v>
                </c:pt>
                <c:pt idx="325">
                  <c:v>285.245</c:v>
                </c:pt>
                <c:pt idx="326">
                  <c:v>283.745</c:v>
                </c:pt>
                <c:pt idx="327">
                  <c:v>267.613</c:v>
                </c:pt>
                <c:pt idx="328">
                  <c:v>242.92099999999999</c:v>
                </c:pt>
                <c:pt idx="329">
                  <c:v>252.81100000000001</c:v>
                </c:pt>
                <c:pt idx="330">
                  <c:v>261.80900000000003</c:v>
                </c:pt>
                <c:pt idx="331">
                  <c:v>251.465</c:v>
                </c:pt>
                <c:pt idx="332">
                  <c:v>265.37</c:v>
                </c:pt>
                <c:pt idx="333">
                  <c:v>279.73399999999998</c:v>
                </c:pt>
                <c:pt idx="334">
                  <c:v>298.25</c:v>
                </c:pt>
                <c:pt idx="335">
                  <c:v>304.60300000000001</c:v>
                </c:pt>
                <c:pt idx="336">
                  <c:v>300.31</c:v>
                </c:pt>
                <c:pt idx="337">
                  <c:v>296.447</c:v>
                </c:pt>
                <c:pt idx="338">
                  <c:v>290.33999999999997</c:v>
                </c:pt>
                <c:pt idx="339">
                  <c:v>291.91300000000001</c:v>
                </c:pt>
                <c:pt idx="340">
                  <c:v>293.565</c:v>
                </c:pt>
                <c:pt idx="341">
                  <c:v>291.10599999999999</c:v>
                </c:pt>
                <c:pt idx="342">
                  <c:v>292.69499999999999</c:v>
                </c:pt>
                <c:pt idx="343">
                  <c:v>308.697</c:v>
                </c:pt>
                <c:pt idx="344">
                  <c:v>329.20100000000002</c:v>
                </c:pt>
                <c:pt idx="345">
                  <c:v>350.654</c:v>
                </c:pt>
                <c:pt idx="346">
                  <c:v>345.28199999999998</c:v>
                </c:pt>
                <c:pt idx="347">
                  <c:v>336.21699999999998</c:v>
                </c:pt>
                <c:pt idx="348">
                  <c:v>333.74799999999999</c:v>
                </c:pt>
                <c:pt idx="349">
                  <c:v>336.00099999999998</c:v>
                </c:pt>
                <c:pt idx="350">
                  <c:v>342.52699999999999</c:v>
                </c:pt>
                <c:pt idx="351">
                  <c:v>325.49200000000002</c:v>
                </c:pt>
                <c:pt idx="352">
                  <c:v>321.72899999999998</c:v>
                </c:pt>
                <c:pt idx="353">
                  <c:v>328.81400000000002</c:v>
                </c:pt>
                <c:pt idx="354">
                  <c:v>351.18599999999998</c:v>
                </c:pt>
                <c:pt idx="355">
                  <c:v>348.56799999999998</c:v>
                </c:pt>
                <c:pt idx="356">
                  <c:v>327.43400000000003</c:v>
                </c:pt>
                <c:pt idx="357">
                  <c:v>302.99799999999999</c:v>
                </c:pt>
                <c:pt idx="358">
                  <c:v>303.815</c:v>
                </c:pt>
                <c:pt idx="359">
                  <c:v>310.95800000000003</c:v>
                </c:pt>
                <c:pt idx="360">
                  <c:v>308.01799999999997</c:v>
                </c:pt>
                <c:pt idx="361">
                  <c:v>303.5</c:v>
                </c:pt>
                <c:pt idx="362">
                  <c:v>324.137</c:v>
                </c:pt>
                <c:pt idx="363">
                  <c:v>323.488</c:v>
                </c:pt>
                <c:pt idx="364">
                  <c:v>316.98099999999999</c:v>
                </c:pt>
                <c:pt idx="365">
                  <c:v>310.83499999999998</c:v>
                </c:pt>
                <c:pt idx="366">
                  <c:v>316.67899999999997</c:v>
                </c:pt>
                <c:pt idx="367">
                  <c:v>314.86</c:v>
                </c:pt>
                <c:pt idx="368">
                  <c:v>310.90300000000002</c:v>
                </c:pt>
                <c:pt idx="369">
                  <c:v>301.00099999999998</c:v>
                </c:pt>
                <c:pt idx="370">
                  <c:v>307.88400000000001</c:v>
                </c:pt>
                <c:pt idx="371">
                  <c:v>328.03199999999998</c:v>
                </c:pt>
                <c:pt idx="372">
                  <c:v>327.32499999999999</c:v>
                </c:pt>
                <c:pt idx="373">
                  <c:v>345.27499999999998</c:v>
                </c:pt>
                <c:pt idx="374">
                  <c:v>345.32600000000002</c:v>
                </c:pt>
                <c:pt idx="375">
                  <c:v>321.27999999999997</c:v>
                </c:pt>
                <c:pt idx="376">
                  <c:v>331.971</c:v>
                </c:pt>
                <c:pt idx="377">
                  <c:v>328.87900000000002</c:v>
                </c:pt>
                <c:pt idx="378">
                  <c:v>385.05900000000003</c:v>
                </c:pt>
                <c:pt idx="379">
                  <c:v>406.70400000000001</c:v>
                </c:pt>
                <c:pt idx="380">
                  <c:v>415.49900000000002</c:v>
                </c:pt>
                <c:pt idx="381">
                  <c:v>416.27100000000002</c:v>
                </c:pt>
                <c:pt idx="382">
                  <c:v>394.83100000000002</c:v>
                </c:pt>
                <c:pt idx="383">
                  <c:v>380.81700000000001</c:v>
                </c:pt>
                <c:pt idx="384">
                  <c:v>376.29300000000001</c:v>
                </c:pt>
                <c:pt idx="385">
                  <c:v>376.77800000000002</c:v>
                </c:pt>
                <c:pt idx="386">
                  <c:v>372.899</c:v>
                </c:pt>
                <c:pt idx="387">
                  <c:v>375.62200000000001</c:v>
                </c:pt>
                <c:pt idx="388">
                  <c:v>366.62799999999999</c:v>
                </c:pt>
                <c:pt idx="389">
                  <c:v>362.72699999999998</c:v>
                </c:pt>
                <c:pt idx="390">
                  <c:v>360.08800000000002</c:v>
                </c:pt>
                <c:pt idx="391">
                  <c:v>353.46300000000002</c:v>
                </c:pt>
                <c:pt idx="392">
                  <c:v>352.084</c:v>
                </c:pt>
                <c:pt idx="393">
                  <c:v>353.84699999999998</c:v>
                </c:pt>
                <c:pt idx="394">
                  <c:v>376.43700000000001</c:v>
                </c:pt>
                <c:pt idx="395">
                  <c:v>407.11099999999999</c:v>
                </c:pt>
                <c:pt idx="396">
                  <c:v>412.40699999999998</c:v>
                </c:pt>
                <c:pt idx="397">
                  <c:v>408.077</c:v>
                </c:pt>
                <c:pt idx="398">
                  <c:v>410.87799999999999</c:v>
                </c:pt>
                <c:pt idx="399">
                  <c:v>400.82</c:v>
                </c:pt>
                <c:pt idx="400">
                  <c:v>387.375</c:v>
                </c:pt>
                <c:pt idx="401">
                  <c:v>368.26299999999998</c:v>
                </c:pt>
                <c:pt idx="402">
                  <c:v>389.89</c:v>
                </c:pt>
                <c:pt idx="403">
                  <c:v>377.29500000000002</c:v>
                </c:pt>
                <c:pt idx="404">
                  <c:v>368.74599999999998</c:v>
                </c:pt>
                <c:pt idx="405">
                  <c:v>357.69499999999999</c:v>
                </c:pt>
                <c:pt idx="406">
                  <c:v>352.87599999999998</c:v>
                </c:pt>
                <c:pt idx="407">
                  <c:v>361.03100000000001</c:v>
                </c:pt>
                <c:pt idx="408">
                  <c:v>359.97500000000002</c:v>
                </c:pt>
                <c:pt idx="409">
                  <c:v>360.30200000000002</c:v>
                </c:pt>
                <c:pt idx="410">
                  <c:v>377.18099999999998</c:v>
                </c:pt>
                <c:pt idx="411">
                  <c:v>350.07600000000002</c:v>
                </c:pt>
                <c:pt idx="412">
                  <c:v>340.452</c:v>
                </c:pt>
                <c:pt idx="413">
                  <c:v>337.50099999999998</c:v>
                </c:pt>
                <c:pt idx="414">
                  <c:v>324.94499999999999</c:v>
                </c:pt>
                <c:pt idx="415">
                  <c:v>319.75200000000001</c:v>
                </c:pt>
                <c:pt idx="416">
                  <c:v>318.76</c:v>
                </c:pt>
                <c:pt idx="417">
                  <c:v>291.04199999999997</c:v>
                </c:pt>
                <c:pt idx="418">
                  <c:v>275.54000000000002</c:v>
                </c:pt>
                <c:pt idx="419">
                  <c:v>277.24</c:v>
                </c:pt>
                <c:pt idx="420">
                  <c:v>283.77199999999999</c:v>
                </c:pt>
                <c:pt idx="421">
                  <c:v>282.21600000000001</c:v>
                </c:pt>
                <c:pt idx="422">
                  <c:v>280.67899999999997</c:v>
                </c:pt>
                <c:pt idx="423">
                  <c:v>284.87099999999998</c:v>
                </c:pt>
                <c:pt idx="424">
                  <c:v>297.25299999999999</c:v>
                </c:pt>
                <c:pt idx="425">
                  <c:v>298.97899999999998</c:v>
                </c:pt>
                <c:pt idx="426">
                  <c:v>306.892</c:v>
                </c:pt>
                <c:pt idx="427">
                  <c:v>338.30799999999999</c:v>
                </c:pt>
                <c:pt idx="428">
                  <c:v>321.38299999999998</c:v>
                </c:pt>
                <c:pt idx="429">
                  <c:v>316.81700000000001</c:v>
                </c:pt>
                <c:pt idx="430">
                  <c:v>298.48599999999999</c:v>
                </c:pt>
                <c:pt idx="431">
                  <c:v>291.02999999999997</c:v>
                </c:pt>
                <c:pt idx="432">
                  <c:v>295.18900000000002</c:v>
                </c:pt>
                <c:pt idx="433">
                  <c:v>279.27999999999997</c:v>
                </c:pt>
                <c:pt idx="434">
                  <c:v>274.59399999999999</c:v>
                </c:pt>
                <c:pt idx="435">
                  <c:v>276.245</c:v>
                </c:pt>
                <c:pt idx="436">
                  <c:v>271.41800000000001</c:v>
                </c:pt>
                <c:pt idx="437">
                  <c:v>268.04599999999999</c:v>
                </c:pt>
                <c:pt idx="438">
                  <c:v>267.85500000000002</c:v>
                </c:pt>
                <c:pt idx="439">
                  <c:v>252.92099999999999</c:v>
                </c:pt>
                <c:pt idx="440">
                  <c:v>253.04499999999999</c:v>
                </c:pt>
                <c:pt idx="441">
                  <c:v>249.21299999999999</c:v>
                </c:pt>
                <c:pt idx="442">
                  <c:v>243.154</c:v>
                </c:pt>
                <c:pt idx="443">
                  <c:v>239.76499999999999</c:v>
                </c:pt>
                <c:pt idx="444">
                  <c:v>238.7</c:v>
                </c:pt>
                <c:pt idx="445">
                  <c:v>242.316</c:v>
                </c:pt>
                <c:pt idx="446">
                  <c:v>238.23699999999999</c:v>
                </c:pt>
                <c:pt idx="447">
                  <c:v>241.33199999999999</c:v>
                </c:pt>
                <c:pt idx="448">
                  <c:v>234.52199999999999</c:v>
                </c:pt>
                <c:pt idx="449">
                  <c:v>236.59100000000001</c:v>
                </c:pt>
                <c:pt idx="450">
                  <c:v>237.42</c:v>
                </c:pt>
                <c:pt idx="451">
                  <c:v>227.398</c:v>
                </c:pt>
                <c:pt idx="452">
                  <c:v>221.85300000000001</c:v>
                </c:pt>
                <c:pt idx="453">
                  <c:v>220.78700000000001</c:v>
                </c:pt>
                <c:pt idx="454">
                  <c:v>219.953</c:v>
                </c:pt>
                <c:pt idx="455">
                  <c:v>218.07400000000001</c:v>
                </c:pt>
                <c:pt idx="456">
                  <c:v>218.49199999999999</c:v>
                </c:pt>
                <c:pt idx="457">
                  <c:v>220.44300000000001</c:v>
                </c:pt>
                <c:pt idx="458">
                  <c:v>224.13</c:v>
                </c:pt>
                <c:pt idx="459">
                  <c:v>224.25299999999999</c:v>
                </c:pt>
                <c:pt idx="460">
                  <c:v>222.01900000000001</c:v>
                </c:pt>
                <c:pt idx="461">
                  <c:v>226.82599999999999</c:v>
                </c:pt>
                <c:pt idx="462">
                  <c:v>243.251</c:v>
                </c:pt>
                <c:pt idx="463">
                  <c:v>261.779</c:v>
                </c:pt>
                <c:pt idx="464">
                  <c:v>263.351</c:v>
                </c:pt>
                <c:pt idx="465">
                  <c:v>264.45699999999999</c:v>
                </c:pt>
                <c:pt idx="466">
                  <c:v>266.19900000000001</c:v>
                </c:pt>
                <c:pt idx="467">
                  <c:v>263.95999999999998</c:v>
                </c:pt>
                <c:pt idx="468">
                  <c:v>258.52699999999999</c:v>
                </c:pt>
                <c:pt idx="469">
                  <c:v>253.79900000000001</c:v>
                </c:pt>
                <c:pt idx="470">
                  <c:v>254.13900000000001</c:v>
                </c:pt>
                <c:pt idx="471">
                  <c:v>254.714</c:v>
                </c:pt>
                <c:pt idx="472">
                  <c:v>255.79400000000001</c:v>
                </c:pt>
                <c:pt idx="473">
                  <c:v>256.24</c:v>
                </c:pt>
                <c:pt idx="474">
                  <c:v>253.04400000000001</c:v>
                </c:pt>
                <c:pt idx="475">
                  <c:v>255.904</c:v>
                </c:pt>
                <c:pt idx="476">
                  <c:v>266.012</c:v>
                </c:pt>
                <c:pt idx="477">
                  <c:v>265.858</c:v>
                </c:pt>
                <c:pt idx="478">
                  <c:v>264.56799999999998</c:v>
                </c:pt>
                <c:pt idx="479">
                  <c:v>264.25799999999998</c:v>
                </c:pt>
                <c:pt idx="480">
                  <c:v>257.48599999999999</c:v>
                </c:pt>
                <c:pt idx="481">
                  <c:v>257.964</c:v>
                </c:pt>
                <c:pt idx="482">
                  <c:v>251.90199999999999</c:v>
                </c:pt>
                <c:pt idx="483">
                  <c:v>244.18299999999999</c:v>
                </c:pt>
                <c:pt idx="484">
                  <c:v>241.87899999999999</c:v>
                </c:pt>
                <c:pt idx="485">
                  <c:v>239.065</c:v>
                </c:pt>
                <c:pt idx="486">
                  <c:v>241.21899999999999</c:v>
                </c:pt>
                <c:pt idx="487">
                  <c:v>239.88</c:v>
                </c:pt>
                <c:pt idx="488">
                  <c:v>235.94900000000001</c:v>
                </c:pt>
                <c:pt idx="489">
                  <c:v>228.17599999999999</c:v>
                </c:pt>
                <c:pt idx="490">
                  <c:v>229.29400000000001</c:v>
                </c:pt>
                <c:pt idx="491">
                  <c:v>233.57</c:v>
                </c:pt>
                <c:pt idx="492">
                  <c:v>227.94800000000001</c:v>
                </c:pt>
                <c:pt idx="493">
                  <c:v>224.55099999999999</c:v>
                </c:pt>
                <c:pt idx="494">
                  <c:v>247.577</c:v>
                </c:pt>
                <c:pt idx="495">
                  <c:v>249.77799999999999</c:v>
                </c:pt>
                <c:pt idx="496">
                  <c:v>253.29</c:v>
                </c:pt>
                <c:pt idx="497">
                  <c:v>253.416</c:v>
                </c:pt>
                <c:pt idx="498">
                  <c:v>249.488</c:v>
                </c:pt>
                <c:pt idx="499">
                  <c:v>247.91800000000001</c:v>
                </c:pt>
                <c:pt idx="500">
                  <c:v>248.214</c:v>
                </c:pt>
                <c:pt idx="501">
                  <c:v>245.976</c:v>
                </c:pt>
                <c:pt idx="502">
                  <c:v>246.84100000000001</c:v>
                </c:pt>
                <c:pt idx="503">
                  <c:v>247.05199999999999</c:v>
                </c:pt>
                <c:pt idx="504">
                  <c:v>250.929</c:v>
                </c:pt>
                <c:pt idx="505">
                  <c:v>236.27799999999999</c:v>
                </c:pt>
                <c:pt idx="506">
                  <c:v>239.541</c:v>
                </c:pt>
                <c:pt idx="507">
                  <c:v>247.41200000000001</c:v>
                </c:pt>
                <c:pt idx="508">
                  <c:v>256.61399999999998</c:v>
                </c:pt>
                <c:pt idx="509" formatCode="General">
                  <c:v>274.33999999999997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2B-469E-8BCD-D72AF8CAB7E9}"/>
            </c:ext>
          </c:extLst>
        </c:ser>
        <c:ser>
          <c:idx val="8"/>
          <c:order val="8"/>
          <c:tx>
            <c:strRef>
              <c:f>'directH (vw)'!$B$14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(vw)'!$F$14:$SU$14</c:f>
              <c:numCache>
                <c:formatCode>0</c:formatCode>
                <c:ptCount val="510"/>
                <c:pt idx="0">
                  <c:v>226.06700000000001</c:v>
                </c:pt>
                <c:pt idx="1">
                  <c:v>247.73400000000001</c:v>
                </c:pt>
                <c:pt idx="2">
                  <c:v>258.58300000000003</c:v>
                </c:pt>
                <c:pt idx="3">
                  <c:v>275.79899999999998</c:v>
                </c:pt>
                <c:pt idx="4">
                  <c:v>275.93099999999998</c:v>
                </c:pt>
                <c:pt idx="5">
                  <c:v>274.08100000000002</c:v>
                </c:pt>
                <c:pt idx="6">
                  <c:v>272.387</c:v>
                </c:pt>
                <c:pt idx="7">
                  <c:v>258.73</c:v>
                </c:pt>
                <c:pt idx="8">
                  <c:v>276</c:v>
                </c:pt>
                <c:pt idx="9">
                  <c:v>250.03</c:v>
                </c:pt>
                <c:pt idx="10">
                  <c:v>244.75399999999999</c:v>
                </c:pt>
                <c:pt idx="11">
                  <c:v>228.03100000000001</c:v>
                </c:pt>
                <c:pt idx="12">
                  <c:v>217.30500000000001</c:v>
                </c:pt>
                <c:pt idx="13">
                  <c:v>239.792</c:v>
                </c:pt>
                <c:pt idx="14">
                  <c:v>236.851</c:v>
                </c:pt>
                <c:pt idx="15">
                  <c:v>258.44200000000001</c:v>
                </c:pt>
                <c:pt idx="16">
                  <c:v>226.79599999999999</c:v>
                </c:pt>
                <c:pt idx="17">
                  <c:v>321.06700000000001</c:v>
                </c:pt>
                <c:pt idx="18">
                  <c:v>210.542</c:v>
                </c:pt>
                <c:pt idx="19">
                  <c:v>233.041</c:v>
                </c:pt>
                <c:pt idx="20">
                  <c:v>334.70299999999997</c:v>
                </c:pt>
                <c:pt idx="21">
                  <c:v>392.30599999999998</c:v>
                </c:pt>
                <c:pt idx="22">
                  <c:v>467.58300000000003</c:v>
                </c:pt>
                <c:pt idx="23">
                  <c:v>471.428</c:v>
                </c:pt>
                <c:pt idx="24">
                  <c:v>465.40800000000002</c:v>
                </c:pt>
                <c:pt idx="25">
                  <c:v>448.46199999999999</c:v>
                </c:pt>
                <c:pt idx="26">
                  <c:v>436.13799999999998</c:v>
                </c:pt>
                <c:pt idx="27">
                  <c:v>457.30399999999997</c:v>
                </c:pt>
                <c:pt idx="28">
                  <c:v>523.58100000000002</c:v>
                </c:pt>
                <c:pt idx="29">
                  <c:v>513.52300000000002</c:v>
                </c:pt>
                <c:pt idx="30">
                  <c:v>513.57299999999998</c:v>
                </c:pt>
                <c:pt idx="31">
                  <c:v>527.91999999999996</c:v>
                </c:pt>
                <c:pt idx="32">
                  <c:v>562.25800000000004</c:v>
                </c:pt>
                <c:pt idx="33">
                  <c:v>611.84699999999998</c:v>
                </c:pt>
                <c:pt idx="34">
                  <c:v>648.86900000000003</c:v>
                </c:pt>
                <c:pt idx="35">
                  <c:v>642.779</c:v>
                </c:pt>
                <c:pt idx="36">
                  <c:v>618.74699999999996</c:v>
                </c:pt>
                <c:pt idx="37">
                  <c:v>584.02099999999996</c:v>
                </c:pt>
                <c:pt idx="38">
                  <c:v>585.20299999999997</c:v>
                </c:pt>
                <c:pt idx="39">
                  <c:v>627.26099999999997</c:v>
                </c:pt>
                <c:pt idx="40">
                  <c:v>604.745</c:v>
                </c:pt>
                <c:pt idx="41">
                  <c:v>609.572</c:v>
                </c:pt>
                <c:pt idx="42">
                  <c:v>624.65300000000002</c:v>
                </c:pt>
                <c:pt idx="43">
                  <c:v>631.66300000000001</c:v>
                </c:pt>
                <c:pt idx="44">
                  <c:v>539.25699999999995</c:v>
                </c:pt>
                <c:pt idx="45">
                  <c:v>510.06400000000002</c:v>
                </c:pt>
                <c:pt idx="46">
                  <c:v>457.79500000000002</c:v>
                </c:pt>
                <c:pt idx="47">
                  <c:v>435.05399999999997</c:v>
                </c:pt>
                <c:pt idx="48">
                  <c:v>486.17099999999999</c:v>
                </c:pt>
                <c:pt idx="49">
                  <c:v>533.67999999999995</c:v>
                </c:pt>
                <c:pt idx="50">
                  <c:v>627.76099999999997</c:v>
                </c:pt>
                <c:pt idx="51">
                  <c:v>629.49</c:v>
                </c:pt>
                <c:pt idx="52">
                  <c:v>580.327</c:v>
                </c:pt>
                <c:pt idx="53">
                  <c:v>503.46199999999999</c:v>
                </c:pt>
                <c:pt idx="54">
                  <c:v>479.14800000000002</c:v>
                </c:pt>
                <c:pt idx="55">
                  <c:v>391.19200000000001</c:v>
                </c:pt>
                <c:pt idx="56">
                  <c:v>336.38799999999998</c:v>
                </c:pt>
                <c:pt idx="57">
                  <c:v>464.01499999999999</c:v>
                </c:pt>
                <c:pt idx="58">
                  <c:v>647.21900000000005</c:v>
                </c:pt>
                <c:pt idx="59">
                  <c:v>716.54700000000003</c:v>
                </c:pt>
                <c:pt idx="60">
                  <c:v>804.66300000000001</c:v>
                </c:pt>
                <c:pt idx="61">
                  <c:v>814.322</c:v>
                </c:pt>
                <c:pt idx="62">
                  <c:v>783.08900000000006</c:v>
                </c:pt>
                <c:pt idx="63">
                  <c:v>753.06500000000005</c:v>
                </c:pt>
                <c:pt idx="64">
                  <c:v>723.41099999999994</c:v>
                </c:pt>
                <c:pt idx="65">
                  <c:v>738.822</c:v>
                </c:pt>
                <c:pt idx="66">
                  <c:v>563.13499999999999</c:v>
                </c:pt>
                <c:pt idx="67">
                  <c:v>510.83</c:v>
                </c:pt>
                <c:pt idx="68">
                  <c:v>483.03500000000003</c:v>
                </c:pt>
                <c:pt idx="69">
                  <c:v>727.94200000000001</c:v>
                </c:pt>
                <c:pt idx="70">
                  <c:v>757.35299999999995</c:v>
                </c:pt>
                <c:pt idx="71">
                  <c:v>677.63499999999999</c:v>
                </c:pt>
                <c:pt idx="72">
                  <c:v>855.64099999999996</c:v>
                </c:pt>
                <c:pt idx="73">
                  <c:v>860.31600000000003</c:v>
                </c:pt>
                <c:pt idx="74">
                  <c:v>642.22400000000005</c:v>
                </c:pt>
                <c:pt idx="75">
                  <c:v>491.702</c:v>
                </c:pt>
                <c:pt idx="76">
                  <c:v>396.83300000000003</c:v>
                </c:pt>
                <c:pt idx="77">
                  <c:v>388.34699999999998</c:v>
                </c:pt>
                <c:pt idx="78">
                  <c:v>234.21899999999999</c:v>
                </c:pt>
                <c:pt idx="79">
                  <c:v>221.67099999999999</c:v>
                </c:pt>
                <c:pt idx="80">
                  <c:v>230.44800000000001</c:v>
                </c:pt>
                <c:pt idx="81">
                  <c:v>136.92099999999999</c:v>
                </c:pt>
                <c:pt idx="82">
                  <c:v>109.85</c:v>
                </c:pt>
                <c:pt idx="83">
                  <c:v>91.311999999999998</c:v>
                </c:pt>
                <c:pt idx="84">
                  <c:v>98.301000000000002</c:v>
                </c:pt>
                <c:pt idx="85">
                  <c:v>152.06899999999999</c:v>
                </c:pt>
                <c:pt idx="86">
                  <c:v>163.21299999999999</c:v>
                </c:pt>
                <c:pt idx="87">
                  <c:v>97.269000000000005</c:v>
                </c:pt>
                <c:pt idx="88">
                  <c:v>86.843000000000004</c:v>
                </c:pt>
                <c:pt idx="89">
                  <c:v>81.850999999999999</c:v>
                </c:pt>
                <c:pt idx="90">
                  <c:v>70.028000000000006</c:v>
                </c:pt>
                <c:pt idx="91">
                  <c:v>64.052999999999997</c:v>
                </c:pt>
                <c:pt idx="92">
                  <c:v>67.19</c:v>
                </c:pt>
                <c:pt idx="93">
                  <c:v>65.998999999999995</c:v>
                </c:pt>
                <c:pt idx="94">
                  <c:v>69.111999999999995</c:v>
                </c:pt>
                <c:pt idx="95">
                  <c:v>69.36</c:v>
                </c:pt>
                <c:pt idx="96">
                  <c:v>70.231999999999999</c:v>
                </c:pt>
                <c:pt idx="97">
                  <c:v>70.116</c:v>
                </c:pt>
                <c:pt idx="98">
                  <c:v>70.460999999999999</c:v>
                </c:pt>
                <c:pt idx="99">
                  <c:v>70.873000000000005</c:v>
                </c:pt>
                <c:pt idx="100">
                  <c:v>73.63</c:v>
                </c:pt>
                <c:pt idx="101">
                  <c:v>70.649000000000001</c:v>
                </c:pt>
                <c:pt idx="102">
                  <c:v>68.566000000000003</c:v>
                </c:pt>
                <c:pt idx="103">
                  <c:v>71.555000000000007</c:v>
                </c:pt>
                <c:pt idx="104">
                  <c:v>75.685000000000002</c:v>
                </c:pt>
                <c:pt idx="105">
                  <c:v>85.635999999999996</c:v>
                </c:pt>
                <c:pt idx="106">
                  <c:v>83.853999999999999</c:v>
                </c:pt>
                <c:pt idx="107">
                  <c:v>85.664000000000001</c:v>
                </c:pt>
                <c:pt idx="108">
                  <c:v>80.17</c:v>
                </c:pt>
                <c:pt idx="109">
                  <c:v>85.593000000000004</c:v>
                </c:pt>
                <c:pt idx="110">
                  <c:v>86.114999999999995</c:v>
                </c:pt>
                <c:pt idx="111">
                  <c:v>74.224000000000004</c:v>
                </c:pt>
                <c:pt idx="112">
                  <c:v>72.774000000000001</c:v>
                </c:pt>
                <c:pt idx="113">
                  <c:v>70.498000000000005</c:v>
                </c:pt>
                <c:pt idx="114">
                  <c:v>70.11</c:v>
                </c:pt>
                <c:pt idx="115">
                  <c:v>70.486999999999995</c:v>
                </c:pt>
                <c:pt idx="116">
                  <c:v>72.058999999999997</c:v>
                </c:pt>
                <c:pt idx="117">
                  <c:v>77.447999999999993</c:v>
                </c:pt>
                <c:pt idx="118">
                  <c:v>82.650999999999996</c:v>
                </c:pt>
                <c:pt idx="119">
                  <c:v>80.869</c:v>
                </c:pt>
                <c:pt idx="120">
                  <c:v>80.647999999999996</c:v>
                </c:pt>
                <c:pt idx="121">
                  <c:v>82.167000000000002</c:v>
                </c:pt>
                <c:pt idx="122">
                  <c:v>84.46</c:v>
                </c:pt>
                <c:pt idx="123">
                  <c:v>85.807000000000002</c:v>
                </c:pt>
                <c:pt idx="124">
                  <c:v>81.644000000000005</c:v>
                </c:pt>
                <c:pt idx="125">
                  <c:v>79.138000000000005</c:v>
                </c:pt>
                <c:pt idx="126">
                  <c:v>73.245000000000005</c:v>
                </c:pt>
                <c:pt idx="127">
                  <c:v>69.08</c:v>
                </c:pt>
                <c:pt idx="128">
                  <c:v>71.655000000000001</c:v>
                </c:pt>
                <c:pt idx="129">
                  <c:v>72.391000000000005</c:v>
                </c:pt>
                <c:pt idx="130">
                  <c:v>74.659000000000006</c:v>
                </c:pt>
                <c:pt idx="131">
                  <c:v>74.06</c:v>
                </c:pt>
                <c:pt idx="132">
                  <c:v>76.477000000000004</c:v>
                </c:pt>
                <c:pt idx="133">
                  <c:v>77.396000000000001</c:v>
                </c:pt>
                <c:pt idx="134">
                  <c:v>78.114000000000004</c:v>
                </c:pt>
                <c:pt idx="135">
                  <c:v>80.855999999999995</c:v>
                </c:pt>
                <c:pt idx="136">
                  <c:v>81.997</c:v>
                </c:pt>
                <c:pt idx="137">
                  <c:v>81.451999999999998</c:v>
                </c:pt>
                <c:pt idx="138">
                  <c:v>82.015000000000001</c:v>
                </c:pt>
                <c:pt idx="139">
                  <c:v>84.045000000000002</c:v>
                </c:pt>
                <c:pt idx="140">
                  <c:v>83.12</c:v>
                </c:pt>
                <c:pt idx="141">
                  <c:v>82.135000000000005</c:v>
                </c:pt>
                <c:pt idx="142">
                  <c:v>82.134</c:v>
                </c:pt>
                <c:pt idx="143">
                  <c:v>85.906999999999996</c:v>
                </c:pt>
                <c:pt idx="144">
                  <c:v>93.241</c:v>
                </c:pt>
                <c:pt idx="145">
                  <c:v>100.96599999999999</c:v>
                </c:pt>
                <c:pt idx="146">
                  <c:v>99.236999999999995</c:v>
                </c:pt>
                <c:pt idx="147">
                  <c:v>95.426000000000002</c:v>
                </c:pt>
                <c:pt idx="148">
                  <c:v>95.171999999999997</c:v>
                </c:pt>
                <c:pt idx="149">
                  <c:v>97.56</c:v>
                </c:pt>
                <c:pt idx="150">
                  <c:v>97.85</c:v>
                </c:pt>
                <c:pt idx="151">
                  <c:v>95.495999999999995</c:v>
                </c:pt>
                <c:pt idx="152">
                  <c:v>100.086</c:v>
                </c:pt>
                <c:pt idx="153">
                  <c:v>106.30200000000001</c:v>
                </c:pt>
                <c:pt idx="154">
                  <c:v>110.01300000000001</c:v>
                </c:pt>
                <c:pt idx="155">
                  <c:v>109.648</c:v>
                </c:pt>
                <c:pt idx="156">
                  <c:v>105.884</c:v>
                </c:pt>
                <c:pt idx="157">
                  <c:v>105.955</c:v>
                </c:pt>
                <c:pt idx="158">
                  <c:v>105.354</c:v>
                </c:pt>
                <c:pt idx="159">
                  <c:v>106.45099999999999</c:v>
                </c:pt>
                <c:pt idx="160">
                  <c:v>110.221</c:v>
                </c:pt>
                <c:pt idx="161">
                  <c:v>107.273</c:v>
                </c:pt>
                <c:pt idx="162">
                  <c:v>107.02500000000001</c:v>
                </c:pt>
                <c:pt idx="163">
                  <c:v>101.589</c:v>
                </c:pt>
                <c:pt idx="164">
                  <c:v>101.16</c:v>
                </c:pt>
                <c:pt idx="165">
                  <c:v>100.241</c:v>
                </c:pt>
                <c:pt idx="166">
                  <c:v>98.353999999999999</c:v>
                </c:pt>
                <c:pt idx="167">
                  <c:v>103.869</c:v>
                </c:pt>
                <c:pt idx="168">
                  <c:v>111</c:v>
                </c:pt>
                <c:pt idx="169">
                  <c:v>108.631</c:v>
                </c:pt>
                <c:pt idx="170">
                  <c:v>107.145</c:v>
                </c:pt>
                <c:pt idx="171">
                  <c:v>103.327</c:v>
                </c:pt>
                <c:pt idx="172">
                  <c:v>97.066000000000003</c:v>
                </c:pt>
                <c:pt idx="173">
                  <c:v>97.918000000000006</c:v>
                </c:pt>
                <c:pt idx="174">
                  <c:v>99.688999999999993</c:v>
                </c:pt>
                <c:pt idx="175">
                  <c:v>100.226</c:v>
                </c:pt>
                <c:pt idx="176">
                  <c:v>101.681</c:v>
                </c:pt>
                <c:pt idx="177">
                  <c:v>101.574</c:v>
                </c:pt>
                <c:pt idx="178">
                  <c:v>109.09099999999999</c:v>
                </c:pt>
                <c:pt idx="179">
                  <c:v>109.76</c:v>
                </c:pt>
                <c:pt idx="180">
                  <c:v>117.471</c:v>
                </c:pt>
                <c:pt idx="181">
                  <c:v>121.78400000000001</c:v>
                </c:pt>
                <c:pt idx="182">
                  <c:v>126.251</c:v>
                </c:pt>
                <c:pt idx="183">
                  <c:v>128.107</c:v>
                </c:pt>
                <c:pt idx="184">
                  <c:v>136.953</c:v>
                </c:pt>
                <c:pt idx="185">
                  <c:v>139.01400000000001</c:v>
                </c:pt>
                <c:pt idx="186">
                  <c:v>137.79</c:v>
                </c:pt>
                <c:pt idx="187">
                  <c:v>133.18899999999999</c:v>
                </c:pt>
                <c:pt idx="188">
                  <c:v>134.56800000000001</c:v>
                </c:pt>
                <c:pt idx="189">
                  <c:v>134.15700000000001</c:v>
                </c:pt>
                <c:pt idx="190">
                  <c:v>128.99700000000001</c:v>
                </c:pt>
                <c:pt idx="191">
                  <c:v>120.40600000000001</c:v>
                </c:pt>
                <c:pt idx="192">
                  <c:v>124.47499999999999</c:v>
                </c:pt>
                <c:pt idx="193">
                  <c:v>125.607</c:v>
                </c:pt>
                <c:pt idx="194">
                  <c:v>130.898</c:v>
                </c:pt>
                <c:pt idx="195">
                  <c:v>133.43299999999999</c:v>
                </c:pt>
                <c:pt idx="196">
                  <c:v>125.586</c:v>
                </c:pt>
                <c:pt idx="197">
                  <c:v>125.292</c:v>
                </c:pt>
                <c:pt idx="198">
                  <c:v>119.797</c:v>
                </c:pt>
                <c:pt idx="199">
                  <c:v>131.352</c:v>
                </c:pt>
                <c:pt idx="200">
                  <c:v>124.655</c:v>
                </c:pt>
                <c:pt idx="201">
                  <c:v>107.158</c:v>
                </c:pt>
                <c:pt idx="202">
                  <c:v>94.685000000000002</c:v>
                </c:pt>
                <c:pt idx="203">
                  <c:v>93.393000000000001</c:v>
                </c:pt>
                <c:pt idx="204">
                  <c:v>82.852999999999994</c:v>
                </c:pt>
                <c:pt idx="205">
                  <c:v>124.123</c:v>
                </c:pt>
                <c:pt idx="206">
                  <c:v>115.78</c:v>
                </c:pt>
                <c:pt idx="207">
                  <c:v>109.373</c:v>
                </c:pt>
                <c:pt idx="208">
                  <c:v>107.417</c:v>
                </c:pt>
                <c:pt idx="209">
                  <c:v>101.358</c:v>
                </c:pt>
                <c:pt idx="210">
                  <c:v>110.32299999999999</c:v>
                </c:pt>
                <c:pt idx="211">
                  <c:v>112.738</c:v>
                </c:pt>
                <c:pt idx="212">
                  <c:v>106.77200000000001</c:v>
                </c:pt>
                <c:pt idx="213">
                  <c:v>108.575</c:v>
                </c:pt>
                <c:pt idx="214">
                  <c:v>108.22</c:v>
                </c:pt>
                <c:pt idx="215">
                  <c:v>110.456</c:v>
                </c:pt>
                <c:pt idx="216">
                  <c:v>108.639</c:v>
                </c:pt>
                <c:pt idx="217">
                  <c:v>107.825</c:v>
                </c:pt>
                <c:pt idx="218">
                  <c:v>104.562</c:v>
                </c:pt>
                <c:pt idx="219">
                  <c:v>103.791</c:v>
                </c:pt>
                <c:pt idx="220">
                  <c:v>116.39</c:v>
                </c:pt>
                <c:pt idx="221">
                  <c:v>123.6</c:v>
                </c:pt>
                <c:pt idx="222">
                  <c:v>129.054</c:v>
                </c:pt>
                <c:pt idx="223">
                  <c:v>142.166</c:v>
                </c:pt>
                <c:pt idx="224">
                  <c:v>141.83099999999999</c:v>
                </c:pt>
                <c:pt idx="225">
                  <c:v>125.087</c:v>
                </c:pt>
                <c:pt idx="226">
                  <c:v>122.09099999999999</c:v>
                </c:pt>
                <c:pt idx="227">
                  <c:v>119.953</c:v>
                </c:pt>
                <c:pt idx="228">
                  <c:v>122.758</c:v>
                </c:pt>
                <c:pt idx="229">
                  <c:v>119.908</c:v>
                </c:pt>
                <c:pt idx="230">
                  <c:v>134.74299999999999</c:v>
                </c:pt>
                <c:pt idx="231">
                  <c:v>146.68899999999999</c:v>
                </c:pt>
                <c:pt idx="232">
                  <c:v>163.642</c:v>
                </c:pt>
                <c:pt idx="233">
                  <c:v>140.37700000000001</c:v>
                </c:pt>
                <c:pt idx="234">
                  <c:v>130.07499999999999</c:v>
                </c:pt>
                <c:pt idx="235">
                  <c:v>130.179</c:v>
                </c:pt>
                <c:pt idx="236">
                  <c:v>132.053</c:v>
                </c:pt>
                <c:pt idx="237">
                  <c:v>111.113</c:v>
                </c:pt>
                <c:pt idx="238">
                  <c:v>108.744</c:v>
                </c:pt>
                <c:pt idx="239">
                  <c:v>109.53700000000001</c:v>
                </c:pt>
                <c:pt idx="240">
                  <c:v>122.69</c:v>
                </c:pt>
                <c:pt idx="241">
                  <c:v>140.34899999999999</c:v>
                </c:pt>
                <c:pt idx="242">
                  <c:v>148.697</c:v>
                </c:pt>
                <c:pt idx="243">
                  <c:v>150.18100000000001</c:v>
                </c:pt>
                <c:pt idx="244">
                  <c:v>160.75</c:v>
                </c:pt>
                <c:pt idx="245">
                  <c:v>147.52600000000001</c:v>
                </c:pt>
                <c:pt idx="246">
                  <c:v>134.99299999999999</c:v>
                </c:pt>
                <c:pt idx="247">
                  <c:v>136.501</c:v>
                </c:pt>
                <c:pt idx="248">
                  <c:v>139.684</c:v>
                </c:pt>
                <c:pt idx="249">
                  <c:v>140.708</c:v>
                </c:pt>
                <c:pt idx="250">
                  <c:v>153.46600000000001</c:v>
                </c:pt>
                <c:pt idx="251">
                  <c:v>166.477</c:v>
                </c:pt>
                <c:pt idx="252">
                  <c:v>163.76599999999999</c:v>
                </c:pt>
                <c:pt idx="253">
                  <c:v>147.495</c:v>
                </c:pt>
                <c:pt idx="254">
                  <c:v>141.572</c:v>
                </c:pt>
                <c:pt idx="255">
                  <c:v>147.268</c:v>
                </c:pt>
                <c:pt idx="256">
                  <c:v>151.29599999999999</c:v>
                </c:pt>
                <c:pt idx="257">
                  <c:v>150.369</c:v>
                </c:pt>
                <c:pt idx="258">
                  <c:v>161.125</c:v>
                </c:pt>
                <c:pt idx="259">
                  <c:v>164.31</c:v>
                </c:pt>
                <c:pt idx="260">
                  <c:v>167.011</c:v>
                </c:pt>
                <c:pt idx="261">
                  <c:v>162.18199999999999</c:v>
                </c:pt>
                <c:pt idx="262">
                  <c:v>152.209</c:v>
                </c:pt>
                <c:pt idx="263">
                  <c:v>143.31299999999999</c:v>
                </c:pt>
                <c:pt idx="264">
                  <c:v>134.90799999999999</c:v>
                </c:pt>
                <c:pt idx="265">
                  <c:v>142.53899999999999</c:v>
                </c:pt>
                <c:pt idx="266">
                  <c:v>159.00800000000001</c:v>
                </c:pt>
                <c:pt idx="267">
                  <c:v>172.37200000000001</c:v>
                </c:pt>
                <c:pt idx="268">
                  <c:v>176.80500000000001</c:v>
                </c:pt>
                <c:pt idx="269">
                  <c:v>177.45099999999999</c:v>
                </c:pt>
                <c:pt idx="270">
                  <c:v>172.35400000000001</c:v>
                </c:pt>
                <c:pt idx="271">
                  <c:v>150.85599999999999</c:v>
                </c:pt>
                <c:pt idx="272">
                  <c:v>155.40199999999999</c:v>
                </c:pt>
                <c:pt idx="273">
                  <c:v>162.91499999999999</c:v>
                </c:pt>
                <c:pt idx="274">
                  <c:v>163.626</c:v>
                </c:pt>
                <c:pt idx="275">
                  <c:v>175.02799999999999</c:v>
                </c:pt>
                <c:pt idx="276">
                  <c:v>189.62299999999999</c:v>
                </c:pt>
                <c:pt idx="277">
                  <c:v>208.87899999999999</c:v>
                </c:pt>
                <c:pt idx="278">
                  <c:v>206.477</c:v>
                </c:pt>
                <c:pt idx="279">
                  <c:v>197.172</c:v>
                </c:pt>
                <c:pt idx="280">
                  <c:v>204.00399999999999</c:v>
                </c:pt>
                <c:pt idx="281">
                  <c:v>199.90299999999999</c:v>
                </c:pt>
                <c:pt idx="282">
                  <c:v>208.83699999999999</c:v>
                </c:pt>
                <c:pt idx="283">
                  <c:v>207.80099999999999</c:v>
                </c:pt>
                <c:pt idx="284">
                  <c:v>207.19499999999999</c:v>
                </c:pt>
                <c:pt idx="285">
                  <c:v>189.13499999999999</c:v>
                </c:pt>
                <c:pt idx="286">
                  <c:v>177.363</c:v>
                </c:pt>
                <c:pt idx="287">
                  <c:v>169.59299999999999</c:v>
                </c:pt>
                <c:pt idx="288">
                  <c:v>169.892</c:v>
                </c:pt>
                <c:pt idx="289">
                  <c:v>168.90600000000001</c:v>
                </c:pt>
                <c:pt idx="290">
                  <c:v>182.55</c:v>
                </c:pt>
                <c:pt idx="291">
                  <c:v>196.899</c:v>
                </c:pt>
                <c:pt idx="292">
                  <c:v>200.30600000000001</c:v>
                </c:pt>
                <c:pt idx="293">
                  <c:v>189.59899999999999</c:v>
                </c:pt>
                <c:pt idx="294">
                  <c:v>199.49600000000001</c:v>
                </c:pt>
                <c:pt idx="295">
                  <c:v>189.602</c:v>
                </c:pt>
                <c:pt idx="296">
                  <c:v>164.828</c:v>
                </c:pt>
                <c:pt idx="297">
                  <c:v>144.16</c:v>
                </c:pt>
                <c:pt idx="298">
                  <c:v>143.255</c:v>
                </c:pt>
                <c:pt idx="299">
                  <c:v>140.31299999999999</c:v>
                </c:pt>
                <c:pt idx="300">
                  <c:v>151.14599999999999</c:v>
                </c:pt>
                <c:pt idx="301">
                  <c:v>153.374</c:v>
                </c:pt>
                <c:pt idx="302">
                  <c:v>153.41300000000001</c:v>
                </c:pt>
                <c:pt idx="303">
                  <c:v>163.619</c:v>
                </c:pt>
                <c:pt idx="304">
                  <c:v>144.25800000000001</c:v>
                </c:pt>
                <c:pt idx="305">
                  <c:v>145.864</c:v>
                </c:pt>
                <c:pt idx="306">
                  <c:v>147.75</c:v>
                </c:pt>
                <c:pt idx="307">
                  <c:v>146.65</c:v>
                </c:pt>
                <c:pt idx="308">
                  <c:v>139.71700000000001</c:v>
                </c:pt>
                <c:pt idx="309">
                  <c:v>139.72300000000001</c:v>
                </c:pt>
                <c:pt idx="310">
                  <c:v>148.88300000000001</c:v>
                </c:pt>
                <c:pt idx="311">
                  <c:v>173.72900000000001</c:v>
                </c:pt>
                <c:pt idx="312">
                  <c:v>184.815</c:v>
                </c:pt>
                <c:pt idx="313">
                  <c:v>189.91200000000001</c:v>
                </c:pt>
                <c:pt idx="314">
                  <c:v>189.214</c:v>
                </c:pt>
                <c:pt idx="315">
                  <c:v>175.309</c:v>
                </c:pt>
                <c:pt idx="316">
                  <c:v>173.16200000000001</c:v>
                </c:pt>
                <c:pt idx="317">
                  <c:v>170.066</c:v>
                </c:pt>
                <c:pt idx="318">
                  <c:v>171.27799999999999</c:v>
                </c:pt>
                <c:pt idx="319">
                  <c:v>170.404</c:v>
                </c:pt>
                <c:pt idx="320">
                  <c:v>194.001</c:v>
                </c:pt>
                <c:pt idx="321">
                  <c:v>202.428</c:v>
                </c:pt>
                <c:pt idx="322">
                  <c:v>205.75</c:v>
                </c:pt>
                <c:pt idx="323">
                  <c:v>214.804</c:v>
                </c:pt>
                <c:pt idx="324">
                  <c:v>226.26599999999999</c:v>
                </c:pt>
                <c:pt idx="325">
                  <c:v>215.328</c:v>
                </c:pt>
                <c:pt idx="326">
                  <c:v>213.387</c:v>
                </c:pt>
                <c:pt idx="327">
                  <c:v>207.16900000000001</c:v>
                </c:pt>
                <c:pt idx="328">
                  <c:v>184.852</c:v>
                </c:pt>
                <c:pt idx="329">
                  <c:v>192.018</c:v>
                </c:pt>
                <c:pt idx="330">
                  <c:v>200.22499999999999</c:v>
                </c:pt>
                <c:pt idx="331">
                  <c:v>190.345</c:v>
                </c:pt>
                <c:pt idx="332">
                  <c:v>201.56200000000001</c:v>
                </c:pt>
                <c:pt idx="333">
                  <c:v>214.32400000000001</c:v>
                </c:pt>
                <c:pt idx="334">
                  <c:v>230.55500000000001</c:v>
                </c:pt>
                <c:pt idx="335">
                  <c:v>236.941</c:v>
                </c:pt>
                <c:pt idx="336">
                  <c:v>234.11600000000001</c:v>
                </c:pt>
                <c:pt idx="337">
                  <c:v>229.88800000000001</c:v>
                </c:pt>
                <c:pt idx="338">
                  <c:v>225.92599999999999</c:v>
                </c:pt>
                <c:pt idx="339">
                  <c:v>227.38</c:v>
                </c:pt>
                <c:pt idx="340">
                  <c:v>228.881</c:v>
                </c:pt>
                <c:pt idx="341">
                  <c:v>220.26499999999999</c:v>
                </c:pt>
                <c:pt idx="342">
                  <c:v>219.57300000000001</c:v>
                </c:pt>
                <c:pt idx="343">
                  <c:v>238.84800000000001</c:v>
                </c:pt>
                <c:pt idx="344">
                  <c:v>260.99400000000003</c:v>
                </c:pt>
                <c:pt idx="345">
                  <c:v>273.98599999999999</c:v>
                </c:pt>
                <c:pt idx="346">
                  <c:v>272.21600000000001</c:v>
                </c:pt>
                <c:pt idx="347">
                  <c:v>260.40199999999999</c:v>
                </c:pt>
                <c:pt idx="348">
                  <c:v>257.78500000000003</c:v>
                </c:pt>
                <c:pt idx="349">
                  <c:v>259.32299999999998</c:v>
                </c:pt>
                <c:pt idx="350">
                  <c:v>263.35500000000002</c:v>
                </c:pt>
                <c:pt idx="351">
                  <c:v>256.488</c:v>
                </c:pt>
                <c:pt idx="352">
                  <c:v>253.964</c:v>
                </c:pt>
                <c:pt idx="353">
                  <c:v>272.37299999999999</c:v>
                </c:pt>
                <c:pt idx="354">
                  <c:v>296.89499999999998</c:v>
                </c:pt>
                <c:pt idx="355">
                  <c:v>293.94</c:v>
                </c:pt>
                <c:pt idx="356">
                  <c:v>279.875</c:v>
                </c:pt>
                <c:pt idx="357">
                  <c:v>265.09500000000003</c:v>
                </c:pt>
                <c:pt idx="358">
                  <c:v>268.32799999999997</c:v>
                </c:pt>
                <c:pt idx="359">
                  <c:v>272.517</c:v>
                </c:pt>
                <c:pt idx="360">
                  <c:v>270.39</c:v>
                </c:pt>
                <c:pt idx="361">
                  <c:v>269.71300000000002</c:v>
                </c:pt>
                <c:pt idx="362">
                  <c:v>285.77800000000002</c:v>
                </c:pt>
                <c:pt idx="363">
                  <c:v>285.73200000000003</c:v>
                </c:pt>
                <c:pt idx="364">
                  <c:v>281.86799999999999</c:v>
                </c:pt>
                <c:pt idx="365">
                  <c:v>279.12700000000001</c:v>
                </c:pt>
                <c:pt idx="366">
                  <c:v>282.11200000000002</c:v>
                </c:pt>
                <c:pt idx="367">
                  <c:v>279.70699999999999</c:v>
                </c:pt>
                <c:pt idx="368">
                  <c:v>275.149</c:v>
                </c:pt>
                <c:pt idx="369">
                  <c:v>267.63099999999997</c:v>
                </c:pt>
                <c:pt idx="370">
                  <c:v>274.77699999999999</c:v>
                </c:pt>
                <c:pt idx="371">
                  <c:v>289.17</c:v>
                </c:pt>
                <c:pt idx="372">
                  <c:v>283.25599999999997</c:v>
                </c:pt>
                <c:pt idx="373">
                  <c:v>296.75700000000001</c:v>
                </c:pt>
                <c:pt idx="374">
                  <c:v>301.93599999999998</c:v>
                </c:pt>
                <c:pt idx="375">
                  <c:v>283.64499999999998</c:v>
                </c:pt>
                <c:pt idx="376">
                  <c:v>297.32799999999997</c:v>
                </c:pt>
                <c:pt idx="377">
                  <c:v>292.44099999999997</c:v>
                </c:pt>
                <c:pt idx="378">
                  <c:v>335.98599999999999</c:v>
                </c:pt>
                <c:pt idx="379">
                  <c:v>353.42</c:v>
                </c:pt>
                <c:pt idx="380">
                  <c:v>362.52</c:v>
                </c:pt>
                <c:pt idx="381">
                  <c:v>366.18099999999998</c:v>
                </c:pt>
                <c:pt idx="382">
                  <c:v>341.56900000000002</c:v>
                </c:pt>
                <c:pt idx="383">
                  <c:v>321.47399999999999</c:v>
                </c:pt>
                <c:pt idx="384">
                  <c:v>322.49599999999998</c:v>
                </c:pt>
                <c:pt idx="385">
                  <c:v>321.54700000000003</c:v>
                </c:pt>
                <c:pt idx="386">
                  <c:v>316.113</c:v>
                </c:pt>
                <c:pt idx="387">
                  <c:v>316.83999999999997</c:v>
                </c:pt>
                <c:pt idx="388">
                  <c:v>309.83699999999999</c:v>
                </c:pt>
                <c:pt idx="389">
                  <c:v>305.185</c:v>
                </c:pt>
                <c:pt idx="390">
                  <c:v>299.83699999999999</c:v>
                </c:pt>
                <c:pt idx="391">
                  <c:v>294.19499999999999</c:v>
                </c:pt>
                <c:pt idx="392">
                  <c:v>292.18599999999998</c:v>
                </c:pt>
                <c:pt idx="393">
                  <c:v>287.22300000000001</c:v>
                </c:pt>
                <c:pt idx="394">
                  <c:v>314.29399999999998</c:v>
                </c:pt>
                <c:pt idx="395">
                  <c:v>342.32600000000002</c:v>
                </c:pt>
                <c:pt idx="396">
                  <c:v>350.19600000000003</c:v>
                </c:pt>
                <c:pt idx="397">
                  <c:v>342.12799999999999</c:v>
                </c:pt>
                <c:pt idx="398">
                  <c:v>340.76799999999997</c:v>
                </c:pt>
                <c:pt idx="399">
                  <c:v>328.23</c:v>
                </c:pt>
                <c:pt idx="400">
                  <c:v>304.642</c:v>
                </c:pt>
                <c:pt idx="401">
                  <c:v>284.47699999999998</c:v>
                </c:pt>
                <c:pt idx="402">
                  <c:v>306.815</c:v>
                </c:pt>
                <c:pt idx="403">
                  <c:v>293.59899999999999</c:v>
                </c:pt>
                <c:pt idx="404">
                  <c:v>283.39800000000002</c:v>
                </c:pt>
                <c:pt idx="405">
                  <c:v>279.15600000000001</c:v>
                </c:pt>
                <c:pt idx="406">
                  <c:v>274.95100000000002</c:v>
                </c:pt>
                <c:pt idx="407">
                  <c:v>279.16199999999998</c:v>
                </c:pt>
                <c:pt idx="408">
                  <c:v>279.14800000000002</c:v>
                </c:pt>
                <c:pt idx="409">
                  <c:v>280.98</c:v>
                </c:pt>
                <c:pt idx="410">
                  <c:v>292.47699999999998</c:v>
                </c:pt>
                <c:pt idx="411">
                  <c:v>268.66899999999998</c:v>
                </c:pt>
                <c:pt idx="412">
                  <c:v>262.50200000000001</c:v>
                </c:pt>
                <c:pt idx="413">
                  <c:v>258.28800000000001</c:v>
                </c:pt>
                <c:pt idx="414">
                  <c:v>252.852</c:v>
                </c:pt>
                <c:pt idx="415">
                  <c:v>249.51599999999999</c:v>
                </c:pt>
                <c:pt idx="416">
                  <c:v>250.79300000000001</c:v>
                </c:pt>
                <c:pt idx="417">
                  <c:v>223.82599999999999</c:v>
                </c:pt>
                <c:pt idx="418">
                  <c:v>210.44</c:v>
                </c:pt>
                <c:pt idx="419">
                  <c:v>217.41499999999999</c:v>
                </c:pt>
                <c:pt idx="420">
                  <c:v>221.39500000000001</c:v>
                </c:pt>
                <c:pt idx="421">
                  <c:v>220.952</c:v>
                </c:pt>
                <c:pt idx="422">
                  <c:v>217.511</c:v>
                </c:pt>
                <c:pt idx="423">
                  <c:v>219.363</c:v>
                </c:pt>
                <c:pt idx="424">
                  <c:v>230.327</c:v>
                </c:pt>
                <c:pt idx="425">
                  <c:v>231.08600000000001</c:v>
                </c:pt>
                <c:pt idx="426">
                  <c:v>251.43799999999999</c:v>
                </c:pt>
                <c:pt idx="427">
                  <c:v>272.61200000000002</c:v>
                </c:pt>
                <c:pt idx="428">
                  <c:v>255.17</c:v>
                </c:pt>
                <c:pt idx="429">
                  <c:v>250.55199999999999</c:v>
                </c:pt>
                <c:pt idx="430">
                  <c:v>233.374</c:v>
                </c:pt>
                <c:pt idx="431">
                  <c:v>228.417</c:v>
                </c:pt>
                <c:pt idx="432">
                  <c:v>232.642</c:v>
                </c:pt>
                <c:pt idx="433">
                  <c:v>221.601</c:v>
                </c:pt>
                <c:pt idx="434">
                  <c:v>220.411</c:v>
                </c:pt>
                <c:pt idx="435">
                  <c:v>223.91900000000001</c:v>
                </c:pt>
                <c:pt idx="436">
                  <c:v>218.864</c:v>
                </c:pt>
                <c:pt idx="437">
                  <c:v>215.53800000000001</c:v>
                </c:pt>
                <c:pt idx="438">
                  <c:v>216.149</c:v>
                </c:pt>
                <c:pt idx="439">
                  <c:v>194.99</c:v>
                </c:pt>
                <c:pt idx="440">
                  <c:v>193.066</c:v>
                </c:pt>
                <c:pt idx="441">
                  <c:v>190.61</c:v>
                </c:pt>
                <c:pt idx="442">
                  <c:v>187.86699999999999</c:v>
                </c:pt>
                <c:pt idx="443">
                  <c:v>186.21600000000001</c:v>
                </c:pt>
                <c:pt idx="444">
                  <c:v>186.01499999999999</c:v>
                </c:pt>
                <c:pt idx="445">
                  <c:v>188.49299999999999</c:v>
                </c:pt>
                <c:pt idx="446">
                  <c:v>185.58600000000001</c:v>
                </c:pt>
                <c:pt idx="447">
                  <c:v>187.39099999999999</c:v>
                </c:pt>
                <c:pt idx="448">
                  <c:v>182.00399999999999</c:v>
                </c:pt>
                <c:pt idx="449">
                  <c:v>183.85300000000001</c:v>
                </c:pt>
                <c:pt idx="450">
                  <c:v>188.87899999999999</c:v>
                </c:pt>
                <c:pt idx="451">
                  <c:v>181.98099999999999</c:v>
                </c:pt>
                <c:pt idx="452">
                  <c:v>175.84</c:v>
                </c:pt>
                <c:pt idx="453">
                  <c:v>175.52600000000001</c:v>
                </c:pt>
                <c:pt idx="454">
                  <c:v>174.10599999999999</c:v>
                </c:pt>
                <c:pt idx="455">
                  <c:v>173.07400000000001</c:v>
                </c:pt>
                <c:pt idx="456">
                  <c:v>171.69300000000001</c:v>
                </c:pt>
                <c:pt idx="457">
                  <c:v>167.80500000000001</c:v>
                </c:pt>
                <c:pt idx="458">
                  <c:v>171.67599999999999</c:v>
                </c:pt>
                <c:pt idx="459">
                  <c:v>175.45699999999999</c:v>
                </c:pt>
                <c:pt idx="460">
                  <c:v>172.74600000000001</c:v>
                </c:pt>
                <c:pt idx="461">
                  <c:v>179.72499999999999</c:v>
                </c:pt>
                <c:pt idx="462">
                  <c:v>194.886</c:v>
                </c:pt>
                <c:pt idx="463">
                  <c:v>211.34200000000001</c:v>
                </c:pt>
                <c:pt idx="464">
                  <c:v>213.494</c:v>
                </c:pt>
                <c:pt idx="465">
                  <c:v>214.63800000000001</c:v>
                </c:pt>
                <c:pt idx="466">
                  <c:v>213.92699999999999</c:v>
                </c:pt>
                <c:pt idx="467">
                  <c:v>209.99</c:v>
                </c:pt>
                <c:pt idx="468">
                  <c:v>202.50800000000001</c:v>
                </c:pt>
                <c:pt idx="469">
                  <c:v>193.55600000000001</c:v>
                </c:pt>
                <c:pt idx="470">
                  <c:v>194.249</c:v>
                </c:pt>
                <c:pt idx="471">
                  <c:v>197.07499999999999</c:v>
                </c:pt>
                <c:pt idx="472">
                  <c:v>196.191</c:v>
                </c:pt>
                <c:pt idx="473">
                  <c:v>194.726</c:v>
                </c:pt>
                <c:pt idx="474">
                  <c:v>193.125</c:v>
                </c:pt>
                <c:pt idx="475">
                  <c:v>195.72399999999999</c:v>
                </c:pt>
                <c:pt idx="476">
                  <c:v>205.21100000000001</c:v>
                </c:pt>
                <c:pt idx="477">
                  <c:v>204.81800000000001</c:v>
                </c:pt>
                <c:pt idx="478">
                  <c:v>204.94300000000001</c:v>
                </c:pt>
                <c:pt idx="479">
                  <c:v>204.26300000000001</c:v>
                </c:pt>
                <c:pt idx="480">
                  <c:v>192.99</c:v>
                </c:pt>
                <c:pt idx="481">
                  <c:v>192.834</c:v>
                </c:pt>
                <c:pt idx="482">
                  <c:v>187.059</c:v>
                </c:pt>
                <c:pt idx="483">
                  <c:v>177.999</c:v>
                </c:pt>
                <c:pt idx="484">
                  <c:v>176.93799999999999</c:v>
                </c:pt>
                <c:pt idx="485">
                  <c:v>172.86199999999999</c:v>
                </c:pt>
                <c:pt idx="486">
                  <c:v>175.14699999999999</c:v>
                </c:pt>
                <c:pt idx="487">
                  <c:v>174.43600000000001</c:v>
                </c:pt>
                <c:pt idx="488">
                  <c:v>173.22200000000001</c:v>
                </c:pt>
                <c:pt idx="489">
                  <c:v>160.42599999999999</c:v>
                </c:pt>
                <c:pt idx="490">
                  <c:v>162.61099999999999</c:v>
                </c:pt>
                <c:pt idx="491">
                  <c:v>163.42400000000001</c:v>
                </c:pt>
                <c:pt idx="492">
                  <c:v>161.03899999999999</c:v>
                </c:pt>
                <c:pt idx="493">
                  <c:v>159.65</c:v>
                </c:pt>
                <c:pt idx="494">
                  <c:v>188.131</c:v>
                </c:pt>
                <c:pt idx="495">
                  <c:v>190.613</c:v>
                </c:pt>
                <c:pt idx="496">
                  <c:v>194.381</c:v>
                </c:pt>
                <c:pt idx="497">
                  <c:v>194.59100000000001</c:v>
                </c:pt>
                <c:pt idx="498">
                  <c:v>189.61699999999999</c:v>
                </c:pt>
                <c:pt idx="499">
                  <c:v>189.24700000000001</c:v>
                </c:pt>
                <c:pt idx="500">
                  <c:v>188.947</c:v>
                </c:pt>
                <c:pt idx="501">
                  <c:v>187.83199999999999</c:v>
                </c:pt>
                <c:pt idx="502">
                  <c:v>189.10599999999999</c:v>
                </c:pt>
                <c:pt idx="503">
                  <c:v>192.357</c:v>
                </c:pt>
                <c:pt idx="504">
                  <c:v>193.696</c:v>
                </c:pt>
                <c:pt idx="505">
                  <c:v>177.27099999999999</c:v>
                </c:pt>
                <c:pt idx="506">
                  <c:v>183.29</c:v>
                </c:pt>
                <c:pt idx="507">
                  <c:v>196.755</c:v>
                </c:pt>
                <c:pt idx="508">
                  <c:v>208.91499999999999</c:v>
                </c:pt>
                <c:pt idx="509" formatCode="General">
                  <c:v>230.14500000000001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2B-469E-8BCD-D72AF8CAB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(vw)'!$B$6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(vw)'!$F$5:$IU$5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(vw)'!$F$17:$IU$17</c:f>
              <c:numCache>
                <c:formatCode>0</c:formatCode>
                <c:ptCount val="250"/>
                <c:pt idx="0">
                  <c:v>-10.838999999999999</c:v>
                </c:pt>
                <c:pt idx="1">
                  <c:v>-9.8740000000000236</c:v>
                </c:pt>
                <c:pt idx="2">
                  <c:v>-8.0540000000000305</c:v>
                </c:pt>
                <c:pt idx="3">
                  <c:v>-5.771000000000015</c:v>
                </c:pt>
                <c:pt idx="4">
                  <c:v>-5.1840000000000259</c:v>
                </c:pt>
                <c:pt idx="5">
                  <c:v>-3.3640000000000327</c:v>
                </c:pt>
                <c:pt idx="6">
                  <c:v>-3.3530000000000086</c:v>
                </c:pt>
                <c:pt idx="7">
                  <c:v>-0.77499999999997726</c:v>
                </c:pt>
                <c:pt idx="8">
                  <c:v>0.43600000000003547</c:v>
                </c:pt>
                <c:pt idx="9">
                  <c:v>-0.30700000000001637</c:v>
                </c:pt>
                <c:pt idx="10">
                  <c:v>0.35800000000000409</c:v>
                </c:pt>
                <c:pt idx="11">
                  <c:v>-0.1279999999999859</c:v>
                </c:pt>
                <c:pt idx="12">
                  <c:v>-3.8620000000000232</c:v>
                </c:pt>
                <c:pt idx="13">
                  <c:v>-0.80299999999999727</c:v>
                </c:pt>
                <c:pt idx="14">
                  <c:v>-2.5450000000000159</c:v>
                </c:pt>
                <c:pt idx="15">
                  <c:v>-5.6630000000000109</c:v>
                </c:pt>
                <c:pt idx="16">
                  <c:v>-9.3519999999999754</c:v>
                </c:pt>
                <c:pt idx="17">
                  <c:v>-13.206999999999994</c:v>
                </c:pt>
                <c:pt idx="18">
                  <c:v>-16.607000000000028</c:v>
                </c:pt>
                <c:pt idx="19">
                  <c:v>-14.123999999999967</c:v>
                </c:pt>
                <c:pt idx="20">
                  <c:v>-11.734999999999957</c:v>
                </c:pt>
                <c:pt idx="21">
                  <c:v>-6.9590000000000032</c:v>
                </c:pt>
                <c:pt idx="22">
                  <c:v>-4.6750000000000114</c:v>
                </c:pt>
                <c:pt idx="23">
                  <c:v>-4.4139999999999873</c:v>
                </c:pt>
                <c:pt idx="24">
                  <c:v>-3.5260000000000105</c:v>
                </c:pt>
                <c:pt idx="25">
                  <c:v>-3.4190000000000396</c:v>
                </c:pt>
                <c:pt idx="26">
                  <c:v>-3.7479999999999905</c:v>
                </c:pt>
                <c:pt idx="27">
                  <c:v>-0.48000000000001819</c:v>
                </c:pt>
                <c:pt idx="28">
                  <c:v>2.0260000000000105</c:v>
                </c:pt>
                <c:pt idx="29">
                  <c:v>0.14400000000000546</c:v>
                </c:pt>
                <c:pt idx="30">
                  <c:v>0.22500000000002274</c:v>
                </c:pt>
                <c:pt idx="31">
                  <c:v>1.1960000000000264</c:v>
                </c:pt>
                <c:pt idx="32">
                  <c:v>1.8969999999999914</c:v>
                </c:pt>
                <c:pt idx="33">
                  <c:v>5.3369999999999891</c:v>
                </c:pt>
                <c:pt idx="34">
                  <c:v>6.5249999999999773</c:v>
                </c:pt>
                <c:pt idx="35">
                  <c:v>5.3290000000000077</c:v>
                </c:pt>
                <c:pt idx="36">
                  <c:v>5.0470000000000255</c:v>
                </c:pt>
                <c:pt idx="37">
                  <c:v>6.1050000000000182</c:v>
                </c:pt>
                <c:pt idx="38">
                  <c:v>7.4979999999999905</c:v>
                </c:pt>
                <c:pt idx="39">
                  <c:v>9.0649999999999977</c:v>
                </c:pt>
                <c:pt idx="40">
                  <c:v>9.8380000000000223</c:v>
                </c:pt>
                <c:pt idx="41">
                  <c:v>11.908000000000015</c:v>
                </c:pt>
                <c:pt idx="42">
                  <c:v>12.574999999999989</c:v>
                </c:pt>
                <c:pt idx="43">
                  <c:v>13.16500000000002</c:v>
                </c:pt>
                <c:pt idx="44">
                  <c:v>11.939999999999998</c:v>
                </c:pt>
                <c:pt idx="45">
                  <c:v>9.9850000000000136</c:v>
                </c:pt>
                <c:pt idx="46">
                  <c:v>6.8710000000000377</c:v>
                </c:pt>
                <c:pt idx="47">
                  <c:v>8.1519999999999868</c:v>
                </c:pt>
                <c:pt idx="48">
                  <c:v>11.769999999999982</c:v>
                </c:pt>
                <c:pt idx="49">
                  <c:v>18.073000000000036</c:v>
                </c:pt>
                <c:pt idx="50">
                  <c:v>15.80699999999996</c:v>
                </c:pt>
                <c:pt idx="51">
                  <c:v>14.114999999999895</c:v>
                </c:pt>
                <c:pt idx="52">
                  <c:v>17.112999999999943</c:v>
                </c:pt>
                <c:pt idx="53">
                  <c:v>15.569000000000017</c:v>
                </c:pt>
                <c:pt idx="54">
                  <c:v>16.973000000000013</c:v>
                </c:pt>
                <c:pt idx="55">
                  <c:v>16.098000000000013</c:v>
                </c:pt>
                <c:pt idx="56">
                  <c:v>18.82099999999997</c:v>
                </c:pt>
                <c:pt idx="57">
                  <c:v>23.55499999999995</c:v>
                </c:pt>
                <c:pt idx="58">
                  <c:v>37.02699999999993</c:v>
                </c:pt>
                <c:pt idx="59">
                  <c:v>37.133000000000038</c:v>
                </c:pt>
                <c:pt idx="60">
                  <c:v>43.823999999999955</c:v>
                </c:pt>
                <c:pt idx="61">
                  <c:v>40.918000000000006</c:v>
                </c:pt>
                <c:pt idx="62">
                  <c:v>36.293000000000006</c:v>
                </c:pt>
                <c:pt idx="63">
                  <c:v>40.559999999999945</c:v>
                </c:pt>
                <c:pt idx="64">
                  <c:v>43.15300000000002</c:v>
                </c:pt>
                <c:pt idx="65">
                  <c:v>52.86099999999999</c:v>
                </c:pt>
                <c:pt idx="66">
                  <c:v>40.544000000000096</c:v>
                </c:pt>
                <c:pt idx="67">
                  <c:v>33.691000000000031</c:v>
                </c:pt>
                <c:pt idx="68">
                  <c:v>36.293000000000006</c:v>
                </c:pt>
                <c:pt idx="69">
                  <c:v>30.835000000000036</c:v>
                </c:pt>
                <c:pt idx="70">
                  <c:v>33.086000000000013</c:v>
                </c:pt>
                <c:pt idx="71">
                  <c:v>10.86099999999999</c:v>
                </c:pt>
                <c:pt idx="72">
                  <c:v>16.38900000000001</c:v>
                </c:pt>
                <c:pt idx="73">
                  <c:v>45.342999999999961</c:v>
                </c:pt>
                <c:pt idx="74">
                  <c:v>18.067000000000007</c:v>
                </c:pt>
                <c:pt idx="75">
                  <c:v>14.634999999999991</c:v>
                </c:pt>
                <c:pt idx="76">
                  <c:v>2.4950000000000045</c:v>
                </c:pt>
                <c:pt idx="77">
                  <c:v>-0.98300000000000409</c:v>
                </c:pt>
                <c:pt idx="78">
                  <c:v>2.2099999999999795</c:v>
                </c:pt>
                <c:pt idx="79">
                  <c:v>0.34199999999998454</c:v>
                </c:pt>
                <c:pt idx="80">
                  <c:v>1.6720000000000255</c:v>
                </c:pt>
                <c:pt idx="81">
                  <c:v>-2.3770000000000095</c:v>
                </c:pt>
                <c:pt idx="82">
                  <c:v>-5.6159999999999854</c:v>
                </c:pt>
                <c:pt idx="83">
                  <c:v>-8.6560000000000059</c:v>
                </c:pt>
                <c:pt idx="84">
                  <c:v>-5.7139999999999986</c:v>
                </c:pt>
                <c:pt idx="85">
                  <c:v>-1.94399999999996</c:v>
                </c:pt>
                <c:pt idx="86">
                  <c:v>-0.33199999999999363</c:v>
                </c:pt>
                <c:pt idx="87">
                  <c:v>-2.4159999999999968</c:v>
                </c:pt>
                <c:pt idx="88">
                  <c:v>-4.0980000000000132</c:v>
                </c:pt>
                <c:pt idx="89">
                  <c:v>-5.16700000000003</c:v>
                </c:pt>
                <c:pt idx="90">
                  <c:v>-5.6599999999999682</c:v>
                </c:pt>
                <c:pt idx="91">
                  <c:v>-11.036999999999978</c:v>
                </c:pt>
                <c:pt idx="92">
                  <c:v>-11.451999999999998</c:v>
                </c:pt>
                <c:pt idx="93">
                  <c:v>-10.5</c:v>
                </c:pt>
                <c:pt idx="94">
                  <c:v>-10.702999999999975</c:v>
                </c:pt>
                <c:pt idx="95">
                  <c:v>-9.8580000000000041</c:v>
                </c:pt>
                <c:pt idx="96">
                  <c:v>-9.2669999999999959</c:v>
                </c:pt>
                <c:pt idx="97">
                  <c:v>-8.5240000000000009</c:v>
                </c:pt>
                <c:pt idx="98">
                  <c:v>-7.3159999999999741</c:v>
                </c:pt>
                <c:pt idx="99">
                  <c:v>-5.3689999999999714</c:v>
                </c:pt>
                <c:pt idx="100">
                  <c:v>-5.7280000000000086</c:v>
                </c:pt>
                <c:pt idx="101">
                  <c:v>-5.297999999999945</c:v>
                </c:pt>
                <c:pt idx="102">
                  <c:v>-6.0910000000000082</c:v>
                </c:pt>
                <c:pt idx="103">
                  <c:v>-5.5190000000000055</c:v>
                </c:pt>
                <c:pt idx="104">
                  <c:v>-6.6909999999999741</c:v>
                </c:pt>
                <c:pt idx="105">
                  <c:v>-6.1630000000000109</c:v>
                </c:pt>
                <c:pt idx="106">
                  <c:v>-5.561999999999955</c:v>
                </c:pt>
                <c:pt idx="107">
                  <c:v>-5.938000000000045</c:v>
                </c:pt>
                <c:pt idx="108">
                  <c:v>-6.6340000000000146</c:v>
                </c:pt>
                <c:pt idx="109">
                  <c:v>-7.7599999999999909</c:v>
                </c:pt>
                <c:pt idx="110">
                  <c:v>-8.0149999999999864</c:v>
                </c:pt>
                <c:pt idx="111">
                  <c:v>-9.0680000000000405</c:v>
                </c:pt>
                <c:pt idx="112">
                  <c:v>-10.049000000000035</c:v>
                </c:pt>
                <c:pt idx="113">
                  <c:v>-10.993999999999971</c:v>
                </c:pt>
                <c:pt idx="114">
                  <c:v>-11.941000000000031</c:v>
                </c:pt>
                <c:pt idx="115">
                  <c:v>-13.804000000000002</c:v>
                </c:pt>
                <c:pt idx="116">
                  <c:v>-13.912000000000035</c:v>
                </c:pt>
                <c:pt idx="117">
                  <c:v>-14.343999999999994</c:v>
                </c:pt>
                <c:pt idx="118">
                  <c:v>-13.023000000000025</c:v>
                </c:pt>
                <c:pt idx="119">
                  <c:v>-13.410000000000025</c:v>
                </c:pt>
                <c:pt idx="120">
                  <c:v>-14.519000000000005</c:v>
                </c:pt>
                <c:pt idx="121">
                  <c:v>-14.913000000000011</c:v>
                </c:pt>
                <c:pt idx="122">
                  <c:v>-14.434000000000026</c:v>
                </c:pt>
                <c:pt idx="123">
                  <c:v>-14.224999999999966</c:v>
                </c:pt>
                <c:pt idx="124">
                  <c:v>-14.189000000000021</c:v>
                </c:pt>
                <c:pt idx="125">
                  <c:v>-15.449999999999989</c:v>
                </c:pt>
                <c:pt idx="126">
                  <c:v>-16.83099999999996</c:v>
                </c:pt>
                <c:pt idx="127">
                  <c:v>-17.427999999999997</c:v>
                </c:pt>
                <c:pt idx="128">
                  <c:v>-16.74199999999999</c:v>
                </c:pt>
                <c:pt idx="129">
                  <c:v>-17.665999999999997</c:v>
                </c:pt>
                <c:pt idx="130">
                  <c:v>-18.406000000000006</c:v>
                </c:pt>
                <c:pt idx="131">
                  <c:v>-18.221000000000004</c:v>
                </c:pt>
                <c:pt idx="132">
                  <c:v>-18.923000000000002</c:v>
                </c:pt>
                <c:pt idx="133">
                  <c:v>-19.60899999999998</c:v>
                </c:pt>
                <c:pt idx="134">
                  <c:v>-19.837000000000046</c:v>
                </c:pt>
                <c:pt idx="135">
                  <c:v>-20.899000000000001</c:v>
                </c:pt>
                <c:pt idx="136">
                  <c:v>-21.961000000000013</c:v>
                </c:pt>
                <c:pt idx="137">
                  <c:v>-22.460999999999956</c:v>
                </c:pt>
                <c:pt idx="138">
                  <c:v>-22.555000000000007</c:v>
                </c:pt>
                <c:pt idx="139">
                  <c:v>-22.579999999999984</c:v>
                </c:pt>
                <c:pt idx="140">
                  <c:v>-21.95999999999998</c:v>
                </c:pt>
                <c:pt idx="141">
                  <c:v>-22.072000000000003</c:v>
                </c:pt>
                <c:pt idx="142">
                  <c:v>-21.824000000000012</c:v>
                </c:pt>
                <c:pt idx="143">
                  <c:v>-22.949000000000012</c:v>
                </c:pt>
                <c:pt idx="144">
                  <c:v>-22.290999999999997</c:v>
                </c:pt>
                <c:pt idx="145">
                  <c:v>-22.555999999999983</c:v>
                </c:pt>
                <c:pt idx="146">
                  <c:v>-22.420999999999992</c:v>
                </c:pt>
                <c:pt idx="147">
                  <c:v>-24.893000000000029</c:v>
                </c:pt>
                <c:pt idx="148">
                  <c:v>-24.997000000000014</c:v>
                </c:pt>
                <c:pt idx="149">
                  <c:v>-26.081000000000017</c:v>
                </c:pt>
                <c:pt idx="150">
                  <c:v>-27.389999999999986</c:v>
                </c:pt>
                <c:pt idx="151">
                  <c:v>-27.273000000000025</c:v>
                </c:pt>
                <c:pt idx="152">
                  <c:v>-26.837000000000046</c:v>
                </c:pt>
                <c:pt idx="153">
                  <c:v>-23.808999999999969</c:v>
                </c:pt>
                <c:pt idx="154">
                  <c:v>-22.338999999999999</c:v>
                </c:pt>
                <c:pt idx="155">
                  <c:v>-23.069999999999993</c:v>
                </c:pt>
                <c:pt idx="156">
                  <c:v>-23.652000000000044</c:v>
                </c:pt>
                <c:pt idx="157">
                  <c:v>-23.850999999999999</c:v>
                </c:pt>
                <c:pt idx="158">
                  <c:v>-24.341000000000008</c:v>
                </c:pt>
                <c:pt idx="159">
                  <c:v>-24.334000000000003</c:v>
                </c:pt>
                <c:pt idx="160">
                  <c:v>-24.670000000000016</c:v>
                </c:pt>
                <c:pt idx="161">
                  <c:v>-24.197999999999979</c:v>
                </c:pt>
                <c:pt idx="162">
                  <c:v>-24.340000000000032</c:v>
                </c:pt>
                <c:pt idx="163">
                  <c:v>-25.358000000000004</c:v>
                </c:pt>
                <c:pt idx="164">
                  <c:v>-25.29200000000003</c:v>
                </c:pt>
                <c:pt idx="165">
                  <c:v>-24.25</c:v>
                </c:pt>
                <c:pt idx="166">
                  <c:v>-24.927999999999997</c:v>
                </c:pt>
                <c:pt idx="167">
                  <c:v>-21.575999999999965</c:v>
                </c:pt>
                <c:pt idx="168">
                  <c:v>-23.258999999999958</c:v>
                </c:pt>
                <c:pt idx="169">
                  <c:v>-24.201999999999998</c:v>
                </c:pt>
                <c:pt idx="170">
                  <c:v>-23.834000000000003</c:v>
                </c:pt>
                <c:pt idx="171">
                  <c:v>-23.069000000000017</c:v>
                </c:pt>
                <c:pt idx="172">
                  <c:v>-21.963999999999999</c:v>
                </c:pt>
                <c:pt idx="173">
                  <c:v>-21.536000000000001</c:v>
                </c:pt>
                <c:pt idx="174">
                  <c:v>-21.196000000000026</c:v>
                </c:pt>
                <c:pt idx="175">
                  <c:v>-21.45999999999998</c:v>
                </c:pt>
                <c:pt idx="176">
                  <c:v>-20.373999999999967</c:v>
                </c:pt>
                <c:pt idx="177">
                  <c:v>-18.867999999999995</c:v>
                </c:pt>
                <c:pt idx="178">
                  <c:v>-17.61099999999999</c:v>
                </c:pt>
                <c:pt idx="179">
                  <c:v>-19.324000000000012</c:v>
                </c:pt>
                <c:pt idx="180">
                  <c:v>-17.518999999999949</c:v>
                </c:pt>
                <c:pt idx="181">
                  <c:v>-16.115999999999985</c:v>
                </c:pt>
                <c:pt idx="182">
                  <c:v>-16.412999999999954</c:v>
                </c:pt>
                <c:pt idx="183">
                  <c:v>-15.220000000000027</c:v>
                </c:pt>
                <c:pt idx="184">
                  <c:v>-15.821000000000026</c:v>
                </c:pt>
                <c:pt idx="185">
                  <c:v>-15.03000000000003</c:v>
                </c:pt>
                <c:pt idx="186">
                  <c:v>-14.509000000000015</c:v>
                </c:pt>
                <c:pt idx="187">
                  <c:v>-14.117999999999995</c:v>
                </c:pt>
                <c:pt idx="188">
                  <c:v>-13.918999999999983</c:v>
                </c:pt>
                <c:pt idx="189">
                  <c:v>-13.90500000000003</c:v>
                </c:pt>
                <c:pt idx="190">
                  <c:v>-14.838000000000022</c:v>
                </c:pt>
                <c:pt idx="191">
                  <c:v>-15.778999999999996</c:v>
                </c:pt>
                <c:pt idx="192">
                  <c:v>-16.799999999999955</c:v>
                </c:pt>
                <c:pt idx="193">
                  <c:v>-17.694999999999993</c:v>
                </c:pt>
                <c:pt idx="194">
                  <c:v>-17.235000000000014</c:v>
                </c:pt>
                <c:pt idx="195">
                  <c:v>-16.670999999999992</c:v>
                </c:pt>
                <c:pt idx="196">
                  <c:v>-16.849999999999966</c:v>
                </c:pt>
                <c:pt idx="197">
                  <c:v>-16.119000000000028</c:v>
                </c:pt>
                <c:pt idx="198">
                  <c:v>-15.98399999999998</c:v>
                </c:pt>
                <c:pt idx="199">
                  <c:v>-13.910000000000025</c:v>
                </c:pt>
                <c:pt idx="200">
                  <c:v>-12.950999999999965</c:v>
                </c:pt>
                <c:pt idx="201">
                  <c:v>-12.170999999999992</c:v>
                </c:pt>
                <c:pt idx="202">
                  <c:v>-11.425999999999988</c:v>
                </c:pt>
                <c:pt idx="203">
                  <c:v>-12.84699999999998</c:v>
                </c:pt>
                <c:pt idx="204">
                  <c:v>-12.843999999999994</c:v>
                </c:pt>
                <c:pt idx="205">
                  <c:v>-10.76400000000001</c:v>
                </c:pt>
                <c:pt idx="206">
                  <c:v>-11.512</c:v>
                </c:pt>
                <c:pt idx="207">
                  <c:v>-13.150000000000034</c:v>
                </c:pt>
                <c:pt idx="208">
                  <c:v>-15.432000000000016</c:v>
                </c:pt>
                <c:pt idx="209">
                  <c:v>-15.746000000000038</c:v>
                </c:pt>
                <c:pt idx="210">
                  <c:v>-15.987000000000023</c:v>
                </c:pt>
                <c:pt idx="211">
                  <c:v>-15.485000000000014</c:v>
                </c:pt>
                <c:pt idx="212">
                  <c:v>-16.435000000000002</c:v>
                </c:pt>
                <c:pt idx="213">
                  <c:v>-16.90500000000003</c:v>
                </c:pt>
                <c:pt idx="214">
                  <c:v>-16.617999999999995</c:v>
                </c:pt>
                <c:pt idx="215">
                  <c:v>-17.735000000000014</c:v>
                </c:pt>
                <c:pt idx="216">
                  <c:v>-17.406999999999982</c:v>
                </c:pt>
                <c:pt idx="217">
                  <c:v>-17.226999999999975</c:v>
                </c:pt>
                <c:pt idx="218">
                  <c:v>-16.637999999999977</c:v>
                </c:pt>
                <c:pt idx="219">
                  <c:v>-18.341000000000008</c:v>
                </c:pt>
                <c:pt idx="220">
                  <c:v>-18.838999999999999</c:v>
                </c:pt>
                <c:pt idx="221">
                  <c:v>-17.502999999999986</c:v>
                </c:pt>
                <c:pt idx="222">
                  <c:v>-18.02600000000001</c:v>
                </c:pt>
                <c:pt idx="223">
                  <c:v>-18.694000000000017</c:v>
                </c:pt>
                <c:pt idx="224">
                  <c:v>-20.454000000000008</c:v>
                </c:pt>
                <c:pt idx="225">
                  <c:v>-21.872000000000014</c:v>
                </c:pt>
                <c:pt idx="226">
                  <c:v>-19.196000000000026</c:v>
                </c:pt>
                <c:pt idx="227">
                  <c:v>-19.612000000000023</c:v>
                </c:pt>
                <c:pt idx="228">
                  <c:v>-18.19300000000004</c:v>
                </c:pt>
                <c:pt idx="229">
                  <c:v>-18.913999999999987</c:v>
                </c:pt>
                <c:pt idx="230">
                  <c:v>-19.108000000000004</c:v>
                </c:pt>
                <c:pt idx="231">
                  <c:v>-18.604000000000042</c:v>
                </c:pt>
                <c:pt idx="232">
                  <c:v>-20.31800000000004</c:v>
                </c:pt>
                <c:pt idx="233">
                  <c:v>-20.137999999999977</c:v>
                </c:pt>
                <c:pt idx="234">
                  <c:v>-19.311999999999955</c:v>
                </c:pt>
                <c:pt idx="235">
                  <c:v>-18.189000000000021</c:v>
                </c:pt>
                <c:pt idx="236">
                  <c:v>-16.27600000000001</c:v>
                </c:pt>
                <c:pt idx="237">
                  <c:v>-17.78000000000003</c:v>
                </c:pt>
                <c:pt idx="238">
                  <c:v>-16.507999999999981</c:v>
                </c:pt>
                <c:pt idx="239">
                  <c:v>-17.108000000000004</c:v>
                </c:pt>
                <c:pt idx="240">
                  <c:v>-16.156000000000006</c:v>
                </c:pt>
                <c:pt idx="241">
                  <c:v>-13.923000000000002</c:v>
                </c:pt>
                <c:pt idx="242">
                  <c:v>-13.360000000000014</c:v>
                </c:pt>
                <c:pt idx="243">
                  <c:v>-13.34899999999999</c:v>
                </c:pt>
                <c:pt idx="244">
                  <c:v>-10.552999999999997</c:v>
                </c:pt>
                <c:pt idx="245">
                  <c:v>-10.240999999999985</c:v>
                </c:pt>
                <c:pt idx="246">
                  <c:v>-9.5960000000000036</c:v>
                </c:pt>
                <c:pt idx="247">
                  <c:v>-8.7160000000000082</c:v>
                </c:pt>
                <c:pt idx="248">
                  <c:v>-7.8950000000000387</c:v>
                </c:pt>
                <c:pt idx="249">
                  <c:v>-7.5009999999999764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F-446D-9FE5-10E59E121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(vw)'!$C$23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(vw)'!$F$5:$IU$5</c:f>
              <c:numCache>
                <c:formatCode>m/d/yyyy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(vw)'!$F$23:$IU$23</c:f>
              <c:numCache>
                <c:formatCode>0</c:formatCode>
                <c:ptCount val="250"/>
                <c:pt idx="0">
                  <c:v>-23.697000000000003</c:v>
                </c:pt>
                <c:pt idx="1">
                  <c:v>-24.711999999999989</c:v>
                </c:pt>
                <c:pt idx="2">
                  <c:v>-27.128000000000043</c:v>
                </c:pt>
                <c:pt idx="3">
                  <c:v>-29.831999999999994</c:v>
                </c:pt>
                <c:pt idx="4">
                  <c:v>-31.884999999999991</c:v>
                </c:pt>
                <c:pt idx="5">
                  <c:v>-33.490000000000009</c:v>
                </c:pt>
                <c:pt idx="6">
                  <c:v>-36.37299999999999</c:v>
                </c:pt>
                <c:pt idx="7">
                  <c:v>-36.281000000000006</c:v>
                </c:pt>
                <c:pt idx="8">
                  <c:v>-36.894999999999982</c:v>
                </c:pt>
                <c:pt idx="9">
                  <c:v>-34.11099999999999</c:v>
                </c:pt>
                <c:pt idx="10">
                  <c:v>-29.18199999999996</c:v>
                </c:pt>
                <c:pt idx="11">
                  <c:v>-26.099999999999966</c:v>
                </c:pt>
                <c:pt idx="12">
                  <c:v>-24.786999999999978</c:v>
                </c:pt>
                <c:pt idx="13">
                  <c:v>-25.260999999999967</c:v>
                </c:pt>
                <c:pt idx="14">
                  <c:v>-26.613999999999976</c:v>
                </c:pt>
                <c:pt idx="15">
                  <c:v>-30.16700000000003</c:v>
                </c:pt>
                <c:pt idx="16">
                  <c:v>-23.579000000000008</c:v>
                </c:pt>
                <c:pt idx="17">
                  <c:v>-24.665999999999997</c:v>
                </c:pt>
                <c:pt idx="18">
                  <c:v>-28.745000000000005</c:v>
                </c:pt>
                <c:pt idx="19">
                  <c:v>-30.617999999999995</c:v>
                </c:pt>
                <c:pt idx="20">
                  <c:v>-37.60899999999998</c:v>
                </c:pt>
                <c:pt idx="21">
                  <c:v>-38.025000000000034</c:v>
                </c:pt>
                <c:pt idx="22">
                  <c:v>-42.242000000000019</c:v>
                </c:pt>
                <c:pt idx="23">
                  <c:v>-43.629000000000019</c:v>
                </c:pt>
                <c:pt idx="24">
                  <c:v>-44.079999999999984</c:v>
                </c:pt>
                <c:pt idx="25">
                  <c:v>-41.266999999999996</c:v>
                </c:pt>
                <c:pt idx="26">
                  <c:v>-44.144999999999982</c:v>
                </c:pt>
                <c:pt idx="27">
                  <c:v>-46.552000000000021</c:v>
                </c:pt>
                <c:pt idx="28">
                  <c:v>-49.653999999999996</c:v>
                </c:pt>
                <c:pt idx="29">
                  <c:v>-50.132000000000005</c:v>
                </c:pt>
                <c:pt idx="30">
                  <c:v>-50.000999999999976</c:v>
                </c:pt>
                <c:pt idx="31">
                  <c:v>-51.120999999999981</c:v>
                </c:pt>
                <c:pt idx="32">
                  <c:v>-53.576000000000022</c:v>
                </c:pt>
                <c:pt idx="33">
                  <c:v>-57.757000000000005</c:v>
                </c:pt>
                <c:pt idx="34">
                  <c:v>-60.098000000000013</c:v>
                </c:pt>
                <c:pt idx="35">
                  <c:v>-59.076999999999998</c:v>
                </c:pt>
                <c:pt idx="36">
                  <c:v>-58.690999999999974</c:v>
                </c:pt>
                <c:pt idx="37">
                  <c:v>-58.380999999999972</c:v>
                </c:pt>
                <c:pt idx="38">
                  <c:v>-58.803999999999974</c:v>
                </c:pt>
                <c:pt idx="39">
                  <c:v>-63.387</c:v>
                </c:pt>
                <c:pt idx="40">
                  <c:v>-58.925000000000011</c:v>
                </c:pt>
                <c:pt idx="41">
                  <c:v>-58.887</c:v>
                </c:pt>
                <c:pt idx="42">
                  <c:v>-59.367999999999995</c:v>
                </c:pt>
                <c:pt idx="43">
                  <c:v>-60.102000000000032</c:v>
                </c:pt>
                <c:pt idx="44">
                  <c:v>-52.889999999999986</c:v>
                </c:pt>
                <c:pt idx="45">
                  <c:v>-50.117000000000019</c:v>
                </c:pt>
                <c:pt idx="46">
                  <c:v>-45.473000000000013</c:v>
                </c:pt>
                <c:pt idx="47">
                  <c:v>-42.581999999999994</c:v>
                </c:pt>
                <c:pt idx="48">
                  <c:v>-41.504000000000019</c:v>
                </c:pt>
                <c:pt idx="49">
                  <c:v>-38.95599999999996</c:v>
                </c:pt>
                <c:pt idx="50">
                  <c:v>-47.316000000000031</c:v>
                </c:pt>
                <c:pt idx="51">
                  <c:v>-44.908000000000072</c:v>
                </c:pt>
                <c:pt idx="52">
                  <c:v>-35.874000000000024</c:v>
                </c:pt>
                <c:pt idx="53">
                  <c:v>-25.158999999999992</c:v>
                </c:pt>
                <c:pt idx="54">
                  <c:v>-14.826999999999998</c:v>
                </c:pt>
                <c:pt idx="55">
                  <c:v>-13.442999999999984</c:v>
                </c:pt>
                <c:pt idx="56">
                  <c:v>-14.604000000000042</c:v>
                </c:pt>
                <c:pt idx="57">
                  <c:v>-30.66500000000002</c:v>
                </c:pt>
                <c:pt idx="58">
                  <c:v>-25.199000000000069</c:v>
                </c:pt>
                <c:pt idx="59">
                  <c:v>-34.284999999999968</c:v>
                </c:pt>
                <c:pt idx="60">
                  <c:v>-53.722000000000094</c:v>
                </c:pt>
                <c:pt idx="61">
                  <c:v>-53.69399999999996</c:v>
                </c:pt>
                <c:pt idx="62">
                  <c:v>-47.387000000000057</c:v>
                </c:pt>
                <c:pt idx="63">
                  <c:v>-36.971000000000004</c:v>
                </c:pt>
                <c:pt idx="64">
                  <c:v>-26.389999999999986</c:v>
                </c:pt>
                <c:pt idx="65">
                  <c:v>-3.2129999999999654</c:v>
                </c:pt>
                <c:pt idx="66">
                  <c:v>-8.1399999999999864</c:v>
                </c:pt>
                <c:pt idx="67">
                  <c:v>-14.343000000000018</c:v>
                </c:pt>
                <c:pt idx="68">
                  <c:v>-0.19100000000003092</c:v>
                </c:pt>
                <c:pt idx="69">
                  <c:v>-1.19399999999996</c:v>
                </c:pt>
                <c:pt idx="70">
                  <c:v>7.0790000000000646</c:v>
                </c:pt>
                <c:pt idx="71">
                  <c:v>12.752000000000066</c:v>
                </c:pt>
                <c:pt idx="72">
                  <c:v>5.5769999999999982</c:v>
                </c:pt>
                <c:pt idx="73">
                  <c:v>30.675999999999931</c:v>
                </c:pt>
                <c:pt idx="74">
                  <c:v>14.488999999999919</c:v>
                </c:pt>
                <c:pt idx="75">
                  <c:v>-7.3460000000000036</c:v>
                </c:pt>
                <c:pt idx="76">
                  <c:v>-11.990000000000009</c:v>
                </c:pt>
                <c:pt idx="77">
                  <c:v>-13.427999999999997</c:v>
                </c:pt>
                <c:pt idx="78">
                  <c:v>-3.8140000000000214</c:v>
                </c:pt>
                <c:pt idx="79">
                  <c:v>-1.3400000000000318</c:v>
                </c:pt>
                <c:pt idx="80">
                  <c:v>-1.9220000000000255</c:v>
                </c:pt>
                <c:pt idx="81">
                  <c:v>1.4479999999999791</c:v>
                </c:pt>
                <c:pt idx="82">
                  <c:v>4.2300000000000182</c:v>
                </c:pt>
                <c:pt idx="83">
                  <c:v>6.3569999999999709</c:v>
                </c:pt>
                <c:pt idx="84">
                  <c:v>6.1899999999999977</c:v>
                </c:pt>
                <c:pt idx="85">
                  <c:v>1.2400000000000091</c:v>
                </c:pt>
                <c:pt idx="86">
                  <c:v>2.8800000000000523</c:v>
                </c:pt>
                <c:pt idx="87">
                  <c:v>-1.2350000000000136</c:v>
                </c:pt>
                <c:pt idx="88">
                  <c:v>-0.44800000000003593</c:v>
                </c:pt>
                <c:pt idx="89">
                  <c:v>0.81999999999999318</c:v>
                </c:pt>
                <c:pt idx="90">
                  <c:v>1.9070000000000391</c:v>
                </c:pt>
                <c:pt idx="91">
                  <c:v>0.53300000000001546</c:v>
                </c:pt>
                <c:pt idx="92">
                  <c:v>0.62299999999999045</c:v>
                </c:pt>
                <c:pt idx="93">
                  <c:v>0.20099999999996498</c:v>
                </c:pt>
                <c:pt idx="94">
                  <c:v>0.617999999999995</c:v>
                </c:pt>
                <c:pt idx="95">
                  <c:v>1.0629999999999882</c:v>
                </c:pt>
                <c:pt idx="96">
                  <c:v>2.0489999999999782</c:v>
                </c:pt>
                <c:pt idx="97">
                  <c:v>2.5850000000000364</c:v>
                </c:pt>
                <c:pt idx="98">
                  <c:v>3.3779999999999859</c:v>
                </c:pt>
                <c:pt idx="99">
                  <c:v>2.0320000000000391</c:v>
                </c:pt>
                <c:pt idx="100">
                  <c:v>2.1259999999999764</c:v>
                </c:pt>
                <c:pt idx="101">
                  <c:v>2.1210000000000377</c:v>
                </c:pt>
                <c:pt idx="102">
                  <c:v>2.4110000000000014</c:v>
                </c:pt>
                <c:pt idx="103">
                  <c:v>0.74100000000004229</c:v>
                </c:pt>
                <c:pt idx="104">
                  <c:v>-1.4479999999999791</c:v>
                </c:pt>
                <c:pt idx="105">
                  <c:v>-1.3860000000000241</c:v>
                </c:pt>
                <c:pt idx="106">
                  <c:v>-1.2169999999999845</c:v>
                </c:pt>
                <c:pt idx="107">
                  <c:v>-1.5340000000000487</c:v>
                </c:pt>
                <c:pt idx="108">
                  <c:v>-2.8079999999999927</c:v>
                </c:pt>
                <c:pt idx="109">
                  <c:v>-6.0809999999999604</c:v>
                </c:pt>
                <c:pt idx="110">
                  <c:v>-6.3829999999999814</c:v>
                </c:pt>
                <c:pt idx="111">
                  <c:v>-5.0400000000000205</c:v>
                </c:pt>
                <c:pt idx="112">
                  <c:v>-5.2530000000000427</c:v>
                </c:pt>
                <c:pt idx="113">
                  <c:v>-4.5049999999999955</c:v>
                </c:pt>
                <c:pt idx="114">
                  <c:v>-5.3430000000000177</c:v>
                </c:pt>
                <c:pt idx="115">
                  <c:v>-6.3709999999999809</c:v>
                </c:pt>
                <c:pt idx="116">
                  <c:v>-8.6659999999999968</c:v>
                </c:pt>
                <c:pt idx="117">
                  <c:v>-10.846000000000004</c:v>
                </c:pt>
                <c:pt idx="118">
                  <c:v>-12</c:v>
                </c:pt>
                <c:pt idx="119">
                  <c:v>-12.311000000000035</c:v>
                </c:pt>
                <c:pt idx="120">
                  <c:v>-13.120000000000005</c:v>
                </c:pt>
                <c:pt idx="121">
                  <c:v>-12.84499999999997</c:v>
                </c:pt>
                <c:pt idx="122">
                  <c:v>-13.97399999999999</c:v>
                </c:pt>
                <c:pt idx="123">
                  <c:v>-15.663999999999987</c:v>
                </c:pt>
                <c:pt idx="124">
                  <c:v>-13.656000000000006</c:v>
                </c:pt>
                <c:pt idx="125">
                  <c:v>-13.256999999999948</c:v>
                </c:pt>
                <c:pt idx="126">
                  <c:v>-12.840999999999951</c:v>
                </c:pt>
                <c:pt idx="127">
                  <c:v>-11.687000000000012</c:v>
                </c:pt>
                <c:pt idx="128">
                  <c:v>-12.741999999999962</c:v>
                </c:pt>
                <c:pt idx="129">
                  <c:v>-12.858000000000004</c:v>
                </c:pt>
                <c:pt idx="130">
                  <c:v>-13.751000000000033</c:v>
                </c:pt>
                <c:pt idx="131">
                  <c:v>-14.204000000000008</c:v>
                </c:pt>
                <c:pt idx="132">
                  <c:v>-14.326999999999998</c:v>
                </c:pt>
                <c:pt idx="133">
                  <c:v>-14.271999999999991</c:v>
                </c:pt>
                <c:pt idx="134">
                  <c:v>-14.15300000000002</c:v>
                </c:pt>
                <c:pt idx="135">
                  <c:v>-15.427999999999997</c:v>
                </c:pt>
                <c:pt idx="136">
                  <c:v>-15.740000000000009</c:v>
                </c:pt>
                <c:pt idx="137">
                  <c:v>-16.284999999999968</c:v>
                </c:pt>
                <c:pt idx="138">
                  <c:v>-15.630999999999972</c:v>
                </c:pt>
                <c:pt idx="139">
                  <c:v>-17.098000000000013</c:v>
                </c:pt>
                <c:pt idx="140">
                  <c:v>-15.254999999999995</c:v>
                </c:pt>
                <c:pt idx="141">
                  <c:v>-14.503999999999962</c:v>
                </c:pt>
                <c:pt idx="142">
                  <c:v>-14.241000000000042</c:v>
                </c:pt>
                <c:pt idx="143">
                  <c:v>-17.260999999999967</c:v>
                </c:pt>
                <c:pt idx="144">
                  <c:v>-16.600999999999999</c:v>
                </c:pt>
                <c:pt idx="145">
                  <c:v>-16.637</c:v>
                </c:pt>
                <c:pt idx="146">
                  <c:v>-14.302000000000021</c:v>
                </c:pt>
                <c:pt idx="147">
                  <c:v>-14.25</c:v>
                </c:pt>
                <c:pt idx="148">
                  <c:v>-14.08299999999997</c:v>
                </c:pt>
                <c:pt idx="149">
                  <c:v>-14.216000000000008</c:v>
                </c:pt>
                <c:pt idx="150">
                  <c:v>-13.634999999999991</c:v>
                </c:pt>
                <c:pt idx="151">
                  <c:v>-13.036000000000001</c:v>
                </c:pt>
                <c:pt idx="152">
                  <c:v>-12.757000000000005</c:v>
                </c:pt>
                <c:pt idx="153">
                  <c:v>-12.456999999999994</c:v>
                </c:pt>
                <c:pt idx="154">
                  <c:v>-13.120000000000005</c:v>
                </c:pt>
                <c:pt idx="155">
                  <c:v>-12.932999999999993</c:v>
                </c:pt>
                <c:pt idx="156">
                  <c:v>-11.838000000000022</c:v>
                </c:pt>
                <c:pt idx="157">
                  <c:v>-11.795999999999992</c:v>
                </c:pt>
                <c:pt idx="158">
                  <c:v>-11.890999999999963</c:v>
                </c:pt>
                <c:pt idx="159">
                  <c:v>-12.088999999999999</c:v>
                </c:pt>
                <c:pt idx="160">
                  <c:v>-12.887</c:v>
                </c:pt>
                <c:pt idx="161">
                  <c:v>-12.757999999999981</c:v>
                </c:pt>
                <c:pt idx="162">
                  <c:v>-11.951999999999998</c:v>
                </c:pt>
                <c:pt idx="163">
                  <c:v>-9.8239999999999554</c:v>
                </c:pt>
                <c:pt idx="164">
                  <c:v>-8.7160000000000082</c:v>
                </c:pt>
                <c:pt idx="165">
                  <c:v>-9.18100000000004</c:v>
                </c:pt>
                <c:pt idx="166">
                  <c:v>-8.0020000000000095</c:v>
                </c:pt>
                <c:pt idx="167">
                  <c:v>-6.8389999999999986</c:v>
                </c:pt>
                <c:pt idx="168">
                  <c:v>-10.526999999999987</c:v>
                </c:pt>
                <c:pt idx="169">
                  <c:v>-11.19300000000004</c:v>
                </c:pt>
                <c:pt idx="170">
                  <c:v>-10.980999999999995</c:v>
                </c:pt>
                <c:pt idx="171">
                  <c:v>-8.4879999999999995</c:v>
                </c:pt>
                <c:pt idx="172">
                  <c:v>-8.2589999999999577</c:v>
                </c:pt>
                <c:pt idx="173">
                  <c:v>-8.063000000000045</c:v>
                </c:pt>
                <c:pt idx="174">
                  <c:v>-7.7909999999999968</c:v>
                </c:pt>
                <c:pt idx="175">
                  <c:v>-8.3479999999999563</c:v>
                </c:pt>
                <c:pt idx="176">
                  <c:v>-8.2049999999999841</c:v>
                </c:pt>
                <c:pt idx="177">
                  <c:v>-8.9909999999999854</c:v>
                </c:pt>
                <c:pt idx="178">
                  <c:v>-9.3899999999999864</c:v>
                </c:pt>
                <c:pt idx="179">
                  <c:v>-9.0409999999999968</c:v>
                </c:pt>
                <c:pt idx="180">
                  <c:v>-11.34499999999997</c:v>
                </c:pt>
                <c:pt idx="181">
                  <c:v>-11.793999999999983</c:v>
                </c:pt>
                <c:pt idx="182">
                  <c:v>-11.493999999999971</c:v>
                </c:pt>
                <c:pt idx="183">
                  <c:v>-11.906000000000006</c:v>
                </c:pt>
                <c:pt idx="184">
                  <c:v>-11.896999999999991</c:v>
                </c:pt>
                <c:pt idx="185">
                  <c:v>-10.99799999999999</c:v>
                </c:pt>
                <c:pt idx="186">
                  <c:v>-9.1660000000000537</c:v>
                </c:pt>
                <c:pt idx="187">
                  <c:v>-7.2330000000000041</c:v>
                </c:pt>
                <c:pt idx="188">
                  <c:v>-7.1399999999999864</c:v>
                </c:pt>
                <c:pt idx="189">
                  <c:v>-6.5659999999999741</c:v>
                </c:pt>
                <c:pt idx="190">
                  <c:v>-6.5769999999999982</c:v>
                </c:pt>
                <c:pt idx="191">
                  <c:v>-5.8970000000000482</c:v>
                </c:pt>
                <c:pt idx="192">
                  <c:v>-7.5459999999999923</c:v>
                </c:pt>
                <c:pt idx="193">
                  <c:v>-8.2509999999999764</c:v>
                </c:pt>
                <c:pt idx="194">
                  <c:v>-7.1750000000000114</c:v>
                </c:pt>
                <c:pt idx="195">
                  <c:v>-7.9560000000000173</c:v>
                </c:pt>
                <c:pt idx="196">
                  <c:v>-9.3249999999999886</c:v>
                </c:pt>
                <c:pt idx="197">
                  <c:v>-10.68100000000004</c:v>
                </c:pt>
                <c:pt idx="198">
                  <c:v>-13.107999999999947</c:v>
                </c:pt>
                <c:pt idx="199">
                  <c:v>-14.958000000000027</c:v>
                </c:pt>
                <c:pt idx="200">
                  <c:v>-15.017999999999972</c:v>
                </c:pt>
                <c:pt idx="201">
                  <c:v>-16.20999999999998</c:v>
                </c:pt>
                <c:pt idx="202">
                  <c:v>-17.613</c:v>
                </c:pt>
                <c:pt idx="203">
                  <c:v>-20.092999999999961</c:v>
                </c:pt>
                <c:pt idx="204">
                  <c:v>-20.361999999999966</c:v>
                </c:pt>
                <c:pt idx="205">
                  <c:v>-26.048000000000002</c:v>
                </c:pt>
                <c:pt idx="206">
                  <c:v>-26.86099999999999</c:v>
                </c:pt>
                <c:pt idx="207">
                  <c:v>-27.951000000000022</c:v>
                </c:pt>
                <c:pt idx="208">
                  <c:v>-28.077999999999975</c:v>
                </c:pt>
                <c:pt idx="209">
                  <c:v>-31</c:v>
                </c:pt>
                <c:pt idx="210">
                  <c:v>-31.16900000000004</c:v>
                </c:pt>
                <c:pt idx="211">
                  <c:v>-30.865000000000009</c:v>
                </c:pt>
                <c:pt idx="212">
                  <c:v>-33.742999999999995</c:v>
                </c:pt>
                <c:pt idx="213">
                  <c:v>-33.27800000000002</c:v>
                </c:pt>
                <c:pt idx="214">
                  <c:v>-33.468999999999994</c:v>
                </c:pt>
                <c:pt idx="215">
                  <c:v>-32.752999999999986</c:v>
                </c:pt>
                <c:pt idx="216">
                  <c:v>-33.291999999999973</c:v>
                </c:pt>
                <c:pt idx="217">
                  <c:v>-33.131000000000029</c:v>
                </c:pt>
                <c:pt idx="218">
                  <c:v>-32.466999999999985</c:v>
                </c:pt>
                <c:pt idx="219">
                  <c:v>-31.685000000000002</c:v>
                </c:pt>
                <c:pt idx="220">
                  <c:v>-27.27800000000002</c:v>
                </c:pt>
                <c:pt idx="221">
                  <c:v>-28.043000000000006</c:v>
                </c:pt>
                <c:pt idx="222">
                  <c:v>-29.413999999999987</c:v>
                </c:pt>
                <c:pt idx="223">
                  <c:v>-28.835000000000036</c:v>
                </c:pt>
                <c:pt idx="224">
                  <c:v>-29.204000000000008</c:v>
                </c:pt>
                <c:pt idx="225">
                  <c:v>-28.144999999999982</c:v>
                </c:pt>
                <c:pt idx="226">
                  <c:v>-28.254999999999995</c:v>
                </c:pt>
                <c:pt idx="227">
                  <c:v>-24.862000000000023</c:v>
                </c:pt>
                <c:pt idx="228">
                  <c:v>-18.620000000000005</c:v>
                </c:pt>
                <c:pt idx="229">
                  <c:v>-17.21999999999997</c:v>
                </c:pt>
                <c:pt idx="230">
                  <c:v>-14.314000000000021</c:v>
                </c:pt>
                <c:pt idx="231">
                  <c:v>-12.736000000000047</c:v>
                </c:pt>
                <c:pt idx="232">
                  <c:v>-13.706000000000017</c:v>
                </c:pt>
                <c:pt idx="233">
                  <c:v>-12.286000000000001</c:v>
                </c:pt>
                <c:pt idx="234">
                  <c:v>-10.525999999999954</c:v>
                </c:pt>
                <c:pt idx="235">
                  <c:v>-10.549000000000035</c:v>
                </c:pt>
                <c:pt idx="236">
                  <c:v>-7.5480000000000018</c:v>
                </c:pt>
                <c:pt idx="237">
                  <c:v>-8.1960000000000264</c:v>
                </c:pt>
                <c:pt idx="238">
                  <c:v>-7.2939999999999827</c:v>
                </c:pt>
                <c:pt idx="239">
                  <c:v>-8.2520000000000095</c:v>
                </c:pt>
                <c:pt idx="240">
                  <c:v>-14.372000000000014</c:v>
                </c:pt>
                <c:pt idx="241">
                  <c:v>-13.545000000000016</c:v>
                </c:pt>
                <c:pt idx="242">
                  <c:v>-12.819000000000017</c:v>
                </c:pt>
                <c:pt idx="243">
                  <c:v>-12.637</c:v>
                </c:pt>
                <c:pt idx="244">
                  <c:v>-8.5300000000000296</c:v>
                </c:pt>
                <c:pt idx="245">
                  <c:v>-6.5439999999999827</c:v>
                </c:pt>
                <c:pt idx="246">
                  <c:v>-5.7400000000000091</c:v>
                </c:pt>
                <c:pt idx="247">
                  <c:v>-6.7669999999999959</c:v>
                </c:pt>
                <c:pt idx="248">
                  <c:v>-8.0900000000000318</c:v>
                </c:pt>
                <c:pt idx="249">
                  <c:v>-7.3299999999999841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0-4895-8709-6236A8645828}"/>
            </c:ext>
          </c:extLst>
        </c:ser>
        <c:ser>
          <c:idx val="1"/>
          <c:order val="1"/>
          <c:tx>
            <c:strRef>
              <c:f>'directH (vw)'!$C$24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(vw)'!$F$24:$SQ$24</c:f>
              <c:numCache>
                <c:formatCode>0</c:formatCode>
                <c:ptCount val="506"/>
                <c:pt idx="0">
                  <c:v>-12.858000000000004</c:v>
                </c:pt>
                <c:pt idx="1">
                  <c:v>-14.837999999999965</c:v>
                </c:pt>
                <c:pt idx="2">
                  <c:v>-19.074000000000012</c:v>
                </c:pt>
                <c:pt idx="3">
                  <c:v>-24.060999999999979</c:v>
                </c:pt>
                <c:pt idx="4">
                  <c:v>-26.700999999999965</c:v>
                </c:pt>
                <c:pt idx="5">
                  <c:v>-30.125999999999976</c:v>
                </c:pt>
                <c:pt idx="6">
                  <c:v>-33.019999999999982</c:v>
                </c:pt>
                <c:pt idx="7">
                  <c:v>-35.506000000000029</c:v>
                </c:pt>
                <c:pt idx="8">
                  <c:v>-37.331000000000017</c:v>
                </c:pt>
                <c:pt idx="9">
                  <c:v>-33.803999999999974</c:v>
                </c:pt>
                <c:pt idx="10">
                  <c:v>-29.539999999999964</c:v>
                </c:pt>
                <c:pt idx="11">
                  <c:v>-25.97199999999998</c:v>
                </c:pt>
                <c:pt idx="12">
                  <c:v>-20.924999999999955</c:v>
                </c:pt>
                <c:pt idx="13">
                  <c:v>-24.45799999999997</c:v>
                </c:pt>
                <c:pt idx="14">
                  <c:v>-24.06899999999996</c:v>
                </c:pt>
                <c:pt idx="15">
                  <c:v>-24.504000000000019</c:v>
                </c:pt>
                <c:pt idx="16">
                  <c:v>-14.227000000000032</c:v>
                </c:pt>
                <c:pt idx="17">
                  <c:v>-11.459000000000003</c:v>
                </c:pt>
                <c:pt idx="18">
                  <c:v>-12.137999999999977</c:v>
                </c:pt>
                <c:pt idx="19">
                  <c:v>-16.494000000000028</c:v>
                </c:pt>
                <c:pt idx="20">
                  <c:v>-25.874000000000024</c:v>
                </c:pt>
                <c:pt idx="21">
                  <c:v>-31.066000000000031</c:v>
                </c:pt>
                <c:pt idx="22">
                  <c:v>-37.567000000000007</c:v>
                </c:pt>
                <c:pt idx="23">
                  <c:v>-39.215000000000032</c:v>
                </c:pt>
                <c:pt idx="24">
                  <c:v>-40.553999999999974</c:v>
                </c:pt>
                <c:pt idx="25">
                  <c:v>-37.847999999999956</c:v>
                </c:pt>
                <c:pt idx="26">
                  <c:v>-40.396999999999991</c:v>
                </c:pt>
                <c:pt idx="27">
                  <c:v>-46.072000000000003</c:v>
                </c:pt>
                <c:pt idx="28">
                  <c:v>-51.680000000000007</c:v>
                </c:pt>
                <c:pt idx="29">
                  <c:v>-50.27600000000001</c:v>
                </c:pt>
                <c:pt idx="30">
                  <c:v>-50.225999999999999</c:v>
                </c:pt>
                <c:pt idx="31">
                  <c:v>-52.317000000000007</c:v>
                </c:pt>
                <c:pt idx="32">
                  <c:v>-55.473000000000013</c:v>
                </c:pt>
                <c:pt idx="33">
                  <c:v>-63.093999999999994</c:v>
                </c:pt>
                <c:pt idx="34">
                  <c:v>-66.62299999999999</c:v>
                </c:pt>
                <c:pt idx="35">
                  <c:v>-64.406000000000006</c:v>
                </c:pt>
                <c:pt idx="36">
                  <c:v>-63.738</c:v>
                </c:pt>
                <c:pt idx="37">
                  <c:v>-64.48599999999999</c:v>
                </c:pt>
                <c:pt idx="38">
                  <c:v>-66.301999999999964</c:v>
                </c:pt>
                <c:pt idx="39">
                  <c:v>-72.451999999999998</c:v>
                </c:pt>
                <c:pt idx="40">
                  <c:v>-68.763000000000034</c:v>
                </c:pt>
                <c:pt idx="41">
                  <c:v>-70.795000000000016</c:v>
                </c:pt>
                <c:pt idx="42">
                  <c:v>-71.942999999999984</c:v>
                </c:pt>
                <c:pt idx="43">
                  <c:v>-73.267000000000053</c:v>
                </c:pt>
                <c:pt idx="44">
                  <c:v>-64.829999999999984</c:v>
                </c:pt>
                <c:pt idx="45">
                  <c:v>-60.102000000000032</c:v>
                </c:pt>
                <c:pt idx="46">
                  <c:v>-52.344000000000051</c:v>
                </c:pt>
                <c:pt idx="47">
                  <c:v>-50.73399999999998</c:v>
                </c:pt>
                <c:pt idx="48">
                  <c:v>-53.274000000000001</c:v>
                </c:pt>
                <c:pt idx="49">
                  <c:v>-57.028999999999996</c:v>
                </c:pt>
                <c:pt idx="50">
                  <c:v>-63.12299999999999</c:v>
                </c:pt>
                <c:pt idx="51">
                  <c:v>-59.022999999999968</c:v>
                </c:pt>
                <c:pt idx="52">
                  <c:v>-52.986999999999966</c:v>
                </c:pt>
                <c:pt idx="53">
                  <c:v>-40.728000000000009</c:v>
                </c:pt>
                <c:pt idx="54">
                  <c:v>-31.800000000000011</c:v>
                </c:pt>
                <c:pt idx="55">
                  <c:v>-29.540999999999997</c:v>
                </c:pt>
                <c:pt idx="56">
                  <c:v>-33.425000000000011</c:v>
                </c:pt>
                <c:pt idx="57">
                  <c:v>-54.21999999999997</c:v>
                </c:pt>
                <c:pt idx="58">
                  <c:v>-62.225999999999999</c:v>
                </c:pt>
                <c:pt idx="59">
                  <c:v>-71.418000000000006</c:v>
                </c:pt>
                <c:pt idx="60">
                  <c:v>-97.546000000000049</c:v>
                </c:pt>
                <c:pt idx="61">
                  <c:v>-94.611999999999966</c:v>
                </c:pt>
                <c:pt idx="62">
                  <c:v>-83.680000000000064</c:v>
                </c:pt>
                <c:pt idx="63">
                  <c:v>-77.530999999999949</c:v>
                </c:pt>
                <c:pt idx="64">
                  <c:v>-69.543000000000006</c:v>
                </c:pt>
                <c:pt idx="65">
                  <c:v>-56.073999999999955</c:v>
                </c:pt>
                <c:pt idx="66">
                  <c:v>-48.684000000000083</c:v>
                </c:pt>
                <c:pt idx="67">
                  <c:v>-48.034000000000049</c:v>
                </c:pt>
                <c:pt idx="68">
                  <c:v>-36.484000000000037</c:v>
                </c:pt>
                <c:pt idx="69">
                  <c:v>-32.028999999999996</c:v>
                </c:pt>
                <c:pt idx="70">
                  <c:v>-26.006999999999948</c:v>
                </c:pt>
                <c:pt idx="71">
                  <c:v>1.8910000000000764</c:v>
                </c:pt>
                <c:pt idx="72">
                  <c:v>-10.812000000000012</c:v>
                </c:pt>
                <c:pt idx="73">
                  <c:v>-14.66700000000003</c:v>
                </c:pt>
                <c:pt idx="74">
                  <c:v>-3.5780000000000882</c:v>
                </c:pt>
                <c:pt idx="75">
                  <c:v>-21.980999999999995</c:v>
                </c:pt>
                <c:pt idx="76">
                  <c:v>-14.485000000000014</c:v>
                </c:pt>
                <c:pt idx="77">
                  <c:v>-12.444999999999993</c:v>
                </c:pt>
                <c:pt idx="78">
                  <c:v>-6.0240000000000009</c:v>
                </c:pt>
                <c:pt idx="79">
                  <c:v>-1.6820000000000164</c:v>
                </c:pt>
                <c:pt idx="80">
                  <c:v>-3.5940000000000509</c:v>
                </c:pt>
                <c:pt idx="81">
                  <c:v>3.8249999999999886</c:v>
                </c:pt>
                <c:pt idx="82">
                  <c:v>9.8460000000000036</c:v>
                </c:pt>
                <c:pt idx="83">
                  <c:v>15.012999999999977</c:v>
                </c:pt>
                <c:pt idx="84">
                  <c:v>11.903999999999996</c:v>
                </c:pt>
                <c:pt idx="85">
                  <c:v>3.1839999999999691</c:v>
                </c:pt>
                <c:pt idx="86">
                  <c:v>3.2120000000000459</c:v>
                </c:pt>
                <c:pt idx="87">
                  <c:v>1.1809999999999832</c:v>
                </c:pt>
                <c:pt idx="88">
                  <c:v>3.6499999999999773</c:v>
                </c:pt>
                <c:pt idx="89">
                  <c:v>5.9870000000000232</c:v>
                </c:pt>
                <c:pt idx="90">
                  <c:v>7.5670000000000073</c:v>
                </c:pt>
                <c:pt idx="91">
                  <c:v>11.569999999999993</c:v>
                </c:pt>
                <c:pt idx="92">
                  <c:v>12.074999999999989</c:v>
                </c:pt>
                <c:pt idx="93">
                  <c:v>10.700999999999965</c:v>
                </c:pt>
                <c:pt idx="94">
                  <c:v>11.32099999999997</c:v>
                </c:pt>
                <c:pt idx="95">
                  <c:v>10.920999999999992</c:v>
                </c:pt>
                <c:pt idx="96">
                  <c:v>11.315999999999974</c:v>
                </c:pt>
                <c:pt idx="97">
                  <c:v>11.109000000000037</c:v>
                </c:pt>
                <c:pt idx="98">
                  <c:v>10.69399999999996</c:v>
                </c:pt>
                <c:pt idx="99">
                  <c:v>7.4010000000000105</c:v>
                </c:pt>
                <c:pt idx="100">
                  <c:v>7.853999999999985</c:v>
                </c:pt>
                <c:pt idx="101">
                  <c:v>7.4189999999999827</c:v>
                </c:pt>
                <c:pt idx="102">
                  <c:v>8.5020000000000095</c:v>
                </c:pt>
                <c:pt idx="103">
                  <c:v>6.2600000000000477</c:v>
                </c:pt>
                <c:pt idx="104">
                  <c:v>5.242999999999995</c:v>
                </c:pt>
                <c:pt idx="105">
                  <c:v>4.7769999999999868</c:v>
                </c:pt>
                <c:pt idx="106">
                  <c:v>4.3449999999999704</c:v>
                </c:pt>
                <c:pt idx="107">
                  <c:v>4.4039999999999964</c:v>
                </c:pt>
                <c:pt idx="108">
                  <c:v>3.8260000000000218</c:v>
                </c:pt>
                <c:pt idx="109">
                  <c:v>1.6790000000000305</c:v>
                </c:pt>
                <c:pt idx="110">
                  <c:v>1.632000000000005</c:v>
                </c:pt>
                <c:pt idx="111">
                  <c:v>4.02800000000002</c:v>
                </c:pt>
                <c:pt idx="112">
                  <c:v>4.7959999999999923</c:v>
                </c:pt>
                <c:pt idx="113">
                  <c:v>6.4889999999999759</c:v>
                </c:pt>
                <c:pt idx="114">
                  <c:v>6.5980000000000132</c:v>
                </c:pt>
                <c:pt idx="115">
                  <c:v>7.4330000000000211</c:v>
                </c:pt>
                <c:pt idx="116">
                  <c:v>5.2460000000000377</c:v>
                </c:pt>
                <c:pt idx="117">
                  <c:v>3.4979999999999905</c:v>
                </c:pt>
                <c:pt idx="118">
                  <c:v>1.0230000000000246</c:v>
                </c:pt>
                <c:pt idx="119">
                  <c:v>1.0989999999999895</c:v>
                </c:pt>
                <c:pt idx="120">
                  <c:v>1.3990000000000009</c:v>
                </c:pt>
                <c:pt idx="121">
                  <c:v>2.0680000000000405</c:v>
                </c:pt>
                <c:pt idx="122">
                  <c:v>0.46000000000003638</c:v>
                </c:pt>
                <c:pt idx="123">
                  <c:v>-1.4390000000000214</c:v>
                </c:pt>
                <c:pt idx="124">
                  <c:v>0.53300000000001546</c:v>
                </c:pt>
                <c:pt idx="125">
                  <c:v>2.1930000000000405</c:v>
                </c:pt>
                <c:pt idx="126">
                  <c:v>3.9900000000000091</c:v>
                </c:pt>
                <c:pt idx="127">
                  <c:v>5.7409999999999854</c:v>
                </c:pt>
                <c:pt idx="128">
                  <c:v>4.0000000000000284</c:v>
                </c:pt>
                <c:pt idx="129">
                  <c:v>4.8079999999999927</c:v>
                </c:pt>
                <c:pt idx="130">
                  <c:v>4.6549999999999727</c:v>
                </c:pt>
                <c:pt idx="131">
                  <c:v>4.0169999999999959</c:v>
                </c:pt>
                <c:pt idx="132">
                  <c:v>4.5960000000000036</c:v>
                </c:pt>
                <c:pt idx="133">
                  <c:v>5.3369999999999891</c:v>
                </c:pt>
                <c:pt idx="134">
                  <c:v>5.6840000000000259</c:v>
                </c:pt>
                <c:pt idx="135">
                  <c:v>5.4710000000000036</c:v>
                </c:pt>
                <c:pt idx="136">
                  <c:v>6.2210000000000036</c:v>
                </c:pt>
                <c:pt idx="137">
                  <c:v>6.1759999999999877</c:v>
                </c:pt>
                <c:pt idx="138">
                  <c:v>6.924000000000035</c:v>
                </c:pt>
                <c:pt idx="139">
                  <c:v>5.4819999999999709</c:v>
                </c:pt>
                <c:pt idx="140">
                  <c:v>6.7049999999999841</c:v>
                </c:pt>
                <c:pt idx="141">
                  <c:v>7.5680000000000405</c:v>
                </c:pt>
                <c:pt idx="142">
                  <c:v>7.58299999999997</c:v>
                </c:pt>
                <c:pt idx="143">
                  <c:v>5.688000000000045</c:v>
                </c:pt>
                <c:pt idx="144">
                  <c:v>5.6899999999999977</c:v>
                </c:pt>
                <c:pt idx="145">
                  <c:v>5.9189999999999827</c:v>
                </c:pt>
                <c:pt idx="146">
                  <c:v>8.1189999999999714</c:v>
                </c:pt>
                <c:pt idx="147">
                  <c:v>10.643000000000029</c:v>
                </c:pt>
                <c:pt idx="148">
                  <c:v>10.914000000000044</c:v>
                </c:pt>
                <c:pt idx="149">
                  <c:v>11.865000000000009</c:v>
                </c:pt>
                <c:pt idx="150">
                  <c:v>13.754999999999995</c:v>
                </c:pt>
                <c:pt idx="151">
                  <c:v>14.237000000000023</c:v>
                </c:pt>
                <c:pt idx="152">
                  <c:v>14.080000000000041</c:v>
                </c:pt>
                <c:pt idx="153">
                  <c:v>11.351999999999975</c:v>
                </c:pt>
                <c:pt idx="154">
                  <c:v>9.2189999999999941</c:v>
                </c:pt>
                <c:pt idx="155">
                  <c:v>10.137</c:v>
                </c:pt>
                <c:pt idx="156">
                  <c:v>11.814000000000021</c:v>
                </c:pt>
                <c:pt idx="157">
                  <c:v>12.055000000000007</c:v>
                </c:pt>
                <c:pt idx="158">
                  <c:v>12.450000000000045</c:v>
                </c:pt>
                <c:pt idx="159">
                  <c:v>12.245000000000005</c:v>
                </c:pt>
                <c:pt idx="160">
                  <c:v>11.783000000000015</c:v>
                </c:pt>
                <c:pt idx="161">
                  <c:v>11.439999999999998</c:v>
                </c:pt>
                <c:pt idx="162">
                  <c:v>12.388000000000034</c:v>
                </c:pt>
                <c:pt idx="163">
                  <c:v>15.534000000000049</c:v>
                </c:pt>
                <c:pt idx="164">
                  <c:v>16.576000000000022</c:v>
                </c:pt>
                <c:pt idx="165">
                  <c:v>15.06899999999996</c:v>
                </c:pt>
                <c:pt idx="166">
                  <c:v>16.925999999999988</c:v>
                </c:pt>
                <c:pt idx="167">
                  <c:v>14.736999999999966</c:v>
                </c:pt>
                <c:pt idx="168">
                  <c:v>12.731999999999971</c:v>
                </c:pt>
                <c:pt idx="169">
                  <c:v>13.008999999999958</c:v>
                </c:pt>
                <c:pt idx="170">
                  <c:v>12.853000000000009</c:v>
                </c:pt>
                <c:pt idx="171">
                  <c:v>14.581000000000017</c:v>
                </c:pt>
                <c:pt idx="172">
                  <c:v>13.705000000000041</c:v>
                </c:pt>
                <c:pt idx="173">
                  <c:v>13.472999999999956</c:v>
                </c:pt>
                <c:pt idx="174">
                  <c:v>13.40500000000003</c:v>
                </c:pt>
                <c:pt idx="175">
                  <c:v>13.112000000000023</c:v>
                </c:pt>
                <c:pt idx="176">
                  <c:v>12.168999999999983</c:v>
                </c:pt>
                <c:pt idx="177">
                  <c:v>9.8770000000000095</c:v>
                </c:pt>
                <c:pt idx="178">
                  <c:v>8.2210000000000036</c:v>
                </c:pt>
                <c:pt idx="179">
                  <c:v>10.283000000000015</c:v>
                </c:pt>
                <c:pt idx="180">
                  <c:v>6.1739999999999782</c:v>
                </c:pt>
                <c:pt idx="181">
                  <c:v>4.3220000000000027</c:v>
                </c:pt>
                <c:pt idx="182">
                  <c:v>4.9189999999999827</c:v>
                </c:pt>
                <c:pt idx="183">
                  <c:v>3.3140000000000214</c:v>
                </c:pt>
                <c:pt idx="184">
                  <c:v>3.924000000000035</c:v>
                </c:pt>
                <c:pt idx="185">
                  <c:v>4.0320000000000391</c:v>
                </c:pt>
                <c:pt idx="186">
                  <c:v>5.3429999999999609</c:v>
                </c:pt>
                <c:pt idx="187">
                  <c:v>6.8849999999999909</c:v>
                </c:pt>
                <c:pt idx="188">
                  <c:v>6.7789999999999964</c:v>
                </c:pt>
                <c:pt idx="189">
                  <c:v>7.3390000000000555</c:v>
                </c:pt>
                <c:pt idx="190">
                  <c:v>8.2610000000000241</c:v>
                </c:pt>
                <c:pt idx="191">
                  <c:v>9.8819999999999482</c:v>
                </c:pt>
                <c:pt idx="192">
                  <c:v>9.2539999999999623</c:v>
                </c:pt>
                <c:pt idx="193">
                  <c:v>9.4440000000000168</c:v>
                </c:pt>
                <c:pt idx="194">
                  <c:v>10.060000000000002</c:v>
                </c:pt>
                <c:pt idx="195">
                  <c:v>8.714999999999975</c:v>
                </c:pt>
                <c:pt idx="196">
                  <c:v>7.5249999999999773</c:v>
                </c:pt>
                <c:pt idx="197">
                  <c:v>5.4379999999999882</c:v>
                </c:pt>
                <c:pt idx="198">
                  <c:v>2.8760000000000332</c:v>
                </c:pt>
                <c:pt idx="199">
                  <c:v>-1.0480000000000018</c:v>
                </c:pt>
                <c:pt idx="200">
                  <c:v>-2.0670000000000073</c:v>
                </c:pt>
                <c:pt idx="201">
                  <c:v>-4.0389999999999873</c:v>
                </c:pt>
                <c:pt idx="202">
                  <c:v>-6.1870000000000118</c:v>
                </c:pt>
                <c:pt idx="203">
                  <c:v>-7.2459999999999809</c:v>
                </c:pt>
                <c:pt idx="204">
                  <c:v>-7.5179999999999723</c:v>
                </c:pt>
                <c:pt idx="205">
                  <c:v>-15.283999999999992</c:v>
                </c:pt>
                <c:pt idx="206">
                  <c:v>-15.34899999999999</c:v>
                </c:pt>
                <c:pt idx="207">
                  <c:v>-14.800999999999988</c:v>
                </c:pt>
                <c:pt idx="208">
                  <c:v>-12.645999999999958</c:v>
                </c:pt>
                <c:pt idx="209">
                  <c:v>-15.253999999999962</c:v>
                </c:pt>
                <c:pt idx="210">
                  <c:v>-15.182000000000016</c:v>
                </c:pt>
                <c:pt idx="211">
                  <c:v>-15.379999999999995</c:v>
                </c:pt>
                <c:pt idx="212">
                  <c:v>-17.307999999999993</c:v>
                </c:pt>
                <c:pt idx="213">
                  <c:v>-16.37299999999999</c:v>
                </c:pt>
                <c:pt idx="214">
                  <c:v>-16.850999999999999</c:v>
                </c:pt>
                <c:pt idx="215">
                  <c:v>-15.017999999999972</c:v>
                </c:pt>
                <c:pt idx="216">
                  <c:v>-15.884999999999991</c:v>
                </c:pt>
                <c:pt idx="217">
                  <c:v>-15.904000000000053</c:v>
                </c:pt>
                <c:pt idx="218">
                  <c:v>-15.829000000000008</c:v>
                </c:pt>
                <c:pt idx="219">
                  <c:v>-13.343999999999994</c:v>
                </c:pt>
                <c:pt idx="220">
                  <c:v>-8.4390000000000214</c:v>
                </c:pt>
                <c:pt idx="221">
                  <c:v>-10.54000000000002</c:v>
                </c:pt>
                <c:pt idx="222">
                  <c:v>-11.387999999999977</c:v>
                </c:pt>
                <c:pt idx="223">
                  <c:v>-10.14100000000002</c:v>
                </c:pt>
                <c:pt idx="224">
                  <c:v>-8.75</c:v>
                </c:pt>
                <c:pt idx="225">
                  <c:v>-6.2729999999999677</c:v>
                </c:pt>
                <c:pt idx="226">
                  <c:v>-9.0589999999999691</c:v>
                </c:pt>
                <c:pt idx="227">
                  <c:v>-5.25</c:v>
                </c:pt>
                <c:pt idx="228">
                  <c:v>-0.42699999999996407</c:v>
                </c:pt>
                <c:pt idx="229">
                  <c:v>1.6940000000000168</c:v>
                </c:pt>
                <c:pt idx="230">
                  <c:v>4.7939999999999827</c:v>
                </c:pt>
                <c:pt idx="231">
                  <c:v>5.867999999999995</c:v>
                </c:pt>
                <c:pt idx="232">
                  <c:v>6.6120000000000232</c:v>
                </c:pt>
                <c:pt idx="233">
                  <c:v>7.8519999999999754</c:v>
                </c:pt>
                <c:pt idx="234">
                  <c:v>8.7860000000000014</c:v>
                </c:pt>
                <c:pt idx="235">
                  <c:v>7.6399999999999864</c:v>
                </c:pt>
                <c:pt idx="236">
                  <c:v>8.7280000000000086</c:v>
                </c:pt>
                <c:pt idx="237">
                  <c:v>9.5840000000000032</c:v>
                </c:pt>
                <c:pt idx="238">
                  <c:v>9.2139999999999986</c:v>
                </c:pt>
                <c:pt idx="239">
                  <c:v>8.8559999999999945</c:v>
                </c:pt>
                <c:pt idx="240">
                  <c:v>1.7839999999999918</c:v>
                </c:pt>
                <c:pt idx="241">
                  <c:v>0.3779999999999859</c:v>
                </c:pt>
                <c:pt idx="242">
                  <c:v>0.54099999999999682</c:v>
                </c:pt>
                <c:pt idx="243">
                  <c:v>0.71199999999998909</c:v>
                </c:pt>
                <c:pt idx="244">
                  <c:v>2.0229999999999677</c:v>
                </c:pt>
                <c:pt idx="245">
                  <c:v>3.6970000000000027</c:v>
                </c:pt>
                <c:pt idx="246">
                  <c:v>3.8559999999999945</c:v>
                </c:pt>
                <c:pt idx="247">
                  <c:v>1.9490000000000123</c:v>
                </c:pt>
                <c:pt idx="248">
                  <c:v>-0.19499999999999318</c:v>
                </c:pt>
                <c:pt idx="249">
                  <c:v>0.17099999999999227</c:v>
                </c:pt>
                <c:pt idx="250">
                  <c:v>0.10500000000001819</c:v>
                </c:pt>
                <c:pt idx="251">
                  <c:v>0.95499999999998408</c:v>
                </c:pt>
                <c:pt idx="252">
                  <c:v>4.2930000000000064</c:v>
                </c:pt>
                <c:pt idx="253">
                  <c:v>2.9799999999999613</c:v>
                </c:pt>
                <c:pt idx="254">
                  <c:v>2.5629999999999882</c:v>
                </c:pt>
                <c:pt idx="255">
                  <c:v>-4.8930000000000291</c:v>
                </c:pt>
                <c:pt idx="256">
                  <c:v>-5.7830000000000155</c:v>
                </c:pt>
                <c:pt idx="257">
                  <c:v>-6.1730000000000018</c:v>
                </c:pt>
                <c:pt idx="258">
                  <c:v>-10.887</c:v>
                </c:pt>
                <c:pt idx="259">
                  <c:v>-10.295000000000016</c:v>
                </c:pt>
                <c:pt idx="260">
                  <c:v>-9.9379999999999882</c:v>
                </c:pt>
                <c:pt idx="261">
                  <c:v>-6.1899999999999977</c:v>
                </c:pt>
                <c:pt idx="262">
                  <c:v>-7.7799999999999727</c:v>
                </c:pt>
                <c:pt idx="263">
                  <c:v>-9.0989999999999895</c:v>
                </c:pt>
                <c:pt idx="264">
                  <c:v>-8.9990000000000236</c:v>
                </c:pt>
                <c:pt idx="265">
                  <c:v>-9.9160000000000537</c:v>
                </c:pt>
                <c:pt idx="266">
                  <c:v>-14.882999999999981</c:v>
                </c:pt>
                <c:pt idx="267">
                  <c:v>-21.248999999999967</c:v>
                </c:pt>
                <c:pt idx="268">
                  <c:v>-20.314000000000021</c:v>
                </c:pt>
                <c:pt idx="269">
                  <c:v>-20.619000000000028</c:v>
                </c:pt>
                <c:pt idx="270">
                  <c:v>-23.067999999999984</c:v>
                </c:pt>
                <c:pt idx="271">
                  <c:v>-21.182999999999993</c:v>
                </c:pt>
                <c:pt idx="272">
                  <c:v>-21.204999999999984</c:v>
                </c:pt>
                <c:pt idx="273">
                  <c:v>-21.620999999999981</c:v>
                </c:pt>
                <c:pt idx="274">
                  <c:v>-22.034000000000049</c:v>
                </c:pt>
                <c:pt idx="275">
                  <c:v>-22.694999999999993</c:v>
                </c:pt>
                <c:pt idx="276">
                  <c:v>-23.340999999999951</c:v>
                </c:pt>
                <c:pt idx="277">
                  <c:v>-29.12299999999999</c:v>
                </c:pt>
                <c:pt idx="278">
                  <c:v>-29.83299999999997</c:v>
                </c:pt>
                <c:pt idx="279">
                  <c:v>-29.075999999999965</c:v>
                </c:pt>
                <c:pt idx="280">
                  <c:v>-29.336999999999989</c:v>
                </c:pt>
                <c:pt idx="281">
                  <c:v>-30.171999999999969</c:v>
                </c:pt>
                <c:pt idx="282">
                  <c:v>-33.392999999999972</c:v>
                </c:pt>
                <c:pt idx="283">
                  <c:v>-34.466000000000008</c:v>
                </c:pt>
                <c:pt idx="284">
                  <c:v>-34.331000000000017</c:v>
                </c:pt>
                <c:pt idx="285">
                  <c:v>-32.349000000000046</c:v>
                </c:pt>
                <c:pt idx="286">
                  <c:v>-31.363</c:v>
                </c:pt>
                <c:pt idx="287">
                  <c:v>-29.829000000000008</c:v>
                </c:pt>
                <c:pt idx="288">
                  <c:v>-30.841999999999985</c:v>
                </c:pt>
                <c:pt idx="289">
                  <c:v>-32.172000000000025</c:v>
                </c:pt>
                <c:pt idx="290">
                  <c:v>-34.106999999999971</c:v>
                </c:pt>
                <c:pt idx="291">
                  <c:v>-38.449000000000012</c:v>
                </c:pt>
                <c:pt idx="292">
                  <c:v>-39.603999999999985</c:v>
                </c:pt>
                <c:pt idx="293">
                  <c:v>-43.365000000000009</c:v>
                </c:pt>
                <c:pt idx="294">
                  <c:v>-46.201999999999998</c:v>
                </c:pt>
                <c:pt idx="295">
                  <c:v>-51.190999999999974</c:v>
                </c:pt>
                <c:pt idx="296">
                  <c:v>-48.701000000000022</c:v>
                </c:pt>
                <c:pt idx="297">
                  <c:v>-50.138000000000034</c:v>
                </c:pt>
                <c:pt idx="298">
                  <c:v>-51.074999999999989</c:v>
                </c:pt>
                <c:pt idx="299">
                  <c:v>-52.169999999999959</c:v>
                </c:pt>
                <c:pt idx="300">
                  <c:v>-56.760999999999967</c:v>
                </c:pt>
                <c:pt idx="301">
                  <c:v>-56.944000000000017</c:v>
                </c:pt>
                <c:pt idx="302">
                  <c:v>-58.76600000000002</c:v>
                </c:pt>
                <c:pt idx="303">
                  <c:v>-58.489000000000033</c:v>
                </c:pt>
                <c:pt idx="304">
                  <c:v>-60.312000000000012</c:v>
                </c:pt>
                <c:pt idx="305">
                  <c:v>-65.763999999999953</c:v>
                </c:pt>
                <c:pt idx="306">
                  <c:v>-64.885000000000048</c:v>
                </c:pt>
                <c:pt idx="307">
                  <c:v>-65.774000000000001</c:v>
                </c:pt>
                <c:pt idx="308">
                  <c:v>-66.124000000000024</c:v>
                </c:pt>
                <c:pt idx="309">
                  <c:v>-66.531000000000006</c:v>
                </c:pt>
                <c:pt idx="310">
                  <c:v>-68.516999999999996</c:v>
                </c:pt>
                <c:pt idx="311">
                  <c:v>-68.69</c:v>
                </c:pt>
                <c:pt idx="312">
                  <c:v>-67.955000000000041</c:v>
                </c:pt>
                <c:pt idx="313">
                  <c:v>-69.636000000000024</c:v>
                </c:pt>
                <c:pt idx="314">
                  <c:v>-71.053999999999974</c:v>
                </c:pt>
                <c:pt idx="315">
                  <c:v>-70.178999999999974</c:v>
                </c:pt>
                <c:pt idx="316">
                  <c:v>-69.023000000000025</c:v>
                </c:pt>
                <c:pt idx="317">
                  <c:v>-69.317000000000007</c:v>
                </c:pt>
                <c:pt idx="318">
                  <c:v>-68.552999999999997</c:v>
                </c:pt>
                <c:pt idx="319">
                  <c:v>-67.205000000000041</c:v>
                </c:pt>
                <c:pt idx="320">
                  <c:v>-62.437999999999988</c:v>
                </c:pt>
                <c:pt idx="321">
                  <c:v>-60.725999999999999</c:v>
                </c:pt>
                <c:pt idx="322">
                  <c:v>-56.687999999999988</c:v>
                </c:pt>
                <c:pt idx="323">
                  <c:v>-55.31</c:v>
                </c:pt>
                <c:pt idx="324">
                  <c:v>-57.261000000000024</c:v>
                </c:pt>
                <c:pt idx="325">
                  <c:v>-56.698999999999955</c:v>
                </c:pt>
                <c:pt idx="326">
                  <c:v>-57.899000000000001</c:v>
                </c:pt>
                <c:pt idx="327">
                  <c:v>-53.639999999999986</c:v>
                </c:pt>
                <c:pt idx="328">
                  <c:v>-48.946000000000026</c:v>
                </c:pt>
                <c:pt idx="329">
                  <c:v>-48.482000000000028</c:v>
                </c:pt>
                <c:pt idx="330">
                  <c:v>-51.76600000000002</c:v>
                </c:pt>
                <c:pt idx="331">
                  <c:v>-48.954000000000008</c:v>
                </c:pt>
                <c:pt idx="332">
                  <c:v>-54.490000000000009</c:v>
                </c:pt>
                <c:pt idx="333">
                  <c:v>-59.685999999999979</c:v>
                </c:pt>
                <c:pt idx="334">
                  <c:v>-61.938000000000045</c:v>
                </c:pt>
                <c:pt idx="335">
                  <c:v>-63.36099999999999</c:v>
                </c:pt>
                <c:pt idx="336">
                  <c:v>-63.04400000000004</c:v>
                </c:pt>
                <c:pt idx="337">
                  <c:v>-60.885999999999967</c:v>
                </c:pt>
                <c:pt idx="338">
                  <c:v>-59.145000000000039</c:v>
                </c:pt>
                <c:pt idx="339">
                  <c:v>-60.26400000000001</c:v>
                </c:pt>
                <c:pt idx="340">
                  <c:v>-60.218999999999994</c:v>
                </c:pt>
                <c:pt idx="341">
                  <c:v>-58.343000000000018</c:v>
                </c:pt>
                <c:pt idx="342">
                  <c:v>-54.64100000000002</c:v>
                </c:pt>
                <c:pt idx="343">
                  <c:v>-62.54000000000002</c:v>
                </c:pt>
                <c:pt idx="344">
                  <c:v>-65.57000000000005</c:v>
                </c:pt>
                <c:pt idx="345">
                  <c:v>-68.514999999999986</c:v>
                </c:pt>
                <c:pt idx="346">
                  <c:v>-69.09899999999999</c:v>
                </c:pt>
                <c:pt idx="347">
                  <c:v>-70.105000000000018</c:v>
                </c:pt>
                <c:pt idx="348">
                  <c:v>-68.024000000000001</c:v>
                </c:pt>
                <c:pt idx="349">
                  <c:v>-71.922000000000025</c:v>
                </c:pt>
                <c:pt idx="350">
                  <c:v>-72.565999999999974</c:v>
                </c:pt>
                <c:pt idx="351">
                  <c:v>-70.420000000000016</c:v>
                </c:pt>
                <c:pt idx="352">
                  <c:v>-70.626999999999953</c:v>
                </c:pt>
                <c:pt idx="353">
                  <c:v>-74.137</c:v>
                </c:pt>
                <c:pt idx="354">
                  <c:v>-82.001000000000033</c:v>
                </c:pt>
                <c:pt idx="355">
                  <c:v>-84.641999999999996</c:v>
                </c:pt>
                <c:pt idx="356">
                  <c:v>-79.277999999999963</c:v>
                </c:pt>
                <c:pt idx="357">
                  <c:v>-73.432999999999993</c:v>
                </c:pt>
                <c:pt idx="358">
                  <c:v>-72.113</c:v>
                </c:pt>
                <c:pt idx="359">
                  <c:v>-72.214999999999975</c:v>
                </c:pt>
                <c:pt idx="360">
                  <c:v>-74.600000000000023</c:v>
                </c:pt>
                <c:pt idx="361">
                  <c:v>-71.84499999999997</c:v>
                </c:pt>
                <c:pt idx="362">
                  <c:v>-73.72199999999998</c:v>
                </c:pt>
                <c:pt idx="363">
                  <c:v>-69.599999999999966</c:v>
                </c:pt>
                <c:pt idx="364">
                  <c:v>-68.000999999999976</c:v>
                </c:pt>
                <c:pt idx="365">
                  <c:v>-65.590000000000032</c:v>
                </c:pt>
                <c:pt idx="366">
                  <c:v>-67.11099999999999</c:v>
                </c:pt>
                <c:pt idx="367">
                  <c:v>-66.567000000000007</c:v>
                </c:pt>
                <c:pt idx="368">
                  <c:v>-65.541999999999973</c:v>
                </c:pt>
                <c:pt idx="369">
                  <c:v>-63.710999999999956</c:v>
                </c:pt>
                <c:pt idx="370">
                  <c:v>-64.897999999999968</c:v>
                </c:pt>
                <c:pt idx="371">
                  <c:v>-70.755999999999972</c:v>
                </c:pt>
                <c:pt idx="372">
                  <c:v>-69.31899999999996</c:v>
                </c:pt>
                <c:pt idx="373">
                  <c:v>-72.350000000000023</c:v>
                </c:pt>
                <c:pt idx="374">
                  <c:v>-72.158000000000015</c:v>
                </c:pt>
                <c:pt idx="375">
                  <c:v>-71.663999999999987</c:v>
                </c:pt>
                <c:pt idx="376">
                  <c:v>-71.843999999999994</c:v>
                </c:pt>
                <c:pt idx="377">
                  <c:v>-70.834000000000003</c:v>
                </c:pt>
                <c:pt idx="378">
                  <c:v>-72.765999999999963</c:v>
                </c:pt>
                <c:pt idx="379">
                  <c:v>-70.721000000000004</c:v>
                </c:pt>
                <c:pt idx="380">
                  <c:v>-72.26400000000001</c:v>
                </c:pt>
                <c:pt idx="381">
                  <c:v>-70.874000000000024</c:v>
                </c:pt>
                <c:pt idx="382">
                  <c:v>-69.423000000000002</c:v>
                </c:pt>
                <c:pt idx="383">
                  <c:v>-67.067000000000007</c:v>
                </c:pt>
                <c:pt idx="384">
                  <c:v>-67.355000000000018</c:v>
                </c:pt>
                <c:pt idx="385">
                  <c:v>-67.864000000000033</c:v>
                </c:pt>
                <c:pt idx="386">
                  <c:v>-68.690999999999974</c:v>
                </c:pt>
                <c:pt idx="387">
                  <c:v>-67.869000000000028</c:v>
                </c:pt>
                <c:pt idx="388">
                  <c:v>-64.40300000000002</c:v>
                </c:pt>
                <c:pt idx="389">
                  <c:v>-64.676999999999964</c:v>
                </c:pt>
                <c:pt idx="390">
                  <c:v>-64.906000000000006</c:v>
                </c:pt>
                <c:pt idx="391">
                  <c:v>-64.61099999999999</c:v>
                </c:pt>
                <c:pt idx="392">
                  <c:v>-63.691000000000031</c:v>
                </c:pt>
                <c:pt idx="393">
                  <c:v>-62.552999999999997</c:v>
                </c:pt>
                <c:pt idx="394">
                  <c:v>-64.117999999999995</c:v>
                </c:pt>
                <c:pt idx="395">
                  <c:v>-64.150000000000034</c:v>
                </c:pt>
                <c:pt idx="396">
                  <c:v>-64.262</c:v>
                </c:pt>
                <c:pt idx="397">
                  <c:v>-63.447000000000003</c:v>
                </c:pt>
                <c:pt idx="398">
                  <c:v>-61.293000000000006</c:v>
                </c:pt>
                <c:pt idx="399">
                  <c:v>-59.146000000000015</c:v>
                </c:pt>
                <c:pt idx="400">
                  <c:v>-57.846000000000004</c:v>
                </c:pt>
                <c:pt idx="401">
                  <c:v>-54.759000000000015</c:v>
                </c:pt>
                <c:pt idx="402">
                  <c:v>-55.708000000000027</c:v>
                </c:pt>
                <c:pt idx="403">
                  <c:v>-54.726999999999975</c:v>
                </c:pt>
                <c:pt idx="404">
                  <c:v>-55.524000000000001</c:v>
                </c:pt>
                <c:pt idx="405">
                  <c:v>-54.354000000000042</c:v>
                </c:pt>
                <c:pt idx="406">
                  <c:v>-53.015999999999963</c:v>
                </c:pt>
                <c:pt idx="407">
                  <c:v>-53.891999999999996</c:v>
                </c:pt>
                <c:pt idx="408">
                  <c:v>-55.564000000000021</c:v>
                </c:pt>
                <c:pt idx="409">
                  <c:v>-55.808999999999969</c:v>
                </c:pt>
                <c:pt idx="410">
                  <c:v>-54.29200000000003</c:v>
                </c:pt>
                <c:pt idx="411">
                  <c:v>-50.456000000000017</c:v>
                </c:pt>
                <c:pt idx="412">
                  <c:v>-50.449000000000012</c:v>
                </c:pt>
                <c:pt idx="413">
                  <c:v>-50.059000000000026</c:v>
                </c:pt>
                <c:pt idx="414">
                  <c:v>-47.713000000000022</c:v>
                </c:pt>
                <c:pt idx="415">
                  <c:v>-46.266999999999996</c:v>
                </c:pt>
                <c:pt idx="416">
                  <c:v>-45.63900000000001</c:v>
                </c:pt>
                <c:pt idx="417">
                  <c:v>-39.716999999999985</c:v>
                </c:pt>
                <c:pt idx="418">
                  <c:v>-36.451999999999998</c:v>
                </c:pt>
                <c:pt idx="419">
                  <c:v>-37.932999999999993</c:v>
                </c:pt>
                <c:pt idx="420">
                  <c:v>-40.396000000000015</c:v>
                </c:pt>
                <c:pt idx="421">
                  <c:v>-41.199999999999989</c:v>
                </c:pt>
                <c:pt idx="422">
                  <c:v>-38.704000000000008</c:v>
                </c:pt>
                <c:pt idx="423">
                  <c:v>-39.55699999999996</c:v>
                </c:pt>
                <c:pt idx="424">
                  <c:v>-41.058999999999969</c:v>
                </c:pt>
                <c:pt idx="425">
                  <c:v>-41.02800000000002</c:v>
                </c:pt>
                <c:pt idx="426">
                  <c:v>-51.456000000000017</c:v>
                </c:pt>
                <c:pt idx="427">
                  <c:v>-42.281999999999982</c:v>
                </c:pt>
                <c:pt idx="428">
                  <c:v>-44.398000000000025</c:v>
                </c:pt>
                <c:pt idx="429">
                  <c:v>-46.56699999999995</c:v>
                </c:pt>
                <c:pt idx="430">
                  <c:v>-45.62700000000001</c:v>
                </c:pt>
                <c:pt idx="431">
                  <c:v>-46.899000000000001</c:v>
                </c:pt>
                <c:pt idx="432">
                  <c:v>-44.843999999999994</c:v>
                </c:pt>
                <c:pt idx="433">
                  <c:v>-46.81</c:v>
                </c:pt>
                <c:pt idx="434">
                  <c:v>-45.206999999999994</c:v>
                </c:pt>
                <c:pt idx="435">
                  <c:v>-45.289000000000044</c:v>
                </c:pt>
                <c:pt idx="436">
                  <c:v>-40.793000000000006</c:v>
                </c:pt>
                <c:pt idx="437">
                  <c:v>-40.697999999999979</c:v>
                </c:pt>
                <c:pt idx="438">
                  <c:v>-38.769000000000005</c:v>
                </c:pt>
                <c:pt idx="439">
                  <c:v>-38.153999999999996</c:v>
                </c:pt>
                <c:pt idx="440">
                  <c:v>-39.010999999999967</c:v>
                </c:pt>
                <c:pt idx="441">
                  <c:v>-37.772000000000048</c:v>
                </c:pt>
                <c:pt idx="442">
                  <c:v>-36.819999999999993</c:v>
                </c:pt>
                <c:pt idx="443">
                  <c:v>-34.245000000000005</c:v>
                </c:pt>
                <c:pt idx="444">
                  <c:v>-33.419999999999959</c:v>
                </c:pt>
                <c:pt idx="445">
                  <c:v>-33.66700000000003</c:v>
                </c:pt>
                <c:pt idx="446">
                  <c:v>-31.146999999999991</c:v>
                </c:pt>
                <c:pt idx="447">
                  <c:v>-28.860000000000014</c:v>
                </c:pt>
                <c:pt idx="448">
                  <c:v>-28.023000000000025</c:v>
                </c:pt>
                <c:pt idx="449">
                  <c:v>-27.561000000000035</c:v>
                </c:pt>
                <c:pt idx="450">
                  <c:v>-27.702999999999975</c:v>
                </c:pt>
                <c:pt idx="451">
                  <c:v>-25.305000000000007</c:v>
                </c:pt>
                <c:pt idx="452">
                  <c:v>-24.886000000000024</c:v>
                </c:pt>
                <c:pt idx="453">
                  <c:v>-24.618999999999971</c:v>
                </c:pt>
                <c:pt idx="454">
                  <c:v>-25.797000000000025</c:v>
                </c:pt>
                <c:pt idx="455">
                  <c:v>-25.081000000000017</c:v>
                </c:pt>
                <c:pt idx="456">
                  <c:v>-23.790999999999997</c:v>
                </c:pt>
                <c:pt idx="457">
                  <c:v>-22.996000000000038</c:v>
                </c:pt>
                <c:pt idx="458">
                  <c:v>-24.92900000000003</c:v>
                </c:pt>
                <c:pt idx="459">
                  <c:v>-28.22199999999998</c:v>
                </c:pt>
                <c:pt idx="460">
                  <c:v>-29.115999999999985</c:v>
                </c:pt>
                <c:pt idx="461">
                  <c:v>-28.947000000000003</c:v>
                </c:pt>
                <c:pt idx="462">
                  <c:v>-35.146999999999991</c:v>
                </c:pt>
                <c:pt idx="463">
                  <c:v>-33.013000000000034</c:v>
                </c:pt>
                <c:pt idx="464">
                  <c:v>-32.39100000000002</c:v>
                </c:pt>
                <c:pt idx="465">
                  <c:v>-33.69599999999997</c:v>
                </c:pt>
                <c:pt idx="466">
                  <c:v>-34.302999999999997</c:v>
                </c:pt>
                <c:pt idx="467">
                  <c:v>-33.762</c:v>
                </c:pt>
                <c:pt idx="468">
                  <c:v>-33.350000000000023</c:v>
                </c:pt>
                <c:pt idx="469">
                  <c:v>-34.177999999999997</c:v>
                </c:pt>
                <c:pt idx="470">
                  <c:v>-33.93100000000004</c:v>
                </c:pt>
                <c:pt idx="471">
                  <c:v>-34.405999999999949</c:v>
                </c:pt>
                <c:pt idx="472">
                  <c:v>-32.348000000000013</c:v>
                </c:pt>
                <c:pt idx="473">
                  <c:v>-30.974999999999966</c:v>
                </c:pt>
                <c:pt idx="474">
                  <c:v>-30.347000000000037</c:v>
                </c:pt>
                <c:pt idx="475">
                  <c:v>-30.504999999999995</c:v>
                </c:pt>
                <c:pt idx="476">
                  <c:v>-28.242999999999995</c:v>
                </c:pt>
                <c:pt idx="477">
                  <c:v>-27.391999999999996</c:v>
                </c:pt>
                <c:pt idx="478">
                  <c:v>-28.063999999999965</c:v>
                </c:pt>
                <c:pt idx="479">
                  <c:v>-25.453000000000031</c:v>
                </c:pt>
                <c:pt idx="480">
                  <c:v>-25.893000000000029</c:v>
                </c:pt>
                <c:pt idx="481">
                  <c:v>-23.59699999999998</c:v>
                </c:pt>
                <c:pt idx="482">
                  <c:v>-18.87299999999999</c:v>
                </c:pt>
                <c:pt idx="483">
                  <c:v>-20.408000000000015</c:v>
                </c:pt>
                <c:pt idx="484">
                  <c:v>-20.215000000000032</c:v>
                </c:pt>
                <c:pt idx="485">
                  <c:v>-19.96999999999997</c:v>
                </c:pt>
                <c:pt idx="486">
                  <c:v>-18.918000000000006</c:v>
                </c:pt>
                <c:pt idx="487">
                  <c:v>-19.290999999999997</c:v>
                </c:pt>
                <c:pt idx="488">
                  <c:v>-14.726999999999975</c:v>
                </c:pt>
                <c:pt idx="489">
                  <c:v>-16.551999999999964</c:v>
                </c:pt>
                <c:pt idx="490">
                  <c:v>-15.862000000000023</c:v>
                </c:pt>
                <c:pt idx="491">
                  <c:v>-17.617999999999995</c:v>
                </c:pt>
                <c:pt idx="492">
                  <c:v>-17.279999999999973</c:v>
                </c:pt>
                <c:pt idx="493">
                  <c:v>-17.61099999999999</c:v>
                </c:pt>
                <c:pt idx="494">
                  <c:v>-18.918000000000006</c:v>
                </c:pt>
                <c:pt idx="495">
                  <c:v>-17.651999999999987</c:v>
                </c:pt>
                <c:pt idx="496">
                  <c:v>-16.24799999999999</c:v>
                </c:pt>
                <c:pt idx="497">
                  <c:v>-16.655999999999949</c:v>
                </c:pt>
                <c:pt idx="498">
                  <c:v>-14.298999999999978</c:v>
                </c:pt>
                <c:pt idx="499">
                  <c:v>-14.877999999999986</c:v>
                </c:pt>
                <c:pt idx="500">
                  <c:v>-13.49799999999999</c:v>
                </c:pt>
                <c:pt idx="501">
                  <c:v>-14.636000000000024</c:v>
                </c:pt>
                <c:pt idx="502">
                  <c:v>-14.171000000000049</c:v>
                </c:pt>
                <c:pt idx="503">
                  <c:v>-13.665999999999997</c:v>
                </c:pt>
                <c:pt idx="504">
                  <c:v>-12.036000000000001</c:v>
                </c:pt>
                <c:pt idx="505">
                  <c:v>-13.406000000000006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0-4895-8709-6236A8645828}"/>
            </c:ext>
          </c:extLst>
        </c:ser>
        <c:ser>
          <c:idx val="2"/>
          <c:order val="2"/>
          <c:tx>
            <c:strRef>
              <c:f>'directH (vw)'!$C$25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(vw)'!$F$25:$SQ$25</c:f>
              <c:numCache>
                <c:formatCode>0</c:formatCode>
                <c:ptCount val="506"/>
                <c:pt idx="0">
                  <c:v>-2.9010000000000105</c:v>
                </c:pt>
                <c:pt idx="1">
                  <c:v>-3.8089999999999691</c:v>
                </c:pt>
                <c:pt idx="2">
                  <c:v>-6.5380000000000109</c:v>
                </c:pt>
                <c:pt idx="3">
                  <c:v>-10.920999999999992</c:v>
                </c:pt>
                <c:pt idx="4">
                  <c:v>-15.27600000000001</c:v>
                </c:pt>
                <c:pt idx="5">
                  <c:v>-18.564000000000021</c:v>
                </c:pt>
                <c:pt idx="6">
                  <c:v>-21.863</c:v>
                </c:pt>
                <c:pt idx="7">
                  <c:v>-22.798000000000002</c:v>
                </c:pt>
                <c:pt idx="8">
                  <c:v>-25.401999999999987</c:v>
                </c:pt>
                <c:pt idx="9">
                  <c:v>-20.971000000000004</c:v>
                </c:pt>
                <c:pt idx="10">
                  <c:v>-17.831999999999994</c:v>
                </c:pt>
                <c:pt idx="11">
                  <c:v>-10.991999999999962</c:v>
                </c:pt>
                <c:pt idx="12">
                  <c:v>-3.2959999999999923</c:v>
                </c:pt>
                <c:pt idx="13">
                  <c:v>-6.0339999999999918</c:v>
                </c:pt>
                <c:pt idx="14">
                  <c:v>-2.8299999999999841</c:v>
                </c:pt>
                <c:pt idx="15">
                  <c:v>-6.8040000000000305</c:v>
                </c:pt>
                <c:pt idx="16">
                  <c:v>6.6759999999999877</c:v>
                </c:pt>
                <c:pt idx="17">
                  <c:v>6.9989999999999668</c:v>
                </c:pt>
                <c:pt idx="18">
                  <c:v>13.096000000000004</c:v>
                </c:pt>
                <c:pt idx="19">
                  <c:v>7.2889999999999873</c:v>
                </c:pt>
                <c:pt idx="20">
                  <c:v>-0.86099999999999</c:v>
                </c:pt>
                <c:pt idx="21">
                  <c:v>-4.4680000000000177</c:v>
                </c:pt>
                <c:pt idx="22">
                  <c:v>-11.382999999999981</c:v>
                </c:pt>
                <c:pt idx="23">
                  <c:v>-12.064999999999998</c:v>
                </c:pt>
                <c:pt idx="24">
                  <c:v>-11.335999999999956</c:v>
                </c:pt>
                <c:pt idx="25">
                  <c:v>-9.6279999999999859</c:v>
                </c:pt>
                <c:pt idx="26">
                  <c:v>-12.755999999999972</c:v>
                </c:pt>
                <c:pt idx="27">
                  <c:v>-16.353000000000009</c:v>
                </c:pt>
                <c:pt idx="28">
                  <c:v>-26.354999999999961</c:v>
                </c:pt>
                <c:pt idx="29">
                  <c:v>-23.762999999999977</c:v>
                </c:pt>
                <c:pt idx="30">
                  <c:v>-23.311999999999955</c:v>
                </c:pt>
                <c:pt idx="31">
                  <c:v>-23.930999999999983</c:v>
                </c:pt>
                <c:pt idx="32">
                  <c:v>-27.816000000000031</c:v>
                </c:pt>
                <c:pt idx="33">
                  <c:v>-32.607000000000028</c:v>
                </c:pt>
                <c:pt idx="34">
                  <c:v>-35.479000000000042</c:v>
                </c:pt>
                <c:pt idx="35">
                  <c:v>-35.670999999999992</c:v>
                </c:pt>
                <c:pt idx="36">
                  <c:v>-35.166999999999973</c:v>
                </c:pt>
                <c:pt idx="37">
                  <c:v>-35.74799999999999</c:v>
                </c:pt>
                <c:pt idx="38">
                  <c:v>-37.885999999999967</c:v>
                </c:pt>
                <c:pt idx="39">
                  <c:v>-43.638000000000034</c:v>
                </c:pt>
                <c:pt idx="40">
                  <c:v>-40.031000000000006</c:v>
                </c:pt>
                <c:pt idx="41">
                  <c:v>-40.156000000000006</c:v>
                </c:pt>
                <c:pt idx="42">
                  <c:v>-40.641999999999996</c:v>
                </c:pt>
                <c:pt idx="43">
                  <c:v>-43.076000000000022</c:v>
                </c:pt>
                <c:pt idx="44">
                  <c:v>-31.894000000000005</c:v>
                </c:pt>
                <c:pt idx="45">
                  <c:v>-27.100999999999999</c:v>
                </c:pt>
                <c:pt idx="46">
                  <c:v>-20.01600000000002</c:v>
                </c:pt>
                <c:pt idx="47">
                  <c:v>-16.39100000000002</c:v>
                </c:pt>
                <c:pt idx="48">
                  <c:v>-21.093000000000018</c:v>
                </c:pt>
                <c:pt idx="49">
                  <c:v>-28.144000000000005</c:v>
                </c:pt>
                <c:pt idx="50">
                  <c:v>-38.899000000000001</c:v>
                </c:pt>
                <c:pt idx="51">
                  <c:v>-37.730000000000018</c:v>
                </c:pt>
                <c:pt idx="52">
                  <c:v>-27.903999999999996</c:v>
                </c:pt>
                <c:pt idx="53">
                  <c:v>-17.629999999999995</c:v>
                </c:pt>
                <c:pt idx="54">
                  <c:v>-7.5489999999999782</c:v>
                </c:pt>
                <c:pt idx="55">
                  <c:v>3.0629999999999882</c:v>
                </c:pt>
                <c:pt idx="56">
                  <c:v>9.4759999999999991</c:v>
                </c:pt>
                <c:pt idx="57">
                  <c:v>-14.218999999999994</c:v>
                </c:pt>
                <c:pt idx="58">
                  <c:v>-10.925000000000068</c:v>
                </c:pt>
                <c:pt idx="59">
                  <c:v>-20.001999999999953</c:v>
                </c:pt>
                <c:pt idx="60">
                  <c:v>-45.356000000000108</c:v>
                </c:pt>
                <c:pt idx="61">
                  <c:v>-44.971000000000004</c:v>
                </c:pt>
                <c:pt idx="62">
                  <c:v>-42.263000000000034</c:v>
                </c:pt>
                <c:pt idx="63">
                  <c:v>-32.989000000000033</c:v>
                </c:pt>
                <c:pt idx="64">
                  <c:v>-25.395999999999958</c:v>
                </c:pt>
                <c:pt idx="65">
                  <c:v>-20.716000000000008</c:v>
                </c:pt>
                <c:pt idx="66">
                  <c:v>-12.201000000000022</c:v>
                </c:pt>
                <c:pt idx="67">
                  <c:v>-6.4920000000000186</c:v>
                </c:pt>
                <c:pt idx="68">
                  <c:v>7.47199999999998</c:v>
                </c:pt>
                <c:pt idx="69">
                  <c:v>-11.768000000000029</c:v>
                </c:pt>
                <c:pt idx="70">
                  <c:v>1.0590000000000828</c:v>
                </c:pt>
                <c:pt idx="71">
                  <c:v>6.01400000000001</c:v>
                </c:pt>
                <c:pt idx="72">
                  <c:v>-14.514999999999986</c:v>
                </c:pt>
                <c:pt idx="73">
                  <c:v>-10.285000000000082</c:v>
                </c:pt>
                <c:pt idx="74">
                  <c:v>5.6409999999999627</c:v>
                </c:pt>
                <c:pt idx="75">
                  <c:v>-9.2899999999999636</c:v>
                </c:pt>
                <c:pt idx="76">
                  <c:v>-1.9270000000000209</c:v>
                </c:pt>
                <c:pt idx="77">
                  <c:v>2.7880000000000109</c:v>
                </c:pt>
                <c:pt idx="78">
                  <c:v>17.588999999999999</c:v>
                </c:pt>
                <c:pt idx="79">
                  <c:v>24.19599999999997</c:v>
                </c:pt>
                <c:pt idx="80">
                  <c:v>21.366999999999962</c:v>
                </c:pt>
                <c:pt idx="81">
                  <c:v>29.612000000000023</c:v>
                </c:pt>
                <c:pt idx="82">
                  <c:v>34.196000000000026</c:v>
                </c:pt>
                <c:pt idx="83">
                  <c:v>35.185999999999979</c:v>
                </c:pt>
                <c:pt idx="84">
                  <c:v>34.036000000000001</c:v>
                </c:pt>
                <c:pt idx="85">
                  <c:v>28.314999999999998</c:v>
                </c:pt>
                <c:pt idx="86">
                  <c:v>29.63900000000001</c:v>
                </c:pt>
                <c:pt idx="87">
                  <c:v>32.206000000000017</c:v>
                </c:pt>
                <c:pt idx="88">
                  <c:v>32.800999999999988</c:v>
                </c:pt>
                <c:pt idx="89">
                  <c:v>35.886000000000024</c:v>
                </c:pt>
                <c:pt idx="90">
                  <c:v>35.107000000000028</c:v>
                </c:pt>
                <c:pt idx="91">
                  <c:v>37.739000000000033</c:v>
                </c:pt>
                <c:pt idx="92">
                  <c:v>36.906999999999982</c:v>
                </c:pt>
                <c:pt idx="93">
                  <c:v>34.917000000000002</c:v>
                </c:pt>
                <c:pt idx="94">
                  <c:v>34.543000000000006</c:v>
                </c:pt>
                <c:pt idx="95">
                  <c:v>34.008999999999986</c:v>
                </c:pt>
                <c:pt idx="96">
                  <c:v>33.846000000000004</c:v>
                </c:pt>
                <c:pt idx="97">
                  <c:v>33.451000000000022</c:v>
                </c:pt>
                <c:pt idx="98">
                  <c:v>31.685000000000002</c:v>
                </c:pt>
                <c:pt idx="99">
                  <c:v>31.283000000000015</c:v>
                </c:pt>
                <c:pt idx="100">
                  <c:v>32.294999999999987</c:v>
                </c:pt>
                <c:pt idx="101">
                  <c:v>31.796999999999997</c:v>
                </c:pt>
                <c:pt idx="102">
                  <c:v>31.319000000000017</c:v>
                </c:pt>
                <c:pt idx="103">
                  <c:v>30.208000000000027</c:v>
                </c:pt>
                <c:pt idx="104">
                  <c:v>28.12299999999999</c:v>
                </c:pt>
                <c:pt idx="105">
                  <c:v>27.600999999999999</c:v>
                </c:pt>
                <c:pt idx="106">
                  <c:v>29.093999999999994</c:v>
                </c:pt>
                <c:pt idx="107">
                  <c:v>29.587999999999965</c:v>
                </c:pt>
                <c:pt idx="108">
                  <c:v>29.389999999999986</c:v>
                </c:pt>
                <c:pt idx="109">
                  <c:v>27.738000000000028</c:v>
                </c:pt>
                <c:pt idx="110">
                  <c:v>30.038000000000011</c:v>
                </c:pt>
                <c:pt idx="111">
                  <c:v>31.825999999999993</c:v>
                </c:pt>
                <c:pt idx="112">
                  <c:v>32.710999999999984</c:v>
                </c:pt>
                <c:pt idx="113">
                  <c:v>34.572999999999979</c:v>
                </c:pt>
                <c:pt idx="114">
                  <c:v>35.234999999999985</c:v>
                </c:pt>
                <c:pt idx="115">
                  <c:v>36.205000000000013</c:v>
                </c:pt>
                <c:pt idx="116">
                  <c:v>35.18100000000004</c:v>
                </c:pt>
                <c:pt idx="117">
                  <c:v>34.087999999999965</c:v>
                </c:pt>
                <c:pt idx="118">
                  <c:v>32.680000000000007</c:v>
                </c:pt>
                <c:pt idx="119">
                  <c:v>32.280999999999977</c:v>
                </c:pt>
                <c:pt idx="120">
                  <c:v>33.436999999999983</c:v>
                </c:pt>
                <c:pt idx="121">
                  <c:v>35.656000000000006</c:v>
                </c:pt>
                <c:pt idx="122">
                  <c:v>35.64700000000002</c:v>
                </c:pt>
                <c:pt idx="123">
                  <c:v>33.443999999999988</c:v>
                </c:pt>
                <c:pt idx="124">
                  <c:v>38.27000000000001</c:v>
                </c:pt>
                <c:pt idx="125">
                  <c:v>40.525000000000034</c:v>
                </c:pt>
                <c:pt idx="126">
                  <c:v>41.131000000000029</c:v>
                </c:pt>
                <c:pt idx="127">
                  <c:v>41.566999999999979</c:v>
                </c:pt>
                <c:pt idx="128">
                  <c:v>38.760000000000019</c:v>
                </c:pt>
                <c:pt idx="129">
                  <c:v>40.953000000000003</c:v>
                </c:pt>
                <c:pt idx="130">
                  <c:v>40.378999999999991</c:v>
                </c:pt>
                <c:pt idx="131">
                  <c:v>40.11099999999999</c:v>
                </c:pt>
                <c:pt idx="132">
                  <c:v>39.760999999999996</c:v>
                </c:pt>
                <c:pt idx="133">
                  <c:v>40.092999999999989</c:v>
                </c:pt>
                <c:pt idx="134">
                  <c:v>39.870000000000005</c:v>
                </c:pt>
                <c:pt idx="135">
                  <c:v>39.144999999999982</c:v>
                </c:pt>
                <c:pt idx="136">
                  <c:v>40.074000000000012</c:v>
                </c:pt>
                <c:pt idx="137">
                  <c:v>38.335000000000008</c:v>
                </c:pt>
                <c:pt idx="138">
                  <c:v>38.487000000000023</c:v>
                </c:pt>
                <c:pt idx="139">
                  <c:v>36.008999999999986</c:v>
                </c:pt>
                <c:pt idx="140">
                  <c:v>37.01400000000001</c:v>
                </c:pt>
                <c:pt idx="141">
                  <c:v>36.816000000000031</c:v>
                </c:pt>
                <c:pt idx="142">
                  <c:v>36.426999999999992</c:v>
                </c:pt>
                <c:pt idx="143">
                  <c:v>34.470000000000027</c:v>
                </c:pt>
                <c:pt idx="144">
                  <c:v>34.378999999999991</c:v>
                </c:pt>
                <c:pt idx="145">
                  <c:v>33.783999999999992</c:v>
                </c:pt>
                <c:pt idx="146">
                  <c:v>36.15100000000001</c:v>
                </c:pt>
                <c:pt idx="147">
                  <c:v>35.570000000000022</c:v>
                </c:pt>
                <c:pt idx="148">
                  <c:v>35.071000000000026</c:v>
                </c:pt>
                <c:pt idx="149">
                  <c:v>35.188999999999993</c:v>
                </c:pt>
                <c:pt idx="150">
                  <c:v>36.267000000000024</c:v>
                </c:pt>
                <c:pt idx="151">
                  <c:v>36.662000000000006</c:v>
                </c:pt>
                <c:pt idx="152">
                  <c:v>35.451000000000022</c:v>
                </c:pt>
                <c:pt idx="153">
                  <c:v>33.100999999999999</c:v>
                </c:pt>
                <c:pt idx="154">
                  <c:v>32.236999999999966</c:v>
                </c:pt>
                <c:pt idx="155">
                  <c:v>32.716000000000008</c:v>
                </c:pt>
                <c:pt idx="156">
                  <c:v>34.033000000000015</c:v>
                </c:pt>
                <c:pt idx="157">
                  <c:v>34.51400000000001</c:v>
                </c:pt>
                <c:pt idx="158">
                  <c:v>34.571000000000026</c:v>
                </c:pt>
                <c:pt idx="159">
                  <c:v>34.674000000000035</c:v>
                </c:pt>
                <c:pt idx="160">
                  <c:v>33.53000000000003</c:v>
                </c:pt>
                <c:pt idx="161">
                  <c:v>32.300999999999988</c:v>
                </c:pt>
                <c:pt idx="162">
                  <c:v>33.528999999999996</c:v>
                </c:pt>
                <c:pt idx="163">
                  <c:v>37.534000000000049</c:v>
                </c:pt>
                <c:pt idx="164">
                  <c:v>36.836000000000013</c:v>
                </c:pt>
                <c:pt idx="165">
                  <c:v>35.20999999999998</c:v>
                </c:pt>
                <c:pt idx="166">
                  <c:v>34.992999999999995</c:v>
                </c:pt>
                <c:pt idx="167">
                  <c:v>38.444999999999993</c:v>
                </c:pt>
                <c:pt idx="168">
                  <c:v>37.158999999999992</c:v>
                </c:pt>
                <c:pt idx="169">
                  <c:v>37.438999999999965</c:v>
                </c:pt>
                <c:pt idx="170">
                  <c:v>37.170999999999992</c:v>
                </c:pt>
                <c:pt idx="171">
                  <c:v>38.910000000000025</c:v>
                </c:pt>
                <c:pt idx="172">
                  <c:v>38.238</c:v>
                </c:pt>
                <c:pt idx="173">
                  <c:v>39.135999999999967</c:v>
                </c:pt>
                <c:pt idx="174">
                  <c:v>40.254999999999995</c:v>
                </c:pt>
                <c:pt idx="175">
                  <c:v>39.05600000000004</c:v>
                </c:pt>
                <c:pt idx="176">
                  <c:v>36.629999999999995</c:v>
                </c:pt>
                <c:pt idx="177">
                  <c:v>35.233000000000004</c:v>
                </c:pt>
                <c:pt idx="178">
                  <c:v>32.339999999999975</c:v>
                </c:pt>
                <c:pt idx="179">
                  <c:v>33.696000000000026</c:v>
                </c:pt>
                <c:pt idx="180">
                  <c:v>30.872000000000014</c:v>
                </c:pt>
                <c:pt idx="181">
                  <c:v>31.233000000000004</c:v>
                </c:pt>
                <c:pt idx="182">
                  <c:v>30.661000000000001</c:v>
                </c:pt>
                <c:pt idx="183">
                  <c:v>28.488999999999976</c:v>
                </c:pt>
                <c:pt idx="184">
                  <c:v>28.947000000000003</c:v>
                </c:pt>
                <c:pt idx="185">
                  <c:v>28.91500000000002</c:v>
                </c:pt>
                <c:pt idx="186">
                  <c:v>29.91799999999995</c:v>
                </c:pt>
                <c:pt idx="187">
                  <c:v>31.922000000000025</c:v>
                </c:pt>
                <c:pt idx="188">
                  <c:v>30.988999999999976</c:v>
                </c:pt>
                <c:pt idx="189">
                  <c:v>27.851000000000056</c:v>
                </c:pt>
                <c:pt idx="190">
                  <c:v>24.891999999999996</c:v>
                </c:pt>
                <c:pt idx="191">
                  <c:v>25.708999999999946</c:v>
                </c:pt>
                <c:pt idx="192">
                  <c:v>23.70999999999998</c:v>
                </c:pt>
                <c:pt idx="193">
                  <c:v>23.012</c:v>
                </c:pt>
                <c:pt idx="194">
                  <c:v>23.317000000000007</c:v>
                </c:pt>
                <c:pt idx="195">
                  <c:v>21.94399999999996</c:v>
                </c:pt>
                <c:pt idx="196">
                  <c:v>21.01400000000001</c:v>
                </c:pt>
                <c:pt idx="197">
                  <c:v>19.149999999999977</c:v>
                </c:pt>
                <c:pt idx="198">
                  <c:v>15.970000000000027</c:v>
                </c:pt>
                <c:pt idx="199">
                  <c:v>13.685999999999979</c:v>
                </c:pt>
                <c:pt idx="200">
                  <c:v>13.491000000000042</c:v>
                </c:pt>
                <c:pt idx="201">
                  <c:v>11.015000000000043</c:v>
                </c:pt>
                <c:pt idx="202">
                  <c:v>10.767999999999972</c:v>
                </c:pt>
                <c:pt idx="203">
                  <c:v>8.6200000000000045</c:v>
                </c:pt>
                <c:pt idx="204">
                  <c:v>9.0060000000000286</c:v>
                </c:pt>
                <c:pt idx="205">
                  <c:v>-1.5849999999999795</c:v>
                </c:pt>
                <c:pt idx="206">
                  <c:v>-2.0809999999999604</c:v>
                </c:pt>
                <c:pt idx="207">
                  <c:v>0.25</c:v>
                </c:pt>
                <c:pt idx="208">
                  <c:v>1.8620000000000232</c:v>
                </c:pt>
                <c:pt idx="209">
                  <c:v>0.17200000000002547</c:v>
                </c:pt>
                <c:pt idx="210">
                  <c:v>0.46399999999999864</c:v>
                </c:pt>
                <c:pt idx="211">
                  <c:v>1.6550000000000296</c:v>
                </c:pt>
                <c:pt idx="212">
                  <c:v>-1.1200000000000045</c:v>
                </c:pt>
                <c:pt idx="213">
                  <c:v>-0.19700000000000273</c:v>
                </c:pt>
                <c:pt idx="214">
                  <c:v>-1.1879999999999882</c:v>
                </c:pt>
                <c:pt idx="215">
                  <c:v>0.53700000000003456</c:v>
                </c:pt>
                <c:pt idx="216">
                  <c:v>-1.0029999999999859</c:v>
                </c:pt>
                <c:pt idx="217">
                  <c:v>-1.4010000000000105</c:v>
                </c:pt>
                <c:pt idx="218">
                  <c:v>-2.0670000000000073</c:v>
                </c:pt>
                <c:pt idx="219">
                  <c:v>-0.19999999999998863</c:v>
                </c:pt>
                <c:pt idx="220">
                  <c:v>3.6279999999999859</c:v>
                </c:pt>
                <c:pt idx="221">
                  <c:v>2.6529999999999632</c:v>
                </c:pt>
                <c:pt idx="222">
                  <c:v>1.2740000000000009</c:v>
                </c:pt>
                <c:pt idx="223">
                  <c:v>3.6569999999999823</c:v>
                </c:pt>
                <c:pt idx="224">
                  <c:v>2.7040000000000077</c:v>
                </c:pt>
                <c:pt idx="225">
                  <c:v>5.7870000000000346</c:v>
                </c:pt>
                <c:pt idx="226">
                  <c:v>4.4780000000000086</c:v>
                </c:pt>
                <c:pt idx="227">
                  <c:v>8.047999999999945</c:v>
                </c:pt>
                <c:pt idx="228">
                  <c:v>12.994000000000028</c:v>
                </c:pt>
                <c:pt idx="229">
                  <c:v>14.871000000000038</c:v>
                </c:pt>
                <c:pt idx="230">
                  <c:v>17.411999999999978</c:v>
                </c:pt>
                <c:pt idx="231">
                  <c:v>19.553999999999974</c:v>
                </c:pt>
                <c:pt idx="232">
                  <c:v>19.947000000000003</c:v>
                </c:pt>
                <c:pt idx="233">
                  <c:v>21.819999999999993</c:v>
                </c:pt>
                <c:pt idx="234">
                  <c:v>23.539000000000044</c:v>
                </c:pt>
                <c:pt idx="235">
                  <c:v>24.314999999999998</c:v>
                </c:pt>
                <c:pt idx="236">
                  <c:v>25.338000000000022</c:v>
                </c:pt>
                <c:pt idx="237">
                  <c:v>29.77600000000001</c:v>
                </c:pt>
                <c:pt idx="238">
                  <c:v>32.105999999999995</c:v>
                </c:pt>
                <c:pt idx="239">
                  <c:v>33.072999999999979</c:v>
                </c:pt>
                <c:pt idx="240">
                  <c:v>26.425999999999988</c:v>
                </c:pt>
                <c:pt idx="241">
                  <c:v>23.20599999999996</c:v>
                </c:pt>
                <c:pt idx="242">
                  <c:v>23.456000000000017</c:v>
                </c:pt>
                <c:pt idx="243">
                  <c:v>23.149999999999977</c:v>
                </c:pt>
                <c:pt idx="244">
                  <c:v>25.978000000000009</c:v>
                </c:pt>
                <c:pt idx="245">
                  <c:v>28.262999999999977</c:v>
                </c:pt>
                <c:pt idx="246">
                  <c:v>29.26600000000002</c:v>
                </c:pt>
                <c:pt idx="247">
                  <c:v>28.25200000000001</c:v>
                </c:pt>
                <c:pt idx="248">
                  <c:v>26.80699999999996</c:v>
                </c:pt>
                <c:pt idx="249">
                  <c:v>30.461000000000013</c:v>
                </c:pt>
                <c:pt idx="250">
                  <c:v>30.061000000000035</c:v>
                </c:pt>
                <c:pt idx="251">
                  <c:v>31.574000000000012</c:v>
                </c:pt>
                <c:pt idx="252">
                  <c:v>38.406999999999982</c:v>
                </c:pt>
                <c:pt idx="253">
                  <c:v>46.706999999999994</c:v>
                </c:pt>
                <c:pt idx="254">
                  <c:v>50.411000000000001</c:v>
                </c:pt>
                <c:pt idx="255">
                  <c:v>45.521000000000015</c:v>
                </c:pt>
                <c:pt idx="256">
                  <c:v>41.109999999999957</c:v>
                </c:pt>
                <c:pt idx="257">
                  <c:v>38.584000000000003</c:v>
                </c:pt>
                <c:pt idx="258">
                  <c:v>38.140999999999963</c:v>
                </c:pt>
                <c:pt idx="259">
                  <c:v>39.666999999999973</c:v>
                </c:pt>
                <c:pt idx="260">
                  <c:v>41.660000000000025</c:v>
                </c:pt>
                <c:pt idx="261">
                  <c:v>43.783000000000015</c:v>
                </c:pt>
                <c:pt idx="262">
                  <c:v>41.600999999999999</c:v>
                </c:pt>
                <c:pt idx="263">
                  <c:v>38.809000000000026</c:v>
                </c:pt>
                <c:pt idx="264">
                  <c:v>36.56899999999996</c:v>
                </c:pt>
                <c:pt idx="265">
                  <c:v>33.521999999999991</c:v>
                </c:pt>
                <c:pt idx="266">
                  <c:v>30.617000000000019</c:v>
                </c:pt>
                <c:pt idx="267">
                  <c:v>29.74799999999999</c:v>
                </c:pt>
                <c:pt idx="268">
                  <c:v>30.49799999999999</c:v>
                </c:pt>
                <c:pt idx="269">
                  <c:v>31.842999999999961</c:v>
                </c:pt>
                <c:pt idx="270">
                  <c:v>31.492000000000019</c:v>
                </c:pt>
                <c:pt idx="271">
                  <c:v>32.47399999999999</c:v>
                </c:pt>
                <c:pt idx="272">
                  <c:v>30.275000000000034</c:v>
                </c:pt>
                <c:pt idx="273">
                  <c:v>29.34899999999999</c:v>
                </c:pt>
                <c:pt idx="274">
                  <c:v>29.86099999999999</c:v>
                </c:pt>
                <c:pt idx="275">
                  <c:v>30.248000000000047</c:v>
                </c:pt>
                <c:pt idx="276">
                  <c:v>30.220000000000027</c:v>
                </c:pt>
                <c:pt idx="277">
                  <c:v>26.309000000000026</c:v>
                </c:pt>
                <c:pt idx="278">
                  <c:v>25.468000000000018</c:v>
                </c:pt>
                <c:pt idx="279">
                  <c:v>26.547000000000025</c:v>
                </c:pt>
                <c:pt idx="280">
                  <c:v>25.776999999999987</c:v>
                </c:pt>
                <c:pt idx="281">
                  <c:v>25.586000000000013</c:v>
                </c:pt>
                <c:pt idx="282">
                  <c:v>23.543000000000006</c:v>
                </c:pt>
                <c:pt idx="283">
                  <c:v>22.040999999999997</c:v>
                </c:pt>
                <c:pt idx="284">
                  <c:v>22.312999999999988</c:v>
                </c:pt>
                <c:pt idx="285">
                  <c:v>23.337999999999965</c:v>
                </c:pt>
                <c:pt idx="286">
                  <c:v>25.233000000000004</c:v>
                </c:pt>
                <c:pt idx="287">
                  <c:v>23.896999999999991</c:v>
                </c:pt>
                <c:pt idx="288">
                  <c:v>22.824000000000012</c:v>
                </c:pt>
                <c:pt idx="289">
                  <c:v>23.033000000000015</c:v>
                </c:pt>
                <c:pt idx="290">
                  <c:v>20.717000000000041</c:v>
                </c:pt>
                <c:pt idx="291">
                  <c:v>15.519999999999982</c:v>
                </c:pt>
                <c:pt idx="292">
                  <c:v>15.608000000000004</c:v>
                </c:pt>
                <c:pt idx="293">
                  <c:v>13.585999999999956</c:v>
                </c:pt>
                <c:pt idx="294">
                  <c:v>10.762</c:v>
                </c:pt>
                <c:pt idx="295">
                  <c:v>8.5219999999999914</c:v>
                </c:pt>
                <c:pt idx="296">
                  <c:v>11.870000000000005</c:v>
                </c:pt>
                <c:pt idx="297">
                  <c:v>11.750999999999976</c:v>
                </c:pt>
                <c:pt idx="298">
                  <c:v>11.009000000000015</c:v>
                </c:pt>
                <c:pt idx="299">
                  <c:v>11.559000000000026</c:v>
                </c:pt>
                <c:pt idx="300">
                  <c:v>8.5480000000000018</c:v>
                </c:pt>
                <c:pt idx="301">
                  <c:v>8.0310000000000059</c:v>
                </c:pt>
                <c:pt idx="302">
                  <c:v>7.6779999999999973</c:v>
                </c:pt>
                <c:pt idx="303">
                  <c:v>7.8089999999999691</c:v>
                </c:pt>
                <c:pt idx="304">
                  <c:v>5.2629999999999768</c:v>
                </c:pt>
                <c:pt idx="305">
                  <c:v>4.02800000000002</c:v>
                </c:pt>
                <c:pt idx="306">
                  <c:v>4.42999999999995</c:v>
                </c:pt>
                <c:pt idx="307">
                  <c:v>4.02800000000002</c:v>
                </c:pt>
                <c:pt idx="308">
                  <c:v>2.1779999999999973</c:v>
                </c:pt>
                <c:pt idx="309">
                  <c:v>1.6549999999999727</c:v>
                </c:pt>
                <c:pt idx="310">
                  <c:v>0.24099999999998545</c:v>
                </c:pt>
                <c:pt idx="311">
                  <c:v>-0.54200000000003001</c:v>
                </c:pt>
                <c:pt idx="312">
                  <c:v>-3.3020000000000209</c:v>
                </c:pt>
                <c:pt idx="313">
                  <c:v>-3.8269999999999982</c:v>
                </c:pt>
                <c:pt idx="314">
                  <c:v>-4.7830000000000155</c:v>
                </c:pt>
                <c:pt idx="315">
                  <c:v>-6.2239999999999895</c:v>
                </c:pt>
                <c:pt idx="316">
                  <c:v>-6.3810000000000286</c:v>
                </c:pt>
                <c:pt idx="317">
                  <c:v>-9.3299999999999841</c:v>
                </c:pt>
                <c:pt idx="318">
                  <c:v>-10.710999999999956</c:v>
                </c:pt>
                <c:pt idx="319">
                  <c:v>-10.816000000000031</c:v>
                </c:pt>
                <c:pt idx="320">
                  <c:v>-7.5949999999999704</c:v>
                </c:pt>
                <c:pt idx="321">
                  <c:v>-7.7690000000000055</c:v>
                </c:pt>
                <c:pt idx="322">
                  <c:v>-6.1290000000000191</c:v>
                </c:pt>
                <c:pt idx="323">
                  <c:v>-8.7970000000000255</c:v>
                </c:pt>
                <c:pt idx="324">
                  <c:v>-13.713000000000022</c:v>
                </c:pt>
                <c:pt idx="325">
                  <c:v>-13.120000000000005</c:v>
                </c:pt>
                <c:pt idx="326">
                  <c:v>-16.668999999999983</c:v>
                </c:pt>
                <c:pt idx="327">
                  <c:v>-12.593999999999994</c:v>
                </c:pt>
                <c:pt idx="328">
                  <c:v>-10.25200000000001</c:v>
                </c:pt>
                <c:pt idx="329">
                  <c:v>-9.0579999999999927</c:v>
                </c:pt>
                <c:pt idx="330">
                  <c:v>-11.041999999999973</c:v>
                </c:pt>
                <c:pt idx="331">
                  <c:v>-9.2309999999999945</c:v>
                </c:pt>
                <c:pt idx="332">
                  <c:v>-12.067000000000007</c:v>
                </c:pt>
                <c:pt idx="333">
                  <c:v>-17.704000000000008</c:v>
                </c:pt>
                <c:pt idx="334">
                  <c:v>-21.435000000000002</c:v>
                </c:pt>
                <c:pt idx="335">
                  <c:v>-24.269000000000005</c:v>
                </c:pt>
                <c:pt idx="336">
                  <c:v>-24.634000000000015</c:v>
                </c:pt>
                <c:pt idx="337">
                  <c:v>-22.731999999999971</c:v>
                </c:pt>
                <c:pt idx="338">
                  <c:v>-21.622000000000014</c:v>
                </c:pt>
                <c:pt idx="339">
                  <c:v>-21.249000000000024</c:v>
                </c:pt>
                <c:pt idx="340">
                  <c:v>-20.678999999999974</c:v>
                </c:pt>
                <c:pt idx="341">
                  <c:v>-17.834000000000003</c:v>
                </c:pt>
                <c:pt idx="342">
                  <c:v>-14.48399999999998</c:v>
                </c:pt>
                <c:pt idx="343">
                  <c:v>-17.373000000000047</c:v>
                </c:pt>
                <c:pt idx="344">
                  <c:v>-18.55600000000004</c:v>
                </c:pt>
                <c:pt idx="345">
                  <c:v>-23.353000000000009</c:v>
                </c:pt>
                <c:pt idx="346">
                  <c:v>-24.501999999999953</c:v>
                </c:pt>
                <c:pt idx="347">
                  <c:v>-25.004999999999995</c:v>
                </c:pt>
                <c:pt idx="348">
                  <c:v>-24.965999999999951</c:v>
                </c:pt>
                <c:pt idx="349">
                  <c:v>-26.247000000000014</c:v>
                </c:pt>
                <c:pt idx="350">
                  <c:v>-25.322999999999979</c:v>
                </c:pt>
                <c:pt idx="351">
                  <c:v>-25.09699999999998</c:v>
                </c:pt>
                <c:pt idx="352">
                  <c:v>-26.825999999999965</c:v>
                </c:pt>
                <c:pt idx="353">
                  <c:v>-29.217000000000041</c:v>
                </c:pt>
                <c:pt idx="354">
                  <c:v>-30</c:v>
                </c:pt>
                <c:pt idx="355">
                  <c:v>-29.824000000000012</c:v>
                </c:pt>
                <c:pt idx="356">
                  <c:v>-26.319999999999993</c:v>
                </c:pt>
                <c:pt idx="357">
                  <c:v>-22.312999999999988</c:v>
                </c:pt>
                <c:pt idx="358">
                  <c:v>-22.137</c:v>
                </c:pt>
                <c:pt idx="359">
                  <c:v>-25.180000000000007</c:v>
                </c:pt>
                <c:pt idx="360">
                  <c:v>-27.543000000000006</c:v>
                </c:pt>
                <c:pt idx="361">
                  <c:v>-26.27800000000002</c:v>
                </c:pt>
                <c:pt idx="362">
                  <c:v>-29.434000000000026</c:v>
                </c:pt>
                <c:pt idx="363">
                  <c:v>-27.532999999999959</c:v>
                </c:pt>
                <c:pt idx="364">
                  <c:v>-22.305000000000007</c:v>
                </c:pt>
                <c:pt idx="365">
                  <c:v>-20.067000000000007</c:v>
                </c:pt>
                <c:pt idx="366">
                  <c:v>-23.605999999999995</c:v>
                </c:pt>
                <c:pt idx="367">
                  <c:v>-22.750999999999976</c:v>
                </c:pt>
                <c:pt idx="368">
                  <c:v>-22.032999999999959</c:v>
                </c:pt>
                <c:pt idx="369">
                  <c:v>-21.951999999999998</c:v>
                </c:pt>
                <c:pt idx="370">
                  <c:v>-23.114999999999952</c:v>
                </c:pt>
                <c:pt idx="371">
                  <c:v>-26.757000000000005</c:v>
                </c:pt>
                <c:pt idx="372">
                  <c:v>-26.218999999999994</c:v>
                </c:pt>
                <c:pt idx="373">
                  <c:v>-28.954999999999984</c:v>
                </c:pt>
                <c:pt idx="374">
                  <c:v>-29.021999999999991</c:v>
                </c:pt>
                <c:pt idx="375">
                  <c:v>-27.978999999999985</c:v>
                </c:pt>
                <c:pt idx="376">
                  <c:v>-28.789999999999964</c:v>
                </c:pt>
                <c:pt idx="377">
                  <c:v>-27.394999999999982</c:v>
                </c:pt>
                <c:pt idx="378">
                  <c:v>-29.97199999999998</c:v>
                </c:pt>
                <c:pt idx="379">
                  <c:v>-30.503000000000043</c:v>
                </c:pt>
                <c:pt idx="380">
                  <c:v>-31.663000000000011</c:v>
                </c:pt>
                <c:pt idx="381">
                  <c:v>-32.571000000000026</c:v>
                </c:pt>
                <c:pt idx="382">
                  <c:v>-29.132999999999981</c:v>
                </c:pt>
                <c:pt idx="383">
                  <c:v>-28.882999999999981</c:v>
                </c:pt>
                <c:pt idx="384">
                  <c:v>-27.190999999999974</c:v>
                </c:pt>
                <c:pt idx="385">
                  <c:v>-28.302999999999997</c:v>
                </c:pt>
                <c:pt idx="386">
                  <c:v>-28.433999999999969</c:v>
                </c:pt>
                <c:pt idx="387">
                  <c:v>-29.033000000000015</c:v>
                </c:pt>
                <c:pt idx="388">
                  <c:v>-27.434000000000026</c:v>
                </c:pt>
                <c:pt idx="389">
                  <c:v>-28.282999999999959</c:v>
                </c:pt>
                <c:pt idx="390">
                  <c:v>-29.156000000000006</c:v>
                </c:pt>
                <c:pt idx="391">
                  <c:v>-29.425000000000011</c:v>
                </c:pt>
                <c:pt idx="392">
                  <c:v>-29.069000000000017</c:v>
                </c:pt>
                <c:pt idx="393">
                  <c:v>-30.646999999999991</c:v>
                </c:pt>
                <c:pt idx="394">
                  <c:v>-30.913000000000011</c:v>
                </c:pt>
                <c:pt idx="395">
                  <c:v>-38.201000000000022</c:v>
                </c:pt>
                <c:pt idx="396">
                  <c:v>-38.24799999999999</c:v>
                </c:pt>
                <c:pt idx="397">
                  <c:v>-38.60899999999998</c:v>
                </c:pt>
                <c:pt idx="398">
                  <c:v>-38.105000000000018</c:v>
                </c:pt>
                <c:pt idx="399">
                  <c:v>-35.641999999999996</c:v>
                </c:pt>
                <c:pt idx="400">
                  <c:v>-32.867999999999995</c:v>
                </c:pt>
                <c:pt idx="401">
                  <c:v>-27.825999999999965</c:v>
                </c:pt>
                <c:pt idx="402">
                  <c:v>-27.881000000000029</c:v>
                </c:pt>
                <c:pt idx="403">
                  <c:v>-29.081999999999994</c:v>
                </c:pt>
                <c:pt idx="404">
                  <c:v>-29.658999999999992</c:v>
                </c:pt>
                <c:pt idx="405">
                  <c:v>-30.913000000000011</c:v>
                </c:pt>
                <c:pt idx="406">
                  <c:v>-31.599999999999966</c:v>
                </c:pt>
                <c:pt idx="407">
                  <c:v>-34.472999999999956</c:v>
                </c:pt>
                <c:pt idx="408">
                  <c:v>-35.963999999999999</c:v>
                </c:pt>
                <c:pt idx="409">
                  <c:v>-38.283999999999992</c:v>
                </c:pt>
                <c:pt idx="410">
                  <c:v>-44.677000000000021</c:v>
                </c:pt>
                <c:pt idx="411">
                  <c:v>-39.370999999999981</c:v>
                </c:pt>
                <c:pt idx="412">
                  <c:v>-39.613</c:v>
                </c:pt>
                <c:pt idx="413">
                  <c:v>-38.365000000000009</c:v>
                </c:pt>
                <c:pt idx="414">
                  <c:v>-37.502999999999986</c:v>
                </c:pt>
                <c:pt idx="415">
                  <c:v>-35.960999999999956</c:v>
                </c:pt>
                <c:pt idx="416">
                  <c:v>-31.177000000000021</c:v>
                </c:pt>
                <c:pt idx="417">
                  <c:v>-26.22199999999998</c:v>
                </c:pt>
                <c:pt idx="418">
                  <c:v>-24.293000000000006</c:v>
                </c:pt>
                <c:pt idx="419">
                  <c:v>-26.940999999999974</c:v>
                </c:pt>
                <c:pt idx="420">
                  <c:v>-27.890999999999963</c:v>
                </c:pt>
                <c:pt idx="421">
                  <c:v>-27.824999999999989</c:v>
                </c:pt>
                <c:pt idx="422">
                  <c:v>-26.524000000000001</c:v>
                </c:pt>
                <c:pt idx="423">
                  <c:v>-28.021999999999991</c:v>
                </c:pt>
                <c:pt idx="424">
                  <c:v>-28.885999999999967</c:v>
                </c:pt>
                <c:pt idx="425">
                  <c:v>-33.326000000000022</c:v>
                </c:pt>
                <c:pt idx="426">
                  <c:v>-28.581999999999994</c:v>
                </c:pt>
                <c:pt idx="427">
                  <c:v>-25.531000000000006</c:v>
                </c:pt>
                <c:pt idx="428">
                  <c:v>-25.314000000000021</c:v>
                </c:pt>
                <c:pt idx="429">
                  <c:v>-25.710999999999956</c:v>
                </c:pt>
                <c:pt idx="430">
                  <c:v>-21.236000000000047</c:v>
                </c:pt>
                <c:pt idx="431">
                  <c:v>-19.949999999999989</c:v>
                </c:pt>
                <c:pt idx="432">
                  <c:v>-19.780999999999949</c:v>
                </c:pt>
                <c:pt idx="433">
                  <c:v>-20.244999999999948</c:v>
                </c:pt>
                <c:pt idx="434">
                  <c:v>-19.317999999999984</c:v>
                </c:pt>
                <c:pt idx="435">
                  <c:v>-18.814000000000021</c:v>
                </c:pt>
                <c:pt idx="436">
                  <c:v>-15.134000000000015</c:v>
                </c:pt>
                <c:pt idx="437">
                  <c:v>-14.697000000000003</c:v>
                </c:pt>
                <c:pt idx="438">
                  <c:v>-13.100999999999999</c:v>
                </c:pt>
                <c:pt idx="439">
                  <c:v>-10.218999999999994</c:v>
                </c:pt>
                <c:pt idx="440">
                  <c:v>-10.053999999999974</c:v>
                </c:pt>
                <c:pt idx="441">
                  <c:v>-10.12700000000001</c:v>
                </c:pt>
                <c:pt idx="442">
                  <c:v>-9.6539999999999964</c:v>
                </c:pt>
                <c:pt idx="443">
                  <c:v>-8.242999999999995</c:v>
                </c:pt>
                <c:pt idx="444">
                  <c:v>-7.8159999999999741</c:v>
                </c:pt>
                <c:pt idx="445">
                  <c:v>-9.507000000000005</c:v>
                </c:pt>
                <c:pt idx="446">
                  <c:v>-8.6800000000000068</c:v>
                </c:pt>
                <c:pt idx="447">
                  <c:v>-5.5229999999999677</c:v>
                </c:pt>
                <c:pt idx="448">
                  <c:v>-5.5470000000000255</c:v>
                </c:pt>
                <c:pt idx="449">
                  <c:v>-6.7690000000000055</c:v>
                </c:pt>
                <c:pt idx="450">
                  <c:v>-9.021000000000015</c:v>
                </c:pt>
                <c:pt idx="451">
                  <c:v>-0.53399999999999181</c:v>
                </c:pt>
                <c:pt idx="452">
                  <c:v>-4.0769999999999982</c:v>
                </c:pt>
                <c:pt idx="453">
                  <c:v>-3.5159999999999627</c:v>
                </c:pt>
                <c:pt idx="454">
                  <c:v>-5.4220000000000255</c:v>
                </c:pt>
                <c:pt idx="455">
                  <c:v>-3.4479999999999791</c:v>
                </c:pt>
                <c:pt idx="456">
                  <c:v>-2.8460000000000036</c:v>
                </c:pt>
                <c:pt idx="457">
                  <c:v>-3.7330000000000041</c:v>
                </c:pt>
                <c:pt idx="458">
                  <c:v>-6.0840000000000032</c:v>
                </c:pt>
                <c:pt idx="459">
                  <c:v>-7.7019999999999982</c:v>
                </c:pt>
                <c:pt idx="460">
                  <c:v>-9.0269999999999868</c:v>
                </c:pt>
                <c:pt idx="461">
                  <c:v>-8.3519999999999754</c:v>
                </c:pt>
                <c:pt idx="462">
                  <c:v>-7.0910000000000082</c:v>
                </c:pt>
                <c:pt idx="463">
                  <c:v>-5.2120000000000459</c:v>
                </c:pt>
                <c:pt idx="464">
                  <c:v>-2.7669999999999959</c:v>
                </c:pt>
                <c:pt idx="465">
                  <c:v>-1.9139999999999873</c:v>
                </c:pt>
                <c:pt idx="466">
                  <c:v>-1.728999999999985</c:v>
                </c:pt>
                <c:pt idx="467">
                  <c:v>-1.3709999999999809</c:v>
                </c:pt>
                <c:pt idx="468">
                  <c:v>0.54800000000000182</c:v>
                </c:pt>
                <c:pt idx="469">
                  <c:v>2.2880000000000109</c:v>
                </c:pt>
                <c:pt idx="470">
                  <c:v>3.714999999999975</c:v>
                </c:pt>
                <c:pt idx="471">
                  <c:v>4.7530000000000427</c:v>
                </c:pt>
                <c:pt idx="472">
                  <c:v>6.6779999999999973</c:v>
                </c:pt>
                <c:pt idx="473">
                  <c:v>8.9620000000000459</c:v>
                </c:pt>
                <c:pt idx="474">
                  <c:v>9.6270000000000095</c:v>
                </c:pt>
                <c:pt idx="475">
                  <c:v>8.4189999999999827</c:v>
                </c:pt>
                <c:pt idx="476">
                  <c:v>10.379999999999995</c:v>
                </c:pt>
                <c:pt idx="477">
                  <c:v>12.76600000000002</c:v>
                </c:pt>
                <c:pt idx="478">
                  <c:v>12.617999999999995</c:v>
                </c:pt>
                <c:pt idx="479">
                  <c:v>12.90300000000002</c:v>
                </c:pt>
                <c:pt idx="480">
                  <c:v>14.50200000000001</c:v>
                </c:pt>
                <c:pt idx="481">
                  <c:v>17.740000000000009</c:v>
                </c:pt>
                <c:pt idx="482">
                  <c:v>22.15500000000003</c:v>
                </c:pt>
                <c:pt idx="483">
                  <c:v>20.589999999999975</c:v>
                </c:pt>
                <c:pt idx="484">
                  <c:v>20.258999999999958</c:v>
                </c:pt>
                <c:pt idx="485">
                  <c:v>20.807000000000016</c:v>
                </c:pt>
                <c:pt idx="486">
                  <c:v>20.873999999999967</c:v>
                </c:pt>
                <c:pt idx="487">
                  <c:v>20.278999999999996</c:v>
                </c:pt>
                <c:pt idx="488">
                  <c:v>22.387</c:v>
                </c:pt>
                <c:pt idx="489">
                  <c:v>21.19300000000004</c:v>
                </c:pt>
                <c:pt idx="490">
                  <c:v>20.461999999999989</c:v>
                </c:pt>
                <c:pt idx="491">
                  <c:v>19.170999999999992</c:v>
                </c:pt>
                <c:pt idx="492">
                  <c:v>18.817000000000007</c:v>
                </c:pt>
                <c:pt idx="493">
                  <c:v>17.564000000000021</c:v>
                </c:pt>
                <c:pt idx="494">
                  <c:v>20.222999999999956</c:v>
                </c:pt>
                <c:pt idx="495">
                  <c:v>20.283000000000015</c:v>
                </c:pt>
                <c:pt idx="496">
                  <c:v>20.409000000000049</c:v>
                </c:pt>
                <c:pt idx="497">
                  <c:v>20.824000000000012</c:v>
                </c:pt>
                <c:pt idx="498">
                  <c:v>21.953000000000031</c:v>
                </c:pt>
                <c:pt idx="499">
                  <c:v>21.154999999999973</c:v>
                </c:pt>
                <c:pt idx="500">
                  <c:v>21.889999999999986</c:v>
                </c:pt>
                <c:pt idx="501">
                  <c:v>20.439999999999998</c:v>
                </c:pt>
                <c:pt idx="502">
                  <c:v>20.363</c:v>
                </c:pt>
                <c:pt idx="503">
                  <c:v>20.038000000000011</c:v>
                </c:pt>
                <c:pt idx="504">
                  <c:v>20.851999999999975</c:v>
                </c:pt>
                <c:pt idx="505">
                  <c:v>18.451999999999998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0-4895-8709-6236A8645828}"/>
            </c:ext>
          </c:extLst>
        </c:ser>
        <c:ser>
          <c:idx val="3"/>
          <c:order val="3"/>
          <c:tx>
            <c:strRef>
              <c:f>'directH (vw)'!$C$26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(vw)'!$F$26:$SQ$26</c:f>
              <c:numCache>
                <c:formatCode>0</c:formatCode>
                <c:ptCount val="506"/>
                <c:pt idx="0">
                  <c:v>7.4979999999999905</c:v>
                </c:pt>
                <c:pt idx="1">
                  <c:v>7.9950000000000045</c:v>
                </c:pt>
                <c:pt idx="2">
                  <c:v>5.3419999999999845</c:v>
                </c:pt>
                <c:pt idx="3">
                  <c:v>2.1809999999999832</c:v>
                </c:pt>
                <c:pt idx="4">
                  <c:v>-5.0079999999999814</c:v>
                </c:pt>
                <c:pt idx="5">
                  <c:v>-9.1909999999999741</c:v>
                </c:pt>
                <c:pt idx="6">
                  <c:v>-10.734999999999957</c:v>
                </c:pt>
                <c:pt idx="7">
                  <c:v>-12.893000000000029</c:v>
                </c:pt>
                <c:pt idx="8">
                  <c:v>-14.512</c:v>
                </c:pt>
                <c:pt idx="9">
                  <c:v>-10.894999999999982</c:v>
                </c:pt>
                <c:pt idx="10">
                  <c:v>-6.9490000000000123</c:v>
                </c:pt>
                <c:pt idx="11">
                  <c:v>2.6220000000000141</c:v>
                </c:pt>
                <c:pt idx="12">
                  <c:v>12.584000000000003</c:v>
                </c:pt>
                <c:pt idx="13">
                  <c:v>9.1270000000000095</c:v>
                </c:pt>
                <c:pt idx="14">
                  <c:v>9.1610000000000014</c:v>
                </c:pt>
                <c:pt idx="15">
                  <c:v>4.63900000000001</c:v>
                </c:pt>
                <c:pt idx="16">
                  <c:v>17.522999999999968</c:v>
                </c:pt>
                <c:pt idx="17">
                  <c:v>27.149999999999977</c:v>
                </c:pt>
                <c:pt idx="18">
                  <c:v>37.611000000000047</c:v>
                </c:pt>
                <c:pt idx="19">
                  <c:v>29.286000000000001</c:v>
                </c:pt>
                <c:pt idx="20">
                  <c:v>2.6229999999999905</c:v>
                </c:pt>
                <c:pt idx="21">
                  <c:v>-5.1150000000000091</c:v>
                </c:pt>
                <c:pt idx="22">
                  <c:v>-14.057999999999993</c:v>
                </c:pt>
                <c:pt idx="23">
                  <c:v>-18.657000000000039</c:v>
                </c:pt>
                <c:pt idx="24">
                  <c:v>-14.84499999999997</c:v>
                </c:pt>
                <c:pt idx="25">
                  <c:v>-7.9499999999999886</c:v>
                </c:pt>
                <c:pt idx="26">
                  <c:v>-8.8480000000000132</c:v>
                </c:pt>
                <c:pt idx="27">
                  <c:v>-15.788999999999987</c:v>
                </c:pt>
                <c:pt idx="28">
                  <c:v>-30.286000000000001</c:v>
                </c:pt>
                <c:pt idx="29">
                  <c:v>-26.338000000000022</c:v>
                </c:pt>
                <c:pt idx="30">
                  <c:v>-23.921999999999969</c:v>
                </c:pt>
                <c:pt idx="31">
                  <c:v>-26.115999999999985</c:v>
                </c:pt>
                <c:pt idx="32">
                  <c:v>-28.908999999999992</c:v>
                </c:pt>
                <c:pt idx="33">
                  <c:v>-41.035000000000025</c:v>
                </c:pt>
                <c:pt idx="34">
                  <c:v>-45.980999999999995</c:v>
                </c:pt>
                <c:pt idx="35">
                  <c:v>-44.036000000000001</c:v>
                </c:pt>
                <c:pt idx="36">
                  <c:v>-33.313999999999965</c:v>
                </c:pt>
                <c:pt idx="37">
                  <c:v>-34.866999999999962</c:v>
                </c:pt>
                <c:pt idx="38">
                  <c:v>-36.775999999999954</c:v>
                </c:pt>
                <c:pt idx="39">
                  <c:v>-44.968000000000018</c:v>
                </c:pt>
                <c:pt idx="40">
                  <c:v>-40.687000000000012</c:v>
                </c:pt>
                <c:pt idx="41">
                  <c:v>-41.300999999999988</c:v>
                </c:pt>
                <c:pt idx="42">
                  <c:v>-45.461999999999989</c:v>
                </c:pt>
                <c:pt idx="43">
                  <c:v>-47.06</c:v>
                </c:pt>
                <c:pt idx="44">
                  <c:v>-23.144999999999982</c:v>
                </c:pt>
                <c:pt idx="45">
                  <c:v>-19.317999999999984</c:v>
                </c:pt>
                <c:pt idx="46">
                  <c:v>-6.1870000000000118</c:v>
                </c:pt>
                <c:pt idx="47">
                  <c:v>1.3580000000000041</c:v>
                </c:pt>
                <c:pt idx="48">
                  <c:v>-3.8249999999999886</c:v>
                </c:pt>
                <c:pt idx="49">
                  <c:v>-11.668000000000006</c:v>
                </c:pt>
                <c:pt idx="50">
                  <c:v>-44.393000000000029</c:v>
                </c:pt>
                <c:pt idx="51">
                  <c:v>-44.694999999999993</c:v>
                </c:pt>
                <c:pt idx="52">
                  <c:v>-35.982000000000028</c:v>
                </c:pt>
                <c:pt idx="53">
                  <c:v>-13.759000000000015</c:v>
                </c:pt>
                <c:pt idx="54">
                  <c:v>7.34699999999998</c:v>
                </c:pt>
                <c:pt idx="55">
                  <c:v>21.704999999999984</c:v>
                </c:pt>
                <c:pt idx="56">
                  <c:v>36.116999999999962</c:v>
                </c:pt>
                <c:pt idx="57">
                  <c:v>-3.0079999999999814</c:v>
                </c:pt>
                <c:pt idx="58">
                  <c:v>-29.201000000000022</c:v>
                </c:pt>
                <c:pt idx="59">
                  <c:v>-41.575999999999908</c:v>
                </c:pt>
                <c:pt idx="60">
                  <c:v>-74.378000000000043</c:v>
                </c:pt>
                <c:pt idx="61">
                  <c:v>-68.891999999999939</c:v>
                </c:pt>
                <c:pt idx="62">
                  <c:v>-55.067000000000007</c:v>
                </c:pt>
                <c:pt idx="63">
                  <c:v>-39.115999999999985</c:v>
                </c:pt>
                <c:pt idx="64">
                  <c:v>-28.487999999999943</c:v>
                </c:pt>
                <c:pt idx="65">
                  <c:v>-16.480000000000018</c:v>
                </c:pt>
                <c:pt idx="66">
                  <c:v>-3.2720000000000482</c:v>
                </c:pt>
                <c:pt idx="67">
                  <c:v>13.769000000000005</c:v>
                </c:pt>
                <c:pt idx="68">
                  <c:v>33.658999999999992</c:v>
                </c:pt>
                <c:pt idx="69">
                  <c:v>-8.5289999999999964</c:v>
                </c:pt>
                <c:pt idx="70">
                  <c:v>2.3369999999999891</c:v>
                </c:pt>
                <c:pt idx="71">
                  <c:v>10.407000000000039</c:v>
                </c:pt>
                <c:pt idx="72">
                  <c:v>-29.600000000000023</c:v>
                </c:pt>
                <c:pt idx="73">
                  <c:v>-38.675000000000068</c:v>
                </c:pt>
                <c:pt idx="74">
                  <c:v>15.629000000000019</c:v>
                </c:pt>
                <c:pt idx="75">
                  <c:v>4.9189999999999827</c:v>
                </c:pt>
                <c:pt idx="76">
                  <c:v>17.911000000000001</c:v>
                </c:pt>
                <c:pt idx="77">
                  <c:v>18.182999999999993</c:v>
                </c:pt>
                <c:pt idx="78">
                  <c:v>36.432000000000016</c:v>
                </c:pt>
                <c:pt idx="79">
                  <c:v>45.536999999999978</c:v>
                </c:pt>
                <c:pt idx="80">
                  <c:v>41.341999999999985</c:v>
                </c:pt>
                <c:pt idx="81">
                  <c:v>56.461000000000013</c:v>
                </c:pt>
                <c:pt idx="82">
                  <c:v>64.734000000000037</c:v>
                </c:pt>
                <c:pt idx="83">
                  <c:v>67.441999999999979</c:v>
                </c:pt>
                <c:pt idx="84">
                  <c:v>64.034999999999968</c:v>
                </c:pt>
                <c:pt idx="85">
                  <c:v>51.238</c:v>
                </c:pt>
                <c:pt idx="86">
                  <c:v>53.240000000000009</c:v>
                </c:pt>
                <c:pt idx="87">
                  <c:v>55.507000000000005</c:v>
                </c:pt>
                <c:pt idx="88">
                  <c:v>62.647999999999968</c:v>
                </c:pt>
                <c:pt idx="89">
                  <c:v>67.404000000000025</c:v>
                </c:pt>
                <c:pt idx="90">
                  <c:v>70.663000000000011</c:v>
                </c:pt>
                <c:pt idx="91">
                  <c:v>77.90900000000002</c:v>
                </c:pt>
                <c:pt idx="92">
                  <c:v>77.626999999999981</c:v>
                </c:pt>
                <c:pt idx="93">
                  <c:v>74.426999999999992</c:v>
                </c:pt>
                <c:pt idx="94">
                  <c:v>75.139999999999986</c:v>
                </c:pt>
                <c:pt idx="95">
                  <c:v>74.664999999999964</c:v>
                </c:pt>
                <c:pt idx="96">
                  <c:v>75.306999999999988</c:v>
                </c:pt>
                <c:pt idx="97">
                  <c:v>75.236000000000018</c:v>
                </c:pt>
                <c:pt idx="98">
                  <c:v>75.423000000000002</c:v>
                </c:pt>
                <c:pt idx="99">
                  <c:v>75.704000000000008</c:v>
                </c:pt>
                <c:pt idx="100">
                  <c:v>78.138999999999982</c:v>
                </c:pt>
                <c:pt idx="101">
                  <c:v>77.488</c:v>
                </c:pt>
                <c:pt idx="102">
                  <c:v>77.727000000000032</c:v>
                </c:pt>
                <c:pt idx="103">
                  <c:v>72.910000000000025</c:v>
                </c:pt>
                <c:pt idx="104">
                  <c:v>72.055000000000007</c:v>
                </c:pt>
                <c:pt idx="105">
                  <c:v>70.067999999999984</c:v>
                </c:pt>
                <c:pt idx="106">
                  <c:v>70.891999999999996</c:v>
                </c:pt>
                <c:pt idx="107">
                  <c:v>71.59099999999998</c:v>
                </c:pt>
                <c:pt idx="108">
                  <c:v>71.705000000000013</c:v>
                </c:pt>
                <c:pt idx="109">
                  <c:v>69.637000000000029</c:v>
                </c:pt>
                <c:pt idx="110">
                  <c:v>70.622000000000014</c:v>
                </c:pt>
                <c:pt idx="111">
                  <c:v>74.602000000000004</c:v>
                </c:pt>
                <c:pt idx="112">
                  <c:v>76.581999999999965</c:v>
                </c:pt>
                <c:pt idx="113">
                  <c:v>76.97999999999999</c:v>
                </c:pt>
                <c:pt idx="114">
                  <c:v>78.271999999999991</c:v>
                </c:pt>
                <c:pt idx="115">
                  <c:v>77.40300000000002</c:v>
                </c:pt>
                <c:pt idx="116">
                  <c:v>75.603000000000037</c:v>
                </c:pt>
                <c:pt idx="117">
                  <c:v>72.013999999999982</c:v>
                </c:pt>
                <c:pt idx="118">
                  <c:v>67.800000000000011</c:v>
                </c:pt>
                <c:pt idx="119">
                  <c:v>67.21999999999997</c:v>
                </c:pt>
                <c:pt idx="120">
                  <c:v>66.575999999999993</c:v>
                </c:pt>
                <c:pt idx="121">
                  <c:v>69.02600000000001</c:v>
                </c:pt>
                <c:pt idx="122">
                  <c:v>65.199000000000012</c:v>
                </c:pt>
                <c:pt idx="123">
                  <c:v>60.720999999999975</c:v>
                </c:pt>
                <c:pt idx="124">
                  <c:v>65.773000000000025</c:v>
                </c:pt>
                <c:pt idx="125">
                  <c:v>68.427000000000021</c:v>
                </c:pt>
                <c:pt idx="126">
                  <c:v>71.205000000000041</c:v>
                </c:pt>
                <c:pt idx="127">
                  <c:v>71.667999999999978</c:v>
                </c:pt>
                <c:pt idx="128">
                  <c:v>69.600000000000023</c:v>
                </c:pt>
                <c:pt idx="129">
                  <c:v>71.119</c:v>
                </c:pt>
                <c:pt idx="130">
                  <c:v>72.069999999999993</c:v>
                </c:pt>
                <c:pt idx="131">
                  <c:v>70.763999999999982</c:v>
                </c:pt>
                <c:pt idx="132">
                  <c:v>70.186999999999983</c:v>
                </c:pt>
                <c:pt idx="133">
                  <c:v>71.503999999999991</c:v>
                </c:pt>
                <c:pt idx="134">
                  <c:v>70.294999999999987</c:v>
                </c:pt>
                <c:pt idx="135">
                  <c:v>69.949999999999989</c:v>
                </c:pt>
                <c:pt idx="136">
                  <c:v>71.653999999999996</c:v>
                </c:pt>
                <c:pt idx="137">
                  <c:v>71.498999999999995</c:v>
                </c:pt>
                <c:pt idx="138">
                  <c:v>71.081000000000017</c:v>
                </c:pt>
                <c:pt idx="139">
                  <c:v>68.363999999999976</c:v>
                </c:pt>
                <c:pt idx="140">
                  <c:v>71.60499999999999</c:v>
                </c:pt>
                <c:pt idx="141">
                  <c:v>72.326000000000022</c:v>
                </c:pt>
                <c:pt idx="142">
                  <c:v>75.257999999999981</c:v>
                </c:pt>
                <c:pt idx="143">
                  <c:v>69.794000000000011</c:v>
                </c:pt>
                <c:pt idx="144">
                  <c:v>65.790999999999997</c:v>
                </c:pt>
                <c:pt idx="145">
                  <c:v>61.760999999999996</c:v>
                </c:pt>
                <c:pt idx="146">
                  <c:v>64.807999999999993</c:v>
                </c:pt>
                <c:pt idx="147">
                  <c:v>64.057000000000016</c:v>
                </c:pt>
                <c:pt idx="148">
                  <c:v>64.862000000000023</c:v>
                </c:pt>
                <c:pt idx="149">
                  <c:v>66.193999999999988</c:v>
                </c:pt>
                <c:pt idx="150">
                  <c:v>68.345000000000027</c:v>
                </c:pt>
                <c:pt idx="151">
                  <c:v>70.512</c:v>
                </c:pt>
                <c:pt idx="152">
                  <c:v>68.488000000000028</c:v>
                </c:pt>
                <c:pt idx="153">
                  <c:v>65.201999999999998</c:v>
                </c:pt>
                <c:pt idx="154">
                  <c:v>63.137</c:v>
                </c:pt>
                <c:pt idx="155">
                  <c:v>64.212000000000018</c:v>
                </c:pt>
                <c:pt idx="156">
                  <c:v>67.825999999999993</c:v>
                </c:pt>
                <c:pt idx="157">
                  <c:v>69.364000000000004</c:v>
                </c:pt>
                <c:pt idx="158">
                  <c:v>69.209000000000032</c:v>
                </c:pt>
                <c:pt idx="159">
                  <c:v>68.251000000000005</c:v>
                </c:pt>
                <c:pt idx="160">
                  <c:v>65.42900000000003</c:v>
                </c:pt>
                <c:pt idx="161">
                  <c:v>63.47399999999999</c:v>
                </c:pt>
                <c:pt idx="162">
                  <c:v>64.729000000000013</c:v>
                </c:pt>
                <c:pt idx="163">
                  <c:v>69.009000000000015</c:v>
                </c:pt>
                <c:pt idx="164">
                  <c:v>67.709000000000003</c:v>
                </c:pt>
                <c:pt idx="165">
                  <c:v>66.923999999999978</c:v>
                </c:pt>
                <c:pt idx="166">
                  <c:v>65.361999999999995</c:v>
                </c:pt>
                <c:pt idx="167">
                  <c:v>64.850999999999971</c:v>
                </c:pt>
                <c:pt idx="168">
                  <c:v>63.036000000000001</c:v>
                </c:pt>
                <c:pt idx="169">
                  <c:v>63.042999999999978</c:v>
                </c:pt>
                <c:pt idx="170">
                  <c:v>63.162000000000006</c:v>
                </c:pt>
                <c:pt idx="171">
                  <c:v>74.309000000000026</c:v>
                </c:pt>
                <c:pt idx="172">
                  <c:v>77.324000000000012</c:v>
                </c:pt>
                <c:pt idx="173">
                  <c:v>79.954999999999984</c:v>
                </c:pt>
                <c:pt idx="174">
                  <c:v>80.723000000000013</c:v>
                </c:pt>
                <c:pt idx="175">
                  <c:v>80.319000000000017</c:v>
                </c:pt>
                <c:pt idx="176">
                  <c:v>78.841000000000008</c:v>
                </c:pt>
                <c:pt idx="177">
                  <c:v>76.233000000000004</c:v>
                </c:pt>
                <c:pt idx="178">
                  <c:v>75.702999999999975</c:v>
                </c:pt>
                <c:pt idx="179">
                  <c:v>76.493000000000023</c:v>
                </c:pt>
                <c:pt idx="180">
                  <c:v>70.306000000000012</c:v>
                </c:pt>
                <c:pt idx="181">
                  <c:v>69.12299999999999</c:v>
                </c:pt>
                <c:pt idx="182">
                  <c:v>67.841000000000008</c:v>
                </c:pt>
                <c:pt idx="183">
                  <c:v>64.218999999999994</c:v>
                </c:pt>
                <c:pt idx="184">
                  <c:v>66.14100000000002</c:v>
                </c:pt>
                <c:pt idx="185">
                  <c:v>64.52600000000001</c:v>
                </c:pt>
                <c:pt idx="186">
                  <c:v>66.141999999999996</c:v>
                </c:pt>
                <c:pt idx="187">
                  <c:v>66.930000000000007</c:v>
                </c:pt>
                <c:pt idx="188">
                  <c:v>66.624000000000024</c:v>
                </c:pt>
                <c:pt idx="189">
                  <c:v>67.774000000000001</c:v>
                </c:pt>
                <c:pt idx="190">
                  <c:v>67.184000000000026</c:v>
                </c:pt>
                <c:pt idx="191">
                  <c:v>70.363999999999976</c:v>
                </c:pt>
                <c:pt idx="192">
                  <c:v>68.003999999999962</c:v>
                </c:pt>
                <c:pt idx="193">
                  <c:v>66.192000000000007</c:v>
                </c:pt>
                <c:pt idx="194">
                  <c:v>66.651999999999987</c:v>
                </c:pt>
                <c:pt idx="195">
                  <c:v>64.109999999999957</c:v>
                </c:pt>
                <c:pt idx="196">
                  <c:v>63.488</c:v>
                </c:pt>
                <c:pt idx="197">
                  <c:v>61.052999999999997</c:v>
                </c:pt>
                <c:pt idx="198">
                  <c:v>58.031000000000006</c:v>
                </c:pt>
                <c:pt idx="199">
                  <c:v>53.698999999999955</c:v>
                </c:pt>
                <c:pt idx="200">
                  <c:v>55.189000000000021</c:v>
                </c:pt>
                <c:pt idx="201">
                  <c:v>57.994000000000028</c:v>
                </c:pt>
                <c:pt idx="202">
                  <c:v>60.165999999999968</c:v>
                </c:pt>
                <c:pt idx="203">
                  <c:v>58.906000000000034</c:v>
                </c:pt>
                <c:pt idx="204">
                  <c:v>63.881</c:v>
                </c:pt>
                <c:pt idx="205">
                  <c:v>50.305000000000007</c:v>
                </c:pt>
                <c:pt idx="206">
                  <c:v>50.959000000000003</c:v>
                </c:pt>
                <c:pt idx="207">
                  <c:v>54.350000000000023</c:v>
                </c:pt>
                <c:pt idx="208">
                  <c:v>56.49799999999999</c:v>
                </c:pt>
                <c:pt idx="209">
                  <c:v>50.660000000000025</c:v>
                </c:pt>
                <c:pt idx="210">
                  <c:v>53.685999999999979</c:v>
                </c:pt>
                <c:pt idx="211">
                  <c:v>55.199000000000012</c:v>
                </c:pt>
                <c:pt idx="212">
                  <c:v>53.566000000000031</c:v>
                </c:pt>
                <c:pt idx="213">
                  <c:v>54.683999999999969</c:v>
                </c:pt>
                <c:pt idx="214">
                  <c:v>50.863</c:v>
                </c:pt>
                <c:pt idx="215">
                  <c:v>53.182999999999993</c:v>
                </c:pt>
                <c:pt idx="216">
                  <c:v>53.29200000000003</c:v>
                </c:pt>
                <c:pt idx="217">
                  <c:v>52.175999999999988</c:v>
                </c:pt>
                <c:pt idx="218">
                  <c:v>51.686000000000035</c:v>
                </c:pt>
                <c:pt idx="219">
                  <c:v>53.446000000000026</c:v>
                </c:pt>
                <c:pt idx="220">
                  <c:v>58.784999999999968</c:v>
                </c:pt>
                <c:pt idx="221">
                  <c:v>56.873999999999967</c:v>
                </c:pt>
                <c:pt idx="222">
                  <c:v>55.617999999999995</c:v>
                </c:pt>
                <c:pt idx="223">
                  <c:v>57.223000000000013</c:v>
                </c:pt>
                <c:pt idx="224">
                  <c:v>56.261000000000024</c:v>
                </c:pt>
                <c:pt idx="225">
                  <c:v>58.398000000000025</c:v>
                </c:pt>
                <c:pt idx="226">
                  <c:v>52.545999999999992</c:v>
                </c:pt>
                <c:pt idx="227">
                  <c:v>57.605999999999995</c:v>
                </c:pt>
                <c:pt idx="228">
                  <c:v>61.25200000000001</c:v>
                </c:pt>
                <c:pt idx="229">
                  <c:v>62.552000000000021</c:v>
                </c:pt>
                <c:pt idx="230">
                  <c:v>67.64100000000002</c:v>
                </c:pt>
                <c:pt idx="231">
                  <c:v>69.643999999999949</c:v>
                </c:pt>
                <c:pt idx="232">
                  <c:v>68.533999999999992</c:v>
                </c:pt>
                <c:pt idx="233">
                  <c:v>66.733000000000004</c:v>
                </c:pt>
                <c:pt idx="234">
                  <c:v>67.216000000000008</c:v>
                </c:pt>
                <c:pt idx="235">
                  <c:v>65.113999999999976</c:v>
                </c:pt>
                <c:pt idx="236">
                  <c:v>65.535000000000025</c:v>
                </c:pt>
                <c:pt idx="237">
                  <c:v>68.36099999999999</c:v>
                </c:pt>
                <c:pt idx="238">
                  <c:v>68.367000000000019</c:v>
                </c:pt>
                <c:pt idx="239">
                  <c:v>67.365999999999985</c:v>
                </c:pt>
                <c:pt idx="240">
                  <c:v>60.420000000000016</c:v>
                </c:pt>
                <c:pt idx="241">
                  <c:v>58.817999999999984</c:v>
                </c:pt>
                <c:pt idx="242">
                  <c:v>58.870000000000005</c:v>
                </c:pt>
                <c:pt idx="243">
                  <c:v>55.717999999999961</c:v>
                </c:pt>
                <c:pt idx="244">
                  <c:v>58.512999999999977</c:v>
                </c:pt>
                <c:pt idx="245">
                  <c:v>61.677999999999997</c:v>
                </c:pt>
                <c:pt idx="246">
                  <c:v>63.437000000000012</c:v>
                </c:pt>
                <c:pt idx="247">
                  <c:v>62.096000000000004</c:v>
                </c:pt>
                <c:pt idx="248">
                  <c:v>60.564999999999998</c:v>
                </c:pt>
                <c:pt idx="249">
                  <c:v>63.168999999999983</c:v>
                </c:pt>
                <c:pt idx="250">
                  <c:v>63.403999999999996</c:v>
                </c:pt>
                <c:pt idx="251">
                  <c:v>62.13900000000001</c:v>
                </c:pt>
                <c:pt idx="252">
                  <c:v>68.873999999999967</c:v>
                </c:pt>
                <c:pt idx="253">
                  <c:v>72.430999999999983</c:v>
                </c:pt>
                <c:pt idx="254">
                  <c:v>74.163000000000011</c:v>
                </c:pt>
                <c:pt idx="255">
                  <c:v>64.82099999999997</c:v>
                </c:pt>
                <c:pt idx="256">
                  <c:v>59.20599999999996</c:v>
                </c:pt>
                <c:pt idx="257">
                  <c:v>57.149000000000001</c:v>
                </c:pt>
                <c:pt idx="258">
                  <c:v>54.888999999999953</c:v>
                </c:pt>
                <c:pt idx="259">
                  <c:v>57.017999999999972</c:v>
                </c:pt>
                <c:pt idx="260">
                  <c:v>55.845000000000027</c:v>
                </c:pt>
                <c:pt idx="261">
                  <c:v>59.573000000000036</c:v>
                </c:pt>
                <c:pt idx="262">
                  <c:v>57.800000000000011</c:v>
                </c:pt>
                <c:pt idx="263">
                  <c:v>53.898000000000025</c:v>
                </c:pt>
                <c:pt idx="264">
                  <c:v>48.902999999999963</c:v>
                </c:pt>
                <c:pt idx="265">
                  <c:v>42.187999999999988</c:v>
                </c:pt>
                <c:pt idx="266">
                  <c:v>33.482000000000028</c:v>
                </c:pt>
                <c:pt idx="267">
                  <c:v>27.220000000000027</c:v>
                </c:pt>
                <c:pt idx="268">
                  <c:v>27.644999999999982</c:v>
                </c:pt>
                <c:pt idx="269">
                  <c:v>27.731999999999971</c:v>
                </c:pt>
                <c:pt idx="270">
                  <c:v>25.312000000000012</c:v>
                </c:pt>
                <c:pt idx="271">
                  <c:v>32.382999999999981</c:v>
                </c:pt>
                <c:pt idx="272">
                  <c:v>25.446000000000026</c:v>
                </c:pt>
                <c:pt idx="273">
                  <c:v>25.795999999999992</c:v>
                </c:pt>
                <c:pt idx="274">
                  <c:v>26.107999999999947</c:v>
                </c:pt>
                <c:pt idx="275">
                  <c:v>26.06800000000004</c:v>
                </c:pt>
                <c:pt idx="276">
                  <c:v>22.328000000000031</c:v>
                </c:pt>
                <c:pt idx="277">
                  <c:v>15.41500000000002</c:v>
                </c:pt>
                <c:pt idx="278">
                  <c:v>16.518000000000029</c:v>
                </c:pt>
                <c:pt idx="279">
                  <c:v>18.632000000000005</c:v>
                </c:pt>
                <c:pt idx="280">
                  <c:v>17.144999999999982</c:v>
                </c:pt>
                <c:pt idx="281">
                  <c:v>19.288999999999987</c:v>
                </c:pt>
                <c:pt idx="282">
                  <c:v>12.77800000000002</c:v>
                </c:pt>
                <c:pt idx="283">
                  <c:v>11.244000000000028</c:v>
                </c:pt>
                <c:pt idx="284">
                  <c:v>11.218999999999994</c:v>
                </c:pt>
                <c:pt idx="285">
                  <c:v>20.113</c:v>
                </c:pt>
                <c:pt idx="286">
                  <c:v>21.272999999999968</c:v>
                </c:pt>
                <c:pt idx="287">
                  <c:v>22.596000000000004</c:v>
                </c:pt>
                <c:pt idx="288">
                  <c:v>22.396999999999991</c:v>
                </c:pt>
                <c:pt idx="289">
                  <c:v>22.564999999999998</c:v>
                </c:pt>
                <c:pt idx="290">
                  <c:v>13.714000000000055</c:v>
                </c:pt>
                <c:pt idx="291">
                  <c:v>8.1619999999999777</c:v>
                </c:pt>
                <c:pt idx="292">
                  <c:v>7.5920000000000414</c:v>
                </c:pt>
                <c:pt idx="293">
                  <c:v>6.242999999999995</c:v>
                </c:pt>
                <c:pt idx="294">
                  <c:v>-0.38099999999997181</c:v>
                </c:pt>
                <c:pt idx="295">
                  <c:v>-3.6259999999999764</c:v>
                </c:pt>
                <c:pt idx="296">
                  <c:v>-3.2529999999999859</c:v>
                </c:pt>
                <c:pt idx="297">
                  <c:v>0.20600000000001728</c:v>
                </c:pt>
                <c:pt idx="298">
                  <c:v>-0.507000000000005</c:v>
                </c:pt>
                <c:pt idx="299">
                  <c:v>0.37400000000002365</c:v>
                </c:pt>
                <c:pt idx="300">
                  <c:v>-5.6610000000000014</c:v>
                </c:pt>
                <c:pt idx="301">
                  <c:v>-4.6879999999999882</c:v>
                </c:pt>
                <c:pt idx="302">
                  <c:v>-7.4550000000000409</c:v>
                </c:pt>
                <c:pt idx="303">
                  <c:v>-4.7160000000000082</c:v>
                </c:pt>
                <c:pt idx="304">
                  <c:v>-5.4610000000000127</c:v>
                </c:pt>
                <c:pt idx="305">
                  <c:v>-8.3639999999999759</c:v>
                </c:pt>
                <c:pt idx="306">
                  <c:v>-6.8500000000000227</c:v>
                </c:pt>
                <c:pt idx="307">
                  <c:v>-9.2939999999999827</c:v>
                </c:pt>
                <c:pt idx="308">
                  <c:v>-7.7239999999999895</c:v>
                </c:pt>
                <c:pt idx="309">
                  <c:v>-6.0389999999999873</c:v>
                </c:pt>
                <c:pt idx="310">
                  <c:v>-6.5330000000000155</c:v>
                </c:pt>
                <c:pt idx="311">
                  <c:v>-4.7810000000000059</c:v>
                </c:pt>
                <c:pt idx="312">
                  <c:v>-5.271000000000015</c:v>
                </c:pt>
                <c:pt idx="313">
                  <c:v>-3.9220000000000255</c:v>
                </c:pt>
                <c:pt idx="314">
                  <c:v>-8.1680000000000064</c:v>
                </c:pt>
                <c:pt idx="315">
                  <c:v>-8.6920000000000073</c:v>
                </c:pt>
                <c:pt idx="316">
                  <c:v>-9.2200000000000273</c:v>
                </c:pt>
                <c:pt idx="317">
                  <c:v>-9.0179999999999723</c:v>
                </c:pt>
                <c:pt idx="318">
                  <c:v>-10.18199999999996</c:v>
                </c:pt>
                <c:pt idx="319">
                  <c:v>-9.660000000000025</c:v>
                </c:pt>
                <c:pt idx="320">
                  <c:v>-4.8619999999999663</c:v>
                </c:pt>
                <c:pt idx="321">
                  <c:v>-1.9399999999999977</c:v>
                </c:pt>
                <c:pt idx="322">
                  <c:v>-1.3260000000000218</c:v>
                </c:pt>
                <c:pt idx="323">
                  <c:v>-2.4070000000000391</c:v>
                </c:pt>
                <c:pt idx="324">
                  <c:v>-9.3199999999999932</c:v>
                </c:pt>
                <c:pt idx="325">
                  <c:v>-8.7760000000000105</c:v>
                </c:pt>
                <c:pt idx="326">
                  <c:v>-12.848000000000013</c:v>
                </c:pt>
                <c:pt idx="327">
                  <c:v>-13.740999999999985</c:v>
                </c:pt>
                <c:pt idx="328">
                  <c:v>-11.283999999999992</c:v>
                </c:pt>
                <c:pt idx="329">
                  <c:v>-9.5769999999999982</c:v>
                </c:pt>
                <c:pt idx="330">
                  <c:v>-12.069999999999993</c:v>
                </c:pt>
                <c:pt idx="331">
                  <c:v>-6.1260000000000332</c:v>
                </c:pt>
                <c:pt idx="332">
                  <c:v>-8.4700000000000273</c:v>
                </c:pt>
                <c:pt idx="333">
                  <c:v>-14.96999999999997</c:v>
                </c:pt>
                <c:pt idx="334">
                  <c:v>-15.120000000000005</c:v>
                </c:pt>
                <c:pt idx="335">
                  <c:v>-15.588000000000022</c:v>
                </c:pt>
                <c:pt idx="336">
                  <c:v>-15.717000000000041</c:v>
                </c:pt>
                <c:pt idx="337">
                  <c:v>-14.84499999999997</c:v>
                </c:pt>
                <c:pt idx="338">
                  <c:v>-12.876000000000033</c:v>
                </c:pt>
                <c:pt idx="339">
                  <c:v>-13.578000000000031</c:v>
                </c:pt>
                <c:pt idx="340">
                  <c:v>-14.811999999999955</c:v>
                </c:pt>
                <c:pt idx="341">
                  <c:v>-13.117999999999995</c:v>
                </c:pt>
                <c:pt idx="342">
                  <c:v>-11.911000000000001</c:v>
                </c:pt>
                <c:pt idx="343">
                  <c:v>-19.289000000000044</c:v>
                </c:pt>
                <c:pt idx="344">
                  <c:v>-21.991000000000042</c:v>
                </c:pt>
                <c:pt idx="345">
                  <c:v>-28.319999999999993</c:v>
                </c:pt>
                <c:pt idx="346">
                  <c:v>-28.670999999999992</c:v>
                </c:pt>
                <c:pt idx="347">
                  <c:v>-29.426999999999964</c:v>
                </c:pt>
                <c:pt idx="348">
                  <c:v>-29.055999999999983</c:v>
                </c:pt>
                <c:pt idx="349">
                  <c:v>-31.922000000000025</c:v>
                </c:pt>
                <c:pt idx="350">
                  <c:v>-30.228999999999985</c:v>
                </c:pt>
                <c:pt idx="351">
                  <c:v>-28.163000000000011</c:v>
                </c:pt>
                <c:pt idx="352">
                  <c:v>-28.771999999999991</c:v>
                </c:pt>
                <c:pt idx="353">
                  <c:v>-31.472000000000037</c:v>
                </c:pt>
                <c:pt idx="354">
                  <c:v>-36.408999999999992</c:v>
                </c:pt>
                <c:pt idx="355">
                  <c:v>-35.549000000000035</c:v>
                </c:pt>
                <c:pt idx="356">
                  <c:v>-30.694999999999993</c:v>
                </c:pt>
                <c:pt idx="357">
                  <c:v>-23.603000000000009</c:v>
                </c:pt>
                <c:pt idx="358">
                  <c:v>-24.447000000000003</c:v>
                </c:pt>
                <c:pt idx="359">
                  <c:v>-28.541999999999973</c:v>
                </c:pt>
                <c:pt idx="360">
                  <c:v>-31.15300000000002</c:v>
                </c:pt>
                <c:pt idx="361">
                  <c:v>-30.124000000000024</c:v>
                </c:pt>
                <c:pt idx="362">
                  <c:v>-36.413999999999987</c:v>
                </c:pt>
                <c:pt idx="363">
                  <c:v>-34.897999999999968</c:v>
                </c:pt>
                <c:pt idx="364">
                  <c:v>-35.307999999999993</c:v>
                </c:pt>
                <c:pt idx="365">
                  <c:v>-34.399999999999977</c:v>
                </c:pt>
                <c:pt idx="366">
                  <c:v>-35.730999999999995</c:v>
                </c:pt>
                <c:pt idx="367">
                  <c:v>-36.250999999999976</c:v>
                </c:pt>
                <c:pt idx="368">
                  <c:v>-37.389999999999986</c:v>
                </c:pt>
                <c:pt idx="369">
                  <c:v>-37.072999999999979</c:v>
                </c:pt>
                <c:pt idx="370">
                  <c:v>-38.745999999999981</c:v>
                </c:pt>
                <c:pt idx="371">
                  <c:v>-44.887</c:v>
                </c:pt>
                <c:pt idx="372">
                  <c:v>-40.242999999999995</c:v>
                </c:pt>
                <c:pt idx="373">
                  <c:v>-43.300000000000011</c:v>
                </c:pt>
                <c:pt idx="374">
                  <c:v>-42.062000000000012</c:v>
                </c:pt>
                <c:pt idx="375">
                  <c:v>-39.245999999999981</c:v>
                </c:pt>
                <c:pt idx="376">
                  <c:v>-42.418999999999983</c:v>
                </c:pt>
                <c:pt idx="377">
                  <c:v>-37.759000000000015</c:v>
                </c:pt>
                <c:pt idx="378">
                  <c:v>-46.062999999999988</c:v>
                </c:pt>
                <c:pt idx="379">
                  <c:v>-45.211000000000013</c:v>
                </c:pt>
                <c:pt idx="380">
                  <c:v>-47.515999999999963</c:v>
                </c:pt>
                <c:pt idx="381">
                  <c:v>-46.67900000000003</c:v>
                </c:pt>
                <c:pt idx="382">
                  <c:v>-40.850000000000023</c:v>
                </c:pt>
                <c:pt idx="383">
                  <c:v>-38.531000000000006</c:v>
                </c:pt>
                <c:pt idx="384">
                  <c:v>-36.589999999999975</c:v>
                </c:pt>
                <c:pt idx="385">
                  <c:v>-37.29000000000002</c:v>
                </c:pt>
                <c:pt idx="386">
                  <c:v>-37.303999999999974</c:v>
                </c:pt>
                <c:pt idx="387">
                  <c:v>-36.76400000000001</c:v>
                </c:pt>
                <c:pt idx="388">
                  <c:v>-37.451000000000022</c:v>
                </c:pt>
                <c:pt idx="389">
                  <c:v>-36.800000000000011</c:v>
                </c:pt>
                <c:pt idx="390">
                  <c:v>-37.867999999999995</c:v>
                </c:pt>
                <c:pt idx="391">
                  <c:v>-39.600999999999999</c:v>
                </c:pt>
                <c:pt idx="392">
                  <c:v>-41.050000000000011</c:v>
                </c:pt>
                <c:pt idx="393">
                  <c:v>-40.865000000000009</c:v>
                </c:pt>
                <c:pt idx="394">
                  <c:v>-47.982000000000028</c:v>
                </c:pt>
                <c:pt idx="395">
                  <c:v>-57.319000000000017</c:v>
                </c:pt>
                <c:pt idx="396">
                  <c:v>-58.20799999999997</c:v>
                </c:pt>
                <c:pt idx="397">
                  <c:v>-57.763999999999953</c:v>
                </c:pt>
                <c:pt idx="398">
                  <c:v>-57.872000000000014</c:v>
                </c:pt>
                <c:pt idx="399">
                  <c:v>-56.65300000000002</c:v>
                </c:pt>
                <c:pt idx="400">
                  <c:v>-51.425999999999988</c:v>
                </c:pt>
                <c:pt idx="401">
                  <c:v>-47.139999999999986</c:v>
                </c:pt>
                <c:pt idx="402">
                  <c:v>-50.891999999999996</c:v>
                </c:pt>
                <c:pt idx="403">
                  <c:v>-51.461999999999989</c:v>
                </c:pt>
                <c:pt idx="404">
                  <c:v>-50.339999999999975</c:v>
                </c:pt>
                <c:pt idx="405">
                  <c:v>-50.971000000000004</c:v>
                </c:pt>
                <c:pt idx="406">
                  <c:v>-47.889999999999986</c:v>
                </c:pt>
                <c:pt idx="407">
                  <c:v>-49.399999999999977</c:v>
                </c:pt>
                <c:pt idx="408">
                  <c:v>-50.522999999999968</c:v>
                </c:pt>
                <c:pt idx="409">
                  <c:v>-51.231999999999971</c:v>
                </c:pt>
                <c:pt idx="410">
                  <c:v>-49.408999999999992</c:v>
                </c:pt>
                <c:pt idx="411">
                  <c:v>-38.677999999999997</c:v>
                </c:pt>
                <c:pt idx="412">
                  <c:v>-40.824000000000012</c:v>
                </c:pt>
                <c:pt idx="413">
                  <c:v>-39.692000000000007</c:v>
                </c:pt>
                <c:pt idx="414">
                  <c:v>-37.90100000000001</c:v>
                </c:pt>
                <c:pt idx="415">
                  <c:v>-33.579999999999984</c:v>
                </c:pt>
                <c:pt idx="416">
                  <c:v>-25.232000000000028</c:v>
                </c:pt>
                <c:pt idx="417">
                  <c:v>-10.5</c:v>
                </c:pt>
                <c:pt idx="418">
                  <c:v>-6.36099999999999</c:v>
                </c:pt>
                <c:pt idx="419">
                  <c:v>-6.8210000000000264</c:v>
                </c:pt>
                <c:pt idx="420">
                  <c:v>-7.6819999999999595</c:v>
                </c:pt>
                <c:pt idx="421">
                  <c:v>-4.2039999999999509</c:v>
                </c:pt>
                <c:pt idx="422">
                  <c:v>-1.0389999999999873</c:v>
                </c:pt>
                <c:pt idx="423">
                  <c:v>-0.72999999999996135</c:v>
                </c:pt>
                <c:pt idx="424">
                  <c:v>-5.9569999999999936</c:v>
                </c:pt>
                <c:pt idx="425">
                  <c:v>-6.5670000000000073</c:v>
                </c:pt>
                <c:pt idx="426">
                  <c:v>-10.930000000000007</c:v>
                </c:pt>
                <c:pt idx="427">
                  <c:v>-13.659999999999968</c:v>
                </c:pt>
                <c:pt idx="428">
                  <c:v>-15.074000000000012</c:v>
                </c:pt>
                <c:pt idx="429">
                  <c:v>-14.540999999999997</c:v>
                </c:pt>
                <c:pt idx="430">
                  <c:v>-8.8140000000000214</c:v>
                </c:pt>
                <c:pt idx="431">
                  <c:v>-8.2450000000000045</c:v>
                </c:pt>
                <c:pt idx="432">
                  <c:v>-8.839999999999975</c:v>
                </c:pt>
                <c:pt idx="433">
                  <c:v>-6.3979999999999677</c:v>
                </c:pt>
                <c:pt idx="434">
                  <c:v>-6.0040000000000191</c:v>
                </c:pt>
                <c:pt idx="435">
                  <c:v>-8.5800000000000409</c:v>
                </c:pt>
                <c:pt idx="436">
                  <c:v>-5.1890000000000214</c:v>
                </c:pt>
                <c:pt idx="437">
                  <c:v>-3.5529999999999973</c:v>
                </c:pt>
                <c:pt idx="438">
                  <c:v>-1.5649999999999977</c:v>
                </c:pt>
                <c:pt idx="439">
                  <c:v>3.7069999999999936</c:v>
                </c:pt>
                <c:pt idx="440">
                  <c:v>4.0230000000000246</c:v>
                </c:pt>
                <c:pt idx="441">
                  <c:v>3.6469999999999914</c:v>
                </c:pt>
                <c:pt idx="442">
                  <c:v>3.1040000000000418</c:v>
                </c:pt>
                <c:pt idx="443">
                  <c:v>4.9770000000000323</c:v>
                </c:pt>
                <c:pt idx="444">
                  <c:v>3.7040000000000077</c:v>
                </c:pt>
                <c:pt idx="445">
                  <c:v>3.0779999999999745</c:v>
                </c:pt>
                <c:pt idx="446">
                  <c:v>3.617999999999995</c:v>
                </c:pt>
                <c:pt idx="447">
                  <c:v>6.8029999999999973</c:v>
                </c:pt>
                <c:pt idx="448">
                  <c:v>8.1639999999999873</c:v>
                </c:pt>
                <c:pt idx="449">
                  <c:v>8.7779999999999632</c:v>
                </c:pt>
                <c:pt idx="450">
                  <c:v>7.2309999999999945</c:v>
                </c:pt>
                <c:pt idx="451">
                  <c:v>7.5999999999999659</c:v>
                </c:pt>
                <c:pt idx="452">
                  <c:v>5.6999999999999886</c:v>
                </c:pt>
                <c:pt idx="453">
                  <c:v>5.2909999999999968</c:v>
                </c:pt>
                <c:pt idx="454">
                  <c:v>3.7439999999999714</c:v>
                </c:pt>
                <c:pt idx="455">
                  <c:v>4.4529999999999745</c:v>
                </c:pt>
                <c:pt idx="456">
                  <c:v>5.2550000000000523</c:v>
                </c:pt>
                <c:pt idx="457">
                  <c:v>3.507000000000005</c:v>
                </c:pt>
                <c:pt idx="458">
                  <c:v>0.45900000000000318</c:v>
                </c:pt>
                <c:pt idx="459">
                  <c:v>-0.51899999999994861</c:v>
                </c:pt>
                <c:pt idx="460">
                  <c:v>-9.8999999999989541E-2</c:v>
                </c:pt>
                <c:pt idx="461">
                  <c:v>0.16200000000003456</c:v>
                </c:pt>
                <c:pt idx="462">
                  <c:v>1.3319999999999936</c:v>
                </c:pt>
                <c:pt idx="463">
                  <c:v>2.4099999999999682</c:v>
                </c:pt>
                <c:pt idx="464">
                  <c:v>3.0450000000000159</c:v>
                </c:pt>
                <c:pt idx="465">
                  <c:v>1.2080000000000268</c:v>
                </c:pt>
                <c:pt idx="466">
                  <c:v>1.2690000000000055</c:v>
                </c:pt>
                <c:pt idx="467">
                  <c:v>2.5380000000000109</c:v>
                </c:pt>
                <c:pt idx="468">
                  <c:v>4.2379999999999995</c:v>
                </c:pt>
                <c:pt idx="469">
                  <c:v>5.0790000000000077</c:v>
                </c:pt>
                <c:pt idx="470">
                  <c:v>5.8279999999999745</c:v>
                </c:pt>
                <c:pt idx="471">
                  <c:v>6.3880000000000337</c:v>
                </c:pt>
                <c:pt idx="472">
                  <c:v>8.7690000000000055</c:v>
                </c:pt>
                <c:pt idx="473">
                  <c:v>9.0230000000000246</c:v>
                </c:pt>
                <c:pt idx="474">
                  <c:v>10.454000000000008</c:v>
                </c:pt>
                <c:pt idx="475">
                  <c:v>9.6569999999999823</c:v>
                </c:pt>
                <c:pt idx="476">
                  <c:v>12.937000000000012</c:v>
                </c:pt>
                <c:pt idx="477">
                  <c:v>14.670000000000016</c:v>
                </c:pt>
                <c:pt idx="478">
                  <c:v>14.011000000000024</c:v>
                </c:pt>
                <c:pt idx="479">
                  <c:v>14.389999999999986</c:v>
                </c:pt>
                <c:pt idx="480">
                  <c:v>14.976999999999975</c:v>
                </c:pt>
                <c:pt idx="481">
                  <c:v>16.675000000000011</c:v>
                </c:pt>
                <c:pt idx="482">
                  <c:v>18.971000000000004</c:v>
                </c:pt>
                <c:pt idx="483">
                  <c:v>17.808999999999969</c:v>
                </c:pt>
                <c:pt idx="484">
                  <c:v>19.036000000000001</c:v>
                </c:pt>
                <c:pt idx="485">
                  <c:v>19.543000000000006</c:v>
                </c:pt>
                <c:pt idx="486">
                  <c:v>17.577999999999975</c:v>
                </c:pt>
                <c:pt idx="487">
                  <c:v>16.504000000000019</c:v>
                </c:pt>
                <c:pt idx="488">
                  <c:v>20.300000000000011</c:v>
                </c:pt>
                <c:pt idx="489">
                  <c:v>22.138000000000034</c:v>
                </c:pt>
                <c:pt idx="490">
                  <c:v>21.95799999999997</c:v>
                </c:pt>
                <c:pt idx="491">
                  <c:v>20.151999999999987</c:v>
                </c:pt>
                <c:pt idx="492">
                  <c:v>22.971000000000004</c:v>
                </c:pt>
                <c:pt idx="493">
                  <c:v>23.829000000000008</c:v>
                </c:pt>
                <c:pt idx="494">
                  <c:v>22.815999999999974</c:v>
                </c:pt>
                <c:pt idx="495">
                  <c:v>23.889999999999986</c:v>
                </c:pt>
                <c:pt idx="496">
                  <c:v>24.66500000000002</c:v>
                </c:pt>
                <c:pt idx="497">
                  <c:v>24.770000000000039</c:v>
                </c:pt>
                <c:pt idx="498">
                  <c:v>28.572000000000003</c:v>
                </c:pt>
                <c:pt idx="499">
                  <c:v>29.71999999999997</c:v>
                </c:pt>
                <c:pt idx="500">
                  <c:v>31.961999999999989</c:v>
                </c:pt>
                <c:pt idx="501">
                  <c:v>31.979999999999961</c:v>
                </c:pt>
                <c:pt idx="502">
                  <c:v>31.817999999999984</c:v>
                </c:pt>
                <c:pt idx="503">
                  <c:v>32.528999999999996</c:v>
                </c:pt>
                <c:pt idx="504">
                  <c:v>32.557000000000016</c:v>
                </c:pt>
                <c:pt idx="505">
                  <c:v>28.670999999999992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D0-4895-8709-6236A8645828}"/>
            </c:ext>
          </c:extLst>
        </c:ser>
        <c:ser>
          <c:idx val="4"/>
          <c:order val="4"/>
          <c:tx>
            <c:strRef>
              <c:f>'directH (vw)'!$C$27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(vw)'!$F$27:$SQ$27</c:f>
              <c:numCache>
                <c:formatCode>0</c:formatCode>
                <c:ptCount val="506"/>
                <c:pt idx="0">
                  <c:v>45.588999999999999</c:v>
                </c:pt>
                <c:pt idx="1">
                  <c:v>43.908999999999992</c:v>
                </c:pt>
                <c:pt idx="2">
                  <c:v>43.746999999999957</c:v>
                </c:pt>
                <c:pt idx="3">
                  <c:v>41.562999999999988</c:v>
                </c:pt>
                <c:pt idx="4">
                  <c:v>40.27600000000001</c:v>
                </c:pt>
                <c:pt idx="5">
                  <c:v>35.922000000000025</c:v>
                </c:pt>
                <c:pt idx="6">
                  <c:v>33.379999999999995</c:v>
                </c:pt>
                <c:pt idx="7">
                  <c:v>31.875</c:v>
                </c:pt>
                <c:pt idx="8">
                  <c:v>31.697000000000003</c:v>
                </c:pt>
                <c:pt idx="9">
                  <c:v>35.156999999999982</c:v>
                </c:pt>
                <c:pt idx="10">
                  <c:v>37.503000000000043</c:v>
                </c:pt>
                <c:pt idx="11">
                  <c:v>45.635000000000048</c:v>
                </c:pt>
                <c:pt idx="12">
                  <c:v>55.149000000000001</c:v>
                </c:pt>
                <c:pt idx="13">
                  <c:v>46.54200000000003</c:v>
                </c:pt>
                <c:pt idx="14">
                  <c:v>48.716000000000008</c:v>
                </c:pt>
                <c:pt idx="15">
                  <c:v>49.918000000000006</c:v>
                </c:pt>
                <c:pt idx="16">
                  <c:v>51.985000000000014</c:v>
                </c:pt>
                <c:pt idx="17">
                  <c:v>63.353000000000009</c:v>
                </c:pt>
                <c:pt idx="18">
                  <c:v>73.550000000000011</c:v>
                </c:pt>
                <c:pt idx="19">
                  <c:v>67.293999999999983</c:v>
                </c:pt>
                <c:pt idx="20">
                  <c:v>39.59499999999997</c:v>
                </c:pt>
                <c:pt idx="21">
                  <c:v>34.950999999999965</c:v>
                </c:pt>
                <c:pt idx="22">
                  <c:v>25.877999999999986</c:v>
                </c:pt>
                <c:pt idx="23">
                  <c:v>26.314999999999998</c:v>
                </c:pt>
                <c:pt idx="24">
                  <c:v>32.105000000000018</c:v>
                </c:pt>
                <c:pt idx="25">
                  <c:v>37.44500000000005</c:v>
                </c:pt>
                <c:pt idx="26">
                  <c:v>35.024000000000001</c:v>
                </c:pt>
                <c:pt idx="27">
                  <c:v>22.784999999999968</c:v>
                </c:pt>
                <c:pt idx="28">
                  <c:v>13.807000000000016</c:v>
                </c:pt>
                <c:pt idx="29">
                  <c:v>14.454000000000008</c:v>
                </c:pt>
                <c:pt idx="30">
                  <c:v>13.16500000000002</c:v>
                </c:pt>
                <c:pt idx="31">
                  <c:v>7.0110000000000241</c:v>
                </c:pt>
                <c:pt idx="32">
                  <c:v>3.5249999999999773</c:v>
                </c:pt>
                <c:pt idx="33">
                  <c:v>-11.590000000000032</c:v>
                </c:pt>
                <c:pt idx="34">
                  <c:v>-20.742999999999995</c:v>
                </c:pt>
                <c:pt idx="35">
                  <c:v>-16.720000000000027</c:v>
                </c:pt>
                <c:pt idx="36">
                  <c:v>-11.677999999999997</c:v>
                </c:pt>
                <c:pt idx="37">
                  <c:v>-16.663000000000011</c:v>
                </c:pt>
                <c:pt idx="38">
                  <c:v>-18.060000000000002</c:v>
                </c:pt>
                <c:pt idx="39">
                  <c:v>-24.66700000000003</c:v>
                </c:pt>
                <c:pt idx="40">
                  <c:v>-23.713000000000022</c:v>
                </c:pt>
                <c:pt idx="41">
                  <c:v>-38.141999999999996</c:v>
                </c:pt>
                <c:pt idx="42">
                  <c:v>-42.495999999999981</c:v>
                </c:pt>
                <c:pt idx="43">
                  <c:v>-46.524000000000001</c:v>
                </c:pt>
                <c:pt idx="44">
                  <c:v>-23.689999999999998</c:v>
                </c:pt>
                <c:pt idx="45">
                  <c:v>-17.569000000000017</c:v>
                </c:pt>
                <c:pt idx="46">
                  <c:v>-2.8540000000000418</c:v>
                </c:pt>
                <c:pt idx="47">
                  <c:v>7.3349999999999795</c:v>
                </c:pt>
                <c:pt idx="48">
                  <c:v>-1.1329999999999814</c:v>
                </c:pt>
                <c:pt idx="49">
                  <c:v>-8.3929999999999723</c:v>
                </c:pt>
                <c:pt idx="50">
                  <c:v>-36.62700000000001</c:v>
                </c:pt>
                <c:pt idx="51">
                  <c:v>-34.852000000000032</c:v>
                </c:pt>
                <c:pt idx="52">
                  <c:v>-26.994000000000028</c:v>
                </c:pt>
                <c:pt idx="53">
                  <c:v>-6.7649999999999864</c:v>
                </c:pt>
                <c:pt idx="54">
                  <c:v>9.4699999999999704</c:v>
                </c:pt>
                <c:pt idx="55">
                  <c:v>33.384000000000015</c:v>
                </c:pt>
                <c:pt idx="56">
                  <c:v>45.94199999999995</c:v>
                </c:pt>
                <c:pt idx="57">
                  <c:v>14.603000000000009</c:v>
                </c:pt>
                <c:pt idx="58">
                  <c:v>5.33299999999997</c:v>
                </c:pt>
                <c:pt idx="59">
                  <c:v>3.7549999999999955</c:v>
                </c:pt>
                <c:pt idx="60">
                  <c:v>-11.853000000000065</c:v>
                </c:pt>
                <c:pt idx="61">
                  <c:v>-13.508999999999901</c:v>
                </c:pt>
                <c:pt idx="62">
                  <c:v>-7.4080000000000155</c:v>
                </c:pt>
                <c:pt idx="63">
                  <c:v>-7.8029999999999973</c:v>
                </c:pt>
                <c:pt idx="64">
                  <c:v>-4.75</c:v>
                </c:pt>
                <c:pt idx="65">
                  <c:v>-8.0259999999999536</c:v>
                </c:pt>
                <c:pt idx="66">
                  <c:v>4.2930000000000064</c:v>
                </c:pt>
                <c:pt idx="67">
                  <c:v>2.3000000000024556E-2</c:v>
                </c:pt>
                <c:pt idx="68">
                  <c:v>8.2479999999999905</c:v>
                </c:pt>
                <c:pt idx="69">
                  <c:v>-12.907000000000039</c:v>
                </c:pt>
                <c:pt idx="70">
                  <c:v>-7.2740000000000009</c:v>
                </c:pt>
                <c:pt idx="71">
                  <c:v>8.9959999999999809</c:v>
                </c:pt>
                <c:pt idx="72">
                  <c:v>-18.221000000000004</c:v>
                </c:pt>
                <c:pt idx="73">
                  <c:v>-24.961000000000013</c:v>
                </c:pt>
                <c:pt idx="74">
                  <c:v>26.66599999999994</c:v>
                </c:pt>
                <c:pt idx="75">
                  <c:v>28.470000000000027</c:v>
                </c:pt>
                <c:pt idx="76">
                  <c:v>37.490000000000009</c:v>
                </c:pt>
                <c:pt idx="77">
                  <c:v>49.576000000000022</c:v>
                </c:pt>
                <c:pt idx="78">
                  <c:v>74.12299999999999</c:v>
                </c:pt>
                <c:pt idx="79">
                  <c:v>84.635999999999967</c:v>
                </c:pt>
                <c:pt idx="80">
                  <c:v>83.561999999999955</c:v>
                </c:pt>
                <c:pt idx="81">
                  <c:v>87.060999999999979</c:v>
                </c:pt>
                <c:pt idx="82">
                  <c:v>89.168000000000006</c:v>
                </c:pt>
                <c:pt idx="83">
                  <c:v>90.954999999999984</c:v>
                </c:pt>
                <c:pt idx="84">
                  <c:v>87.043999999999983</c:v>
                </c:pt>
                <c:pt idx="85">
                  <c:v>74.245999999999981</c:v>
                </c:pt>
                <c:pt idx="86">
                  <c:v>81.378000000000043</c:v>
                </c:pt>
                <c:pt idx="87">
                  <c:v>88.01600000000002</c:v>
                </c:pt>
                <c:pt idx="88">
                  <c:v>90.429999999999978</c:v>
                </c:pt>
                <c:pt idx="89">
                  <c:v>95.916000000000025</c:v>
                </c:pt>
                <c:pt idx="90">
                  <c:v>100.74200000000002</c:v>
                </c:pt>
                <c:pt idx="91">
                  <c:v>106.63700000000003</c:v>
                </c:pt>
                <c:pt idx="92">
                  <c:v>106.23999999999998</c:v>
                </c:pt>
                <c:pt idx="93">
                  <c:v>103.02599999999998</c:v>
                </c:pt>
                <c:pt idx="94">
                  <c:v>101.60599999999999</c:v>
                </c:pt>
                <c:pt idx="95">
                  <c:v>100.14699999999996</c:v>
                </c:pt>
                <c:pt idx="96">
                  <c:v>98.713999999999999</c:v>
                </c:pt>
                <c:pt idx="97">
                  <c:v>98.221000000000032</c:v>
                </c:pt>
                <c:pt idx="98">
                  <c:v>96.387</c:v>
                </c:pt>
                <c:pt idx="99">
                  <c:v>96.951000000000022</c:v>
                </c:pt>
                <c:pt idx="100">
                  <c:v>98.732999999999976</c:v>
                </c:pt>
                <c:pt idx="101">
                  <c:v>97.63</c:v>
                </c:pt>
                <c:pt idx="102">
                  <c:v>94.994000000000028</c:v>
                </c:pt>
                <c:pt idx="103">
                  <c:v>91.627000000000038</c:v>
                </c:pt>
                <c:pt idx="104">
                  <c:v>92.63</c:v>
                </c:pt>
                <c:pt idx="105">
                  <c:v>92.055999999999983</c:v>
                </c:pt>
                <c:pt idx="106">
                  <c:v>91.5</c:v>
                </c:pt>
                <c:pt idx="107">
                  <c:v>90.511999999999972</c:v>
                </c:pt>
                <c:pt idx="108">
                  <c:v>91.657999999999987</c:v>
                </c:pt>
                <c:pt idx="109">
                  <c:v>91.126000000000033</c:v>
                </c:pt>
                <c:pt idx="110">
                  <c:v>91.994</c:v>
                </c:pt>
                <c:pt idx="111">
                  <c:v>96.312999999999988</c:v>
                </c:pt>
                <c:pt idx="112">
                  <c:v>96.841999999999985</c:v>
                </c:pt>
                <c:pt idx="113">
                  <c:v>96.10899999999998</c:v>
                </c:pt>
                <c:pt idx="114">
                  <c:v>97.008999999999986</c:v>
                </c:pt>
                <c:pt idx="115">
                  <c:v>97.493000000000023</c:v>
                </c:pt>
                <c:pt idx="116">
                  <c:v>96.562000000000012</c:v>
                </c:pt>
                <c:pt idx="117">
                  <c:v>95.902999999999992</c:v>
                </c:pt>
                <c:pt idx="118">
                  <c:v>93.773000000000025</c:v>
                </c:pt>
                <c:pt idx="119">
                  <c:v>94.45199999999997</c:v>
                </c:pt>
                <c:pt idx="120">
                  <c:v>94.466999999999985</c:v>
                </c:pt>
                <c:pt idx="121">
                  <c:v>98.666000000000025</c:v>
                </c:pt>
                <c:pt idx="122">
                  <c:v>97.383000000000038</c:v>
                </c:pt>
                <c:pt idx="123">
                  <c:v>96.988</c:v>
                </c:pt>
                <c:pt idx="124">
                  <c:v>109.47800000000001</c:v>
                </c:pt>
                <c:pt idx="125">
                  <c:v>113.71400000000003</c:v>
                </c:pt>
                <c:pt idx="126">
                  <c:v>114.86700000000002</c:v>
                </c:pt>
                <c:pt idx="127">
                  <c:v>116.60399999999998</c:v>
                </c:pt>
                <c:pt idx="128">
                  <c:v>114.07500000000002</c:v>
                </c:pt>
                <c:pt idx="129">
                  <c:v>114.68</c:v>
                </c:pt>
                <c:pt idx="130">
                  <c:v>115.32699999999997</c:v>
                </c:pt>
                <c:pt idx="131">
                  <c:v>114.60299999999998</c:v>
                </c:pt>
                <c:pt idx="132">
                  <c:v>113.47699999999998</c:v>
                </c:pt>
                <c:pt idx="133">
                  <c:v>114.26399999999998</c:v>
                </c:pt>
                <c:pt idx="134">
                  <c:v>113.398</c:v>
                </c:pt>
                <c:pt idx="135">
                  <c:v>112.88399999999999</c:v>
                </c:pt>
                <c:pt idx="136">
                  <c:v>114.94900000000001</c:v>
                </c:pt>
                <c:pt idx="137">
                  <c:v>113.94200000000001</c:v>
                </c:pt>
                <c:pt idx="138">
                  <c:v>114.88200000000001</c:v>
                </c:pt>
                <c:pt idx="139">
                  <c:v>109.18799999999999</c:v>
                </c:pt>
                <c:pt idx="140">
                  <c:v>113.494</c:v>
                </c:pt>
                <c:pt idx="141">
                  <c:v>112.57800000000003</c:v>
                </c:pt>
                <c:pt idx="142">
                  <c:v>113.23699999999999</c:v>
                </c:pt>
                <c:pt idx="143">
                  <c:v>106.62700000000001</c:v>
                </c:pt>
                <c:pt idx="144">
                  <c:v>107.19200000000001</c:v>
                </c:pt>
                <c:pt idx="145">
                  <c:v>106.958</c:v>
                </c:pt>
                <c:pt idx="146">
                  <c:v>109.964</c:v>
                </c:pt>
                <c:pt idx="147">
                  <c:v>110.11000000000001</c:v>
                </c:pt>
                <c:pt idx="148">
                  <c:v>112.46700000000001</c:v>
                </c:pt>
                <c:pt idx="149">
                  <c:v>111.73199999999997</c:v>
                </c:pt>
                <c:pt idx="150">
                  <c:v>112.70700000000002</c:v>
                </c:pt>
                <c:pt idx="151">
                  <c:v>113.34200000000001</c:v>
                </c:pt>
                <c:pt idx="152">
                  <c:v>108.84600000000003</c:v>
                </c:pt>
                <c:pt idx="153">
                  <c:v>104.911</c:v>
                </c:pt>
                <c:pt idx="154">
                  <c:v>103.15599999999998</c:v>
                </c:pt>
                <c:pt idx="155">
                  <c:v>103.75900000000001</c:v>
                </c:pt>
                <c:pt idx="156">
                  <c:v>104.31100000000001</c:v>
                </c:pt>
                <c:pt idx="157">
                  <c:v>104.42400000000001</c:v>
                </c:pt>
                <c:pt idx="158">
                  <c:v>104.86900000000003</c:v>
                </c:pt>
                <c:pt idx="159">
                  <c:v>104.18100000000001</c:v>
                </c:pt>
                <c:pt idx="160">
                  <c:v>102.03900000000002</c:v>
                </c:pt>
                <c:pt idx="161">
                  <c:v>100.649</c:v>
                </c:pt>
                <c:pt idx="162">
                  <c:v>101.489</c:v>
                </c:pt>
                <c:pt idx="163">
                  <c:v>107.62700000000001</c:v>
                </c:pt>
                <c:pt idx="164">
                  <c:v>105.06700000000001</c:v>
                </c:pt>
                <c:pt idx="165">
                  <c:v>105.047</c:v>
                </c:pt>
                <c:pt idx="166">
                  <c:v>102.87099999999998</c:v>
                </c:pt>
                <c:pt idx="167">
                  <c:v>106.11799999999999</c:v>
                </c:pt>
                <c:pt idx="168">
                  <c:v>107.727</c:v>
                </c:pt>
                <c:pt idx="169">
                  <c:v>107.96699999999998</c:v>
                </c:pt>
                <c:pt idx="170">
                  <c:v>107.38899999999998</c:v>
                </c:pt>
                <c:pt idx="171">
                  <c:v>111.87000000000003</c:v>
                </c:pt>
                <c:pt idx="172">
                  <c:v>111.19700000000003</c:v>
                </c:pt>
                <c:pt idx="173">
                  <c:v>113.03599999999997</c:v>
                </c:pt>
                <c:pt idx="174">
                  <c:v>114.322</c:v>
                </c:pt>
                <c:pt idx="175">
                  <c:v>113.31300000000002</c:v>
                </c:pt>
                <c:pt idx="176">
                  <c:v>110.61000000000001</c:v>
                </c:pt>
                <c:pt idx="177">
                  <c:v>106.80000000000001</c:v>
                </c:pt>
                <c:pt idx="178">
                  <c:v>105.797</c:v>
                </c:pt>
                <c:pt idx="179">
                  <c:v>107.34400000000002</c:v>
                </c:pt>
                <c:pt idx="180">
                  <c:v>102.31399999999999</c:v>
                </c:pt>
                <c:pt idx="181">
                  <c:v>102.98400000000001</c:v>
                </c:pt>
                <c:pt idx="182">
                  <c:v>104.07000000000002</c:v>
                </c:pt>
                <c:pt idx="183">
                  <c:v>102.31200000000001</c:v>
                </c:pt>
                <c:pt idx="184">
                  <c:v>103.81700000000004</c:v>
                </c:pt>
                <c:pt idx="185">
                  <c:v>104.22700000000003</c:v>
                </c:pt>
                <c:pt idx="186">
                  <c:v>107.88099999999997</c:v>
                </c:pt>
                <c:pt idx="187">
                  <c:v>109.465</c:v>
                </c:pt>
                <c:pt idx="188">
                  <c:v>108.68099999999998</c:v>
                </c:pt>
                <c:pt idx="189">
                  <c:v>111.72500000000002</c:v>
                </c:pt>
                <c:pt idx="190">
                  <c:v>110.33500000000001</c:v>
                </c:pt>
                <c:pt idx="191">
                  <c:v>113.09699999999998</c:v>
                </c:pt>
                <c:pt idx="192">
                  <c:v>111.93099999999998</c:v>
                </c:pt>
                <c:pt idx="193">
                  <c:v>111.69800000000001</c:v>
                </c:pt>
                <c:pt idx="194">
                  <c:v>111.751</c:v>
                </c:pt>
                <c:pt idx="195">
                  <c:v>109.60099999999997</c:v>
                </c:pt>
                <c:pt idx="196">
                  <c:v>112.84399999999999</c:v>
                </c:pt>
                <c:pt idx="197">
                  <c:v>110.274</c:v>
                </c:pt>
                <c:pt idx="198">
                  <c:v>108.13800000000003</c:v>
                </c:pt>
                <c:pt idx="199">
                  <c:v>104.14399999999998</c:v>
                </c:pt>
                <c:pt idx="200">
                  <c:v>102.79600000000002</c:v>
                </c:pt>
                <c:pt idx="201">
                  <c:v>103.00200000000001</c:v>
                </c:pt>
                <c:pt idx="202">
                  <c:v>102.28599999999997</c:v>
                </c:pt>
                <c:pt idx="203">
                  <c:v>100.25500000000002</c:v>
                </c:pt>
                <c:pt idx="204">
                  <c:v>106</c:v>
                </c:pt>
                <c:pt idx="205">
                  <c:v>93.662000000000006</c:v>
                </c:pt>
                <c:pt idx="206">
                  <c:v>94.18</c:v>
                </c:pt>
                <c:pt idx="207">
                  <c:v>98.723000000000013</c:v>
                </c:pt>
                <c:pt idx="208">
                  <c:v>101.53400000000002</c:v>
                </c:pt>
                <c:pt idx="209">
                  <c:v>96.835000000000008</c:v>
                </c:pt>
                <c:pt idx="210">
                  <c:v>98.756999999999977</c:v>
                </c:pt>
                <c:pt idx="211">
                  <c:v>99.885000000000019</c:v>
                </c:pt>
                <c:pt idx="212">
                  <c:v>98.241000000000014</c:v>
                </c:pt>
                <c:pt idx="213">
                  <c:v>99.519000000000005</c:v>
                </c:pt>
                <c:pt idx="214">
                  <c:v>99.100999999999999</c:v>
                </c:pt>
                <c:pt idx="215">
                  <c:v>101.44200000000001</c:v>
                </c:pt>
                <c:pt idx="216">
                  <c:v>100.35000000000002</c:v>
                </c:pt>
                <c:pt idx="217">
                  <c:v>96.660999999999973</c:v>
                </c:pt>
                <c:pt idx="218">
                  <c:v>97.230000000000018</c:v>
                </c:pt>
                <c:pt idx="219">
                  <c:v>98.124000000000024</c:v>
                </c:pt>
                <c:pt idx="220">
                  <c:v>99.295999999999992</c:v>
                </c:pt>
                <c:pt idx="221">
                  <c:v>98.918999999999983</c:v>
                </c:pt>
                <c:pt idx="222">
                  <c:v>95.598000000000013</c:v>
                </c:pt>
                <c:pt idx="223">
                  <c:v>93.892999999999972</c:v>
                </c:pt>
                <c:pt idx="224">
                  <c:v>89.072000000000003</c:v>
                </c:pt>
                <c:pt idx="225">
                  <c:v>92.189000000000021</c:v>
                </c:pt>
                <c:pt idx="226">
                  <c:v>89.601000000000028</c:v>
                </c:pt>
                <c:pt idx="227">
                  <c:v>92.064999999999969</c:v>
                </c:pt>
                <c:pt idx="228">
                  <c:v>93.774000000000001</c:v>
                </c:pt>
                <c:pt idx="229">
                  <c:v>93.715000000000003</c:v>
                </c:pt>
                <c:pt idx="230">
                  <c:v>97.387</c:v>
                </c:pt>
                <c:pt idx="231">
                  <c:v>97.868999999999971</c:v>
                </c:pt>
                <c:pt idx="232">
                  <c:v>96.295000000000016</c:v>
                </c:pt>
                <c:pt idx="233">
                  <c:v>97.976999999999975</c:v>
                </c:pt>
                <c:pt idx="234">
                  <c:v>96.428000000000026</c:v>
                </c:pt>
                <c:pt idx="235">
                  <c:v>94.050999999999988</c:v>
                </c:pt>
                <c:pt idx="236">
                  <c:v>94.623000000000019</c:v>
                </c:pt>
                <c:pt idx="237">
                  <c:v>102.83599999999998</c:v>
                </c:pt>
                <c:pt idx="238">
                  <c:v>103.547</c:v>
                </c:pt>
                <c:pt idx="239">
                  <c:v>101.203</c:v>
                </c:pt>
                <c:pt idx="240">
                  <c:v>99.903999999999996</c:v>
                </c:pt>
                <c:pt idx="241">
                  <c:v>96.301999999999992</c:v>
                </c:pt>
                <c:pt idx="242">
                  <c:v>94.18</c:v>
                </c:pt>
                <c:pt idx="243">
                  <c:v>92.111999999999966</c:v>
                </c:pt>
                <c:pt idx="244">
                  <c:v>94.493999999999971</c:v>
                </c:pt>
                <c:pt idx="245">
                  <c:v>101.221</c:v>
                </c:pt>
                <c:pt idx="246">
                  <c:v>105.57600000000002</c:v>
                </c:pt>
                <c:pt idx="247">
                  <c:v>104.215</c:v>
                </c:pt>
                <c:pt idx="248">
                  <c:v>102.84299999999999</c:v>
                </c:pt>
                <c:pt idx="249">
                  <c:v>106.13399999999999</c:v>
                </c:pt>
                <c:pt idx="250">
                  <c:v>106.41400000000002</c:v>
                </c:pt>
                <c:pt idx="251">
                  <c:v>106.285</c:v>
                </c:pt>
                <c:pt idx="252">
                  <c:v>114.51799999999997</c:v>
                </c:pt>
                <c:pt idx="253">
                  <c:v>120.27399999999997</c:v>
                </c:pt>
                <c:pt idx="254">
                  <c:v>122.43100000000001</c:v>
                </c:pt>
                <c:pt idx="255">
                  <c:v>118.041</c:v>
                </c:pt>
                <c:pt idx="256">
                  <c:v>114.37199999999999</c:v>
                </c:pt>
                <c:pt idx="257">
                  <c:v>112.53399999999996</c:v>
                </c:pt>
                <c:pt idx="258">
                  <c:v>112.15699999999998</c:v>
                </c:pt>
                <c:pt idx="259">
                  <c:v>114.08599999999998</c:v>
                </c:pt>
                <c:pt idx="260">
                  <c:v>114.637</c:v>
                </c:pt>
                <c:pt idx="261">
                  <c:v>117.02700000000002</c:v>
                </c:pt>
                <c:pt idx="262">
                  <c:v>115.50800000000001</c:v>
                </c:pt>
                <c:pt idx="263">
                  <c:v>110.20300000000003</c:v>
                </c:pt>
                <c:pt idx="264">
                  <c:v>108.88699999999997</c:v>
                </c:pt>
                <c:pt idx="265">
                  <c:v>102.29199999999997</c:v>
                </c:pt>
                <c:pt idx="266">
                  <c:v>99.672000000000025</c:v>
                </c:pt>
                <c:pt idx="267">
                  <c:v>98.992000000000019</c:v>
                </c:pt>
                <c:pt idx="268">
                  <c:v>100.23199999999997</c:v>
                </c:pt>
                <c:pt idx="269">
                  <c:v>101.33999999999997</c:v>
                </c:pt>
                <c:pt idx="270">
                  <c:v>103.096</c:v>
                </c:pt>
                <c:pt idx="271">
                  <c:v>108.34</c:v>
                </c:pt>
                <c:pt idx="272">
                  <c:v>106.48200000000003</c:v>
                </c:pt>
                <c:pt idx="273">
                  <c:v>106.96300000000002</c:v>
                </c:pt>
                <c:pt idx="274">
                  <c:v>105.94699999999995</c:v>
                </c:pt>
                <c:pt idx="275">
                  <c:v>103.78900000000004</c:v>
                </c:pt>
                <c:pt idx="276">
                  <c:v>104.255</c:v>
                </c:pt>
                <c:pt idx="277">
                  <c:v>95.42900000000003</c:v>
                </c:pt>
                <c:pt idx="278">
                  <c:v>95.15100000000001</c:v>
                </c:pt>
                <c:pt idx="279">
                  <c:v>99.464000000000055</c:v>
                </c:pt>
                <c:pt idx="280">
                  <c:v>97.738</c:v>
                </c:pt>
                <c:pt idx="281">
                  <c:v>97.911000000000001</c:v>
                </c:pt>
                <c:pt idx="282">
                  <c:v>92.975000000000023</c:v>
                </c:pt>
                <c:pt idx="283">
                  <c:v>92.891999999999996</c:v>
                </c:pt>
                <c:pt idx="284">
                  <c:v>93.046999999999969</c:v>
                </c:pt>
                <c:pt idx="285">
                  <c:v>97.742999999999995</c:v>
                </c:pt>
                <c:pt idx="286">
                  <c:v>96.940999999999974</c:v>
                </c:pt>
                <c:pt idx="287">
                  <c:v>97.453999999999979</c:v>
                </c:pt>
                <c:pt idx="288">
                  <c:v>97.656000000000006</c:v>
                </c:pt>
                <c:pt idx="289">
                  <c:v>97.565999999999974</c:v>
                </c:pt>
                <c:pt idx="290">
                  <c:v>94.95700000000005</c:v>
                </c:pt>
                <c:pt idx="291">
                  <c:v>89.33099999999996</c:v>
                </c:pt>
                <c:pt idx="292">
                  <c:v>89.579000000000008</c:v>
                </c:pt>
                <c:pt idx="293">
                  <c:v>87.547999999999945</c:v>
                </c:pt>
                <c:pt idx="294">
                  <c:v>84.830000000000041</c:v>
                </c:pt>
                <c:pt idx="295">
                  <c:v>82.235000000000014</c:v>
                </c:pt>
                <c:pt idx="296">
                  <c:v>85.265999999999991</c:v>
                </c:pt>
                <c:pt idx="297">
                  <c:v>85.370999999999981</c:v>
                </c:pt>
                <c:pt idx="298">
                  <c:v>84.738</c:v>
                </c:pt>
                <c:pt idx="299">
                  <c:v>87.020000000000039</c:v>
                </c:pt>
                <c:pt idx="300">
                  <c:v>85.610000000000014</c:v>
                </c:pt>
                <c:pt idx="301">
                  <c:v>86.478999999999985</c:v>
                </c:pt>
                <c:pt idx="302">
                  <c:v>85.079999999999984</c:v>
                </c:pt>
                <c:pt idx="303">
                  <c:v>67.033999999999992</c:v>
                </c:pt>
                <c:pt idx="304">
                  <c:v>82.545999999999992</c:v>
                </c:pt>
                <c:pt idx="305">
                  <c:v>80.308000000000021</c:v>
                </c:pt>
                <c:pt idx="306">
                  <c:v>81.140999999999963</c:v>
                </c:pt>
                <c:pt idx="307">
                  <c:v>77.231999999999999</c:v>
                </c:pt>
                <c:pt idx="308">
                  <c:v>76.86699999999999</c:v>
                </c:pt>
                <c:pt idx="309">
                  <c:v>79.140999999999991</c:v>
                </c:pt>
                <c:pt idx="310">
                  <c:v>78.903999999999996</c:v>
                </c:pt>
                <c:pt idx="311">
                  <c:v>80.115999999999985</c:v>
                </c:pt>
                <c:pt idx="312">
                  <c:v>81.385999999999967</c:v>
                </c:pt>
                <c:pt idx="313">
                  <c:v>82.661999999999978</c:v>
                </c:pt>
                <c:pt idx="314">
                  <c:v>80.627999999999986</c:v>
                </c:pt>
                <c:pt idx="315">
                  <c:v>81.511000000000024</c:v>
                </c:pt>
                <c:pt idx="316">
                  <c:v>83.102000000000004</c:v>
                </c:pt>
                <c:pt idx="317">
                  <c:v>81.484000000000009</c:v>
                </c:pt>
                <c:pt idx="318">
                  <c:v>80.401000000000039</c:v>
                </c:pt>
                <c:pt idx="319">
                  <c:v>76.370999999999981</c:v>
                </c:pt>
                <c:pt idx="320">
                  <c:v>81.086000000000013</c:v>
                </c:pt>
                <c:pt idx="321">
                  <c:v>84.088999999999999</c:v>
                </c:pt>
                <c:pt idx="322">
                  <c:v>86.387</c:v>
                </c:pt>
                <c:pt idx="323">
                  <c:v>81.187999999999988</c:v>
                </c:pt>
                <c:pt idx="324">
                  <c:v>77.283999999999992</c:v>
                </c:pt>
                <c:pt idx="325">
                  <c:v>77.083000000000027</c:v>
                </c:pt>
                <c:pt idx="326">
                  <c:v>73.42900000000003</c:v>
                </c:pt>
                <c:pt idx="327">
                  <c:v>73.43100000000004</c:v>
                </c:pt>
                <c:pt idx="328">
                  <c:v>74.494000000000028</c:v>
                </c:pt>
                <c:pt idx="329">
                  <c:v>71.990999999999985</c:v>
                </c:pt>
                <c:pt idx="330">
                  <c:v>69.444000000000017</c:v>
                </c:pt>
                <c:pt idx="331">
                  <c:v>72.772999999999968</c:v>
                </c:pt>
                <c:pt idx="332">
                  <c:v>68.552000000000021</c:v>
                </c:pt>
                <c:pt idx="333">
                  <c:v>63.013000000000034</c:v>
                </c:pt>
                <c:pt idx="334">
                  <c:v>61.423999999999978</c:v>
                </c:pt>
                <c:pt idx="335">
                  <c:v>61.509000000000015</c:v>
                </c:pt>
                <c:pt idx="336">
                  <c:v>58.887999999999977</c:v>
                </c:pt>
                <c:pt idx="337">
                  <c:v>58.879999999999995</c:v>
                </c:pt>
                <c:pt idx="338">
                  <c:v>59.248999999999967</c:v>
                </c:pt>
                <c:pt idx="339">
                  <c:v>55.548000000000002</c:v>
                </c:pt>
                <c:pt idx="340">
                  <c:v>54.356000000000051</c:v>
                </c:pt>
                <c:pt idx="341">
                  <c:v>55.495999999999981</c:v>
                </c:pt>
                <c:pt idx="342">
                  <c:v>58.307999999999993</c:v>
                </c:pt>
                <c:pt idx="343">
                  <c:v>56.151999999999987</c:v>
                </c:pt>
                <c:pt idx="344">
                  <c:v>55.822999999999979</c:v>
                </c:pt>
                <c:pt idx="345">
                  <c:v>49.442000000000007</c:v>
                </c:pt>
                <c:pt idx="346">
                  <c:v>48.297000000000025</c:v>
                </c:pt>
                <c:pt idx="347">
                  <c:v>46.722000000000037</c:v>
                </c:pt>
                <c:pt idx="348">
                  <c:v>44.18300000000005</c:v>
                </c:pt>
                <c:pt idx="349">
                  <c:v>40.125999999999976</c:v>
                </c:pt>
                <c:pt idx="350">
                  <c:v>40.06800000000004</c:v>
                </c:pt>
                <c:pt idx="351">
                  <c:v>43.471000000000004</c:v>
                </c:pt>
                <c:pt idx="352">
                  <c:v>42.914000000000044</c:v>
                </c:pt>
                <c:pt idx="353">
                  <c:v>37.766999999999996</c:v>
                </c:pt>
                <c:pt idx="354">
                  <c:v>35.07099999999997</c:v>
                </c:pt>
                <c:pt idx="355">
                  <c:v>37.38900000000001</c:v>
                </c:pt>
                <c:pt idx="356">
                  <c:v>42.506000000000029</c:v>
                </c:pt>
                <c:pt idx="357">
                  <c:v>48.762999999999977</c:v>
                </c:pt>
                <c:pt idx="358">
                  <c:v>48.225999999999999</c:v>
                </c:pt>
                <c:pt idx="359">
                  <c:v>44.262</c:v>
                </c:pt>
                <c:pt idx="360">
                  <c:v>39.69599999999997</c:v>
                </c:pt>
                <c:pt idx="361">
                  <c:v>41.009999999999991</c:v>
                </c:pt>
                <c:pt idx="362">
                  <c:v>35.654999999999973</c:v>
                </c:pt>
                <c:pt idx="363">
                  <c:v>38.235000000000014</c:v>
                </c:pt>
                <c:pt idx="364">
                  <c:v>37.087000000000046</c:v>
                </c:pt>
                <c:pt idx="365">
                  <c:v>36.999000000000024</c:v>
                </c:pt>
                <c:pt idx="366">
                  <c:v>35.492999999999995</c:v>
                </c:pt>
                <c:pt idx="367">
                  <c:v>34.22399999999999</c:v>
                </c:pt>
                <c:pt idx="368">
                  <c:v>32.241000000000042</c:v>
                </c:pt>
                <c:pt idx="369">
                  <c:v>32.87700000000001</c:v>
                </c:pt>
                <c:pt idx="370">
                  <c:v>29.422000000000025</c:v>
                </c:pt>
                <c:pt idx="371">
                  <c:v>14.894999999999982</c:v>
                </c:pt>
                <c:pt idx="372">
                  <c:v>12.797000000000025</c:v>
                </c:pt>
                <c:pt idx="373">
                  <c:v>-4.4379999999999882</c:v>
                </c:pt>
                <c:pt idx="374">
                  <c:v>-6.2169999999999845</c:v>
                </c:pt>
                <c:pt idx="375">
                  <c:v>-2.5659999999999741</c:v>
                </c:pt>
                <c:pt idx="376">
                  <c:v>-5.0039999999999623</c:v>
                </c:pt>
                <c:pt idx="377">
                  <c:v>-1.8330000000000268</c:v>
                </c:pt>
                <c:pt idx="378">
                  <c:v>-13.317999999999984</c:v>
                </c:pt>
                <c:pt idx="379">
                  <c:v>-11.665999999999997</c:v>
                </c:pt>
                <c:pt idx="380">
                  <c:v>-12.289999999999964</c:v>
                </c:pt>
                <c:pt idx="381">
                  <c:v>-12.074000000000012</c:v>
                </c:pt>
                <c:pt idx="382">
                  <c:v>-8.1189999999999714</c:v>
                </c:pt>
                <c:pt idx="383">
                  <c:v>-6.23599999999999</c:v>
                </c:pt>
                <c:pt idx="384">
                  <c:v>-4.7959999999999923</c:v>
                </c:pt>
                <c:pt idx="385">
                  <c:v>-5.75</c:v>
                </c:pt>
                <c:pt idx="386">
                  <c:v>-6.9850000000000136</c:v>
                </c:pt>
                <c:pt idx="387">
                  <c:v>-6.867999999999995</c:v>
                </c:pt>
                <c:pt idx="388">
                  <c:v>-5.742999999999995</c:v>
                </c:pt>
                <c:pt idx="389">
                  <c:v>-7.6309999999999718</c:v>
                </c:pt>
                <c:pt idx="390">
                  <c:v>-9.1059999999999945</c:v>
                </c:pt>
                <c:pt idx="391">
                  <c:v>-8.9230000000000018</c:v>
                </c:pt>
                <c:pt idx="392">
                  <c:v>-8.3009999999999877</c:v>
                </c:pt>
                <c:pt idx="393">
                  <c:v>-6.4290000000000305</c:v>
                </c:pt>
                <c:pt idx="394">
                  <c:v>-14.672000000000025</c:v>
                </c:pt>
                <c:pt idx="395">
                  <c:v>-18.470000000000027</c:v>
                </c:pt>
                <c:pt idx="396">
                  <c:v>-17.850999999999999</c:v>
                </c:pt>
                <c:pt idx="397">
                  <c:v>-16.44399999999996</c:v>
                </c:pt>
                <c:pt idx="398">
                  <c:v>-9.9519999999999982</c:v>
                </c:pt>
                <c:pt idx="399">
                  <c:v>-5.1089999999999804</c:v>
                </c:pt>
                <c:pt idx="400">
                  <c:v>-3.23599999999999</c:v>
                </c:pt>
                <c:pt idx="401">
                  <c:v>2.4830000000000041</c:v>
                </c:pt>
                <c:pt idx="402">
                  <c:v>-3.2139999999999986</c:v>
                </c:pt>
                <c:pt idx="403">
                  <c:v>-2.61099999999999</c:v>
                </c:pt>
                <c:pt idx="404">
                  <c:v>1.4019999999999868</c:v>
                </c:pt>
                <c:pt idx="405">
                  <c:v>7.1709999999999923</c:v>
                </c:pt>
                <c:pt idx="406">
                  <c:v>10.412000000000035</c:v>
                </c:pt>
                <c:pt idx="407">
                  <c:v>8.4920000000000186</c:v>
                </c:pt>
                <c:pt idx="408">
                  <c:v>8.8650000000000091</c:v>
                </c:pt>
                <c:pt idx="409">
                  <c:v>7.7339999999999804</c:v>
                </c:pt>
                <c:pt idx="410">
                  <c:v>9.3919999999999959</c:v>
                </c:pt>
                <c:pt idx="411">
                  <c:v>16.084000000000003</c:v>
                </c:pt>
                <c:pt idx="412">
                  <c:v>17.467999999999961</c:v>
                </c:pt>
                <c:pt idx="413">
                  <c:v>20.363999999999976</c:v>
                </c:pt>
                <c:pt idx="414">
                  <c:v>27.680000000000007</c:v>
                </c:pt>
                <c:pt idx="415">
                  <c:v>31.412000000000035</c:v>
                </c:pt>
                <c:pt idx="416">
                  <c:v>35.600999999999999</c:v>
                </c:pt>
                <c:pt idx="417">
                  <c:v>39.783000000000015</c:v>
                </c:pt>
                <c:pt idx="418">
                  <c:v>41.70799999999997</c:v>
                </c:pt>
                <c:pt idx="419">
                  <c:v>43.065999999999974</c:v>
                </c:pt>
                <c:pt idx="420">
                  <c:v>44.636000000000024</c:v>
                </c:pt>
                <c:pt idx="421">
                  <c:v>44.590000000000032</c:v>
                </c:pt>
                <c:pt idx="422">
                  <c:v>49.829000000000008</c:v>
                </c:pt>
                <c:pt idx="423">
                  <c:v>49.872000000000014</c:v>
                </c:pt>
                <c:pt idx="424">
                  <c:v>49.548000000000002</c:v>
                </c:pt>
                <c:pt idx="425">
                  <c:v>52.059000000000026</c:v>
                </c:pt>
                <c:pt idx="426">
                  <c:v>48.543999999999983</c:v>
                </c:pt>
                <c:pt idx="427">
                  <c:v>47.136000000000024</c:v>
                </c:pt>
                <c:pt idx="428">
                  <c:v>51.918999999999983</c:v>
                </c:pt>
                <c:pt idx="429">
                  <c:v>50.824000000000012</c:v>
                </c:pt>
                <c:pt idx="430">
                  <c:v>57.504999999999995</c:v>
                </c:pt>
                <c:pt idx="431">
                  <c:v>58.569999999999993</c:v>
                </c:pt>
                <c:pt idx="432">
                  <c:v>60.198000000000036</c:v>
                </c:pt>
                <c:pt idx="433">
                  <c:v>61.849000000000046</c:v>
                </c:pt>
                <c:pt idx="434">
                  <c:v>62.509999999999991</c:v>
                </c:pt>
                <c:pt idx="435">
                  <c:v>63.159999999999968</c:v>
                </c:pt>
                <c:pt idx="436">
                  <c:v>67.591999999999985</c:v>
                </c:pt>
                <c:pt idx="437">
                  <c:v>68.182999999999993</c:v>
                </c:pt>
                <c:pt idx="438">
                  <c:v>70.285000000000025</c:v>
                </c:pt>
                <c:pt idx="439">
                  <c:v>69.776999999999987</c:v>
                </c:pt>
                <c:pt idx="440">
                  <c:v>69.805000000000035</c:v>
                </c:pt>
                <c:pt idx="441">
                  <c:v>69.788999999999987</c:v>
                </c:pt>
                <c:pt idx="442">
                  <c:v>69.745000000000033</c:v>
                </c:pt>
                <c:pt idx="443">
                  <c:v>70.600999999999999</c:v>
                </c:pt>
                <c:pt idx="444">
                  <c:v>69.237000000000023</c:v>
                </c:pt>
                <c:pt idx="445">
                  <c:v>66.84099999999998</c:v>
                </c:pt>
                <c:pt idx="446">
                  <c:v>66.716000000000008</c:v>
                </c:pt>
                <c:pt idx="447">
                  <c:v>68.962000000000018</c:v>
                </c:pt>
                <c:pt idx="448">
                  <c:v>67.814999999999998</c:v>
                </c:pt>
                <c:pt idx="449">
                  <c:v>67.007999999999981</c:v>
                </c:pt>
                <c:pt idx="450">
                  <c:v>64.795999999999992</c:v>
                </c:pt>
                <c:pt idx="451">
                  <c:v>67.480999999999995</c:v>
                </c:pt>
                <c:pt idx="452">
                  <c:v>64.37</c:v>
                </c:pt>
                <c:pt idx="453">
                  <c:v>64.987000000000023</c:v>
                </c:pt>
                <c:pt idx="454">
                  <c:v>63.389999999999986</c:v>
                </c:pt>
                <c:pt idx="455">
                  <c:v>62.639999999999986</c:v>
                </c:pt>
                <c:pt idx="456">
                  <c:v>62.40100000000001</c:v>
                </c:pt>
                <c:pt idx="457">
                  <c:v>59.84699999999998</c:v>
                </c:pt>
                <c:pt idx="458">
                  <c:v>55.763999999999982</c:v>
                </c:pt>
                <c:pt idx="459">
                  <c:v>54.969000000000023</c:v>
                </c:pt>
                <c:pt idx="460">
                  <c:v>52.406000000000006</c:v>
                </c:pt>
                <c:pt idx="461">
                  <c:v>51.590000000000032</c:v>
                </c:pt>
                <c:pt idx="462">
                  <c:v>49.257999999999981</c:v>
                </c:pt>
                <c:pt idx="463">
                  <c:v>45.895999999999958</c:v>
                </c:pt>
                <c:pt idx="464">
                  <c:v>47.37700000000001</c:v>
                </c:pt>
                <c:pt idx="465">
                  <c:v>47.864000000000033</c:v>
                </c:pt>
                <c:pt idx="466">
                  <c:v>48.472000000000037</c:v>
                </c:pt>
                <c:pt idx="467">
                  <c:v>49.694999999999993</c:v>
                </c:pt>
                <c:pt idx="468">
                  <c:v>51.49799999999999</c:v>
                </c:pt>
                <c:pt idx="469">
                  <c:v>53.600999999999999</c:v>
                </c:pt>
                <c:pt idx="470">
                  <c:v>54.44399999999996</c:v>
                </c:pt>
                <c:pt idx="471">
                  <c:v>55.326000000000022</c:v>
                </c:pt>
                <c:pt idx="472">
                  <c:v>56.709000000000003</c:v>
                </c:pt>
                <c:pt idx="473">
                  <c:v>61.28000000000003</c:v>
                </c:pt>
                <c:pt idx="474">
                  <c:v>60.645999999999958</c:v>
                </c:pt>
                <c:pt idx="475">
                  <c:v>58.538000000000011</c:v>
                </c:pt>
                <c:pt idx="476">
                  <c:v>60.933999999999969</c:v>
                </c:pt>
                <c:pt idx="477">
                  <c:v>62.821000000000026</c:v>
                </c:pt>
                <c:pt idx="478">
                  <c:v>62.41500000000002</c:v>
                </c:pt>
                <c:pt idx="479">
                  <c:v>61.647999999999968</c:v>
                </c:pt>
                <c:pt idx="480">
                  <c:v>61.327999999999975</c:v>
                </c:pt>
                <c:pt idx="481">
                  <c:v>63.238</c:v>
                </c:pt>
                <c:pt idx="482">
                  <c:v>66.099000000000046</c:v>
                </c:pt>
                <c:pt idx="483">
                  <c:v>63.468999999999994</c:v>
                </c:pt>
                <c:pt idx="484">
                  <c:v>63.230999999999995</c:v>
                </c:pt>
                <c:pt idx="485">
                  <c:v>63.576000000000022</c:v>
                </c:pt>
                <c:pt idx="486">
                  <c:v>65.435000000000002</c:v>
                </c:pt>
                <c:pt idx="487">
                  <c:v>64.881000000000029</c:v>
                </c:pt>
                <c:pt idx="488">
                  <c:v>69.130000000000024</c:v>
                </c:pt>
                <c:pt idx="489">
                  <c:v>73.713000000000022</c:v>
                </c:pt>
                <c:pt idx="490">
                  <c:v>73.472999999999985</c:v>
                </c:pt>
                <c:pt idx="491">
                  <c:v>71.844999999999999</c:v>
                </c:pt>
                <c:pt idx="492">
                  <c:v>70.976000000000028</c:v>
                </c:pt>
                <c:pt idx="493">
                  <c:v>70.408999999999992</c:v>
                </c:pt>
                <c:pt idx="494">
                  <c:v>74.138999999999953</c:v>
                </c:pt>
                <c:pt idx="495">
                  <c:v>74.54000000000002</c:v>
                </c:pt>
                <c:pt idx="496">
                  <c:v>74.198000000000036</c:v>
                </c:pt>
                <c:pt idx="497">
                  <c:v>74.774000000000001</c:v>
                </c:pt>
                <c:pt idx="498">
                  <c:v>76.942000000000007</c:v>
                </c:pt>
                <c:pt idx="499">
                  <c:v>76.937999999999988</c:v>
                </c:pt>
                <c:pt idx="500">
                  <c:v>78.048000000000002</c:v>
                </c:pt>
                <c:pt idx="501">
                  <c:v>75.058999999999969</c:v>
                </c:pt>
                <c:pt idx="502">
                  <c:v>75.202999999999975</c:v>
                </c:pt>
                <c:pt idx="503">
                  <c:v>76.817000000000007</c:v>
                </c:pt>
                <c:pt idx="504">
                  <c:v>77.408000000000015</c:v>
                </c:pt>
                <c:pt idx="505">
                  <c:v>70.755000000000024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D0-4895-8709-6236A8645828}"/>
            </c:ext>
          </c:extLst>
        </c:ser>
        <c:ser>
          <c:idx val="5"/>
          <c:order val="5"/>
          <c:tx>
            <c:strRef>
              <c:f>'directH (vw)'!$C$28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(vw)'!$F$28:$SQ$28</c:f>
              <c:numCache>
                <c:formatCode>0</c:formatCode>
                <c:ptCount val="506"/>
                <c:pt idx="0">
                  <c:v>16.403999999999996</c:v>
                </c:pt>
                <c:pt idx="1">
                  <c:v>13.185000000000002</c:v>
                </c:pt>
                <c:pt idx="2">
                  <c:v>10.989999999999952</c:v>
                </c:pt>
                <c:pt idx="3">
                  <c:v>5.882000000000005</c:v>
                </c:pt>
                <c:pt idx="4">
                  <c:v>3.7390000000000327</c:v>
                </c:pt>
                <c:pt idx="5">
                  <c:v>0.67399999999997817</c:v>
                </c:pt>
                <c:pt idx="6">
                  <c:v>-1.3940000000000055</c:v>
                </c:pt>
                <c:pt idx="7">
                  <c:v>-1.0860000000000127</c:v>
                </c:pt>
                <c:pt idx="8">
                  <c:v>-7.2620000000000005</c:v>
                </c:pt>
                <c:pt idx="9">
                  <c:v>-0.79099999999999682</c:v>
                </c:pt>
                <c:pt idx="10">
                  <c:v>4.88900000000001</c:v>
                </c:pt>
                <c:pt idx="11">
                  <c:v>27.548000000000002</c:v>
                </c:pt>
                <c:pt idx="12">
                  <c:v>43.297000000000025</c:v>
                </c:pt>
                <c:pt idx="13">
                  <c:v>35.617999999999995</c:v>
                </c:pt>
                <c:pt idx="14">
                  <c:v>38.744000000000028</c:v>
                </c:pt>
                <c:pt idx="15">
                  <c:v>35.22199999999998</c:v>
                </c:pt>
                <c:pt idx="16">
                  <c:v>42.509000000000015</c:v>
                </c:pt>
                <c:pt idx="17">
                  <c:v>66.774999999999977</c:v>
                </c:pt>
                <c:pt idx="18">
                  <c:v>96.742000000000019</c:v>
                </c:pt>
                <c:pt idx="19">
                  <c:v>97.321999999999974</c:v>
                </c:pt>
                <c:pt idx="20">
                  <c:v>56.949999999999989</c:v>
                </c:pt>
                <c:pt idx="21">
                  <c:v>46.281000000000006</c:v>
                </c:pt>
                <c:pt idx="22">
                  <c:v>27.52800000000002</c:v>
                </c:pt>
                <c:pt idx="23">
                  <c:v>27.212999999999965</c:v>
                </c:pt>
                <c:pt idx="24">
                  <c:v>28.201000000000022</c:v>
                </c:pt>
                <c:pt idx="25">
                  <c:v>39.746000000000038</c:v>
                </c:pt>
                <c:pt idx="26">
                  <c:v>32.982000000000028</c:v>
                </c:pt>
                <c:pt idx="27">
                  <c:v>16.798000000000002</c:v>
                </c:pt>
                <c:pt idx="28">
                  <c:v>-6.8739999999999668</c:v>
                </c:pt>
                <c:pt idx="29">
                  <c:v>-5.2799999999999727</c:v>
                </c:pt>
                <c:pt idx="30">
                  <c:v>-3.3700000000000045</c:v>
                </c:pt>
                <c:pt idx="31">
                  <c:v>-6.632000000000005</c:v>
                </c:pt>
                <c:pt idx="32">
                  <c:v>-19.228999999999985</c:v>
                </c:pt>
                <c:pt idx="33">
                  <c:v>-40.09899999999999</c:v>
                </c:pt>
                <c:pt idx="34">
                  <c:v>-49.286000000000001</c:v>
                </c:pt>
                <c:pt idx="35">
                  <c:v>-48.742000000000019</c:v>
                </c:pt>
                <c:pt idx="36">
                  <c:v>-34.222999999999956</c:v>
                </c:pt>
                <c:pt idx="37">
                  <c:v>-34.092999999999961</c:v>
                </c:pt>
                <c:pt idx="38">
                  <c:v>-35.763999999999953</c:v>
                </c:pt>
                <c:pt idx="39">
                  <c:v>-51.02600000000001</c:v>
                </c:pt>
                <c:pt idx="40">
                  <c:v>-48.883000000000038</c:v>
                </c:pt>
                <c:pt idx="41">
                  <c:v>-61.968999999999994</c:v>
                </c:pt>
                <c:pt idx="42">
                  <c:v>-65.079999999999984</c:v>
                </c:pt>
                <c:pt idx="43">
                  <c:v>-69.302000000000021</c:v>
                </c:pt>
                <c:pt idx="44">
                  <c:v>-31.95799999999997</c:v>
                </c:pt>
                <c:pt idx="45">
                  <c:v>-27.021999999999991</c:v>
                </c:pt>
                <c:pt idx="46">
                  <c:v>-12.439000000000021</c:v>
                </c:pt>
                <c:pt idx="47">
                  <c:v>-0.57599999999996498</c:v>
                </c:pt>
                <c:pt idx="48">
                  <c:v>-17.574000000000012</c:v>
                </c:pt>
                <c:pt idx="49">
                  <c:v>-26.153999999999996</c:v>
                </c:pt>
                <c:pt idx="50">
                  <c:v>-50.090000000000032</c:v>
                </c:pt>
                <c:pt idx="51">
                  <c:v>-43.473000000000013</c:v>
                </c:pt>
                <c:pt idx="52">
                  <c:v>-30.079000000000008</c:v>
                </c:pt>
                <c:pt idx="53">
                  <c:v>-2.535000000000025</c:v>
                </c:pt>
                <c:pt idx="54">
                  <c:v>15.690999999999974</c:v>
                </c:pt>
                <c:pt idx="55">
                  <c:v>41.716000000000008</c:v>
                </c:pt>
                <c:pt idx="56">
                  <c:v>60.527999999999963</c:v>
                </c:pt>
                <c:pt idx="57">
                  <c:v>5.8319999999999936</c:v>
                </c:pt>
                <c:pt idx="58">
                  <c:v>-19.637000000000057</c:v>
                </c:pt>
                <c:pt idx="59">
                  <c:v>-36.259999999999991</c:v>
                </c:pt>
                <c:pt idx="60">
                  <c:v>-49.916000000000054</c:v>
                </c:pt>
                <c:pt idx="61">
                  <c:v>-34.447000000000003</c:v>
                </c:pt>
                <c:pt idx="62">
                  <c:v>-28.091000000000008</c:v>
                </c:pt>
                <c:pt idx="63">
                  <c:v>-22.885999999999967</c:v>
                </c:pt>
                <c:pt idx="64">
                  <c:v>-14.751999999999953</c:v>
                </c:pt>
                <c:pt idx="65">
                  <c:v>-14.40199999999993</c:v>
                </c:pt>
                <c:pt idx="66">
                  <c:v>-7.8269999999999982</c:v>
                </c:pt>
                <c:pt idx="67">
                  <c:v>-7.5179999999999723</c:v>
                </c:pt>
                <c:pt idx="68">
                  <c:v>0.23699999999996635</c:v>
                </c:pt>
                <c:pt idx="69">
                  <c:v>-35.870999999999981</c:v>
                </c:pt>
                <c:pt idx="70">
                  <c:v>-33.875</c:v>
                </c:pt>
                <c:pt idx="71">
                  <c:v>-4.5079999999999245</c:v>
                </c:pt>
                <c:pt idx="72">
                  <c:v>-54.920999999999935</c:v>
                </c:pt>
                <c:pt idx="73">
                  <c:v>-63.095000000000027</c:v>
                </c:pt>
                <c:pt idx="74">
                  <c:v>-18.250999999999976</c:v>
                </c:pt>
                <c:pt idx="75">
                  <c:v>-22.284999999999968</c:v>
                </c:pt>
                <c:pt idx="76">
                  <c:v>0.35500000000001819</c:v>
                </c:pt>
                <c:pt idx="77">
                  <c:v>31.007999999999981</c:v>
                </c:pt>
                <c:pt idx="78">
                  <c:v>63.942000000000007</c:v>
                </c:pt>
                <c:pt idx="79">
                  <c:v>84.21999999999997</c:v>
                </c:pt>
                <c:pt idx="80">
                  <c:v>71.56899999999996</c:v>
                </c:pt>
                <c:pt idx="81">
                  <c:v>96.045000000000016</c:v>
                </c:pt>
                <c:pt idx="82">
                  <c:v>101.08800000000002</c:v>
                </c:pt>
                <c:pt idx="83">
                  <c:v>111.65599999999998</c:v>
                </c:pt>
                <c:pt idx="84">
                  <c:v>108.12299999999999</c:v>
                </c:pt>
                <c:pt idx="85">
                  <c:v>89.567000000000007</c:v>
                </c:pt>
                <c:pt idx="86">
                  <c:v>94.202000000000027</c:v>
                </c:pt>
                <c:pt idx="87">
                  <c:v>108.32400000000001</c:v>
                </c:pt>
                <c:pt idx="88">
                  <c:v>116.13599999999997</c:v>
                </c:pt>
                <c:pt idx="89">
                  <c:v>122.24000000000001</c:v>
                </c:pt>
                <c:pt idx="90">
                  <c:v>125.57600000000002</c:v>
                </c:pt>
                <c:pt idx="91">
                  <c:v>130.34400000000002</c:v>
                </c:pt>
                <c:pt idx="92">
                  <c:v>130.69599999999997</c:v>
                </c:pt>
                <c:pt idx="93">
                  <c:v>126.49599999999998</c:v>
                </c:pt>
                <c:pt idx="94">
                  <c:v>127.15100000000001</c:v>
                </c:pt>
                <c:pt idx="95">
                  <c:v>126.97699999999998</c:v>
                </c:pt>
                <c:pt idx="96">
                  <c:v>127.809</c:v>
                </c:pt>
                <c:pt idx="97">
                  <c:v>127.49000000000001</c:v>
                </c:pt>
                <c:pt idx="98">
                  <c:v>125.87099999999998</c:v>
                </c:pt>
                <c:pt idx="99">
                  <c:v>126.67700000000002</c:v>
                </c:pt>
                <c:pt idx="100">
                  <c:v>127.41299999999998</c:v>
                </c:pt>
                <c:pt idx="101">
                  <c:v>126.083</c:v>
                </c:pt>
                <c:pt idx="102">
                  <c:v>124.99800000000002</c:v>
                </c:pt>
                <c:pt idx="103">
                  <c:v>121.69700000000003</c:v>
                </c:pt>
                <c:pt idx="104">
                  <c:v>122.11500000000001</c:v>
                </c:pt>
                <c:pt idx="105">
                  <c:v>118.054</c:v>
                </c:pt>
                <c:pt idx="106">
                  <c:v>120.262</c:v>
                </c:pt>
                <c:pt idx="107">
                  <c:v>118.99999999999997</c:v>
                </c:pt>
                <c:pt idx="108">
                  <c:v>116.99700000000001</c:v>
                </c:pt>
                <c:pt idx="109">
                  <c:v>116.04700000000003</c:v>
                </c:pt>
                <c:pt idx="110">
                  <c:v>118.43</c:v>
                </c:pt>
                <c:pt idx="111">
                  <c:v>121.779</c:v>
                </c:pt>
                <c:pt idx="112">
                  <c:v>121.60699999999997</c:v>
                </c:pt>
                <c:pt idx="113">
                  <c:v>120.07099999999997</c:v>
                </c:pt>
                <c:pt idx="114">
                  <c:v>121.214</c:v>
                </c:pt>
                <c:pt idx="115">
                  <c:v>120.05500000000004</c:v>
                </c:pt>
                <c:pt idx="116">
                  <c:v>117.62300000000002</c:v>
                </c:pt>
                <c:pt idx="117">
                  <c:v>114.25199999999998</c:v>
                </c:pt>
                <c:pt idx="118">
                  <c:v>108.72000000000003</c:v>
                </c:pt>
                <c:pt idx="119">
                  <c:v>106.29499999999999</c:v>
                </c:pt>
                <c:pt idx="120">
                  <c:v>105.55799999999999</c:v>
                </c:pt>
                <c:pt idx="121">
                  <c:v>107.19000000000003</c:v>
                </c:pt>
                <c:pt idx="122">
                  <c:v>104.53900000000002</c:v>
                </c:pt>
                <c:pt idx="123">
                  <c:v>102.35999999999999</c:v>
                </c:pt>
                <c:pt idx="124">
                  <c:v>107.58800000000002</c:v>
                </c:pt>
                <c:pt idx="125">
                  <c:v>107.98100000000002</c:v>
                </c:pt>
                <c:pt idx="126">
                  <c:v>108.07500000000002</c:v>
                </c:pt>
                <c:pt idx="127">
                  <c:v>107.07299999999998</c:v>
                </c:pt>
                <c:pt idx="128">
                  <c:v>104.11500000000001</c:v>
                </c:pt>
                <c:pt idx="129">
                  <c:v>104.40699999999998</c:v>
                </c:pt>
                <c:pt idx="130">
                  <c:v>105.58899999999997</c:v>
                </c:pt>
                <c:pt idx="131">
                  <c:v>105.22799999999998</c:v>
                </c:pt>
                <c:pt idx="132">
                  <c:v>103.65899999999999</c:v>
                </c:pt>
                <c:pt idx="133">
                  <c:v>104.90899999999999</c:v>
                </c:pt>
                <c:pt idx="134">
                  <c:v>103.78899999999999</c:v>
                </c:pt>
                <c:pt idx="135">
                  <c:v>102.405</c:v>
                </c:pt>
                <c:pt idx="136">
                  <c:v>104.67500000000001</c:v>
                </c:pt>
                <c:pt idx="137">
                  <c:v>103.654</c:v>
                </c:pt>
                <c:pt idx="138">
                  <c:v>105.44800000000001</c:v>
                </c:pt>
                <c:pt idx="139">
                  <c:v>100.25899999999999</c:v>
                </c:pt>
                <c:pt idx="140">
                  <c:v>104.399</c:v>
                </c:pt>
                <c:pt idx="141">
                  <c:v>102.98500000000001</c:v>
                </c:pt>
                <c:pt idx="142">
                  <c:v>103.93599999999998</c:v>
                </c:pt>
                <c:pt idx="143">
                  <c:v>98.202000000000027</c:v>
                </c:pt>
                <c:pt idx="144">
                  <c:v>98.801000000000016</c:v>
                </c:pt>
                <c:pt idx="145">
                  <c:v>97.361999999999995</c:v>
                </c:pt>
                <c:pt idx="146">
                  <c:v>101.809</c:v>
                </c:pt>
                <c:pt idx="147">
                  <c:v>101.07800000000003</c:v>
                </c:pt>
                <c:pt idx="148">
                  <c:v>104.80200000000002</c:v>
                </c:pt>
                <c:pt idx="149">
                  <c:v>105.00899999999999</c:v>
                </c:pt>
                <c:pt idx="150">
                  <c:v>106.71800000000002</c:v>
                </c:pt>
                <c:pt idx="151">
                  <c:v>109.34900000000002</c:v>
                </c:pt>
                <c:pt idx="152">
                  <c:v>106.58300000000003</c:v>
                </c:pt>
                <c:pt idx="153">
                  <c:v>104.999</c:v>
                </c:pt>
                <c:pt idx="154">
                  <c:v>103.03899999999999</c:v>
                </c:pt>
                <c:pt idx="155">
                  <c:v>105.31600000000003</c:v>
                </c:pt>
                <c:pt idx="156">
                  <c:v>108.72499999999999</c:v>
                </c:pt>
                <c:pt idx="157">
                  <c:v>110.46200000000002</c:v>
                </c:pt>
                <c:pt idx="158">
                  <c:v>110.36700000000002</c:v>
                </c:pt>
                <c:pt idx="159">
                  <c:v>111.40200000000002</c:v>
                </c:pt>
                <c:pt idx="160">
                  <c:v>110.10100000000003</c:v>
                </c:pt>
                <c:pt idx="161">
                  <c:v>111.56</c:v>
                </c:pt>
                <c:pt idx="162">
                  <c:v>110.76100000000002</c:v>
                </c:pt>
                <c:pt idx="163">
                  <c:v>116.30400000000003</c:v>
                </c:pt>
                <c:pt idx="164">
                  <c:v>118.68899999999999</c:v>
                </c:pt>
                <c:pt idx="165">
                  <c:v>122.00699999999998</c:v>
                </c:pt>
                <c:pt idx="166">
                  <c:v>121.904</c:v>
                </c:pt>
                <c:pt idx="167">
                  <c:v>124.15499999999997</c:v>
                </c:pt>
                <c:pt idx="168">
                  <c:v>121.81299999999999</c:v>
                </c:pt>
                <c:pt idx="169">
                  <c:v>119.13599999999997</c:v>
                </c:pt>
                <c:pt idx="170">
                  <c:v>118.05699999999999</c:v>
                </c:pt>
                <c:pt idx="171">
                  <c:v>127.93600000000004</c:v>
                </c:pt>
                <c:pt idx="172">
                  <c:v>128.10400000000001</c:v>
                </c:pt>
                <c:pt idx="173">
                  <c:v>131.34399999999999</c:v>
                </c:pt>
                <c:pt idx="174">
                  <c:v>133.476</c:v>
                </c:pt>
                <c:pt idx="175">
                  <c:v>133.31300000000002</c:v>
                </c:pt>
                <c:pt idx="176">
                  <c:v>131.077</c:v>
                </c:pt>
                <c:pt idx="177">
                  <c:v>125.41400000000002</c:v>
                </c:pt>
                <c:pt idx="178">
                  <c:v>125.05699999999999</c:v>
                </c:pt>
                <c:pt idx="179">
                  <c:v>126.15200000000002</c:v>
                </c:pt>
                <c:pt idx="180">
                  <c:v>119.10400000000001</c:v>
                </c:pt>
                <c:pt idx="181">
                  <c:v>118.91200000000001</c:v>
                </c:pt>
                <c:pt idx="182">
                  <c:v>119.434</c:v>
                </c:pt>
                <c:pt idx="183">
                  <c:v>117.59399999999999</c:v>
                </c:pt>
                <c:pt idx="184">
                  <c:v>118.17200000000003</c:v>
                </c:pt>
                <c:pt idx="185">
                  <c:v>119.02300000000002</c:v>
                </c:pt>
                <c:pt idx="186">
                  <c:v>122.44399999999996</c:v>
                </c:pt>
                <c:pt idx="187">
                  <c:v>121.50700000000001</c:v>
                </c:pt>
                <c:pt idx="188">
                  <c:v>121.76599999999999</c:v>
                </c:pt>
                <c:pt idx="189">
                  <c:v>123.29200000000003</c:v>
                </c:pt>
                <c:pt idx="190">
                  <c:v>121.40899999999999</c:v>
                </c:pt>
                <c:pt idx="191">
                  <c:v>127.23199999999997</c:v>
                </c:pt>
                <c:pt idx="192">
                  <c:v>124.92099999999999</c:v>
                </c:pt>
                <c:pt idx="193">
                  <c:v>124.12200000000001</c:v>
                </c:pt>
                <c:pt idx="194">
                  <c:v>124.48600000000002</c:v>
                </c:pt>
                <c:pt idx="195">
                  <c:v>119.17099999999996</c:v>
                </c:pt>
                <c:pt idx="196">
                  <c:v>122.96199999999999</c:v>
                </c:pt>
                <c:pt idx="197">
                  <c:v>118.916</c:v>
                </c:pt>
                <c:pt idx="198">
                  <c:v>114.89500000000004</c:v>
                </c:pt>
                <c:pt idx="199">
                  <c:v>108.65199999999999</c:v>
                </c:pt>
                <c:pt idx="200">
                  <c:v>106.82200000000003</c:v>
                </c:pt>
                <c:pt idx="201">
                  <c:v>107.49700000000001</c:v>
                </c:pt>
                <c:pt idx="202">
                  <c:v>108.47999999999999</c:v>
                </c:pt>
                <c:pt idx="203">
                  <c:v>105.70000000000002</c:v>
                </c:pt>
                <c:pt idx="204">
                  <c:v>113.60900000000001</c:v>
                </c:pt>
                <c:pt idx="205">
                  <c:v>91.848000000000013</c:v>
                </c:pt>
                <c:pt idx="206">
                  <c:v>96.715000000000003</c:v>
                </c:pt>
                <c:pt idx="207">
                  <c:v>102.965</c:v>
                </c:pt>
                <c:pt idx="208">
                  <c:v>106.09400000000002</c:v>
                </c:pt>
                <c:pt idx="209">
                  <c:v>102.12600000000003</c:v>
                </c:pt>
                <c:pt idx="210">
                  <c:v>105.81299999999999</c:v>
                </c:pt>
                <c:pt idx="211">
                  <c:v>108.965</c:v>
                </c:pt>
                <c:pt idx="212">
                  <c:v>107.09</c:v>
                </c:pt>
                <c:pt idx="213">
                  <c:v>109.333</c:v>
                </c:pt>
                <c:pt idx="214">
                  <c:v>109.28300000000002</c:v>
                </c:pt>
                <c:pt idx="215">
                  <c:v>113.089</c:v>
                </c:pt>
                <c:pt idx="216">
                  <c:v>112.14000000000001</c:v>
                </c:pt>
                <c:pt idx="217">
                  <c:v>108.09599999999998</c:v>
                </c:pt>
                <c:pt idx="218">
                  <c:v>109.27100000000002</c:v>
                </c:pt>
                <c:pt idx="219">
                  <c:v>109.22400000000002</c:v>
                </c:pt>
                <c:pt idx="220">
                  <c:v>109.76299999999998</c:v>
                </c:pt>
                <c:pt idx="221">
                  <c:v>107.23999999999998</c:v>
                </c:pt>
                <c:pt idx="222">
                  <c:v>100.124</c:v>
                </c:pt>
                <c:pt idx="223">
                  <c:v>98.87700000000001</c:v>
                </c:pt>
                <c:pt idx="224">
                  <c:v>94.93</c:v>
                </c:pt>
                <c:pt idx="225">
                  <c:v>102.06800000000001</c:v>
                </c:pt>
                <c:pt idx="226">
                  <c:v>94.942000000000007</c:v>
                </c:pt>
                <c:pt idx="227">
                  <c:v>96.085999999999984</c:v>
                </c:pt>
                <c:pt idx="228">
                  <c:v>99.64500000000001</c:v>
                </c:pt>
                <c:pt idx="229">
                  <c:v>100.47500000000002</c:v>
                </c:pt>
                <c:pt idx="230">
                  <c:v>104.43800000000002</c:v>
                </c:pt>
                <c:pt idx="231">
                  <c:v>100.14599999999996</c:v>
                </c:pt>
                <c:pt idx="232">
                  <c:v>95.511000000000024</c:v>
                </c:pt>
                <c:pt idx="233">
                  <c:v>99.242000000000019</c:v>
                </c:pt>
                <c:pt idx="234">
                  <c:v>106.13000000000002</c:v>
                </c:pt>
                <c:pt idx="235">
                  <c:v>103.66299999999998</c:v>
                </c:pt>
                <c:pt idx="236">
                  <c:v>103.47900000000001</c:v>
                </c:pt>
                <c:pt idx="237">
                  <c:v>119.53</c:v>
                </c:pt>
                <c:pt idx="238">
                  <c:v>117.89400000000001</c:v>
                </c:pt>
                <c:pt idx="239">
                  <c:v>117.262</c:v>
                </c:pt>
                <c:pt idx="240">
                  <c:v>109.39099999999999</c:v>
                </c:pt>
                <c:pt idx="241">
                  <c:v>100.19099999999997</c:v>
                </c:pt>
                <c:pt idx="242">
                  <c:v>94.467999999999989</c:v>
                </c:pt>
                <c:pt idx="243">
                  <c:v>93.286999999999978</c:v>
                </c:pt>
                <c:pt idx="244">
                  <c:v>93.489999999999981</c:v>
                </c:pt>
                <c:pt idx="245">
                  <c:v>104.52500000000001</c:v>
                </c:pt>
                <c:pt idx="246">
                  <c:v>110.227</c:v>
                </c:pt>
                <c:pt idx="247">
                  <c:v>108.23800000000003</c:v>
                </c:pt>
                <c:pt idx="248">
                  <c:v>105.66099999999997</c:v>
                </c:pt>
                <c:pt idx="249">
                  <c:v>107.68799999999999</c:v>
                </c:pt>
                <c:pt idx="250">
                  <c:v>107.387</c:v>
                </c:pt>
                <c:pt idx="251">
                  <c:v>103.39600000000002</c:v>
                </c:pt>
                <c:pt idx="252">
                  <c:v>107.97599999999997</c:v>
                </c:pt>
                <c:pt idx="253">
                  <c:v>110.49099999999999</c:v>
                </c:pt>
                <c:pt idx="254">
                  <c:v>112.28800000000001</c:v>
                </c:pt>
                <c:pt idx="255">
                  <c:v>105.57</c:v>
                </c:pt>
                <c:pt idx="256">
                  <c:v>98.731999999999971</c:v>
                </c:pt>
                <c:pt idx="257">
                  <c:v>98.911999999999978</c:v>
                </c:pt>
                <c:pt idx="258">
                  <c:v>94.872999999999962</c:v>
                </c:pt>
                <c:pt idx="259">
                  <c:v>92.940999999999974</c:v>
                </c:pt>
                <c:pt idx="260">
                  <c:v>93.121000000000038</c:v>
                </c:pt>
                <c:pt idx="261">
                  <c:v>96.413000000000011</c:v>
                </c:pt>
                <c:pt idx="262">
                  <c:v>95.748000000000019</c:v>
                </c:pt>
                <c:pt idx="263">
                  <c:v>94.064000000000021</c:v>
                </c:pt>
                <c:pt idx="264">
                  <c:v>93.581999999999994</c:v>
                </c:pt>
                <c:pt idx="265">
                  <c:v>87.19599999999997</c:v>
                </c:pt>
                <c:pt idx="266">
                  <c:v>79.719000000000051</c:v>
                </c:pt>
                <c:pt idx="267">
                  <c:v>77.358000000000004</c:v>
                </c:pt>
                <c:pt idx="268">
                  <c:v>80.923000000000002</c:v>
                </c:pt>
                <c:pt idx="269">
                  <c:v>83.540999999999997</c:v>
                </c:pt>
                <c:pt idx="270">
                  <c:v>83.52600000000001</c:v>
                </c:pt>
                <c:pt idx="271">
                  <c:v>89.578000000000031</c:v>
                </c:pt>
                <c:pt idx="272">
                  <c:v>83.72199999999998</c:v>
                </c:pt>
                <c:pt idx="273">
                  <c:v>82.660000000000025</c:v>
                </c:pt>
                <c:pt idx="274">
                  <c:v>81.836999999999989</c:v>
                </c:pt>
                <c:pt idx="275">
                  <c:v>79.698000000000036</c:v>
                </c:pt>
                <c:pt idx="276">
                  <c:v>73.753000000000043</c:v>
                </c:pt>
                <c:pt idx="277">
                  <c:v>65.162000000000035</c:v>
                </c:pt>
                <c:pt idx="278">
                  <c:v>66.29400000000004</c:v>
                </c:pt>
                <c:pt idx="279">
                  <c:v>69.534000000000049</c:v>
                </c:pt>
                <c:pt idx="280">
                  <c:v>67.79200000000003</c:v>
                </c:pt>
                <c:pt idx="281">
                  <c:v>71.38</c:v>
                </c:pt>
                <c:pt idx="282">
                  <c:v>62.27600000000001</c:v>
                </c:pt>
                <c:pt idx="283">
                  <c:v>61.971000000000004</c:v>
                </c:pt>
                <c:pt idx="284">
                  <c:v>61.796999999999969</c:v>
                </c:pt>
                <c:pt idx="285">
                  <c:v>69.361999999999966</c:v>
                </c:pt>
                <c:pt idx="286">
                  <c:v>75.382999999999981</c:v>
                </c:pt>
                <c:pt idx="287">
                  <c:v>75.526999999999987</c:v>
                </c:pt>
                <c:pt idx="288">
                  <c:v>76.106999999999971</c:v>
                </c:pt>
                <c:pt idx="289">
                  <c:v>77.166999999999973</c:v>
                </c:pt>
                <c:pt idx="290">
                  <c:v>73.634000000000015</c:v>
                </c:pt>
                <c:pt idx="291">
                  <c:v>63.544999999999959</c:v>
                </c:pt>
                <c:pt idx="292">
                  <c:v>60.300000000000011</c:v>
                </c:pt>
                <c:pt idx="293">
                  <c:v>61.20599999999996</c:v>
                </c:pt>
                <c:pt idx="294">
                  <c:v>52.224000000000046</c:v>
                </c:pt>
                <c:pt idx="295">
                  <c:v>51.77600000000001</c:v>
                </c:pt>
                <c:pt idx="296">
                  <c:v>55.488</c:v>
                </c:pt>
                <c:pt idx="297">
                  <c:v>57.892999999999972</c:v>
                </c:pt>
                <c:pt idx="298">
                  <c:v>57.168000000000006</c:v>
                </c:pt>
                <c:pt idx="299">
                  <c:v>58.449000000000012</c:v>
                </c:pt>
                <c:pt idx="300">
                  <c:v>51.479000000000042</c:v>
                </c:pt>
                <c:pt idx="301">
                  <c:v>51.826999999999998</c:v>
                </c:pt>
                <c:pt idx="302">
                  <c:v>49.008999999999958</c:v>
                </c:pt>
                <c:pt idx="303">
                  <c:v>49.767999999999972</c:v>
                </c:pt>
                <c:pt idx="304">
                  <c:v>50.950999999999965</c:v>
                </c:pt>
                <c:pt idx="305">
                  <c:v>45.75</c:v>
                </c:pt>
                <c:pt idx="306">
                  <c:v>47.154999999999973</c:v>
                </c:pt>
                <c:pt idx="307">
                  <c:v>44.84899999999999</c:v>
                </c:pt>
                <c:pt idx="308">
                  <c:v>49.38900000000001</c:v>
                </c:pt>
                <c:pt idx="309">
                  <c:v>51.968999999999994</c:v>
                </c:pt>
                <c:pt idx="310">
                  <c:v>48.449999999999989</c:v>
                </c:pt>
                <c:pt idx="311">
                  <c:v>45.305000000000007</c:v>
                </c:pt>
                <c:pt idx="312">
                  <c:v>27.938999999999965</c:v>
                </c:pt>
                <c:pt idx="313">
                  <c:v>44.988</c:v>
                </c:pt>
                <c:pt idx="314">
                  <c:v>43.367999999999995</c:v>
                </c:pt>
                <c:pt idx="315">
                  <c:v>47.968000000000018</c:v>
                </c:pt>
                <c:pt idx="316">
                  <c:v>49.261000000000024</c:v>
                </c:pt>
                <c:pt idx="317">
                  <c:v>52.531000000000006</c:v>
                </c:pt>
                <c:pt idx="318">
                  <c:v>52.81</c:v>
                </c:pt>
                <c:pt idx="319">
                  <c:v>59.19599999999997</c:v>
                </c:pt>
                <c:pt idx="320">
                  <c:v>63.093000000000018</c:v>
                </c:pt>
                <c:pt idx="321">
                  <c:v>66.550999999999988</c:v>
                </c:pt>
                <c:pt idx="322">
                  <c:v>71.676999999999964</c:v>
                </c:pt>
                <c:pt idx="323">
                  <c:v>64.479999999999961</c:v>
                </c:pt>
                <c:pt idx="324">
                  <c:v>59.709000000000003</c:v>
                </c:pt>
                <c:pt idx="325">
                  <c:v>63.959000000000003</c:v>
                </c:pt>
                <c:pt idx="326">
                  <c:v>61.353000000000009</c:v>
                </c:pt>
                <c:pt idx="327">
                  <c:v>61.834000000000003</c:v>
                </c:pt>
                <c:pt idx="328">
                  <c:v>74.903999999999996</c:v>
                </c:pt>
                <c:pt idx="329">
                  <c:v>77.014999999999986</c:v>
                </c:pt>
                <c:pt idx="330">
                  <c:v>70.100000000000023</c:v>
                </c:pt>
                <c:pt idx="331">
                  <c:v>77.432999999999993</c:v>
                </c:pt>
                <c:pt idx="332">
                  <c:v>68.742999999999995</c:v>
                </c:pt>
                <c:pt idx="333">
                  <c:v>49.607000000000028</c:v>
                </c:pt>
                <c:pt idx="334">
                  <c:v>44.44</c:v>
                </c:pt>
                <c:pt idx="335">
                  <c:v>41.019000000000005</c:v>
                </c:pt>
                <c:pt idx="336">
                  <c:v>38.052999999999997</c:v>
                </c:pt>
                <c:pt idx="337">
                  <c:v>36.723000000000013</c:v>
                </c:pt>
                <c:pt idx="338">
                  <c:v>37.377999999999986</c:v>
                </c:pt>
                <c:pt idx="339">
                  <c:v>38.694000000000017</c:v>
                </c:pt>
                <c:pt idx="340">
                  <c:v>36.849000000000046</c:v>
                </c:pt>
                <c:pt idx="341">
                  <c:v>38.959000000000003</c:v>
                </c:pt>
                <c:pt idx="342">
                  <c:v>39.355999999999995</c:v>
                </c:pt>
                <c:pt idx="343">
                  <c:v>33.239999999999952</c:v>
                </c:pt>
                <c:pt idx="344">
                  <c:v>27.006999999999948</c:v>
                </c:pt>
                <c:pt idx="345">
                  <c:v>18.649000000000001</c:v>
                </c:pt>
                <c:pt idx="346">
                  <c:v>17.42900000000003</c:v>
                </c:pt>
                <c:pt idx="347">
                  <c:v>21.215000000000032</c:v>
                </c:pt>
                <c:pt idx="348">
                  <c:v>19.383000000000038</c:v>
                </c:pt>
                <c:pt idx="349">
                  <c:v>19.149999999999977</c:v>
                </c:pt>
                <c:pt idx="350">
                  <c:v>17.852000000000032</c:v>
                </c:pt>
                <c:pt idx="351">
                  <c:v>28.939999999999998</c:v>
                </c:pt>
                <c:pt idx="352">
                  <c:v>27.168000000000006</c:v>
                </c:pt>
                <c:pt idx="353">
                  <c:v>23.778999999999996</c:v>
                </c:pt>
                <c:pt idx="354">
                  <c:v>15.474999999999966</c:v>
                </c:pt>
                <c:pt idx="355">
                  <c:v>13.603999999999985</c:v>
                </c:pt>
                <c:pt idx="356">
                  <c:v>24.091000000000008</c:v>
                </c:pt>
                <c:pt idx="357">
                  <c:v>32.849999999999966</c:v>
                </c:pt>
                <c:pt idx="358">
                  <c:v>32.875999999999976</c:v>
                </c:pt>
                <c:pt idx="359">
                  <c:v>27.674000000000035</c:v>
                </c:pt>
                <c:pt idx="360">
                  <c:v>23.935999999999979</c:v>
                </c:pt>
                <c:pt idx="361">
                  <c:v>21.588999999999999</c:v>
                </c:pt>
                <c:pt idx="362">
                  <c:v>15.516999999999996</c:v>
                </c:pt>
                <c:pt idx="363">
                  <c:v>14.90100000000001</c:v>
                </c:pt>
                <c:pt idx="364">
                  <c:v>12.772000000000048</c:v>
                </c:pt>
                <c:pt idx="365">
                  <c:v>14.15100000000001</c:v>
                </c:pt>
                <c:pt idx="366">
                  <c:v>10.704000000000008</c:v>
                </c:pt>
                <c:pt idx="367">
                  <c:v>8.1330000000000382</c:v>
                </c:pt>
                <c:pt idx="368">
                  <c:v>8.4000000000000341</c:v>
                </c:pt>
                <c:pt idx="369">
                  <c:v>9.4250000000000114</c:v>
                </c:pt>
                <c:pt idx="370">
                  <c:v>10.590000000000032</c:v>
                </c:pt>
                <c:pt idx="371">
                  <c:v>8.4089999999999918</c:v>
                </c:pt>
                <c:pt idx="372">
                  <c:v>8.7740000000000009</c:v>
                </c:pt>
                <c:pt idx="373">
                  <c:v>4.6159999999999854</c:v>
                </c:pt>
                <c:pt idx="374">
                  <c:v>4.4320000000000164</c:v>
                </c:pt>
                <c:pt idx="375">
                  <c:v>8.1800000000000068</c:v>
                </c:pt>
                <c:pt idx="376">
                  <c:v>0.57300000000003593</c:v>
                </c:pt>
                <c:pt idx="377">
                  <c:v>2.9569999999999936</c:v>
                </c:pt>
                <c:pt idx="378">
                  <c:v>-18.218999999999994</c:v>
                </c:pt>
                <c:pt idx="379">
                  <c:v>-20.04200000000003</c:v>
                </c:pt>
                <c:pt idx="380">
                  <c:v>-24.699999999999989</c:v>
                </c:pt>
                <c:pt idx="381">
                  <c:v>-24.447999999999979</c:v>
                </c:pt>
                <c:pt idx="382">
                  <c:v>-14.65300000000002</c:v>
                </c:pt>
                <c:pt idx="383">
                  <c:v>-11.546999999999969</c:v>
                </c:pt>
                <c:pt idx="384">
                  <c:v>-8.8439999999999941</c:v>
                </c:pt>
                <c:pt idx="385">
                  <c:v>-9.8690000000000282</c:v>
                </c:pt>
                <c:pt idx="386">
                  <c:v>-8.1779999999999973</c:v>
                </c:pt>
                <c:pt idx="387">
                  <c:v>-8.1129999999999995</c:v>
                </c:pt>
                <c:pt idx="388">
                  <c:v>-4.3840000000000146</c:v>
                </c:pt>
                <c:pt idx="389">
                  <c:v>-2.4900000000000091</c:v>
                </c:pt>
                <c:pt idx="390">
                  <c:v>-2.2299999999999613</c:v>
                </c:pt>
                <c:pt idx="391">
                  <c:v>-2.8919999999999959</c:v>
                </c:pt>
                <c:pt idx="392">
                  <c:v>-1.6050000000000182</c:v>
                </c:pt>
                <c:pt idx="393">
                  <c:v>-2.1680000000000064</c:v>
                </c:pt>
                <c:pt idx="394">
                  <c:v>-11.16500000000002</c:v>
                </c:pt>
                <c:pt idx="395">
                  <c:v>-15.42900000000003</c:v>
                </c:pt>
                <c:pt idx="396">
                  <c:v>-15.577999999999975</c:v>
                </c:pt>
                <c:pt idx="397">
                  <c:v>-12.067000000000007</c:v>
                </c:pt>
                <c:pt idx="398">
                  <c:v>-8.9750000000000227</c:v>
                </c:pt>
                <c:pt idx="399">
                  <c:v>-5.0199999999999818</c:v>
                </c:pt>
                <c:pt idx="400">
                  <c:v>-1.0529999999999973</c:v>
                </c:pt>
                <c:pt idx="401">
                  <c:v>10.855999999999995</c:v>
                </c:pt>
                <c:pt idx="402">
                  <c:v>4.5939999999999941</c:v>
                </c:pt>
                <c:pt idx="403">
                  <c:v>9.6850000000000023</c:v>
                </c:pt>
                <c:pt idx="404">
                  <c:v>11.40100000000001</c:v>
                </c:pt>
                <c:pt idx="405">
                  <c:v>13.113</c:v>
                </c:pt>
                <c:pt idx="406">
                  <c:v>15.51600000000002</c:v>
                </c:pt>
                <c:pt idx="407">
                  <c:v>15.37700000000001</c:v>
                </c:pt>
                <c:pt idx="408">
                  <c:v>15.074999999999989</c:v>
                </c:pt>
                <c:pt idx="409">
                  <c:v>15.713000000000022</c:v>
                </c:pt>
                <c:pt idx="410">
                  <c:v>16.274000000000001</c:v>
                </c:pt>
                <c:pt idx="411">
                  <c:v>22.935000000000002</c:v>
                </c:pt>
                <c:pt idx="412">
                  <c:v>25.406000000000006</c:v>
                </c:pt>
                <c:pt idx="413">
                  <c:v>25.550999999999988</c:v>
                </c:pt>
                <c:pt idx="414">
                  <c:v>28.377999999999986</c:v>
                </c:pt>
                <c:pt idx="415">
                  <c:v>29.13900000000001</c:v>
                </c:pt>
                <c:pt idx="416">
                  <c:v>30.194999999999993</c:v>
                </c:pt>
                <c:pt idx="417">
                  <c:v>35.91500000000002</c:v>
                </c:pt>
                <c:pt idx="418">
                  <c:v>41.079999999999984</c:v>
                </c:pt>
                <c:pt idx="419">
                  <c:v>44.374000000000024</c:v>
                </c:pt>
                <c:pt idx="420">
                  <c:v>42.817000000000007</c:v>
                </c:pt>
                <c:pt idx="421">
                  <c:v>44.741000000000042</c:v>
                </c:pt>
                <c:pt idx="422">
                  <c:v>48.774000000000001</c:v>
                </c:pt>
                <c:pt idx="423">
                  <c:v>48.225000000000023</c:v>
                </c:pt>
                <c:pt idx="424">
                  <c:v>45.600999999999999</c:v>
                </c:pt>
                <c:pt idx="425">
                  <c:v>41.555000000000007</c:v>
                </c:pt>
                <c:pt idx="426">
                  <c:v>36.620000000000005</c:v>
                </c:pt>
                <c:pt idx="427">
                  <c:v>32.92900000000003</c:v>
                </c:pt>
                <c:pt idx="428">
                  <c:v>34.942999999999984</c:v>
                </c:pt>
                <c:pt idx="429">
                  <c:v>35.768000000000029</c:v>
                </c:pt>
                <c:pt idx="430">
                  <c:v>42.411999999999978</c:v>
                </c:pt>
                <c:pt idx="431">
                  <c:v>45.555000000000007</c:v>
                </c:pt>
                <c:pt idx="432">
                  <c:v>45.871000000000038</c:v>
                </c:pt>
                <c:pt idx="433">
                  <c:v>51.229000000000042</c:v>
                </c:pt>
                <c:pt idx="434">
                  <c:v>53.689000000000021</c:v>
                </c:pt>
                <c:pt idx="435">
                  <c:v>55.81699999999995</c:v>
                </c:pt>
                <c:pt idx="436">
                  <c:v>60.72399999999999</c:v>
                </c:pt>
                <c:pt idx="437">
                  <c:v>61.700000000000045</c:v>
                </c:pt>
                <c:pt idx="438">
                  <c:v>64.05400000000003</c:v>
                </c:pt>
                <c:pt idx="439">
                  <c:v>66.019000000000005</c:v>
                </c:pt>
                <c:pt idx="440">
                  <c:v>67.282000000000039</c:v>
                </c:pt>
                <c:pt idx="441">
                  <c:v>67.498999999999967</c:v>
                </c:pt>
                <c:pt idx="442">
                  <c:v>67.209000000000032</c:v>
                </c:pt>
                <c:pt idx="443">
                  <c:v>69.450999999999993</c:v>
                </c:pt>
                <c:pt idx="444">
                  <c:v>68.586000000000013</c:v>
                </c:pt>
                <c:pt idx="445">
                  <c:v>69.721000000000004</c:v>
                </c:pt>
                <c:pt idx="446">
                  <c:v>69.638000000000005</c:v>
                </c:pt>
                <c:pt idx="447">
                  <c:v>72.480000000000018</c:v>
                </c:pt>
                <c:pt idx="448">
                  <c:v>73.180999999999983</c:v>
                </c:pt>
                <c:pt idx="449">
                  <c:v>73.019999999999982</c:v>
                </c:pt>
                <c:pt idx="450">
                  <c:v>68.896999999999991</c:v>
                </c:pt>
                <c:pt idx="451">
                  <c:v>69.167999999999978</c:v>
                </c:pt>
                <c:pt idx="452">
                  <c:v>70.951999999999998</c:v>
                </c:pt>
                <c:pt idx="453">
                  <c:v>71.570000000000022</c:v>
                </c:pt>
                <c:pt idx="454">
                  <c:v>70.600999999999999</c:v>
                </c:pt>
                <c:pt idx="455">
                  <c:v>71.570999999999998</c:v>
                </c:pt>
                <c:pt idx="456">
                  <c:v>71.438000000000017</c:v>
                </c:pt>
                <c:pt idx="457">
                  <c:v>69.518999999999977</c:v>
                </c:pt>
                <c:pt idx="458">
                  <c:v>66.060999999999979</c:v>
                </c:pt>
                <c:pt idx="459">
                  <c:v>65.351000000000028</c:v>
                </c:pt>
                <c:pt idx="460">
                  <c:v>66.837999999999994</c:v>
                </c:pt>
                <c:pt idx="461">
                  <c:v>69.479000000000013</c:v>
                </c:pt>
                <c:pt idx="462">
                  <c:v>66.875</c:v>
                </c:pt>
                <c:pt idx="463">
                  <c:v>63.166999999999973</c:v>
                </c:pt>
                <c:pt idx="464">
                  <c:v>62.668000000000006</c:v>
                </c:pt>
                <c:pt idx="465">
                  <c:v>60.632000000000005</c:v>
                </c:pt>
                <c:pt idx="466">
                  <c:v>60.781999999999982</c:v>
                </c:pt>
                <c:pt idx="467">
                  <c:v>61.511000000000024</c:v>
                </c:pt>
                <c:pt idx="468">
                  <c:v>61.158999999999992</c:v>
                </c:pt>
                <c:pt idx="469">
                  <c:v>61.87299999999999</c:v>
                </c:pt>
                <c:pt idx="470">
                  <c:v>62.173000000000002</c:v>
                </c:pt>
                <c:pt idx="471">
                  <c:v>63.289000000000044</c:v>
                </c:pt>
                <c:pt idx="472">
                  <c:v>63.547000000000025</c:v>
                </c:pt>
                <c:pt idx="473">
                  <c:v>63.949000000000012</c:v>
                </c:pt>
                <c:pt idx="474">
                  <c:v>64.738999999999976</c:v>
                </c:pt>
                <c:pt idx="475">
                  <c:v>62.84699999999998</c:v>
                </c:pt>
                <c:pt idx="476">
                  <c:v>64.909999999999968</c:v>
                </c:pt>
                <c:pt idx="477">
                  <c:v>66.459000000000003</c:v>
                </c:pt>
                <c:pt idx="478">
                  <c:v>65.596000000000004</c:v>
                </c:pt>
                <c:pt idx="479">
                  <c:v>67.855999999999995</c:v>
                </c:pt>
                <c:pt idx="480">
                  <c:v>67.798000000000002</c:v>
                </c:pt>
                <c:pt idx="481">
                  <c:v>68.795000000000016</c:v>
                </c:pt>
                <c:pt idx="482">
                  <c:v>71.311000000000035</c:v>
                </c:pt>
                <c:pt idx="483">
                  <c:v>70.075999999999993</c:v>
                </c:pt>
                <c:pt idx="484">
                  <c:v>70.630999999999972</c:v>
                </c:pt>
                <c:pt idx="485">
                  <c:v>71.928000000000026</c:v>
                </c:pt>
                <c:pt idx="486">
                  <c:v>72.262</c:v>
                </c:pt>
                <c:pt idx="487">
                  <c:v>72.200000000000017</c:v>
                </c:pt>
                <c:pt idx="488">
                  <c:v>76.404000000000025</c:v>
                </c:pt>
                <c:pt idx="489">
                  <c:v>74.279000000000025</c:v>
                </c:pt>
                <c:pt idx="490">
                  <c:v>74.70799999999997</c:v>
                </c:pt>
                <c:pt idx="491">
                  <c:v>70.972999999999985</c:v>
                </c:pt>
                <c:pt idx="492">
                  <c:v>72.242000000000019</c:v>
                </c:pt>
                <c:pt idx="493">
                  <c:v>72.306000000000012</c:v>
                </c:pt>
                <c:pt idx="494">
                  <c:v>74.803999999999974</c:v>
                </c:pt>
                <c:pt idx="495">
                  <c:v>75.156000000000006</c:v>
                </c:pt>
                <c:pt idx="496">
                  <c:v>76.41900000000004</c:v>
                </c:pt>
                <c:pt idx="497">
                  <c:v>78.18100000000004</c:v>
                </c:pt>
                <c:pt idx="498">
                  <c:v>82.975000000000023</c:v>
                </c:pt>
                <c:pt idx="499">
                  <c:v>83.716000000000008</c:v>
                </c:pt>
                <c:pt idx="500">
                  <c:v>84.869</c:v>
                </c:pt>
                <c:pt idx="501">
                  <c:v>83.239999999999981</c:v>
                </c:pt>
                <c:pt idx="502">
                  <c:v>83.252999999999986</c:v>
                </c:pt>
                <c:pt idx="503">
                  <c:v>82.677999999999997</c:v>
                </c:pt>
                <c:pt idx="504">
                  <c:v>82.846000000000004</c:v>
                </c:pt>
                <c:pt idx="505">
                  <c:v>81.362000000000023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D0-4895-8709-6236A8645828}"/>
            </c:ext>
          </c:extLst>
        </c:ser>
        <c:ser>
          <c:idx val="6"/>
          <c:order val="6"/>
          <c:tx>
            <c:strRef>
              <c:f>'directH (vw)'!$C$29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(vw)'!$F$29:$SQ$29</c:f>
              <c:numCache>
                <c:formatCode>0</c:formatCode>
                <c:ptCount val="506"/>
                <c:pt idx="0">
                  <c:v>20.454999999999984</c:v>
                </c:pt>
                <c:pt idx="1">
                  <c:v>13.158000000000015</c:v>
                </c:pt>
                <c:pt idx="2">
                  <c:v>13.055000000000007</c:v>
                </c:pt>
                <c:pt idx="3">
                  <c:v>2.2520000000000095</c:v>
                </c:pt>
                <c:pt idx="4">
                  <c:v>-3.5029999999999859</c:v>
                </c:pt>
                <c:pt idx="5">
                  <c:v>-4.6510000000000105</c:v>
                </c:pt>
                <c:pt idx="6">
                  <c:v>4.2470000000000141</c:v>
                </c:pt>
                <c:pt idx="7">
                  <c:v>6.9049999999999727</c:v>
                </c:pt>
                <c:pt idx="8">
                  <c:v>2.97199999999998</c:v>
                </c:pt>
                <c:pt idx="9">
                  <c:v>13.119000000000028</c:v>
                </c:pt>
                <c:pt idx="10">
                  <c:v>17.488</c:v>
                </c:pt>
                <c:pt idx="11">
                  <c:v>42.684000000000026</c:v>
                </c:pt>
                <c:pt idx="12">
                  <c:v>61.146000000000015</c:v>
                </c:pt>
                <c:pt idx="13">
                  <c:v>48.826000000000022</c:v>
                </c:pt>
                <c:pt idx="14">
                  <c:v>52.826000000000022</c:v>
                </c:pt>
                <c:pt idx="15">
                  <c:v>39.711999999999989</c:v>
                </c:pt>
                <c:pt idx="16">
                  <c:v>59.558999999999969</c:v>
                </c:pt>
                <c:pt idx="17">
                  <c:v>79.509999999999991</c:v>
                </c:pt>
                <c:pt idx="18">
                  <c:v>129.42000000000002</c:v>
                </c:pt>
                <c:pt idx="19">
                  <c:v>113.41699999999997</c:v>
                </c:pt>
                <c:pt idx="20">
                  <c:v>77.937000000000012</c:v>
                </c:pt>
                <c:pt idx="21">
                  <c:v>64.246999999999957</c:v>
                </c:pt>
                <c:pt idx="22">
                  <c:v>37.557999999999993</c:v>
                </c:pt>
                <c:pt idx="23">
                  <c:v>32.685000000000002</c:v>
                </c:pt>
                <c:pt idx="24">
                  <c:v>39.867000000000019</c:v>
                </c:pt>
                <c:pt idx="25">
                  <c:v>57.338000000000022</c:v>
                </c:pt>
                <c:pt idx="26">
                  <c:v>60.88900000000001</c:v>
                </c:pt>
                <c:pt idx="27">
                  <c:v>40.250999999999976</c:v>
                </c:pt>
                <c:pt idx="28">
                  <c:v>11.800000000000011</c:v>
                </c:pt>
                <c:pt idx="29">
                  <c:v>19.324000000000012</c:v>
                </c:pt>
                <c:pt idx="30">
                  <c:v>25.441000000000031</c:v>
                </c:pt>
                <c:pt idx="31">
                  <c:v>19.113</c:v>
                </c:pt>
                <c:pt idx="32">
                  <c:v>4.4590000000000032</c:v>
                </c:pt>
                <c:pt idx="33">
                  <c:v>-31.420999999999992</c:v>
                </c:pt>
                <c:pt idx="34">
                  <c:v>-47.802999999999997</c:v>
                </c:pt>
                <c:pt idx="35">
                  <c:v>-46.151999999999987</c:v>
                </c:pt>
                <c:pt idx="36">
                  <c:v>-29.745999999999981</c:v>
                </c:pt>
                <c:pt idx="37">
                  <c:v>-18.98599999999999</c:v>
                </c:pt>
                <c:pt idx="38">
                  <c:v>-25.211999999999989</c:v>
                </c:pt>
                <c:pt idx="39">
                  <c:v>-37.439000000000021</c:v>
                </c:pt>
                <c:pt idx="40">
                  <c:v>-35.043000000000006</c:v>
                </c:pt>
                <c:pt idx="41">
                  <c:v>-45.074000000000012</c:v>
                </c:pt>
                <c:pt idx="42">
                  <c:v>-50.589999999999975</c:v>
                </c:pt>
                <c:pt idx="43">
                  <c:v>-75.545000000000073</c:v>
                </c:pt>
                <c:pt idx="44">
                  <c:v>-33.628999999999962</c:v>
                </c:pt>
                <c:pt idx="45">
                  <c:v>-14.944999999999993</c:v>
                </c:pt>
                <c:pt idx="46">
                  <c:v>1.5329999999999586</c:v>
                </c:pt>
                <c:pt idx="47">
                  <c:v>17.634999999999991</c:v>
                </c:pt>
                <c:pt idx="48">
                  <c:v>6.6680000000000064</c:v>
                </c:pt>
                <c:pt idx="49">
                  <c:v>-12.111999999999966</c:v>
                </c:pt>
                <c:pt idx="50">
                  <c:v>-60.46100000000007</c:v>
                </c:pt>
                <c:pt idx="51">
                  <c:v>-48.059000000000026</c:v>
                </c:pt>
                <c:pt idx="52">
                  <c:v>-23.168999999999983</c:v>
                </c:pt>
                <c:pt idx="53">
                  <c:v>7.632000000000005</c:v>
                </c:pt>
                <c:pt idx="54">
                  <c:v>25.202999999999975</c:v>
                </c:pt>
                <c:pt idx="55">
                  <c:v>67.15500000000003</c:v>
                </c:pt>
                <c:pt idx="56">
                  <c:v>94.94599999999997</c:v>
                </c:pt>
                <c:pt idx="57">
                  <c:v>16.173999999999978</c:v>
                </c:pt>
                <c:pt idx="58">
                  <c:v>-40.82000000000005</c:v>
                </c:pt>
                <c:pt idx="59">
                  <c:v>-47.892999999999915</c:v>
                </c:pt>
                <c:pt idx="60">
                  <c:v>-78.995000000000005</c:v>
                </c:pt>
                <c:pt idx="61">
                  <c:v>-81.097999999999956</c:v>
                </c:pt>
                <c:pt idx="62">
                  <c:v>-51.891000000000076</c:v>
                </c:pt>
                <c:pt idx="63">
                  <c:v>-33.403999999999996</c:v>
                </c:pt>
                <c:pt idx="64">
                  <c:v>-25.867999999999938</c:v>
                </c:pt>
                <c:pt idx="65">
                  <c:v>-22.627999999999929</c:v>
                </c:pt>
                <c:pt idx="66">
                  <c:v>17.383999999999958</c:v>
                </c:pt>
                <c:pt idx="67">
                  <c:v>10.922000000000025</c:v>
                </c:pt>
                <c:pt idx="68">
                  <c:v>27.546999999999969</c:v>
                </c:pt>
                <c:pt idx="69">
                  <c:v>-44.583999999999946</c:v>
                </c:pt>
                <c:pt idx="70">
                  <c:v>-56.612999999999943</c:v>
                </c:pt>
                <c:pt idx="71">
                  <c:v>-27.615000000000009</c:v>
                </c:pt>
                <c:pt idx="72">
                  <c:v>-113.82600000000002</c:v>
                </c:pt>
                <c:pt idx="73">
                  <c:v>-140.31600000000003</c:v>
                </c:pt>
                <c:pt idx="74">
                  <c:v>-40.576999999999998</c:v>
                </c:pt>
                <c:pt idx="75">
                  <c:v>-38.725000000000023</c:v>
                </c:pt>
                <c:pt idx="76">
                  <c:v>27.615000000000009</c:v>
                </c:pt>
                <c:pt idx="77">
                  <c:v>53.31</c:v>
                </c:pt>
                <c:pt idx="78">
                  <c:v>80.613999999999976</c:v>
                </c:pt>
                <c:pt idx="79">
                  <c:v>97.389999999999986</c:v>
                </c:pt>
                <c:pt idx="80">
                  <c:v>79.389999999999986</c:v>
                </c:pt>
                <c:pt idx="81">
                  <c:v>123.89400000000001</c:v>
                </c:pt>
                <c:pt idx="82">
                  <c:v>128.26900000000001</c:v>
                </c:pt>
                <c:pt idx="83">
                  <c:v>133.31799999999998</c:v>
                </c:pt>
                <c:pt idx="84">
                  <c:v>126.047</c:v>
                </c:pt>
                <c:pt idx="85">
                  <c:v>100.48099999999999</c:v>
                </c:pt>
                <c:pt idx="86">
                  <c:v>100.72000000000003</c:v>
                </c:pt>
                <c:pt idx="87">
                  <c:v>115.11700000000002</c:v>
                </c:pt>
                <c:pt idx="88">
                  <c:v>123.69999999999999</c:v>
                </c:pt>
                <c:pt idx="89">
                  <c:v>135.82500000000002</c:v>
                </c:pt>
                <c:pt idx="90">
                  <c:v>137.68600000000001</c:v>
                </c:pt>
                <c:pt idx="91">
                  <c:v>144.95700000000002</c:v>
                </c:pt>
                <c:pt idx="92">
                  <c:v>144.97499999999997</c:v>
                </c:pt>
                <c:pt idx="93">
                  <c:v>141.97</c:v>
                </c:pt>
                <c:pt idx="94">
                  <c:v>142.70499999999998</c:v>
                </c:pt>
                <c:pt idx="95">
                  <c:v>142.21599999999998</c:v>
                </c:pt>
                <c:pt idx="96">
                  <c:v>144.017</c:v>
                </c:pt>
                <c:pt idx="97">
                  <c:v>143.68000000000004</c:v>
                </c:pt>
                <c:pt idx="98">
                  <c:v>142.53699999999998</c:v>
                </c:pt>
                <c:pt idx="99">
                  <c:v>143.32100000000003</c:v>
                </c:pt>
                <c:pt idx="100">
                  <c:v>144.54099999999997</c:v>
                </c:pt>
                <c:pt idx="101">
                  <c:v>142.84800000000001</c:v>
                </c:pt>
                <c:pt idx="102">
                  <c:v>140.56400000000002</c:v>
                </c:pt>
                <c:pt idx="103">
                  <c:v>137.47300000000001</c:v>
                </c:pt>
                <c:pt idx="104">
                  <c:v>136.70400000000001</c:v>
                </c:pt>
                <c:pt idx="105">
                  <c:v>135.23599999999999</c:v>
                </c:pt>
                <c:pt idx="106">
                  <c:v>136.67699999999999</c:v>
                </c:pt>
                <c:pt idx="107">
                  <c:v>134.84499999999997</c:v>
                </c:pt>
                <c:pt idx="108">
                  <c:v>132.96299999999999</c:v>
                </c:pt>
                <c:pt idx="109">
                  <c:v>129.45000000000002</c:v>
                </c:pt>
                <c:pt idx="110">
                  <c:v>133.23699999999999</c:v>
                </c:pt>
                <c:pt idx="111">
                  <c:v>136.32899999999998</c:v>
                </c:pt>
                <c:pt idx="112">
                  <c:v>136.68699999999998</c:v>
                </c:pt>
                <c:pt idx="113">
                  <c:v>134.87199999999999</c:v>
                </c:pt>
                <c:pt idx="114">
                  <c:v>134.48399999999998</c:v>
                </c:pt>
                <c:pt idx="115">
                  <c:v>134.28800000000001</c:v>
                </c:pt>
                <c:pt idx="116">
                  <c:v>131.11000000000001</c:v>
                </c:pt>
                <c:pt idx="117">
                  <c:v>128.61799999999997</c:v>
                </c:pt>
                <c:pt idx="118">
                  <c:v>125.36200000000002</c:v>
                </c:pt>
                <c:pt idx="119">
                  <c:v>121.35099999999997</c:v>
                </c:pt>
                <c:pt idx="120">
                  <c:v>119.81599999999997</c:v>
                </c:pt>
                <c:pt idx="121">
                  <c:v>122.18600000000001</c:v>
                </c:pt>
                <c:pt idx="122">
                  <c:v>119.79600000000002</c:v>
                </c:pt>
                <c:pt idx="123">
                  <c:v>121.01899999999998</c:v>
                </c:pt>
                <c:pt idx="124">
                  <c:v>124.62400000000002</c:v>
                </c:pt>
                <c:pt idx="125">
                  <c:v>124.62200000000001</c:v>
                </c:pt>
                <c:pt idx="126">
                  <c:v>127.16600000000003</c:v>
                </c:pt>
                <c:pt idx="127">
                  <c:v>121.61999999999998</c:v>
                </c:pt>
                <c:pt idx="128">
                  <c:v>119.03600000000003</c:v>
                </c:pt>
                <c:pt idx="129">
                  <c:v>118.28999999999999</c:v>
                </c:pt>
                <c:pt idx="130">
                  <c:v>120.12199999999999</c:v>
                </c:pt>
                <c:pt idx="131">
                  <c:v>117.31</c:v>
                </c:pt>
                <c:pt idx="132">
                  <c:v>117.18099999999998</c:v>
                </c:pt>
                <c:pt idx="133">
                  <c:v>118.554</c:v>
                </c:pt>
                <c:pt idx="134">
                  <c:v>117.61099999999999</c:v>
                </c:pt>
                <c:pt idx="135">
                  <c:v>114.91799999999998</c:v>
                </c:pt>
                <c:pt idx="136">
                  <c:v>118.02700000000002</c:v>
                </c:pt>
                <c:pt idx="137">
                  <c:v>117.155</c:v>
                </c:pt>
                <c:pt idx="138">
                  <c:v>117.54500000000002</c:v>
                </c:pt>
                <c:pt idx="139">
                  <c:v>113.22099999999998</c:v>
                </c:pt>
                <c:pt idx="140">
                  <c:v>119.06200000000001</c:v>
                </c:pt>
                <c:pt idx="141">
                  <c:v>119.40300000000002</c:v>
                </c:pt>
                <c:pt idx="142">
                  <c:v>123.58599999999998</c:v>
                </c:pt>
                <c:pt idx="143">
                  <c:v>122.35400000000001</c:v>
                </c:pt>
                <c:pt idx="144">
                  <c:v>126.30500000000001</c:v>
                </c:pt>
                <c:pt idx="145">
                  <c:v>123.46100000000001</c:v>
                </c:pt>
                <c:pt idx="146">
                  <c:v>129.30099999999999</c:v>
                </c:pt>
                <c:pt idx="147">
                  <c:v>128.26800000000003</c:v>
                </c:pt>
                <c:pt idx="148">
                  <c:v>129.46</c:v>
                </c:pt>
                <c:pt idx="149">
                  <c:v>131.79299999999998</c:v>
                </c:pt>
                <c:pt idx="150">
                  <c:v>128.79400000000001</c:v>
                </c:pt>
                <c:pt idx="151">
                  <c:v>131.84900000000002</c:v>
                </c:pt>
                <c:pt idx="152">
                  <c:v>127.69900000000001</c:v>
                </c:pt>
                <c:pt idx="153">
                  <c:v>121.149</c:v>
                </c:pt>
                <c:pt idx="154">
                  <c:v>118.529</c:v>
                </c:pt>
                <c:pt idx="155">
                  <c:v>121.51800000000003</c:v>
                </c:pt>
                <c:pt idx="156">
                  <c:v>125.31299999999999</c:v>
                </c:pt>
                <c:pt idx="157">
                  <c:v>126.24700000000001</c:v>
                </c:pt>
                <c:pt idx="158">
                  <c:v>126.37900000000002</c:v>
                </c:pt>
                <c:pt idx="159">
                  <c:v>127.63200000000001</c:v>
                </c:pt>
                <c:pt idx="160">
                  <c:v>124.24500000000003</c:v>
                </c:pt>
                <c:pt idx="161">
                  <c:v>123.304</c:v>
                </c:pt>
                <c:pt idx="162">
                  <c:v>123.38600000000002</c:v>
                </c:pt>
                <c:pt idx="163">
                  <c:v>130.47000000000003</c:v>
                </c:pt>
                <c:pt idx="164">
                  <c:v>131.58199999999999</c:v>
                </c:pt>
                <c:pt idx="165">
                  <c:v>135.58599999999998</c:v>
                </c:pt>
                <c:pt idx="166">
                  <c:v>134.14599999999999</c:v>
                </c:pt>
                <c:pt idx="167">
                  <c:v>141.40799999999999</c:v>
                </c:pt>
                <c:pt idx="168">
                  <c:v>140.499</c:v>
                </c:pt>
                <c:pt idx="169">
                  <c:v>142.21199999999999</c:v>
                </c:pt>
                <c:pt idx="170">
                  <c:v>142.07</c:v>
                </c:pt>
                <c:pt idx="171">
                  <c:v>143.95300000000003</c:v>
                </c:pt>
                <c:pt idx="172">
                  <c:v>145.78000000000003</c:v>
                </c:pt>
                <c:pt idx="173">
                  <c:v>147.63999999999999</c:v>
                </c:pt>
                <c:pt idx="174">
                  <c:v>148.62800000000001</c:v>
                </c:pt>
                <c:pt idx="175">
                  <c:v>145.76800000000003</c:v>
                </c:pt>
                <c:pt idx="176">
                  <c:v>142.89600000000002</c:v>
                </c:pt>
                <c:pt idx="177">
                  <c:v>136.24700000000001</c:v>
                </c:pt>
                <c:pt idx="178">
                  <c:v>136.95099999999999</c:v>
                </c:pt>
                <c:pt idx="179">
                  <c:v>138.64100000000002</c:v>
                </c:pt>
                <c:pt idx="180">
                  <c:v>131.303</c:v>
                </c:pt>
                <c:pt idx="181">
                  <c:v>132.66400000000002</c:v>
                </c:pt>
                <c:pt idx="182">
                  <c:v>131.77600000000001</c:v>
                </c:pt>
                <c:pt idx="183">
                  <c:v>128.33799999999999</c:v>
                </c:pt>
                <c:pt idx="184">
                  <c:v>132.18700000000001</c:v>
                </c:pt>
                <c:pt idx="185">
                  <c:v>131.44100000000003</c:v>
                </c:pt>
                <c:pt idx="186">
                  <c:v>136.50899999999999</c:v>
                </c:pt>
                <c:pt idx="187">
                  <c:v>136.37800000000001</c:v>
                </c:pt>
                <c:pt idx="188">
                  <c:v>138.35900000000001</c:v>
                </c:pt>
                <c:pt idx="189">
                  <c:v>138.56800000000004</c:v>
                </c:pt>
                <c:pt idx="190">
                  <c:v>141.25400000000002</c:v>
                </c:pt>
                <c:pt idx="191">
                  <c:v>144.71599999999998</c:v>
                </c:pt>
                <c:pt idx="192">
                  <c:v>141.39499999999998</c:v>
                </c:pt>
                <c:pt idx="193">
                  <c:v>141.08600000000001</c:v>
                </c:pt>
                <c:pt idx="194">
                  <c:v>141.75800000000001</c:v>
                </c:pt>
                <c:pt idx="195">
                  <c:v>133.36499999999998</c:v>
                </c:pt>
                <c:pt idx="196">
                  <c:v>137.23099999999999</c:v>
                </c:pt>
                <c:pt idx="197">
                  <c:v>133.94999999999999</c:v>
                </c:pt>
                <c:pt idx="198">
                  <c:v>129.89600000000002</c:v>
                </c:pt>
                <c:pt idx="199">
                  <c:v>124.82599999999996</c:v>
                </c:pt>
                <c:pt idx="200">
                  <c:v>123.50700000000001</c:v>
                </c:pt>
                <c:pt idx="201">
                  <c:v>127.43300000000002</c:v>
                </c:pt>
                <c:pt idx="202">
                  <c:v>129.14699999999999</c:v>
                </c:pt>
                <c:pt idx="203">
                  <c:v>123.93200000000002</c:v>
                </c:pt>
                <c:pt idx="204">
                  <c:v>132.71100000000001</c:v>
                </c:pt>
                <c:pt idx="205">
                  <c:v>117.02000000000001</c:v>
                </c:pt>
                <c:pt idx="206">
                  <c:v>120.62900000000002</c:v>
                </c:pt>
                <c:pt idx="207">
                  <c:v>127.816</c:v>
                </c:pt>
                <c:pt idx="208">
                  <c:v>135.501</c:v>
                </c:pt>
                <c:pt idx="209">
                  <c:v>131.74500000000003</c:v>
                </c:pt>
                <c:pt idx="210">
                  <c:v>135.83499999999998</c:v>
                </c:pt>
                <c:pt idx="211">
                  <c:v>138.059</c:v>
                </c:pt>
                <c:pt idx="212">
                  <c:v>137.714</c:v>
                </c:pt>
                <c:pt idx="213">
                  <c:v>140.05799999999999</c:v>
                </c:pt>
                <c:pt idx="214">
                  <c:v>140.05100000000002</c:v>
                </c:pt>
                <c:pt idx="215">
                  <c:v>145.523</c:v>
                </c:pt>
                <c:pt idx="216">
                  <c:v>141.83200000000002</c:v>
                </c:pt>
                <c:pt idx="217">
                  <c:v>134.55199999999996</c:v>
                </c:pt>
                <c:pt idx="218">
                  <c:v>135.11600000000001</c:v>
                </c:pt>
                <c:pt idx="219">
                  <c:v>136.89000000000001</c:v>
                </c:pt>
                <c:pt idx="220">
                  <c:v>136.99099999999999</c:v>
                </c:pt>
                <c:pt idx="221">
                  <c:v>135.297</c:v>
                </c:pt>
                <c:pt idx="222">
                  <c:v>127.21299999999999</c:v>
                </c:pt>
                <c:pt idx="223">
                  <c:v>130.91</c:v>
                </c:pt>
                <c:pt idx="224">
                  <c:v>130.00400000000002</c:v>
                </c:pt>
                <c:pt idx="225">
                  <c:v>136.84100000000001</c:v>
                </c:pt>
                <c:pt idx="226">
                  <c:v>128.39900000000003</c:v>
                </c:pt>
                <c:pt idx="227">
                  <c:v>135.88299999999998</c:v>
                </c:pt>
                <c:pt idx="228">
                  <c:v>135.03300000000002</c:v>
                </c:pt>
                <c:pt idx="229">
                  <c:v>136.56400000000002</c:v>
                </c:pt>
                <c:pt idx="230">
                  <c:v>134.523</c:v>
                </c:pt>
                <c:pt idx="231">
                  <c:v>126.89999999999998</c:v>
                </c:pt>
                <c:pt idx="232">
                  <c:v>123.95699999999999</c:v>
                </c:pt>
                <c:pt idx="233">
                  <c:v>129.36099999999999</c:v>
                </c:pt>
                <c:pt idx="234">
                  <c:v>141.29600000000002</c:v>
                </c:pt>
                <c:pt idx="235">
                  <c:v>135.66899999999998</c:v>
                </c:pt>
                <c:pt idx="236">
                  <c:v>132.52400000000003</c:v>
                </c:pt>
                <c:pt idx="237">
                  <c:v>144.59199999999998</c:v>
                </c:pt>
                <c:pt idx="238">
                  <c:v>143.91200000000001</c:v>
                </c:pt>
                <c:pt idx="239">
                  <c:v>144.102</c:v>
                </c:pt>
                <c:pt idx="240">
                  <c:v>130.89400000000001</c:v>
                </c:pt>
                <c:pt idx="241">
                  <c:v>118.85199999999998</c:v>
                </c:pt>
                <c:pt idx="242">
                  <c:v>117.09299999999999</c:v>
                </c:pt>
                <c:pt idx="243">
                  <c:v>116.11899999999997</c:v>
                </c:pt>
                <c:pt idx="244">
                  <c:v>112.24399999999997</c:v>
                </c:pt>
                <c:pt idx="245">
                  <c:v>120.98500000000001</c:v>
                </c:pt>
                <c:pt idx="246">
                  <c:v>129.64100000000002</c:v>
                </c:pt>
                <c:pt idx="247">
                  <c:v>128.67000000000002</c:v>
                </c:pt>
                <c:pt idx="248">
                  <c:v>127.89099999999999</c:v>
                </c:pt>
                <c:pt idx="249">
                  <c:v>132.03800000000001</c:v>
                </c:pt>
                <c:pt idx="250">
                  <c:v>132.02200000000002</c:v>
                </c:pt>
                <c:pt idx="251">
                  <c:v>128.97</c:v>
                </c:pt>
                <c:pt idx="252">
                  <c:v>136.35</c:v>
                </c:pt>
                <c:pt idx="253">
                  <c:v>143.36499999999998</c:v>
                </c:pt>
                <c:pt idx="254">
                  <c:v>145.62400000000002</c:v>
                </c:pt>
                <c:pt idx="255">
                  <c:v>138.30799999999999</c:v>
                </c:pt>
                <c:pt idx="256">
                  <c:v>132.69799999999998</c:v>
                </c:pt>
                <c:pt idx="257">
                  <c:v>133.21099999999998</c:v>
                </c:pt>
                <c:pt idx="258">
                  <c:v>126.36699999999996</c:v>
                </c:pt>
                <c:pt idx="259">
                  <c:v>126.48799999999997</c:v>
                </c:pt>
                <c:pt idx="260">
                  <c:v>123.89600000000002</c:v>
                </c:pt>
                <c:pt idx="261">
                  <c:v>128.65100000000004</c:v>
                </c:pt>
                <c:pt idx="262">
                  <c:v>130.94900000000001</c:v>
                </c:pt>
                <c:pt idx="263">
                  <c:v>131.31500000000003</c:v>
                </c:pt>
                <c:pt idx="264">
                  <c:v>128.97499999999997</c:v>
                </c:pt>
                <c:pt idx="265">
                  <c:v>121.57799999999997</c:v>
                </c:pt>
                <c:pt idx="266">
                  <c:v>111.41700000000003</c:v>
                </c:pt>
                <c:pt idx="267">
                  <c:v>106.79500000000002</c:v>
                </c:pt>
                <c:pt idx="268">
                  <c:v>109.785</c:v>
                </c:pt>
                <c:pt idx="269">
                  <c:v>112.04199999999997</c:v>
                </c:pt>
                <c:pt idx="270">
                  <c:v>109.298</c:v>
                </c:pt>
                <c:pt idx="271">
                  <c:v>118.02500000000001</c:v>
                </c:pt>
                <c:pt idx="272">
                  <c:v>107.26400000000001</c:v>
                </c:pt>
                <c:pt idx="273">
                  <c:v>101.18700000000001</c:v>
                </c:pt>
                <c:pt idx="274">
                  <c:v>99.653999999999996</c:v>
                </c:pt>
                <c:pt idx="275">
                  <c:v>97.992000000000019</c:v>
                </c:pt>
                <c:pt idx="276">
                  <c:v>84.979000000000042</c:v>
                </c:pt>
                <c:pt idx="277">
                  <c:v>69.401999999999987</c:v>
                </c:pt>
                <c:pt idx="278">
                  <c:v>72.795999999999992</c:v>
                </c:pt>
                <c:pt idx="279">
                  <c:v>77.284000000000049</c:v>
                </c:pt>
                <c:pt idx="280">
                  <c:v>73.165999999999997</c:v>
                </c:pt>
                <c:pt idx="281">
                  <c:v>77.734000000000037</c:v>
                </c:pt>
                <c:pt idx="282">
                  <c:v>64.334000000000003</c:v>
                </c:pt>
                <c:pt idx="283">
                  <c:v>66.451000000000022</c:v>
                </c:pt>
                <c:pt idx="284">
                  <c:v>65.484999999999957</c:v>
                </c:pt>
                <c:pt idx="285">
                  <c:v>79.975999999999999</c:v>
                </c:pt>
                <c:pt idx="286">
                  <c:v>90.293000000000006</c:v>
                </c:pt>
                <c:pt idx="287">
                  <c:v>94.524999999999977</c:v>
                </c:pt>
                <c:pt idx="288">
                  <c:v>99.373999999999995</c:v>
                </c:pt>
                <c:pt idx="289">
                  <c:v>98.257999999999981</c:v>
                </c:pt>
                <c:pt idx="290">
                  <c:v>92.454000000000008</c:v>
                </c:pt>
                <c:pt idx="291">
                  <c:v>80.536999999999978</c:v>
                </c:pt>
                <c:pt idx="292">
                  <c:v>78.580000000000041</c:v>
                </c:pt>
                <c:pt idx="293">
                  <c:v>84.514999999999986</c:v>
                </c:pt>
                <c:pt idx="294">
                  <c:v>75.843000000000018</c:v>
                </c:pt>
                <c:pt idx="295">
                  <c:v>79.934000000000026</c:v>
                </c:pt>
                <c:pt idx="296">
                  <c:v>85.800000000000011</c:v>
                </c:pt>
                <c:pt idx="297">
                  <c:v>89.233000000000004</c:v>
                </c:pt>
                <c:pt idx="298">
                  <c:v>94.605999999999995</c:v>
                </c:pt>
                <c:pt idx="299">
                  <c:v>98.058000000000021</c:v>
                </c:pt>
                <c:pt idx="300">
                  <c:v>93.821000000000026</c:v>
                </c:pt>
                <c:pt idx="301">
                  <c:v>93.338999999999999</c:v>
                </c:pt>
                <c:pt idx="302">
                  <c:v>89.31899999999996</c:v>
                </c:pt>
                <c:pt idx="303">
                  <c:v>93.84899999999999</c:v>
                </c:pt>
                <c:pt idx="304">
                  <c:v>95.365999999999985</c:v>
                </c:pt>
                <c:pt idx="305">
                  <c:v>91.608000000000033</c:v>
                </c:pt>
                <c:pt idx="306">
                  <c:v>89.615999999999985</c:v>
                </c:pt>
                <c:pt idx="307">
                  <c:v>86.57</c:v>
                </c:pt>
                <c:pt idx="308">
                  <c:v>94.466999999999985</c:v>
                </c:pt>
                <c:pt idx="309">
                  <c:v>93.117999999999995</c:v>
                </c:pt>
                <c:pt idx="310">
                  <c:v>89.019000000000005</c:v>
                </c:pt>
                <c:pt idx="311">
                  <c:v>83.550999999999988</c:v>
                </c:pt>
                <c:pt idx="312">
                  <c:v>79.159999999999968</c:v>
                </c:pt>
                <c:pt idx="313">
                  <c:v>76.437999999999988</c:v>
                </c:pt>
                <c:pt idx="314">
                  <c:v>75.360000000000014</c:v>
                </c:pt>
                <c:pt idx="315">
                  <c:v>81.650000000000006</c:v>
                </c:pt>
                <c:pt idx="316">
                  <c:v>83.61099999999999</c:v>
                </c:pt>
                <c:pt idx="317">
                  <c:v>86.239000000000004</c:v>
                </c:pt>
                <c:pt idx="318">
                  <c:v>88.312000000000012</c:v>
                </c:pt>
                <c:pt idx="319">
                  <c:v>91.127999999999986</c:v>
                </c:pt>
                <c:pt idx="320">
                  <c:v>89.199000000000012</c:v>
                </c:pt>
                <c:pt idx="321">
                  <c:v>89.238</c:v>
                </c:pt>
                <c:pt idx="322">
                  <c:v>91.312000000000012</c:v>
                </c:pt>
                <c:pt idx="323">
                  <c:v>79.459000000000003</c:v>
                </c:pt>
                <c:pt idx="324">
                  <c:v>73.953000000000031</c:v>
                </c:pt>
                <c:pt idx="325">
                  <c:v>81.473000000000013</c:v>
                </c:pt>
                <c:pt idx="326">
                  <c:v>77.185000000000002</c:v>
                </c:pt>
                <c:pt idx="327">
                  <c:v>86.756000000000029</c:v>
                </c:pt>
                <c:pt idx="328">
                  <c:v>101.96600000000001</c:v>
                </c:pt>
                <c:pt idx="329">
                  <c:v>99.22999999999999</c:v>
                </c:pt>
                <c:pt idx="330">
                  <c:v>89.911999999999978</c:v>
                </c:pt>
                <c:pt idx="331">
                  <c:v>95.412999999999982</c:v>
                </c:pt>
                <c:pt idx="332">
                  <c:v>89.63</c:v>
                </c:pt>
                <c:pt idx="333">
                  <c:v>80.107000000000028</c:v>
                </c:pt>
                <c:pt idx="334">
                  <c:v>73.750999999999976</c:v>
                </c:pt>
                <c:pt idx="335">
                  <c:v>70.310999999999979</c:v>
                </c:pt>
                <c:pt idx="336">
                  <c:v>68.21999999999997</c:v>
                </c:pt>
                <c:pt idx="337">
                  <c:v>62.02600000000001</c:v>
                </c:pt>
                <c:pt idx="338">
                  <c:v>62.177999999999997</c:v>
                </c:pt>
                <c:pt idx="339">
                  <c:v>61.555999999999983</c:v>
                </c:pt>
                <c:pt idx="340">
                  <c:v>59.381000000000029</c:v>
                </c:pt>
                <c:pt idx="341">
                  <c:v>59.569999999999993</c:v>
                </c:pt>
                <c:pt idx="342">
                  <c:v>64.600999999999999</c:v>
                </c:pt>
                <c:pt idx="343">
                  <c:v>54.82099999999997</c:v>
                </c:pt>
                <c:pt idx="344">
                  <c:v>43.477999999999952</c:v>
                </c:pt>
                <c:pt idx="345">
                  <c:v>29.757000000000005</c:v>
                </c:pt>
                <c:pt idx="346">
                  <c:v>30.503000000000043</c:v>
                </c:pt>
                <c:pt idx="347">
                  <c:v>32.511000000000024</c:v>
                </c:pt>
                <c:pt idx="348">
                  <c:v>31.590000000000032</c:v>
                </c:pt>
                <c:pt idx="349">
                  <c:v>29.473000000000013</c:v>
                </c:pt>
                <c:pt idx="350">
                  <c:v>25.727000000000032</c:v>
                </c:pt>
                <c:pt idx="351">
                  <c:v>36.836999999999989</c:v>
                </c:pt>
                <c:pt idx="352">
                  <c:v>36.81800000000004</c:v>
                </c:pt>
                <c:pt idx="353">
                  <c:v>35.438999999999965</c:v>
                </c:pt>
                <c:pt idx="354">
                  <c:v>28.384000000000015</c:v>
                </c:pt>
                <c:pt idx="355">
                  <c:v>34.463999999999999</c:v>
                </c:pt>
                <c:pt idx="356">
                  <c:v>43.230999999999995</c:v>
                </c:pt>
                <c:pt idx="357">
                  <c:v>54.093999999999994</c:v>
                </c:pt>
                <c:pt idx="358">
                  <c:v>53.725999999999999</c:v>
                </c:pt>
                <c:pt idx="359">
                  <c:v>52.49799999999999</c:v>
                </c:pt>
                <c:pt idx="360">
                  <c:v>51.302000000000021</c:v>
                </c:pt>
                <c:pt idx="361">
                  <c:v>58.435000000000002</c:v>
                </c:pt>
                <c:pt idx="362">
                  <c:v>47.427999999999997</c:v>
                </c:pt>
                <c:pt idx="363">
                  <c:v>50.172000000000025</c:v>
                </c:pt>
                <c:pt idx="364">
                  <c:v>51.833000000000027</c:v>
                </c:pt>
                <c:pt idx="365">
                  <c:v>57.444000000000017</c:v>
                </c:pt>
                <c:pt idx="366">
                  <c:v>55.412000000000035</c:v>
                </c:pt>
                <c:pt idx="367">
                  <c:v>54.028999999999996</c:v>
                </c:pt>
                <c:pt idx="368">
                  <c:v>54.293000000000006</c:v>
                </c:pt>
                <c:pt idx="369">
                  <c:v>57.551000000000045</c:v>
                </c:pt>
                <c:pt idx="370">
                  <c:v>56.043000000000006</c:v>
                </c:pt>
                <c:pt idx="371">
                  <c:v>49.982000000000028</c:v>
                </c:pt>
                <c:pt idx="372">
                  <c:v>46.602000000000032</c:v>
                </c:pt>
                <c:pt idx="373">
                  <c:v>43.422000000000025</c:v>
                </c:pt>
                <c:pt idx="374">
                  <c:v>44.875999999999976</c:v>
                </c:pt>
                <c:pt idx="375">
                  <c:v>58.984000000000037</c:v>
                </c:pt>
                <c:pt idx="376">
                  <c:v>54.749000000000024</c:v>
                </c:pt>
                <c:pt idx="377">
                  <c:v>55.637999999999977</c:v>
                </c:pt>
                <c:pt idx="378">
                  <c:v>21.920999999999992</c:v>
                </c:pt>
                <c:pt idx="379">
                  <c:v>15.171999999999969</c:v>
                </c:pt>
                <c:pt idx="380">
                  <c:v>8.7839999999999918</c:v>
                </c:pt>
                <c:pt idx="381">
                  <c:v>10.536999999999978</c:v>
                </c:pt>
                <c:pt idx="382">
                  <c:v>19.276999999999987</c:v>
                </c:pt>
                <c:pt idx="383">
                  <c:v>21.766999999999996</c:v>
                </c:pt>
                <c:pt idx="384">
                  <c:v>25.670999999999992</c:v>
                </c:pt>
                <c:pt idx="385">
                  <c:v>23.246999999999957</c:v>
                </c:pt>
                <c:pt idx="386">
                  <c:v>23.51400000000001</c:v>
                </c:pt>
                <c:pt idx="387">
                  <c:v>20.813999999999965</c:v>
                </c:pt>
                <c:pt idx="388">
                  <c:v>28.564999999999998</c:v>
                </c:pt>
                <c:pt idx="389">
                  <c:v>26.633000000000038</c:v>
                </c:pt>
                <c:pt idx="390">
                  <c:v>27.057999999999993</c:v>
                </c:pt>
                <c:pt idx="391">
                  <c:v>27.988999999999976</c:v>
                </c:pt>
                <c:pt idx="392">
                  <c:v>28.97399999999999</c:v>
                </c:pt>
                <c:pt idx="393">
                  <c:v>26.949000000000012</c:v>
                </c:pt>
                <c:pt idx="394">
                  <c:v>15.651999999999987</c:v>
                </c:pt>
                <c:pt idx="395">
                  <c:v>1.1539999999999964</c:v>
                </c:pt>
                <c:pt idx="396">
                  <c:v>0.32800000000003138</c:v>
                </c:pt>
                <c:pt idx="397">
                  <c:v>1.9270000000000209</c:v>
                </c:pt>
                <c:pt idx="398">
                  <c:v>1.5289999999999964</c:v>
                </c:pt>
                <c:pt idx="399">
                  <c:v>5.6100000000000136</c:v>
                </c:pt>
                <c:pt idx="400">
                  <c:v>12.754000000000019</c:v>
                </c:pt>
                <c:pt idx="401">
                  <c:v>21.376000000000033</c:v>
                </c:pt>
                <c:pt idx="402">
                  <c:v>9.4780000000000086</c:v>
                </c:pt>
                <c:pt idx="403">
                  <c:v>15.391999999999996</c:v>
                </c:pt>
                <c:pt idx="404">
                  <c:v>16.273000000000025</c:v>
                </c:pt>
                <c:pt idx="405">
                  <c:v>20.579999999999984</c:v>
                </c:pt>
                <c:pt idx="406">
                  <c:v>21.854000000000042</c:v>
                </c:pt>
                <c:pt idx="407">
                  <c:v>17.314000000000021</c:v>
                </c:pt>
                <c:pt idx="408">
                  <c:v>15.168999999999983</c:v>
                </c:pt>
                <c:pt idx="409">
                  <c:v>13.567999999999984</c:v>
                </c:pt>
                <c:pt idx="410">
                  <c:v>8.1510000000000105</c:v>
                </c:pt>
                <c:pt idx="411">
                  <c:v>20.22199999999998</c:v>
                </c:pt>
                <c:pt idx="412">
                  <c:v>22.812999999999988</c:v>
                </c:pt>
                <c:pt idx="413">
                  <c:v>23.682000000000016</c:v>
                </c:pt>
                <c:pt idx="414">
                  <c:v>27.120000000000005</c:v>
                </c:pt>
                <c:pt idx="415">
                  <c:v>28.920000000000016</c:v>
                </c:pt>
                <c:pt idx="416">
                  <c:v>28.980999999999995</c:v>
                </c:pt>
                <c:pt idx="417">
                  <c:v>41.451000000000022</c:v>
                </c:pt>
                <c:pt idx="418">
                  <c:v>46.952999999999975</c:v>
                </c:pt>
                <c:pt idx="419">
                  <c:v>47.23599999999999</c:v>
                </c:pt>
                <c:pt idx="420">
                  <c:v>44.826000000000022</c:v>
                </c:pt>
                <c:pt idx="421">
                  <c:v>46.004000000000019</c:v>
                </c:pt>
                <c:pt idx="422">
                  <c:v>49.03000000000003</c:v>
                </c:pt>
                <c:pt idx="423">
                  <c:v>47.878000000000043</c:v>
                </c:pt>
                <c:pt idx="424">
                  <c:v>45.114000000000033</c:v>
                </c:pt>
                <c:pt idx="425">
                  <c:v>43.795000000000016</c:v>
                </c:pt>
                <c:pt idx="426">
                  <c:v>44.980999999999995</c:v>
                </c:pt>
                <c:pt idx="427">
                  <c:v>37.146000000000015</c:v>
                </c:pt>
                <c:pt idx="428">
                  <c:v>40.959000000000003</c:v>
                </c:pt>
                <c:pt idx="429">
                  <c:v>41.355000000000018</c:v>
                </c:pt>
                <c:pt idx="430">
                  <c:v>51.586999999999989</c:v>
                </c:pt>
                <c:pt idx="431">
                  <c:v>53.129000000000019</c:v>
                </c:pt>
                <c:pt idx="432">
                  <c:v>53.536000000000001</c:v>
                </c:pt>
                <c:pt idx="433">
                  <c:v>62.029000000000053</c:v>
                </c:pt>
                <c:pt idx="434">
                  <c:v>64.31</c:v>
                </c:pt>
                <c:pt idx="435">
                  <c:v>63.779999999999973</c:v>
                </c:pt>
                <c:pt idx="436">
                  <c:v>66.166999999999973</c:v>
                </c:pt>
                <c:pt idx="437">
                  <c:v>67.922000000000025</c:v>
                </c:pt>
                <c:pt idx="438">
                  <c:v>68.625</c:v>
                </c:pt>
                <c:pt idx="439">
                  <c:v>72.899000000000001</c:v>
                </c:pt>
                <c:pt idx="440">
                  <c:v>72.531000000000034</c:v>
                </c:pt>
                <c:pt idx="441">
                  <c:v>73.751999999999981</c:v>
                </c:pt>
                <c:pt idx="442">
                  <c:v>73.369000000000028</c:v>
                </c:pt>
                <c:pt idx="443">
                  <c:v>76.89100000000002</c:v>
                </c:pt>
                <c:pt idx="444">
                  <c:v>78.369000000000028</c:v>
                </c:pt>
                <c:pt idx="445">
                  <c:v>78.544999999999987</c:v>
                </c:pt>
                <c:pt idx="446">
                  <c:v>80.335000000000008</c:v>
                </c:pt>
                <c:pt idx="447">
                  <c:v>81.711000000000013</c:v>
                </c:pt>
                <c:pt idx="448">
                  <c:v>82.358000000000004</c:v>
                </c:pt>
                <c:pt idx="449">
                  <c:v>81.159999999999968</c:v>
                </c:pt>
                <c:pt idx="450">
                  <c:v>82.032000000000011</c:v>
                </c:pt>
                <c:pt idx="451">
                  <c:v>86.551999999999992</c:v>
                </c:pt>
                <c:pt idx="452">
                  <c:v>87.13</c:v>
                </c:pt>
                <c:pt idx="453">
                  <c:v>86.953000000000003</c:v>
                </c:pt>
                <c:pt idx="454">
                  <c:v>84.996999999999986</c:v>
                </c:pt>
                <c:pt idx="455">
                  <c:v>87.425999999999988</c:v>
                </c:pt>
                <c:pt idx="456">
                  <c:v>87.406000000000034</c:v>
                </c:pt>
                <c:pt idx="457">
                  <c:v>83.393999999999977</c:v>
                </c:pt>
                <c:pt idx="458">
                  <c:v>83.141999999999996</c:v>
                </c:pt>
                <c:pt idx="459">
                  <c:v>84.282000000000039</c:v>
                </c:pt>
                <c:pt idx="460">
                  <c:v>82.850999999999999</c:v>
                </c:pt>
                <c:pt idx="461">
                  <c:v>84.221000000000032</c:v>
                </c:pt>
                <c:pt idx="462">
                  <c:v>77.510999999999996</c:v>
                </c:pt>
                <c:pt idx="463">
                  <c:v>69.252999999999986</c:v>
                </c:pt>
                <c:pt idx="464">
                  <c:v>69.730999999999995</c:v>
                </c:pt>
                <c:pt idx="465">
                  <c:v>70.413000000000011</c:v>
                </c:pt>
                <c:pt idx="466">
                  <c:v>71.153999999999996</c:v>
                </c:pt>
                <c:pt idx="467">
                  <c:v>71.689000000000021</c:v>
                </c:pt>
                <c:pt idx="468">
                  <c:v>73.343999999999994</c:v>
                </c:pt>
                <c:pt idx="469">
                  <c:v>73.957999999999998</c:v>
                </c:pt>
                <c:pt idx="470">
                  <c:v>75.051999999999964</c:v>
                </c:pt>
                <c:pt idx="471">
                  <c:v>76.506000000000029</c:v>
                </c:pt>
                <c:pt idx="472">
                  <c:v>78.429000000000002</c:v>
                </c:pt>
                <c:pt idx="473">
                  <c:v>77.206000000000017</c:v>
                </c:pt>
                <c:pt idx="474">
                  <c:v>77.475999999999971</c:v>
                </c:pt>
                <c:pt idx="475">
                  <c:v>75.706999999999994</c:v>
                </c:pt>
                <c:pt idx="476">
                  <c:v>75.016999999999996</c:v>
                </c:pt>
                <c:pt idx="477">
                  <c:v>76.480000000000018</c:v>
                </c:pt>
                <c:pt idx="478">
                  <c:v>77.138000000000034</c:v>
                </c:pt>
                <c:pt idx="479">
                  <c:v>77.884000000000015</c:v>
                </c:pt>
                <c:pt idx="480">
                  <c:v>79.713999999999999</c:v>
                </c:pt>
                <c:pt idx="481">
                  <c:v>81.403999999999996</c:v>
                </c:pt>
                <c:pt idx="482">
                  <c:v>84.227000000000032</c:v>
                </c:pt>
                <c:pt idx="483">
                  <c:v>81.75</c:v>
                </c:pt>
                <c:pt idx="484">
                  <c:v>81.508999999999986</c:v>
                </c:pt>
                <c:pt idx="485">
                  <c:v>83.006000000000029</c:v>
                </c:pt>
                <c:pt idx="486">
                  <c:v>84.045999999999992</c:v>
                </c:pt>
                <c:pt idx="487">
                  <c:v>83.37700000000001</c:v>
                </c:pt>
                <c:pt idx="488">
                  <c:v>85.418000000000006</c:v>
                </c:pt>
                <c:pt idx="489">
                  <c:v>85.78000000000003</c:v>
                </c:pt>
                <c:pt idx="490">
                  <c:v>87.586999999999961</c:v>
                </c:pt>
                <c:pt idx="491">
                  <c:v>83.269000000000005</c:v>
                </c:pt>
                <c:pt idx="492">
                  <c:v>88.085000000000008</c:v>
                </c:pt>
                <c:pt idx="493">
                  <c:v>91.218000000000018</c:v>
                </c:pt>
                <c:pt idx="494">
                  <c:v>86.98399999999998</c:v>
                </c:pt>
                <c:pt idx="495">
                  <c:v>86.448000000000008</c:v>
                </c:pt>
                <c:pt idx="496">
                  <c:v>85.031000000000034</c:v>
                </c:pt>
                <c:pt idx="497">
                  <c:v>87.196000000000026</c:v>
                </c:pt>
                <c:pt idx="498">
                  <c:v>90.934000000000026</c:v>
                </c:pt>
                <c:pt idx="499">
                  <c:v>91.062999999999988</c:v>
                </c:pt>
                <c:pt idx="500">
                  <c:v>91.312999999999988</c:v>
                </c:pt>
                <c:pt idx="501">
                  <c:v>89.298999999999978</c:v>
                </c:pt>
                <c:pt idx="502">
                  <c:v>89.712999999999965</c:v>
                </c:pt>
                <c:pt idx="503">
                  <c:v>91.001000000000005</c:v>
                </c:pt>
                <c:pt idx="504">
                  <c:v>89.22999999999999</c:v>
                </c:pt>
                <c:pt idx="505">
                  <c:v>90.387000000000029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D0-4895-8709-6236A8645828}"/>
            </c:ext>
          </c:extLst>
        </c:ser>
        <c:ser>
          <c:idx val="7"/>
          <c:order val="7"/>
          <c:tx>
            <c:strRef>
              <c:f>'directH (vw)'!$C$30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(vw)'!$F$30:$SQ$30</c:f>
              <c:numCache>
                <c:formatCode>0</c:formatCode>
                <c:ptCount val="506"/>
                <c:pt idx="0">
                  <c:v>170.77199999999999</c:v>
                </c:pt>
                <c:pt idx="1">
                  <c:v>147.768</c:v>
                </c:pt>
                <c:pt idx="2">
                  <c:v>140.37699999999995</c:v>
                </c:pt>
                <c:pt idx="3">
                  <c:v>123.46300000000002</c:v>
                </c:pt>
                <c:pt idx="4">
                  <c:v>119.76300000000003</c:v>
                </c:pt>
                <c:pt idx="5">
                  <c:v>116.95499999999998</c:v>
                </c:pt>
                <c:pt idx="6">
                  <c:v>110.89100000000002</c:v>
                </c:pt>
                <c:pt idx="7">
                  <c:v>118.02099999999996</c:v>
                </c:pt>
                <c:pt idx="8">
                  <c:v>106.75700000000001</c:v>
                </c:pt>
                <c:pt idx="9">
                  <c:v>125.268</c:v>
                </c:pt>
                <c:pt idx="10">
                  <c:v>132.27900000000002</c:v>
                </c:pt>
                <c:pt idx="11">
                  <c:v>140.35500000000002</c:v>
                </c:pt>
                <c:pt idx="12">
                  <c:v>145.59300000000002</c:v>
                </c:pt>
                <c:pt idx="13">
                  <c:v>137.67400000000001</c:v>
                </c:pt>
                <c:pt idx="14">
                  <c:v>136.47300000000001</c:v>
                </c:pt>
                <c:pt idx="15">
                  <c:v>121.25299999999999</c:v>
                </c:pt>
                <c:pt idx="16">
                  <c:v>132.959</c:v>
                </c:pt>
                <c:pt idx="17">
                  <c:v>17.98399999999998</c:v>
                </c:pt>
                <c:pt idx="18">
                  <c:v>109.37300000000002</c:v>
                </c:pt>
                <c:pt idx="19">
                  <c:v>96.132999999999981</c:v>
                </c:pt>
                <c:pt idx="20">
                  <c:v>26.136000000000024</c:v>
                </c:pt>
                <c:pt idx="21">
                  <c:v>-21.5</c:v>
                </c:pt>
                <c:pt idx="22">
                  <c:v>-78.393000000000029</c:v>
                </c:pt>
                <c:pt idx="23">
                  <c:v>-77.194000000000017</c:v>
                </c:pt>
                <c:pt idx="24">
                  <c:v>-72.062999999999988</c:v>
                </c:pt>
                <c:pt idx="25">
                  <c:v>-61.260999999999967</c:v>
                </c:pt>
                <c:pt idx="26">
                  <c:v>-53.015999999999963</c:v>
                </c:pt>
                <c:pt idx="27">
                  <c:v>-64.882999999999981</c:v>
                </c:pt>
                <c:pt idx="28">
                  <c:v>-122.93</c:v>
                </c:pt>
                <c:pt idx="29">
                  <c:v>-110.71300000000002</c:v>
                </c:pt>
                <c:pt idx="30">
                  <c:v>-111.31899999999996</c:v>
                </c:pt>
                <c:pt idx="31">
                  <c:v>-122.36299999999994</c:v>
                </c:pt>
                <c:pt idx="32">
                  <c:v>-150.13500000000005</c:v>
                </c:pt>
                <c:pt idx="33">
                  <c:v>-183.86099999999999</c:v>
                </c:pt>
                <c:pt idx="34">
                  <c:v>-211.27700000000004</c:v>
                </c:pt>
                <c:pt idx="35">
                  <c:v>-203.44</c:v>
                </c:pt>
                <c:pt idx="36">
                  <c:v>-186.08899999999994</c:v>
                </c:pt>
                <c:pt idx="37">
                  <c:v>-154.52399999999994</c:v>
                </c:pt>
                <c:pt idx="38">
                  <c:v>-155.19899999999996</c:v>
                </c:pt>
                <c:pt idx="39">
                  <c:v>-195.79199999999997</c:v>
                </c:pt>
                <c:pt idx="40">
                  <c:v>-165.61900000000003</c:v>
                </c:pt>
                <c:pt idx="41">
                  <c:v>-169.76</c:v>
                </c:pt>
                <c:pt idx="42">
                  <c:v>-179.375</c:v>
                </c:pt>
                <c:pt idx="43">
                  <c:v>-184.26800000000003</c:v>
                </c:pt>
                <c:pt idx="44">
                  <c:v>-111.58199999999994</c:v>
                </c:pt>
                <c:pt idx="45">
                  <c:v>-91.489000000000033</c:v>
                </c:pt>
                <c:pt idx="46">
                  <c:v>-45.402000000000044</c:v>
                </c:pt>
                <c:pt idx="47">
                  <c:v>-29.873999999999967</c:v>
                </c:pt>
                <c:pt idx="48">
                  <c:v>-62.415999999999997</c:v>
                </c:pt>
                <c:pt idx="49">
                  <c:v>-106.22399999999993</c:v>
                </c:pt>
                <c:pt idx="50">
                  <c:v>-167.55599999999998</c:v>
                </c:pt>
                <c:pt idx="51">
                  <c:v>-158.90500000000003</c:v>
                </c:pt>
                <c:pt idx="52">
                  <c:v>-117.84100000000001</c:v>
                </c:pt>
                <c:pt idx="53">
                  <c:v>-40.375</c:v>
                </c:pt>
                <c:pt idx="54">
                  <c:v>-13.67900000000003</c:v>
                </c:pt>
                <c:pt idx="55">
                  <c:v>52.375</c:v>
                </c:pt>
                <c:pt idx="56">
                  <c:v>92.988</c:v>
                </c:pt>
                <c:pt idx="57">
                  <c:v>-4.4209999999999923</c:v>
                </c:pt>
                <c:pt idx="58">
                  <c:v>-129.2650000000001</c:v>
                </c:pt>
                <c:pt idx="59">
                  <c:v>-182.36599999999999</c:v>
                </c:pt>
                <c:pt idx="60">
                  <c:v>-234.00200000000007</c:v>
                </c:pt>
                <c:pt idx="61">
                  <c:v>-237.87199999999996</c:v>
                </c:pt>
                <c:pt idx="62">
                  <c:v>-211.3660000000001</c:v>
                </c:pt>
                <c:pt idx="63">
                  <c:v>-191.22400000000005</c:v>
                </c:pt>
                <c:pt idx="64">
                  <c:v>-162.1339999999999</c:v>
                </c:pt>
                <c:pt idx="65">
                  <c:v>-176.68899999999996</c:v>
                </c:pt>
                <c:pt idx="66">
                  <c:v>-38.215000000000032</c:v>
                </c:pt>
                <c:pt idx="67">
                  <c:v>-24.317999999999984</c:v>
                </c:pt>
                <c:pt idx="68">
                  <c:v>12.003999999999962</c:v>
                </c:pt>
                <c:pt idx="69">
                  <c:v>-123.95699999999999</c:v>
                </c:pt>
                <c:pt idx="70">
                  <c:v>-94.815999999999917</c:v>
                </c:pt>
                <c:pt idx="71">
                  <c:v>-27.45799999999997</c:v>
                </c:pt>
                <c:pt idx="72">
                  <c:v>-133.67599999999993</c:v>
                </c:pt>
                <c:pt idx="73">
                  <c:v>-130.28100000000006</c:v>
                </c:pt>
                <c:pt idx="74">
                  <c:v>26.786999999999921</c:v>
                </c:pt>
                <c:pt idx="75">
                  <c:v>62.547000000000025</c:v>
                </c:pt>
                <c:pt idx="76">
                  <c:v>75.810999999999979</c:v>
                </c:pt>
                <c:pt idx="77">
                  <c:v>77.857000000000028</c:v>
                </c:pt>
                <c:pt idx="78">
                  <c:v>161.755</c:v>
                </c:pt>
                <c:pt idx="79">
                  <c:v>171.85599999999999</c:v>
                </c:pt>
                <c:pt idx="80">
                  <c:v>176.71899999999997</c:v>
                </c:pt>
                <c:pt idx="81">
                  <c:v>223.54300000000001</c:v>
                </c:pt>
                <c:pt idx="82">
                  <c:v>221.18300000000002</c:v>
                </c:pt>
                <c:pt idx="83">
                  <c:v>226.79699999999997</c:v>
                </c:pt>
                <c:pt idx="84">
                  <c:v>225.63</c:v>
                </c:pt>
                <c:pt idx="85">
                  <c:v>193.81100000000001</c:v>
                </c:pt>
                <c:pt idx="86">
                  <c:v>186.73300000000003</c:v>
                </c:pt>
                <c:pt idx="87">
                  <c:v>225.108</c:v>
                </c:pt>
                <c:pt idx="88">
                  <c:v>217.40299999999996</c:v>
                </c:pt>
                <c:pt idx="89">
                  <c:v>220.18900000000002</c:v>
                </c:pt>
                <c:pt idx="90">
                  <c:v>226.875</c:v>
                </c:pt>
                <c:pt idx="91">
                  <c:v>214.46300000000002</c:v>
                </c:pt>
                <c:pt idx="92">
                  <c:v>211.96499999999997</c:v>
                </c:pt>
                <c:pt idx="93">
                  <c:v>211.999</c:v>
                </c:pt>
                <c:pt idx="94">
                  <c:v>210.542</c:v>
                </c:pt>
                <c:pt idx="95">
                  <c:v>208.19399999999996</c:v>
                </c:pt>
                <c:pt idx="96">
                  <c:v>208.08799999999999</c:v>
                </c:pt>
                <c:pt idx="97">
                  <c:v>207.83500000000004</c:v>
                </c:pt>
                <c:pt idx="98">
                  <c:v>205.47699999999998</c:v>
                </c:pt>
                <c:pt idx="99">
                  <c:v>207.48700000000002</c:v>
                </c:pt>
                <c:pt idx="100">
                  <c:v>206.69799999999998</c:v>
                </c:pt>
                <c:pt idx="101">
                  <c:v>204.72800000000001</c:v>
                </c:pt>
                <c:pt idx="102">
                  <c:v>202.80300000000003</c:v>
                </c:pt>
                <c:pt idx="103">
                  <c:v>201.12900000000002</c:v>
                </c:pt>
                <c:pt idx="104">
                  <c:v>204.75</c:v>
                </c:pt>
                <c:pt idx="105">
                  <c:v>201.994</c:v>
                </c:pt>
                <c:pt idx="106">
                  <c:v>203.06700000000001</c:v>
                </c:pt>
                <c:pt idx="107">
                  <c:v>198.42599999999999</c:v>
                </c:pt>
                <c:pt idx="108">
                  <c:v>197.70499999999998</c:v>
                </c:pt>
                <c:pt idx="109">
                  <c:v>192.709</c:v>
                </c:pt>
                <c:pt idx="110">
                  <c:v>197.04599999999999</c:v>
                </c:pt>
                <c:pt idx="111">
                  <c:v>199.084</c:v>
                </c:pt>
                <c:pt idx="112">
                  <c:v>197.39299999999997</c:v>
                </c:pt>
                <c:pt idx="113">
                  <c:v>194.43799999999999</c:v>
                </c:pt>
                <c:pt idx="114">
                  <c:v>195.07799999999997</c:v>
                </c:pt>
                <c:pt idx="115">
                  <c:v>192.61300000000003</c:v>
                </c:pt>
                <c:pt idx="116">
                  <c:v>191.87500000000003</c:v>
                </c:pt>
                <c:pt idx="117">
                  <c:v>190.863</c:v>
                </c:pt>
                <c:pt idx="118">
                  <c:v>187.00700000000001</c:v>
                </c:pt>
                <c:pt idx="119">
                  <c:v>186.24499999999998</c:v>
                </c:pt>
                <c:pt idx="120">
                  <c:v>185.59799999999998</c:v>
                </c:pt>
                <c:pt idx="121">
                  <c:v>188.33</c:v>
                </c:pt>
                <c:pt idx="122">
                  <c:v>185.58700000000005</c:v>
                </c:pt>
                <c:pt idx="123">
                  <c:v>189.21999999999997</c:v>
                </c:pt>
                <c:pt idx="124">
                  <c:v>194.50700000000001</c:v>
                </c:pt>
                <c:pt idx="125">
                  <c:v>193.98100000000002</c:v>
                </c:pt>
                <c:pt idx="126">
                  <c:v>196.60000000000002</c:v>
                </c:pt>
                <c:pt idx="127">
                  <c:v>194.31299999999999</c:v>
                </c:pt>
                <c:pt idx="128">
                  <c:v>187.20700000000002</c:v>
                </c:pt>
                <c:pt idx="129">
                  <c:v>186.69099999999997</c:v>
                </c:pt>
                <c:pt idx="130">
                  <c:v>188.26</c:v>
                </c:pt>
                <c:pt idx="131">
                  <c:v>188.39</c:v>
                </c:pt>
                <c:pt idx="132">
                  <c:v>186.20399999999998</c:v>
                </c:pt>
                <c:pt idx="133">
                  <c:v>186.73399999999998</c:v>
                </c:pt>
                <c:pt idx="134">
                  <c:v>185.72499999999999</c:v>
                </c:pt>
                <c:pt idx="135">
                  <c:v>184.19499999999999</c:v>
                </c:pt>
                <c:pt idx="136">
                  <c:v>186.84899999999999</c:v>
                </c:pt>
                <c:pt idx="137">
                  <c:v>186.53100000000001</c:v>
                </c:pt>
                <c:pt idx="138">
                  <c:v>187.49400000000003</c:v>
                </c:pt>
                <c:pt idx="139">
                  <c:v>184.84299999999996</c:v>
                </c:pt>
                <c:pt idx="140">
                  <c:v>189.089</c:v>
                </c:pt>
                <c:pt idx="141">
                  <c:v>187.00600000000003</c:v>
                </c:pt>
                <c:pt idx="142">
                  <c:v>189.27299999999997</c:v>
                </c:pt>
                <c:pt idx="143">
                  <c:v>190.03200000000004</c:v>
                </c:pt>
                <c:pt idx="144">
                  <c:v>188.25400000000002</c:v>
                </c:pt>
                <c:pt idx="145">
                  <c:v>188.505</c:v>
                </c:pt>
                <c:pt idx="146">
                  <c:v>194.672</c:v>
                </c:pt>
                <c:pt idx="147">
                  <c:v>190.30600000000004</c:v>
                </c:pt>
                <c:pt idx="148">
                  <c:v>195.24800000000002</c:v>
                </c:pt>
                <c:pt idx="149">
                  <c:v>193.35899999999998</c:v>
                </c:pt>
                <c:pt idx="150">
                  <c:v>192.79600000000002</c:v>
                </c:pt>
                <c:pt idx="151">
                  <c:v>195.78500000000003</c:v>
                </c:pt>
                <c:pt idx="152">
                  <c:v>194.40100000000001</c:v>
                </c:pt>
                <c:pt idx="153">
                  <c:v>198.15999999999997</c:v>
                </c:pt>
                <c:pt idx="154">
                  <c:v>196.25199999999998</c:v>
                </c:pt>
                <c:pt idx="155">
                  <c:v>198.14200000000002</c:v>
                </c:pt>
                <c:pt idx="156">
                  <c:v>198.59199999999998</c:v>
                </c:pt>
                <c:pt idx="157">
                  <c:v>198.37600000000003</c:v>
                </c:pt>
                <c:pt idx="158">
                  <c:v>199.18100000000004</c:v>
                </c:pt>
                <c:pt idx="159">
                  <c:v>199.93300000000002</c:v>
                </c:pt>
                <c:pt idx="160">
                  <c:v>193.29500000000002</c:v>
                </c:pt>
                <c:pt idx="161">
                  <c:v>191.453</c:v>
                </c:pt>
                <c:pt idx="162">
                  <c:v>193.01300000000001</c:v>
                </c:pt>
                <c:pt idx="163">
                  <c:v>198.26100000000002</c:v>
                </c:pt>
                <c:pt idx="164">
                  <c:v>193.227</c:v>
                </c:pt>
                <c:pt idx="165">
                  <c:v>192.238</c:v>
                </c:pt>
                <c:pt idx="166">
                  <c:v>190.38900000000001</c:v>
                </c:pt>
                <c:pt idx="167">
                  <c:v>197.63899999999998</c:v>
                </c:pt>
                <c:pt idx="168">
                  <c:v>202.13</c:v>
                </c:pt>
                <c:pt idx="169">
                  <c:v>206.11999999999998</c:v>
                </c:pt>
                <c:pt idx="170">
                  <c:v>203.82400000000001</c:v>
                </c:pt>
                <c:pt idx="171">
                  <c:v>204.77300000000002</c:v>
                </c:pt>
                <c:pt idx="172">
                  <c:v>205.61100000000002</c:v>
                </c:pt>
                <c:pt idx="173">
                  <c:v>209.13799999999998</c:v>
                </c:pt>
                <c:pt idx="174">
                  <c:v>213.00300000000001</c:v>
                </c:pt>
                <c:pt idx="175">
                  <c:v>214.49200000000002</c:v>
                </c:pt>
                <c:pt idx="176">
                  <c:v>211.08300000000003</c:v>
                </c:pt>
                <c:pt idx="177">
                  <c:v>210.54599999999999</c:v>
                </c:pt>
                <c:pt idx="178">
                  <c:v>209.29899999999998</c:v>
                </c:pt>
                <c:pt idx="179">
                  <c:v>210.98700000000002</c:v>
                </c:pt>
                <c:pt idx="180">
                  <c:v>203.202</c:v>
                </c:pt>
                <c:pt idx="181">
                  <c:v>204.12900000000002</c:v>
                </c:pt>
                <c:pt idx="182">
                  <c:v>204.13800000000001</c:v>
                </c:pt>
                <c:pt idx="183">
                  <c:v>201.227</c:v>
                </c:pt>
                <c:pt idx="184">
                  <c:v>201.43300000000002</c:v>
                </c:pt>
                <c:pt idx="185">
                  <c:v>203.61</c:v>
                </c:pt>
                <c:pt idx="186">
                  <c:v>207.48999999999998</c:v>
                </c:pt>
                <c:pt idx="187">
                  <c:v>204.96900000000002</c:v>
                </c:pt>
                <c:pt idx="188">
                  <c:v>202.56199999999998</c:v>
                </c:pt>
                <c:pt idx="189">
                  <c:v>205.57500000000002</c:v>
                </c:pt>
                <c:pt idx="190">
                  <c:v>204.15899999999999</c:v>
                </c:pt>
                <c:pt idx="191">
                  <c:v>207.62399999999997</c:v>
                </c:pt>
                <c:pt idx="192">
                  <c:v>205.60499999999999</c:v>
                </c:pt>
                <c:pt idx="193">
                  <c:v>205.20500000000001</c:v>
                </c:pt>
                <c:pt idx="194">
                  <c:v>203.31300000000002</c:v>
                </c:pt>
                <c:pt idx="195">
                  <c:v>201.40699999999998</c:v>
                </c:pt>
                <c:pt idx="196">
                  <c:v>208.58999999999997</c:v>
                </c:pt>
                <c:pt idx="197">
                  <c:v>206.49699999999999</c:v>
                </c:pt>
                <c:pt idx="198">
                  <c:v>205.72600000000003</c:v>
                </c:pt>
                <c:pt idx="199">
                  <c:v>198.78599999999997</c:v>
                </c:pt>
                <c:pt idx="200">
                  <c:v>202.57500000000002</c:v>
                </c:pt>
                <c:pt idx="201">
                  <c:v>210.26900000000001</c:v>
                </c:pt>
                <c:pt idx="202">
                  <c:v>216.03699999999998</c:v>
                </c:pt>
                <c:pt idx="203">
                  <c:v>210.30300000000003</c:v>
                </c:pt>
                <c:pt idx="204">
                  <c:v>226.673</c:v>
                </c:pt>
                <c:pt idx="205">
                  <c:v>206.37400000000002</c:v>
                </c:pt>
                <c:pt idx="206">
                  <c:v>211.95500000000001</c:v>
                </c:pt>
                <c:pt idx="207">
                  <c:v>215.47300000000001</c:v>
                </c:pt>
                <c:pt idx="208">
                  <c:v>217.74100000000001</c:v>
                </c:pt>
                <c:pt idx="209">
                  <c:v>215.40800000000002</c:v>
                </c:pt>
                <c:pt idx="210">
                  <c:v>218.041</c:v>
                </c:pt>
                <c:pt idx="211">
                  <c:v>220.17500000000001</c:v>
                </c:pt>
                <c:pt idx="212">
                  <c:v>220.49700000000001</c:v>
                </c:pt>
                <c:pt idx="213">
                  <c:v>219.70400000000001</c:v>
                </c:pt>
                <c:pt idx="214">
                  <c:v>222.42400000000001</c:v>
                </c:pt>
                <c:pt idx="215">
                  <c:v>225.89699999999999</c:v>
                </c:pt>
                <c:pt idx="216">
                  <c:v>221.68200000000002</c:v>
                </c:pt>
                <c:pt idx="217">
                  <c:v>218.14</c:v>
                </c:pt>
                <c:pt idx="218">
                  <c:v>221.16800000000001</c:v>
                </c:pt>
                <c:pt idx="219">
                  <c:v>220.15300000000002</c:v>
                </c:pt>
                <c:pt idx="220">
                  <c:v>219.983</c:v>
                </c:pt>
                <c:pt idx="221">
                  <c:v>222.96799999999999</c:v>
                </c:pt>
                <c:pt idx="222">
                  <c:v>220.4</c:v>
                </c:pt>
                <c:pt idx="223">
                  <c:v>222.80799999999999</c:v>
                </c:pt>
                <c:pt idx="224">
                  <c:v>225.48600000000002</c:v>
                </c:pt>
                <c:pt idx="225">
                  <c:v>226.87400000000002</c:v>
                </c:pt>
                <c:pt idx="226">
                  <c:v>215.67500000000001</c:v>
                </c:pt>
                <c:pt idx="227">
                  <c:v>213.30299999999997</c:v>
                </c:pt>
                <c:pt idx="228">
                  <c:v>218.03000000000003</c:v>
                </c:pt>
                <c:pt idx="229">
                  <c:v>223.392</c:v>
                </c:pt>
                <c:pt idx="230">
                  <c:v>220.97800000000001</c:v>
                </c:pt>
                <c:pt idx="231">
                  <c:v>214.19199999999998</c:v>
                </c:pt>
                <c:pt idx="232">
                  <c:v>209.846</c:v>
                </c:pt>
                <c:pt idx="233">
                  <c:v>219.70699999999999</c:v>
                </c:pt>
                <c:pt idx="234">
                  <c:v>215.33500000000004</c:v>
                </c:pt>
                <c:pt idx="235">
                  <c:v>211.23999999999998</c:v>
                </c:pt>
                <c:pt idx="236">
                  <c:v>208.36200000000002</c:v>
                </c:pt>
                <c:pt idx="237">
                  <c:v>217.565</c:v>
                </c:pt>
                <c:pt idx="238">
                  <c:v>217.6</c:v>
                </c:pt>
                <c:pt idx="239">
                  <c:v>212.75899999999999</c:v>
                </c:pt>
                <c:pt idx="240">
                  <c:v>211.786</c:v>
                </c:pt>
                <c:pt idx="241">
                  <c:v>200.78399999999999</c:v>
                </c:pt>
                <c:pt idx="242">
                  <c:v>197.017</c:v>
                </c:pt>
                <c:pt idx="243">
                  <c:v>193.33699999999996</c:v>
                </c:pt>
                <c:pt idx="244">
                  <c:v>186.03199999999998</c:v>
                </c:pt>
                <c:pt idx="245">
                  <c:v>190.38499999999999</c:v>
                </c:pt>
                <c:pt idx="246">
                  <c:v>193.49700000000001</c:v>
                </c:pt>
                <c:pt idx="247">
                  <c:v>191.13300000000001</c:v>
                </c:pt>
                <c:pt idx="248">
                  <c:v>185.75199999999998</c:v>
                </c:pt>
                <c:pt idx="249">
                  <c:v>188.458</c:v>
                </c:pt>
                <c:pt idx="250">
                  <c:v>187.54300000000001</c:v>
                </c:pt>
                <c:pt idx="251">
                  <c:v>180.977</c:v>
                </c:pt>
                <c:pt idx="252">
                  <c:v>181.62899999999999</c:v>
                </c:pt>
                <c:pt idx="253">
                  <c:v>187.50099999999998</c:v>
                </c:pt>
                <c:pt idx="254">
                  <c:v>193.56200000000001</c:v>
                </c:pt>
                <c:pt idx="255">
                  <c:v>189.02099999999999</c:v>
                </c:pt>
                <c:pt idx="256">
                  <c:v>183.83499999999998</c:v>
                </c:pt>
                <c:pt idx="257">
                  <c:v>183.40599999999998</c:v>
                </c:pt>
                <c:pt idx="258">
                  <c:v>184.61399999999998</c:v>
                </c:pt>
                <c:pt idx="259">
                  <c:v>189.11399999999998</c:v>
                </c:pt>
                <c:pt idx="260">
                  <c:v>188.48600000000002</c:v>
                </c:pt>
                <c:pt idx="261">
                  <c:v>195.35300000000004</c:v>
                </c:pt>
                <c:pt idx="262">
                  <c:v>197.06200000000001</c:v>
                </c:pt>
                <c:pt idx="263">
                  <c:v>195.93600000000004</c:v>
                </c:pt>
                <c:pt idx="264">
                  <c:v>194.81399999999999</c:v>
                </c:pt>
                <c:pt idx="265">
                  <c:v>186.96699999999998</c:v>
                </c:pt>
                <c:pt idx="266">
                  <c:v>183.97400000000002</c:v>
                </c:pt>
                <c:pt idx="267">
                  <c:v>188.85599999999999</c:v>
                </c:pt>
                <c:pt idx="268">
                  <c:v>187.98399999999998</c:v>
                </c:pt>
                <c:pt idx="269">
                  <c:v>188.20599999999999</c:v>
                </c:pt>
                <c:pt idx="270">
                  <c:v>194.17400000000001</c:v>
                </c:pt>
                <c:pt idx="271">
                  <c:v>206.52100000000002</c:v>
                </c:pt>
                <c:pt idx="272">
                  <c:v>208.52800000000002</c:v>
                </c:pt>
                <c:pt idx="273">
                  <c:v>208.31100000000001</c:v>
                </c:pt>
                <c:pt idx="274">
                  <c:v>206.66599999999997</c:v>
                </c:pt>
                <c:pt idx="275">
                  <c:v>201.00700000000003</c:v>
                </c:pt>
                <c:pt idx="276">
                  <c:v>193.22700000000003</c:v>
                </c:pt>
                <c:pt idx="277">
                  <c:v>181.86100000000002</c:v>
                </c:pt>
                <c:pt idx="278">
                  <c:v>181.33</c:v>
                </c:pt>
                <c:pt idx="279">
                  <c:v>186.18500000000003</c:v>
                </c:pt>
                <c:pt idx="280">
                  <c:v>181.24800000000002</c:v>
                </c:pt>
                <c:pt idx="281">
                  <c:v>181.79600000000002</c:v>
                </c:pt>
                <c:pt idx="282">
                  <c:v>171.75800000000004</c:v>
                </c:pt>
                <c:pt idx="283">
                  <c:v>170.69100000000003</c:v>
                </c:pt>
                <c:pt idx="284">
                  <c:v>172.30599999999998</c:v>
                </c:pt>
                <c:pt idx="285">
                  <c:v>178.63299999999998</c:v>
                </c:pt>
                <c:pt idx="286">
                  <c:v>181.22899999999998</c:v>
                </c:pt>
                <c:pt idx="287">
                  <c:v>182.922</c:v>
                </c:pt>
                <c:pt idx="288">
                  <c:v>181.291</c:v>
                </c:pt>
                <c:pt idx="289">
                  <c:v>180.25799999999998</c:v>
                </c:pt>
                <c:pt idx="290">
                  <c:v>174.18200000000002</c:v>
                </c:pt>
                <c:pt idx="291">
                  <c:v>158.11399999999998</c:v>
                </c:pt>
                <c:pt idx="292">
                  <c:v>155.78700000000001</c:v>
                </c:pt>
                <c:pt idx="293">
                  <c:v>157.53199999999998</c:v>
                </c:pt>
                <c:pt idx="294">
                  <c:v>151.28200000000001</c:v>
                </c:pt>
                <c:pt idx="295">
                  <c:v>152.595</c:v>
                </c:pt>
                <c:pt idx="296">
                  <c:v>168.16</c:v>
                </c:pt>
                <c:pt idx="297">
                  <c:v>173.136</c:v>
                </c:pt>
                <c:pt idx="298">
                  <c:v>172.459</c:v>
                </c:pt>
                <c:pt idx="299">
                  <c:v>176.52000000000004</c:v>
                </c:pt>
                <c:pt idx="300">
                  <c:v>173.87700000000004</c:v>
                </c:pt>
                <c:pt idx="301">
                  <c:v>173.429</c:v>
                </c:pt>
                <c:pt idx="302">
                  <c:v>173.37899999999996</c:v>
                </c:pt>
                <c:pt idx="303">
                  <c:v>159.6</c:v>
                </c:pt>
                <c:pt idx="304">
                  <c:v>173.52399999999997</c:v>
                </c:pt>
                <c:pt idx="305">
                  <c:v>169.73600000000002</c:v>
                </c:pt>
                <c:pt idx="306">
                  <c:v>169.81599999999997</c:v>
                </c:pt>
                <c:pt idx="307">
                  <c:v>165.881</c:v>
                </c:pt>
                <c:pt idx="308">
                  <c:v>171.67299999999997</c:v>
                </c:pt>
                <c:pt idx="309">
                  <c:v>175.17899999999997</c:v>
                </c:pt>
                <c:pt idx="310">
                  <c:v>170.94399999999999</c:v>
                </c:pt>
                <c:pt idx="311">
                  <c:v>161.12499999999997</c:v>
                </c:pt>
                <c:pt idx="312">
                  <c:v>159.33499999999998</c:v>
                </c:pt>
                <c:pt idx="313">
                  <c:v>155.249</c:v>
                </c:pt>
                <c:pt idx="314">
                  <c:v>154.471</c:v>
                </c:pt>
                <c:pt idx="315">
                  <c:v>159.49800000000002</c:v>
                </c:pt>
                <c:pt idx="316">
                  <c:v>160.86699999999999</c:v>
                </c:pt>
                <c:pt idx="317">
                  <c:v>159.78900000000002</c:v>
                </c:pt>
                <c:pt idx="318">
                  <c:v>163.14400000000003</c:v>
                </c:pt>
                <c:pt idx="319">
                  <c:v>164.26299999999998</c:v>
                </c:pt>
                <c:pt idx="320">
                  <c:v>160.90200000000002</c:v>
                </c:pt>
                <c:pt idx="321">
                  <c:v>159.84399999999999</c:v>
                </c:pt>
                <c:pt idx="322">
                  <c:v>163.33699999999999</c:v>
                </c:pt>
                <c:pt idx="323">
                  <c:v>151.67299999999997</c:v>
                </c:pt>
                <c:pt idx="324">
                  <c:v>146.59200000000001</c:v>
                </c:pt>
                <c:pt idx="325">
                  <c:v>151.39000000000001</c:v>
                </c:pt>
                <c:pt idx="326">
                  <c:v>147.54300000000001</c:v>
                </c:pt>
                <c:pt idx="327">
                  <c:v>147.20000000000002</c:v>
                </c:pt>
                <c:pt idx="328">
                  <c:v>160.035</c:v>
                </c:pt>
                <c:pt idx="329">
                  <c:v>160.023</c:v>
                </c:pt>
                <c:pt idx="330">
                  <c:v>151.49600000000001</c:v>
                </c:pt>
                <c:pt idx="331">
                  <c:v>156.53299999999999</c:v>
                </c:pt>
                <c:pt idx="332">
                  <c:v>153.43799999999999</c:v>
                </c:pt>
                <c:pt idx="333">
                  <c:v>145.517</c:v>
                </c:pt>
                <c:pt idx="334">
                  <c:v>141.44599999999997</c:v>
                </c:pt>
                <c:pt idx="335">
                  <c:v>137.97299999999998</c:v>
                </c:pt>
                <c:pt idx="336">
                  <c:v>134.41399999999996</c:v>
                </c:pt>
                <c:pt idx="337">
                  <c:v>128.58500000000001</c:v>
                </c:pt>
                <c:pt idx="338">
                  <c:v>126.59199999999998</c:v>
                </c:pt>
                <c:pt idx="339">
                  <c:v>126.089</c:v>
                </c:pt>
                <c:pt idx="340">
                  <c:v>124.06500000000003</c:v>
                </c:pt>
                <c:pt idx="341">
                  <c:v>130.411</c:v>
                </c:pt>
                <c:pt idx="342">
                  <c:v>137.72299999999998</c:v>
                </c:pt>
                <c:pt idx="343">
                  <c:v>124.66999999999996</c:v>
                </c:pt>
                <c:pt idx="344">
                  <c:v>111.68499999999995</c:v>
                </c:pt>
                <c:pt idx="345">
                  <c:v>106.42500000000001</c:v>
                </c:pt>
                <c:pt idx="346">
                  <c:v>103.56900000000002</c:v>
                </c:pt>
                <c:pt idx="347">
                  <c:v>108.32600000000002</c:v>
                </c:pt>
                <c:pt idx="348">
                  <c:v>107.553</c:v>
                </c:pt>
                <c:pt idx="349">
                  <c:v>106.15100000000001</c:v>
                </c:pt>
                <c:pt idx="350">
                  <c:v>104.899</c:v>
                </c:pt>
                <c:pt idx="351">
                  <c:v>105.84100000000001</c:v>
                </c:pt>
                <c:pt idx="352">
                  <c:v>104.58300000000003</c:v>
                </c:pt>
                <c:pt idx="353">
                  <c:v>91.88</c:v>
                </c:pt>
                <c:pt idx="354">
                  <c:v>82.675000000000011</c:v>
                </c:pt>
                <c:pt idx="355">
                  <c:v>89.091999999999985</c:v>
                </c:pt>
                <c:pt idx="356">
                  <c:v>90.79000000000002</c:v>
                </c:pt>
                <c:pt idx="357">
                  <c:v>91.996999999999957</c:v>
                </c:pt>
                <c:pt idx="358">
                  <c:v>89.213000000000022</c:v>
                </c:pt>
                <c:pt idx="359">
                  <c:v>90.939000000000021</c:v>
                </c:pt>
                <c:pt idx="360">
                  <c:v>88.93</c:v>
                </c:pt>
                <c:pt idx="361">
                  <c:v>92.22199999999998</c:v>
                </c:pt>
                <c:pt idx="362">
                  <c:v>85.786999999999978</c:v>
                </c:pt>
                <c:pt idx="363">
                  <c:v>87.927999999999997</c:v>
                </c:pt>
                <c:pt idx="364">
                  <c:v>86.946000000000026</c:v>
                </c:pt>
                <c:pt idx="365">
                  <c:v>89.151999999999987</c:v>
                </c:pt>
                <c:pt idx="366">
                  <c:v>89.978999999999985</c:v>
                </c:pt>
                <c:pt idx="367">
                  <c:v>89.182000000000016</c:v>
                </c:pt>
                <c:pt idx="368">
                  <c:v>90.047000000000025</c:v>
                </c:pt>
                <c:pt idx="369">
                  <c:v>90.921000000000049</c:v>
                </c:pt>
                <c:pt idx="370">
                  <c:v>89.150000000000034</c:v>
                </c:pt>
                <c:pt idx="371">
                  <c:v>88.843999999999994</c:v>
                </c:pt>
                <c:pt idx="372">
                  <c:v>90.671000000000049</c:v>
                </c:pt>
                <c:pt idx="373">
                  <c:v>91.94</c:v>
                </c:pt>
                <c:pt idx="374">
                  <c:v>88.26600000000002</c:v>
                </c:pt>
                <c:pt idx="375">
                  <c:v>96.619000000000028</c:v>
                </c:pt>
                <c:pt idx="376">
                  <c:v>89.392000000000053</c:v>
                </c:pt>
                <c:pt idx="377">
                  <c:v>92.076000000000022</c:v>
                </c:pt>
                <c:pt idx="378">
                  <c:v>70.994000000000028</c:v>
                </c:pt>
                <c:pt idx="379">
                  <c:v>68.45599999999996</c:v>
                </c:pt>
                <c:pt idx="380">
                  <c:v>61.763000000000034</c:v>
                </c:pt>
                <c:pt idx="381">
                  <c:v>60.62700000000001</c:v>
                </c:pt>
                <c:pt idx="382">
                  <c:v>72.538999999999987</c:v>
                </c:pt>
                <c:pt idx="383">
                  <c:v>81.110000000000014</c:v>
                </c:pt>
                <c:pt idx="384">
                  <c:v>79.468000000000018</c:v>
                </c:pt>
                <c:pt idx="385">
                  <c:v>78.477999999999952</c:v>
                </c:pt>
                <c:pt idx="386">
                  <c:v>80.300000000000011</c:v>
                </c:pt>
                <c:pt idx="387">
                  <c:v>79.596000000000004</c:v>
                </c:pt>
                <c:pt idx="388">
                  <c:v>85.355999999999995</c:v>
                </c:pt>
                <c:pt idx="389">
                  <c:v>84.175000000000011</c:v>
                </c:pt>
                <c:pt idx="390">
                  <c:v>87.309000000000026</c:v>
                </c:pt>
                <c:pt idx="391">
                  <c:v>87.257000000000005</c:v>
                </c:pt>
                <c:pt idx="392">
                  <c:v>88.872000000000014</c:v>
                </c:pt>
                <c:pt idx="393">
                  <c:v>93.572999999999979</c:v>
                </c:pt>
                <c:pt idx="394">
                  <c:v>77.795000000000016</c:v>
                </c:pt>
                <c:pt idx="395">
                  <c:v>65.938999999999965</c:v>
                </c:pt>
                <c:pt idx="396">
                  <c:v>62.538999999999987</c:v>
                </c:pt>
                <c:pt idx="397">
                  <c:v>67.876000000000033</c:v>
                </c:pt>
                <c:pt idx="398">
                  <c:v>71.63900000000001</c:v>
                </c:pt>
                <c:pt idx="399">
                  <c:v>78.199999999999989</c:v>
                </c:pt>
                <c:pt idx="400">
                  <c:v>95.487000000000023</c:v>
                </c:pt>
                <c:pt idx="401">
                  <c:v>105.16200000000003</c:v>
                </c:pt>
                <c:pt idx="402">
                  <c:v>92.552999999999997</c:v>
                </c:pt>
                <c:pt idx="403">
                  <c:v>99.088000000000022</c:v>
                </c:pt>
                <c:pt idx="404">
                  <c:v>101.62099999999998</c:v>
                </c:pt>
                <c:pt idx="405">
                  <c:v>99.118999999999971</c:v>
                </c:pt>
                <c:pt idx="406">
                  <c:v>99.778999999999996</c:v>
                </c:pt>
                <c:pt idx="407">
                  <c:v>99.18300000000005</c:v>
                </c:pt>
                <c:pt idx="408">
                  <c:v>95.995999999999981</c:v>
                </c:pt>
                <c:pt idx="409">
                  <c:v>92.889999999999986</c:v>
                </c:pt>
                <c:pt idx="410">
                  <c:v>92.855000000000018</c:v>
                </c:pt>
                <c:pt idx="411">
                  <c:v>101.62900000000002</c:v>
                </c:pt>
                <c:pt idx="412">
                  <c:v>100.76299999999998</c:v>
                </c:pt>
                <c:pt idx="413">
                  <c:v>102.89499999999998</c:v>
                </c:pt>
                <c:pt idx="414">
                  <c:v>99.212999999999994</c:v>
                </c:pt>
                <c:pt idx="415">
                  <c:v>99.156000000000034</c:v>
                </c:pt>
                <c:pt idx="416">
                  <c:v>96.947999999999979</c:v>
                </c:pt>
                <c:pt idx="417">
                  <c:v>108.667</c:v>
                </c:pt>
                <c:pt idx="418">
                  <c:v>112.053</c:v>
                </c:pt>
                <c:pt idx="419">
                  <c:v>107.06100000000001</c:v>
                </c:pt>
                <c:pt idx="420">
                  <c:v>107.203</c:v>
                </c:pt>
                <c:pt idx="421">
                  <c:v>107.26800000000003</c:v>
                </c:pt>
                <c:pt idx="422">
                  <c:v>112.19800000000001</c:v>
                </c:pt>
                <c:pt idx="423">
                  <c:v>113.38600000000002</c:v>
                </c:pt>
                <c:pt idx="424">
                  <c:v>112.04000000000002</c:v>
                </c:pt>
                <c:pt idx="425">
                  <c:v>111.68799999999999</c:v>
                </c:pt>
                <c:pt idx="426">
                  <c:v>100.435</c:v>
                </c:pt>
                <c:pt idx="427">
                  <c:v>102.84199999999998</c:v>
                </c:pt>
                <c:pt idx="428">
                  <c:v>107.172</c:v>
                </c:pt>
                <c:pt idx="429">
                  <c:v>107.62000000000003</c:v>
                </c:pt>
                <c:pt idx="430">
                  <c:v>116.69899999999998</c:v>
                </c:pt>
                <c:pt idx="431">
                  <c:v>115.74199999999999</c:v>
                </c:pt>
                <c:pt idx="432">
                  <c:v>116.08300000000003</c:v>
                </c:pt>
                <c:pt idx="433">
                  <c:v>119.70800000000003</c:v>
                </c:pt>
                <c:pt idx="434">
                  <c:v>118.49299999999999</c:v>
                </c:pt>
                <c:pt idx="435">
                  <c:v>116.10599999999997</c:v>
                </c:pt>
                <c:pt idx="436">
                  <c:v>118.72099999999998</c:v>
                </c:pt>
                <c:pt idx="437">
                  <c:v>120.43</c:v>
                </c:pt>
                <c:pt idx="438">
                  <c:v>120.33100000000002</c:v>
                </c:pt>
                <c:pt idx="439">
                  <c:v>130.82999999999998</c:v>
                </c:pt>
                <c:pt idx="440">
                  <c:v>132.51000000000002</c:v>
                </c:pt>
                <c:pt idx="441">
                  <c:v>132.35499999999996</c:v>
                </c:pt>
                <c:pt idx="442">
                  <c:v>128.65600000000003</c:v>
                </c:pt>
                <c:pt idx="443">
                  <c:v>130.44</c:v>
                </c:pt>
                <c:pt idx="444">
                  <c:v>131.05400000000003</c:v>
                </c:pt>
                <c:pt idx="445">
                  <c:v>132.36799999999999</c:v>
                </c:pt>
                <c:pt idx="446">
                  <c:v>132.98599999999999</c:v>
                </c:pt>
                <c:pt idx="447">
                  <c:v>135.65200000000002</c:v>
                </c:pt>
                <c:pt idx="448">
                  <c:v>134.876</c:v>
                </c:pt>
                <c:pt idx="449">
                  <c:v>133.89799999999997</c:v>
                </c:pt>
                <c:pt idx="450">
                  <c:v>130.57300000000001</c:v>
                </c:pt>
                <c:pt idx="451">
                  <c:v>131.96899999999999</c:v>
                </c:pt>
                <c:pt idx="452">
                  <c:v>133.143</c:v>
                </c:pt>
                <c:pt idx="453">
                  <c:v>132.214</c:v>
                </c:pt>
                <c:pt idx="454">
                  <c:v>130.84399999999999</c:v>
                </c:pt>
                <c:pt idx="455">
                  <c:v>132.42599999999999</c:v>
                </c:pt>
                <c:pt idx="456">
                  <c:v>134.20500000000001</c:v>
                </c:pt>
                <c:pt idx="457">
                  <c:v>136.03199999999998</c:v>
                </c:pt>
                <c:pt idx="458">
                  <c:v>135.596</c:v>
                </c:pt>
                <c:pt idx="459">
                  <c:v>133.07800000000003</c:v>
                </c:pt>
                <c:pt idx="460">
                  <c:v>132.124</c:v>
                </c:pt>
                <c:pt idx="461">
                  <c:v>131.32200000000003</c:v>
                </c:pt>
                <c:pt idx="462">
                  <c:v>125.876</c:v>
                </c:pt>
                <c:pt idx="463">
                  <c:v>119.68999999999997</c:v>
                </c:pt>
                <c:pt idx="464">
                  <c:v>119.58799999999999</c:v>
                </c:pt>
                <c:pt idx="465">
                  <c:v>120.232</c:v>
                </c:pt>
                <c:pt idx="466">
                  <c:v>123.42600000000002</c:v>
                </c:pt>
                <c:pt idx="467">
                  <c:v>125.65899999999999</c:v>
                </c:pt>
                <c:pt idx="468">
                  <c:v>129.36299999999997</c:v>
                </c:pt>
                <c:pt idx="469">
                  <c:v>134.20099999999999</c:v>
                </c:pt>
                <c:pt idx="470">
                  <c:v>134.94199999999998</c:v>
                </c:pt>
                <c:pt idx="471">
                  <c:v>134.14500000000004</c:v>
                </c:pt>
                <c:pt idx="472">
                  <c:v>138.03200000000001</c:v>
                </c:pt>
                <c:pt idx="473">
                  <c:v>138.72000000000003</c:v>
                </c:pt>
                <c:pt idx="474">
                  <c:v>137.39499999999998</c:v>
                </c:pt>
                <c:pt idx="475">
                  <c:v>135.887</c:v>
                </c:pt>
                <c:pt idx="476">
                  <c:v>135.81799999999998</c:v>
                </c:pt>
                <c:pt idx="477">
                  <c:v>137.52000000000001</c:v>
                </c:pt>
                <c:pt idx="478">
                  <c:v>136.76300000000001</c:v>
                </c:pt>
                <c:pt idx="479">
                  <c:v>137.87899999999999</c:v>
                </c:pt>
                <c:pt idx="480">
                  <c:v>144.20999999999998</c:v>
                </c:pt>
                <c:pt idx="481">
                  <c:v>146.53399999999999</c:v>
                </c:pt>
                <c:pt idx="482">
                  <c:v>149.07000000000002</c:v>
                </c:pt>
                <c:pt idx="483">
                  <c:v>147.934</c:v>
                </c:pt>
                <c:pt idx="484">
                  <c:v>146.44999999999999</c:v>
                </c:pt>
                <c:pt idx="485">
                  <c:v>149.20900000000003</c:v>
                </c:pt>
                <c:pt idx="486">
                  <c:v>150.11799999999999</c:v>
                </c:pt>
                <c:pt idx="487">
                  <c:v>148.821</c:v>
                </c:pt>
                <c:pt idx="488">
                  <c:v>148.14500000000001</c:v>
                </c:pt>
                <c:pt idx="489">
                  <c:v>153.53000000000003</c:v>
                </c:pt>
                <c:pt idx="490">
                  <c:v>154.26999999999998</c:v>
                </c:pt>
                <c:pt idx="491">
                  <c:v>153.41499999999999</c:v>
                </c:pt>
                <c:pt idx="492">
                  <c:v>154.99400000000003</c:v>
                </c:pt>
                <c:pt idx="493">
                  <c:v>156.119</c:v>
                </c:pt>
                <c:pt idx="494">
                  <c:v>146.42999999999998</c:v>
                </c:pt>
                <c:pt idx="495">
                  <c:v>145.613</c:v>
                </c:pt>
                <c:pt idx="496">
                  <c:v>143.94000000000003</c:v>
                </c:pt>
                <c:pt idx="497">
                  <c:v>146.02100000000002</c:v>
                </c:pt>
                <c:pt idx="498">
                  <c:v>150.80500000000004</c:v>
                </c:pt>
                <c:pt idx="499">
                  <c:v>149.73399999999998</c:v>
                </c:pt>
                <c:pt idx="500">
                  <c:v>150.57999999999998</c:v>
                </c:pt>
                <c:pt idx="501">
                  <c:v>147.44299999999998</c:v>
                </c:pt>
                <c:pt idx="502">
                  <c:v>147.44799999999998</c:v>
                </c:pt>
                <c:pt idx="503">
                  <c:v>145.696</c:v>
                </c:pt>
                <c:pt idx="504">
                  <c:v>146.46299999999999</c:v>
                </c:pt>
                <c:pt idx="505">
                  <c:v>149.39400000000003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D0-4895-8709-6236A8645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(vw)'!$F$5</c:f>
              <c:strCache>
                <c:ptCount val="1"/>
                <c:pt idx="0">
                  <c:v>23/06/2020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'directH (vw)'!$E$6:$E$14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(vw)'!$F$6:$F$14</c:f>
              <c:numCache>
                <c:formatCode>0</c:formatCode>
                <c:ptCount val="9"/>
                <c:pt idx="0">
                  <c:v>396.839</c:v>
                </c:pt>
                <c:pt idx="1">
                  <c:v>420.536</c:v>
                </c:pt>
                <c:pt idx="2">
                  <c:v>409.697</c:v>
                </c:pt>
                <c:pt idx="3">
                  <c:v>399.74</c:v>
                </c:pt>
                <c:pt idx="4">
                  <c:v>389.34100000000001</c:v>
                </c:pt>
                <c:pt idx="5">
                  <c:v>351.25</c:v>
                </c:pt>
                <c:pt idx="6">
                  <c:v>380.435</c:v>
                </c:pt>
                <c:pt idx="7">
                  <c:v>376.38400000000001</c:v>
                </c:pt>
                <c:pt idx="8">
                  <c:v>226.06700000000001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1-442A-9412-897414FD57CE}"/>
            </c:ext>
          </c:extLst>
        </c:ser>
        <c:ser>
          <c:idx val="1"/>
          <c:order val="1"/>
          <c:tx>
            <c:strRef>
              <c:f>'directH (vw)'!$S$5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(vw)'!$E$6:$E$14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(vw)'!$S$6:$S$14</c:f>
              <c:numCache>
                <c:formatCode>0</c:formatCode>
                <c:ptCount val="9"/>
                <c:pt idx="0">
                  <c:v>377.46600000000001</c:v>
                </c:pt>
                <c:pt idx="1">
                  <c:v>402.72699999999998</c:v>
                </c:pt>
                <c:pt idx="2">
                  <c:v>401.92399999999998</c:v>
                </c:pt>
                <c:pt idx="3">
                  <c:v>383.5</c:v>
                </c:pt>
                <c:pt idx="4">
                  <c:v>368.339</c:v>
                </c:pt>
                <c:pt idx="5">
                  <c:v>330.92399999999998</c:v>
                </c:pt>
                <c:pt idx="6">
                  <c:v>341.84800000000001</c:v>
                </c:pt>
                <c:pt idx="7">
                  <c:v>328.64</c:v>
                </c:pt>
                <c:pt idx="8">
                  <c:v>239.792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41-442A-9412-897414FD57CE}"/>
            </c:ext>
          </c:extLst>
        </c:ser>
        <c:ser>
          <c:idx val="2"/>
          <c:order val="2"/>
          <c:tx>
            <c:strRef>
              <c:f>'directH (vw)'!$AI$5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(vw)'!$E$6:$E$14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(vw)'!$AI$6:$AI$14</c:f>
              <c:numCache>
                <c:formatCode>0</c:formatCode>
                <c:ptCount val="9"/>
                <c:pt idx="0">
                  <c:v>402.81</c:v>
                </c:pt>
                <c:pt idx="1">
                  <c:v>452.94200000000001</c:v>
                </c:pt>
                <c:pt idx="2">
                  <c:v>453.08600000000001</c:v>
                </c:pt>
                <c:pt idx="3">
                  <c:v>426.57299999999998</c:v>
                </c:pt>
                <c:pt idx="4">
                  <c:v>429.14800000000002</c:v>
                </c:pt>
                <c:pt idx="5">
                  <c:v>388.35599999999999</c:v>
                </c:pt>
                <c:pt idx="6">
                  <c:v>408.09</c:v>
                </c:pt>
                <c:pt idx="7">
                  <c:v>383.48599999999999</c:v>
                </c:pt>
                <c:pt idx="8">
                  <c:v>513.52300000000002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41-442A-9412-897414FD5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(2)'!$B$6</c:f>
              <c:strCache>
                <c:ptCount val="1"/>
                <c:pt idx="0">
                  <c:v>BAYNGR 2 3/8 04/02/75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(2)'!$F$5:$IU$5</c:f>
              <c:numCache>
                <c:formatCode>dd\ mmm\ 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(2)'!$F$6:$IU$6</c:f>
              <c:numCache>
                <c:formatCode>0</c:formatCode>
                <c:ptCount val="250"/>
                <c:pt idx="0">
                  <c:v>285.99700000000001</c:v>
                </c:pt>
                <c:pt idx="1">
                  <c:v>295.25599999999997</c:v>
                </c:pt>
                <c:pt idx="2">
                  <c:v>302.822</c:v>
                </c:pt>
                <c:pt idx="3">
                  <c:v>301.08600000000001</c:v>
                </c:pt>
                <c:pt idx="4">
                  <c:v>300.65100000000001</c:v>
                </c:pt>
                <c:pt idx="5">
                  <c:v>297.59399999999999</c:v>
                </c:pt>
                <c:pt idx="6">
                  <c:v>297.08</c:v>
                </c:pt>
                <c:pt idx="7">
                  <c:v>294.58199999999999</c:v>
                </c:pt>
                <c:pt idx="8">
                  <c:v>317.53300000000002</c:v>
                </c:pt>
                <c:pt idx="9">
                  <c:v>309.16000000000003</c:v>
                </c:pt>
                <c:pt idx="10">
                  <c:v>305.39400000000001</c:v>
                </c:pt>
                <c:pt idx="11">
                  <c:v>292.17700000000002</c:v>
                </c:pt>
                <c:pt idx="12">
                  <c:v>279.89299999999997</c:v>
                </c:pt>
                <c:pt idx="13">
                  <c:v>336.68599999999998</c:v>
                </c:pt>
                <c:pt idx="14">
                  <c:v>333.464</c:v>
                </c:pt>
                <c:pt idx="15">
                  <c:v>334.33199999999999</c:v>
                </c:pt>
                <c:pt idx="16">
                  <c:v>286.79899999999998</c:v>
                </c:pt>
                <c:pt idx="17">
                  <c:v>240.608</c:v>
                </c:pt>
                <c:pt idx="18">
                  <c:v>210.559</c:v>
                </c:pt>
                <c:pt idx="19">
                  <c:v>219.37100000000001</c:v>
                </c:pt>
                <c:pt idx="20">
                  <c:v>246.18299999999999</c:v>
                </c:pt>
                <c:pt idx="21">
                  <c:v>256.71600000000001</c:v>
                </c:pt>
                <c:pt idx="22">
                  <c:v>272.27499999999998</c:v>
                </c:pt>
                <c:pt idx="23">
                  <c:v>267.85199999999998</c:v>
                </c:pt>
                <c:pt idx="24">
                  <c:v>257.04199999999997</c:v>
                </c:pt>
                <c:pt idx="25">
                  <c:v>240.482</c:v>
                </c:pt>
                <c:pt idx="26">
                  <c:v>232.91</c:v>
                </c:pt>
                <c:pt idx="27">
                  <c:v>254.83</c:v>
                </c:pt>
                <c:pt idx="28">
                  <c:v>300.267</c:v>
                </c:pt>
                <c:pt idx="29">
                  <c:v>298.35899999999998</c:v>
                </c:pt>
                <c:pt idx="30">
                  <c:v>298.255</c:v>
                </c:pt>
                <c:pt idx="31">
                  <c:v>307.791</c:v>
                </c:pt>
                <c:pt idx="32">
                  <c:v>327.01100000000002</c:v>
                </c:pt>
                <c:pt idx="33">
                  <c:v>351.91899999999998</c:v>
                </c:pt>
                <c:pt idx="34">
                  <c:v>353.26299999999998</c:v>
                </c:pt>
                <c:pt idx="35">
                  <c:v>350.63499999999999</c:v>
                </c:pt>
                <c:pt idx="36">
                  <c:v>336.47500000000002</c:v>
                </c:pt>
                <c:pt idx="37">
                  <c:v>325.52499999999998</c:v>
                </c:pt>
                <c:pt idx="38">
                  <c:v>317.738</c:v>
                </c:pt>
                <c:pt idx="39">
                  <c:v>323.58600000000001</c:v>
                </c:pt>
                <c:pt idx="40">
                  <c:v>316.70800000000003</c:v>
                </c:pt>
                <c:pt idx="41">
                  <c:v>315.71600000000001</c:v>
                </c:pt>
                <c:pt idx="42">
                  <c:v>317.83300000000003</c:v>
                </c:pt>
                <c:pt idx="43">
                  <c:v>319.32600000000002</c:v>
                </c:pt>
                <c:pt idx="44">
                  <c:v>278.65699999999998</c:v>
                </c:pt>
                <c:pt idx="45">
                  <c:v>271.99400000000003</c:v>
                </c:pt>
                <c:pt idx="46">
                  <c:v>262.995</c:v>
                </c:pt>
                <c:pt idx="47">
                  <c:v>257.68299999999999</c:v>
                </c:pt>
                <c:pt idx="48">
                  <c:v>279.137</c:v>
                </c:pt>
                <c:pt idx="49">
                  <c:v>283.76100000000002</c:v>
                </c:pt>
                <c:pt idx="50">
                  <c:v>292.27199999999999</c:v>
                </c:pt>
                <c:pt idx="51">
                  <c:v>292.36700000000002</c:v>
                </c:pt>
                <c:pt idx="52">
                  <c:v>288.05599999999998</c:v>
                </c:pt>
                <c:pt idx="53">
                  <c:v>287.60399999999998</c:v>
                </c:pt>
                <c:pt idx="54">
                  <c:v>290.32799999999997</c:v>
                </c:pt>
                <c:pt idx="55">
                  <c:v>281.70499999999998</c:v>
                </c:pt>
                <c:pt idx="56">
                  <c:v>292.03199999999998</c:v>
                </c:pt>
                <c:pt idx="57">
                  <c:v>358.81200000000001</c:v>
                </c:pt>
                <c:pt idx="58">
                  <c:v>412.85599999999999</c:v>
                </c:pt>
                <c:pt idx="59">
                  <c:v>442.75700000000001</c:v>
                </c:pt>
                <c:pt idx="60">
                  <c:v>482.68400000000003</c:v>
                </c:pt>
                <c:pt idx="61">
                  <c:v>504.66199999999998</c:v>
                </c:pt>
                <c:pt idx="62">
                  <c:v>503.327</c:v>
                </c:pt>
                <c:pt idx="63">
                  <c:v>521.22</c:v>
                </c:pt>
                <c:pt idx="64">
                  <c:v>541.88099999999997</c:v>
                </c:pt>
                <c:pt idx="65">
                  <c:v>552.37599999999998</c:v>
                </c:pt>
                <c:pt idx="66">
                  <c:v>566.16</c:v>
                </c:pt>
                <c:pt idx="67">
                  <c:v>607.97</c:v>
                </c:pt>
                <c:pt idx="68">
                  <c:v>653.34799999999996</c:v>
                </c:pt>
                <c:pt idx="69">
                  <c:v>795.06299999999999</c:v>
                </c:pt>
                <c:pt idx="70">
                  <c:v>824.846</c:v>
                </c:pt>
                <c:pt idx="71">
                  <c:v>807.84100000000001</c:v>
                </c:pt>
                <c:pt idx="72">
                  <c:v>856.12800000000004</c:v>
                </c:pt>
                <c:pt idx="73">
                  <c:v>832.47799999999995</c:v>
                </c:pt>
                <c:pt idx="74">
                  <c:v>623.19399999999996</c:v>
                </c:pt>
                <c:pt idx="75">
                  <c:v>472.62099999999998</c:v>
                </c:pt>
                <c:pt idx="76">
                  <c:v>384.55599999999998</c:v>
                </c:pt>
                <c:pt idx="77">
                  <c:v>369.12599999999998</c:v>
                </c:pt>
                <c:pt idx="78">
                  <c:v>305.47399999999999</c:v>
                </c:pt>
                <c:pt idx="79">
                  <c:v>294.65199999999999</c:v>
                </c:pt>
                <c:pt idx="80">
                  <c:v>310.10399999999998</c:v>
                </c:pt>
                <c:pt idx="81">
                  <c:v>248.417</c:v>
                </c:pt>
                <c:pt idx="82">
                  <c:v>210.72900000000001</c:v>
                </c:pt>
                <c:pt idx="83">
                  <c:v>201.98400000000001</c:v>
                </c:pt>
                <c:pt idx="84">
                  <c:v>209.92500000000001</c:v>
                </c:pt>
                <c:pt idx="85">
                  <c:v>232.65600000000001</c:v>
                </c:pt>
                <c:pt idx="86">
                  <c:v>235.261</c:v>
                </c:pt>
                <c:pt idx="87">
                  <c:v>208.715</c:v>
                </c:pt>
                <c:pt idx="88">
                  <c:v>186.899</c:v>
                </c:pt>
                <c:pt idx="89">
                  <c:v>181.55099999999999</c:v>
                </c:pt>
                <c:pt idx="90">
                  <c:v>172.51300000000001</c:v>
                </c:pt>
                <c:pt idx="91">
                  <c:v>153.82</c:v>
                </c:pt>
                <c:pt idx="92">
                  <c:v>156.20099999999999</c:v>
                </c:pt>
                <c:pt idx="93">
                  <c:v>159.886</c:v>
                </c:pt>
                <c:pt idx="94">
                  <c:v>163.63999999999999</c:v>
                </c:pt>
                <c:pt idx="95">
                  <c:v>165.48099999999999</c:v>
                </c:pt>
                <c:pt idx="96">
                  <c:v>163.88800000000001</c:v>
                </c:pt>
                <c:pt idx="97">
                  <c:v>162.78700000000001</c:v>
                </c:pt>
                <c:pt idx="98">
                  <c:v>161.85900000000001</c:v>
                </c:pt>
                <c:pt idx="99">
                  <c:v>162.97800000000001</c:v>
                </c:pt>
                <c:pt idx="100">
                  <c:v>164.89</c:v>
                </c:pt>
                <c:pt idx="101">
                  <c:v>164.34200000000001</c:v>
                </c:pt>
                <c:pt idx="102">
                  <c:v>161.363</c:v>
                </c:pt>
                <c:pt idx="103">
                  <c:v>164.38300000000001</c:v>
                </c:pt>
                <c:pt idx="104">
                  <c:v>167.51499999999999</c:v>
                </c:pt>
                <c:pt idx="105">
                  <c:v>173.68</c:v>
                </c:pt>
                <c:pt idx="106">
                  <c:v>172.71600000000001</c:v>
                </c:pt>
                <c:pt idx="107">
                  <c:v>171.292</c:v>
                </c:pt>
                <c:pt idx="108">
                  <c:v>167.22</c:v>
                </c:pt>
                <c:pt idx="109">
                  <c:v>167.37200000000001</c:v>
                </c:pt>
                <c:pt idx="110">
                  <c:v>168.137</c:v>
                </c:pt>
                <c:pt idx="111">
                  <c:v>153.846</c:v>
                </c:pt>
                <c:pt idx="112">
                  <c:v>157.52099999999999</c:v>
                </c:pt>
                <c:pt idx="113">
                  <c:v>151.77500000000001</c:v>
                </c:pt>
                <c:pt idx="114">
                  <c:v>149.791</c:v>
                </c:pt>
                <c:pt idx="115">
                  <c:v>149.05199999999999</c:v>
                </c:pt>
                <c:pt idx="116">
                  <c:v>151.46199999999999</c:v>
                </c:pt>
                <c:pt idx="117">
                  <c:v>159.786</c:v>
                </c:pt>
                <c:pt idx="118">
                  <c:v>168.62200000000001</c:v>
                </c:pt>
                <c:pt idx="119">
                  <c:v>171.858</c:v>
                </c:pt>
                <c:pt idx="120">
                  <c:v>174.214</c:v>
                </c:pt>
                <c:pt idx="121">
                  <c:v>177.167</c:v>
                </c:pt>
                <c:pt idx="122">
                  <c:v>181.32599999999999</c:v>
                </c:pt>
                <c:pt idx="123">
                  <c:v>184.13900000000001</c:v>
                </c:pt>
                <c:pt idx="124">
                  <c:v>169.98599999999999</c:v>
                </c:pt>
                <c:pt idx="125">
                  <c:v>166.54599999999999</c:v>
                </c:pt>
                <c:pt idx="126">
                  <c:v>165.244</c:v>
                </c:pt>
                <c:pt idx="127">
                  <c:v>162.209</c:v>
                </c:pt>
                <c:pt idx="128">
                  <c:v>160.28399999999999</c:v>
                </c:pt>
                <c:pt idx="129">
                  <c:v>160.261</c:v>
                </c:pt>
                <c:pt idx="130">
                  <c:v>161.17400000000001</c:v>
                </c:pt>
                <c:pt idx="131">
                  <c:v>161.69499999999999</c:v>
                </c:pt>
                <c:pt idx="132">
                  <c:v>161.69</c:v>
                </c:pt>
                <c:pt idx="133">
                  <c:v>165.94499999999999</c:v>
                </c:pt>
                <c:pt idx="134">
                  <c:v>167.41900000000001</c:v>
                </c:pt>
                <c:pt idx="135">
                  <c:v>168.08600000000001</c:v>
                </c:pt>
                <c:pt idx="136">
                  <c:v>170.535</c:v>
                </c:pt>
                <c:pt idx="137">
                  <c:v>170.08199999999999</c:v>
                </c:pt>
                <c:pt idx="138">
                  <c:v>170.23</c:v>
                </c:pt>
                <c:pt idx="139">
                  <c:v>178.767</c:v>
                </c:pt>
                <c:pt idx="140">
                  <c:v>179.11699999999999</c:v>
                </c:pt>
                <c:pt idx="141">
                  <c:v>179.34200000000001</c:v>
                </c:pt>
                <c:pt idx="142">
                  <c:v>180.03399999999999</c:v>
                </c:pt>
                <c:pt idx="143">
                  <c:v>186.285</c:v>
                </c:pt>
                <c:pt idx="144">
                  <c:v>191.41300000000001</c:v>
                </c:pt>
                <c:pt idx="145">
                  <c:v>196.75299999999999</c:v>
                </c:pt>
                <c:pt idx="146">
                  <c:v>196.46899999999999</c:v>
                </c:pt>
                <c:pt idx="147">
                  <c:v>191.61600000000001</c:v>
                </c:pt>
                <c:pt idx="148">
                  <c:v>194.94300000000001</c:v>
                </c:pt>
                <c:pt idx="149">
                  <c:v>197.19300000000001</c:v>
                </c:pt>
                <c:pt idx="150">
                  <c:v>192.999</c:v>
                </c:pt>
                <c:pt idx="151">
                  <c:v>191.66399999999999</c:v>
                </c:pt>
                <c:pt idx="152">
                  <c:v>198.529</c:v>
                </c:pt>
                <c:pt idx="153">
                  <c:v>206.95699999999999</c:v>
                </c:pt>
                <c:pt idx="154">
                  <c:v>212.45500000000001</c:v>
                </c:pt>
                <c:pt idx="155">
                  <c:v>213.083</c:v>
                </c:pt>
                <c:pt idx="156">
                  <c:v>206.00399999999999</c:v>
                </c:pt>
                <c:pt idx="157">
                  <c:v>201.34100000000001</c:v>
                </c:pt>
                <c:pt idx="158">
                  <c:v>200.33500000000001</c:v>
                </c:pt>
                <c:pt idx="159">
                  <c:v>198.83099999999999</c:v>
                </c:pt>
                <c:pt idx="160">
                  <c:v>196.97499999999999</c:v>
                </c:pt>
                <c:pt idx="161">
                  <c:v>192.72300000000001</c:v>
                </c:pt>
                <c:pt idx="162">
                  <c:v>191.447</c:v>
                </c:pt>
                <c:pt idx="163">
                  <c:v>183.12700000000001</c:v>
                </c:pt>
                <c:pt idx="164">
                  <c:v>180.46600000000001</c:v>
                </c:pt>
                <c:pt idx="165">
                  <c:v>187.13200000000001</c:v>
                </c:pt>
                <c:pt idx="166">
                  <c:v>180.36600000000001</c:v>
                </c:pt>
                <c:pt idx="167">
                  <c:v>188.05699999999999</c:v>
                </c:pt>
                <c:pt idx="168">
                  <c:v>200.19300000000001</c:v>
                </c:pt>
                <c:pt idx="169">
                  <c:v>201.565</c:v>
                </c:pt>
                <c:pt idx="170">
                  <c:v>204.55199999999999</c:v>
                </c:pt>
                <c:pt idx="171">
                  <c:v>197.53800000000001</c:v>
                </c:pt>
                <c:pt idx="172">
                  <c:v>194.79599999999999</c:v>
                </c:pt>
                <c:pt idx="173">
                  <c:v>202.536</c:v>
                </c:pt>
                <c:pt idx="174">
                  <c:v>206.81700000000001</c:v>
                </c:pt>
                <c:pt idx="175">
                  <c:v>208.86</c:v>
                </c:pt>
                <c:pt idx="176">
                  <c:v>209.453</c:v>
                </c:pt>
                <c:pt idx="177">
                  <c:v>212.89400000000001</c:v>
                </c:pt>
                <c:pt idx="178">
                  <c:v>216.214</c:v>
                </c:pt>
                <c:pt idx="179">
                  <c:v>216.57300000000001</c:v>
                </c:pt>
                <c:pt idx="180">
                  <c:v>217.40700000000001</c:v>
                </c:pt>
                <c:pt idx="181">
                  <c:v>216.703</c:v>
                </c:pt>
                <c:pt idx="182">
                  <c:v>220.71</c:v>
                </c:pt>
                <c:pt idx="183">
                  <c:v>221.42500000000001</c:v>
                </c:pt>
                <c:pt idx="184">
                  <c:v>229.46700000000001</c:v>
                </c:pt>
                <c:pt idx="185">
                  <c:v>234.262</c:v>
                </c:pt>
                <c:pt idx="186">
                  <c:v>236.137</c:v>
                </c:pt>
                <c:pt idx="187">
                  <c:v>233.816</c:v>
                </c:pt>
                <c:pt idx="188">
                  <c:v>238.68100000000001</c:v>
                </c:pt>
                <c:pt idx="189">
                  <c:v>240.03200000000001</c:v>
                </c:pt>
                <c:pt idx="190">
                  <c:v>233.11500000000001</c:v>
                </c:pt>
                <c:pt idx="191">
                  <c:v>228.56299999999999</c:v>
                </c:pt>
                <c:pt idx="192">
                  <c:v>241.75299999999999</c:v>
                </c:pt>
                <c:pt idx="193">
                  <c:v>242.761</c:v>
                </c:pt>
                <c:pt idx="194">
                  <c:v>252.51</c:v>
                </c:pt>
                <c:pt idx="195">
                  <c:v>254.68199999999999</c:v>
                </c:pt>
                <c:pt idx="196">
                  <c:v>249.20699999999999</c:v>
                </c:pt>
                <c:pt idx="197">
                  <c:v>248.751</c:v>
                </c:pt>
                <c:pt idx="198">
                  <c:v>244.49799999999999</c:v>
                </c:pt>
                <c:pt idx="199">
                  <c:v>250.35900000000001</c:v>
                </c:pt>
                <c:pt idx="200">
                  <c:v>250.215</c:v>
                </c:pt>
                <c:pt idx="201">
                  <c:v>240.36099999999999</c:v>
                </c:pt>
                <c:pt idx="202">
                  <c:v>233.12799999999999</c:v>
                </c:pt>
                <c:pt idx="203">
                  <c:v>229.643</c:v>
                </c:pt>
                <c:pt idx="204">
                  <c:v>229.07599999999999</c:v>
                </c:pt>
                <c:pt idx="205">
                  <c:v>259.66800000000001</c:v>
                </c:pt>
                <c:pt idx="206">
                  <c:v>255.345</c:v>
                </c:pt>
                <c:pt idx="207">
                  <c:v>245.1</c:v>
                </c:pt>
                <c:pt idx="208">
                  <c:v>237.14500000000001</c:v>
                </c:pt>
                <c:pt idx="209">
                  <c:v>235.42400000000001</c:v>
                </c:pt>
                <c:pt idx="210">
                  <c:v>240.28</c:v>
                </c:pt>
                <c:pt idx="211">
                  <c:v>237.77199999999999</c:v>
                </c:pt>
                <c:pt idx="212">
                  <c:v>235.803</c:v>
                </c:pt>
                <c:pt idx="213">
                  <c:v>233.42400000000001</c:v>
                </c:pt>
                <c:pt idx="214">
                  <c:v>233.386</c:v>
                </c:pt>
                <c:pt idx="215">
                  <c:v>234.11199999999999</c:v>
                </c:pt>
                <c:pt idx="216">
                  <c:v>228.06700000000001</c:v>
                </c:pt>
                <c:pt idx="217">
                  <c:v>230.03800000000001</c:v>
                </c:pt>
                <c:pt idx="218">
                  <c:v>227.17400000000001</c:v>
                </c:pt>
                <c:pt idx="219">
                  <c:v>224.684</c:v>
                </c:pt>
                <c:pt idx="220">
                  <c:v>235.46600000000001</c:v>
                </c:pt>
                <c:pt idx="221">
                  <c:v>248.47399999999999</c:v>
                </c:pt>
                <c:pt idx="222">
                  <c:v>258.76100000000002</c:v>
                </c:pt>
                <c:pt idx="223">
                  <c:v>270.13400000000001</c:v>
                </c:pt>
                <c:pt idx="224">
                  <c:v>269.93200000000002</c:v>
                </c:pt>
                <c:pt idx="225">
                  <c:v>265.21699999999998</c:v>
                </c:pt>
                <c:pt idx="226">
                  <c:v>257.94099999999997</c:v>
                </c:pt>
                <c:pt idx="227">
                  <c:v>246.51499999999999</c:v>
                </c:pt>
                <c:pt idx="228">
                  <c:v>236.345</c:v>
                </c:pt>
                <c:pt idx="229">
                  <c:v>252.67</c:v>
                </c:pt>
                <c:pt idx="230">
                  <c:v>272.00400000000002</c:v>
                </c:pt>
                <c:pt idx="231">
                  <c:v>282.99599999999998</c:v>
                </c:pt>
                <c:pt idx="232">
                  <c:v>305.54199999999997</c:v>
                </c:pt>
                <c:pt idx="233">
                  <c:v>293.93799999999999</c:v>
                </c:pt>
                <c:pt idx="234">
                  <c:v>288.75700000000001</c:v>
                </c:pt>
                <c:pt idx="235">
                  <c:v>280.923</c:v>
                </c:pt>
                <c:pt idx="236">
                  <c:v>265.86200000000002</c:v>
                </c:pt>
                <c:pt idx="237">
                  <c:v>240.04499999999999</c:v>
                </c:pt>
                <c:pt idx="238">
                  <c:v>233.83600000000001</c:v>
                </c:pt>
                <c:pt idx="239">
                  <c:v>233.91900000000001</c:v>
                </c:pt>
                <c:pt idx="240">
                  <c:v>252.72900000000001</c:v>
                </c:pt>
                <c:pt idx="241">
                  <c:v>261.892</c:v>
                </c:pt>
                <c:pt idx="242">
                  <c:v>273.07299999999998</c:v>
                </c:pt>
                <c:pt idx="243">
                  <c:v>274.94799999999998</c:v>
                </c:pt>
                <c:pt idx="244">
                  <c:v>273.125</c:v>
                </c:pt>
                <c:pt idx="245">
                  <c:v>261.327</c:v>
                </c:pt>
                <c:pt idx="246">
                  <c:v>255.64099999999999</c:v>
                </c:pt>
                <c:pt idx="247">
                  <c:v>264.755</c:v>
                </c:pt>
                <c:pt idx="248">
                  <c:v>263.43200000000002</c:v>
                </c:pt>
                <c:pt idx="249">
                  <c:v>261.55700000000002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F-44F9-ADA5-BEF9E588657D}"/>
            </c:ext>
          </c:extLst>
        </c:ser>
        <c:ser>
          <c:idx val="1"/>
          <c:order val="1"/>
          <c:tx>
            <c:strRef>
              <c:f>'directH (2)'!$B$7</c:f>
              <c:strCache>
                <c:ptCount val="1"/>
                <c:pt idx="0">
                  <c:v>BAYNGR 3 3/4 07/01/74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(2)'!$F$7:$IU$7</c:f>
              <c:numCache>
                <c:formatCode>0</c:formatCode>
                <c:ptCount val="250"/>
                <c:pt idx="0">
                  <c:v>299.91199999999998</c:v>
                </c:pt>
                <c:pt idx="1">
                  <c:v>304.483</c:v>
                </c:pt>
                <c:pt idx="2">
                  <c:v>310.22399999999999</c:v>
                </c:pt>
                <c:pt idx="3">
                  <c:v>308.86099999999999</c:v>
                </c:pt>
                <c:pt idx="4">
                  <c:v>304.267</c:v>
                </c:pt>
                <c:pt idx="5">
                  <c:v>302.66399999999999</c:v>
                </c:pt>
                <c:pt idx="6">
                  <c:v>297.483</c:v>
                </c:pt>
                <c:pt idx="7">
                  <c:v>295.84100000000001</c:v>
                </c:pt>
                <c:pt idx="8">
                  <c:v>313.88400000000001</c:v>
                </c:pt>
                <c:pt idx="9">
                  <c:v>306.12700000000001</c:v>
                </c:pt>
                <c:pt idx="10">
                  <c:v>305.56400000000002</c:v>
                </c:pt>
                <c:pt idx="11">
                  <c:v>296.32900000000001</c:v>
                </c:pt>
                <c:pt idx="12">
                  <c:v>286.36</c:v>
                </c:pt>
                <c:pt idx="13">
                  <c:v>313.33999999999997</c:v>
                </c:pt>
                <c:pt idx="14">
                  <c:v>308.428</c:v>
                </c:pt>
                <c:pt idx="15">
                  <c:v>308.14</c:v>
                </c:pt>
                <c:pt idx="16">
                  <c:v>278.23700000000002</c:v>
                </c:pt>
                <c:pt idx="17">
                  <c:v>248.65700000000001</c:v>
                </c:pt>
                <c:pt idx="18">
                  <c:v>226.58500000000001</c:v>
                </c:pt>
                <c:pt idx="19">
                  <c:v>234.38399999999999</c:v>
                </c:pt>
                <c:pt idx="20">
                  <c:v>262.59300000000002</c:v>
                </c:pt>
                <c:pt idx="21">
                  <c:v>271.70100000000002</c:v>
                </c:pt>
                <c:pt idx="22">
                  <c:v>289.80399999999997</c:v>
                </c:pt>
                <c:pt idx="23">
                  <c:v>286.47199999999998</c:v>
                </c:pt>
                <c:pt idx="24">
                  <c:v>280.83800000000002</c:v>
                </c:pt>
                <c:pt idx="25">
                  <c:v>270.65800000000002</c:v>
                </c:pt>
                <c:pt idx="26">
                  <c:v>269.75700000000001</c:v>
                </c:pt>
                <c:pt idx="27">
                  <c:v>292.76799999999997</c:v>
                </c:pt>
                <c:pt idx="28">
                  <c:v>332.07400000000001</c:v>
                </c:pt>
                <c:pt idx="29">
                  <c:v>335.91699999999997</c:v>
                </c:pt>
                <c:pt idx="30">
                  <c:v>335.166</c:v>
                </c:pt>
                <c:pt idx="31">
                  <c:v>339.98200000000003</c:v>
                </c:pt>
                <c:pt idx="32">
                  <c:v>355.18</c:v>
                </c:pt>
                <c:pt idx="33">
                  <c:v>372.32299999999998</c:v>
                </c:pt>
                <c:pt idx="34">
                  <c:v>378.39699999999999</c:v>
                </c:pt>
                <c:pt idx="35">
                  <c:v>378.91399999999999</c:v>
                </c:pt>
                <c:pt idx="36">
                  <c:v>369.96199999999999</c:v>
                </c:pt>
                <c:pt idx="37">
                  <c:v>363.79500000000002</c:v>
                </c:pt>
                <c:pt idx="38">
                  <c:v>361.15499999999997</c:v>
                </c:pt>
                <c:pt idx="39">
                  <c:v>365.16</c:v>
                </c:pt>
                <c:pt idx="40">
                  <c:v>362.524</c:v>
                </c:pt>
                <c:pt idx="41">
                  <c:v>361.89</c:v>
                </c:pt>
                <c:pt idx="42">
                  <c:v>361.54700000000003</c:v>
                </c:pt>
                <c:pt idx="43">
                  <c:v>361.47800000000001</c:v>
                </c:pt>
                <c:pt idx="44">
                  <c:v>342.28199999999998</c:v>
                </c:pt>
                <c:pt idx="45">
                  <c:v>334.851</c:v>
                </c:pt>
                <c:pt idx="46">
                  <c:v>330.36900000000003</c:v>
                </c:pt>
                <c:pt idx="47">
                  <c:v>326.10399999999998</c:v>
                </c:pt>
                <c:pt idx="48">
                  <c:v>344.51400000000001</c:v>
                </c:pt>
                <c:pt idx="49">
                  <c:v>353.13200000000001</c:v>
                </c:pt>
                <c:pt idx="50">
                  <c:v>358.733</c:v>
                </c:pt>
                <c:pt idx="51">
                  <c:v>362.85199999999998</c:v>
                </c:pt>
                <c:pt idx="52">
                  <c:v>355.447</c:v>
                </c:pt>
                <c:pt idx="53">
                  <c:v>353.97899999999998</c:v>
                </c:pt>
                <c:pt idx="54">
                  <c:v>358.02</c:v>
                </c:pt>
                <c:pt idx="55">
                  <c:v>346.84500000000003</c:v>
                </c:pt>
                <c:pt idx="56">
                  <c:v>346.702</c:v>
                </c:pt>
                <c:pt idx="57">
                  <c:v>397.64400000000001</c:v>
                </c:pt>
                <c:pt idx="58">
                  <c:v>429.82600000000002</c:v>
                </c:pt>
                <c:pt idx="59">
                  <c:v>454.6</c:v>
                </c:pt>
                <c:pt idx="60">
                  <c:v>499.48200000000003</c:v>
                </c:pt>
                <c:pt idx="61">
                  <c:v>520.15</c:v>
                </c:pt>
                <c:pt idx="62">
                  <c:v>523.55899999999997</c:v>
                </c:pt>
                <c:pt idx="63">
                  <c:v>532.94200000000001</c:v>
                </c:pt>
                <c:pt idx="64">
                  <c:v>544.96</c:v>
                </c:pt>
                <c:pt idx="65">
                  <c:v>559.67200000000003</c:v>
                </c:pt>
                <c:pt idx="66">
                  <c:v>566.21600000000001</c:v>
                </c:pt>
                <c:pt idx="67">
                  <c:v>585.76800000000003</c:v>
                </c:pt>
                <c:pt idx="68">
                  <c:v>619.79100000000005</c:v>
                </c:pt>
                <c:pt idx="69">
                  <c:v>696.37599999999998</c:v>
                </c:pt>
                <c:pt idx="70">
                  <c:v>729.89700000000005</c:v>
                </c:pt>
                <c:pt idx="71">
                  <c:v>704.95100000000002</c:v>
                </c:pt>
                <c:pt idx="72">
                  <c:v>728.01099999999997</c:v>
                </c:pt>
                <c:pt idx="73">
                  <c:v>717.56600000000003</c:v>
                </c:pt>
                <c:pt idx="74">
                  <c:v>549.56600000000003</c:v>
                </c:pt>
                <c:pt idx="75">
                  <c:v>465.87200000000001</c:v>
                </c:pt>
                <c:pt idx="76">
                  <c:v>389.12700000000001</c:v>
                </c:pt>
                <c:pt idx="77">
                  <c:v>374.82499999999999</c:v>
                </c:pt>
                <c:pt idx="78">
                  <c:v>330.2</c:v>
                </c:pt>
                <c:pt idx="79">
                  <c:v>318.726</c:v>
                </c:pt>
                <c:pt idx="80">
                  <c:v>338.67899999999997</c:v>
                </c:pt>
                <c:pt idx="81">
                  <c:v>275.76</c:v>
                </c:pt>
                <c:pt idx="82">
                  <c:v>245.16</c:v>
                </c:pt>
                <c:pt idx="83">
                  <c:v>236.98099999999999</c:v>
                </c:pt>
                <c:pt idx="84">
                  <c:v>242.47200000000001</c:v>
                </c:pt>
                <c:pt idx="85">
                  <c:v>257.81400000000002</c:v>
                </c:pt>
                <c:pt idx="86">
                  <c:v>257.661</c:v>
                </c:pt>
                <c:pt idx="87">
                  <c:v>238.636</c:v>
                </c:pt>
                <c:pt idx="88">
                  <c:v>216.31100000000001</c:v>
                </c:pt>
                <c:pt idx="89">
                  <c:v>207.066</c:v>
                </c:pt>
                <c:pt idx="90">
                  <c:v>199.97900000000001</c:v>
                </c:pt>
                <c:pt idx="91">
                  <c:v>182.42</c:v>
                </c:pt>
                <c:pt idx="92">
                  <c:v>184.08600000000001</c:v>
                </c:pt>
                <c:pt idx="93">
                  <c:v>187.30099999999999</c:v>
                </c:pt>
                <c:pt idx="94">
                  <c:v>189.41</c:v>
                </c:pt>
                <c:pt idx="95">
                  <c:v>188.649</c:v>
                </c:pt>
                <c:pt idx="96">
                  <c:v>187.81100000000001</c:v>
                </c:pt>
                <c:pt idx="97">
                  <c:v>188.60499999999999</c:v>
                </c:pt>
                <c:pt idx="98">
                  <c:v>187.72</c:v>
                </c:pt>
                <c:pt idx="99">
                  <c:v>188.346</c:v>
                </c:pt>
                <c:pt idx="100">
                  <c:v>190.01</c:v>
                </c:pt>
                <c:pt idx="101">
                  <c:v>189.05799999999999</c:v>
                </c:pt>
                <c:pt idx="102">
                  <c:v>187.69399999999999</c:v>
                </c:pt>
                <c:pt idx="103">
                  <c:v>191.83</c:v>
                </c:pt>
                <c:pt idx="104">
                  <c:v>198.34399999999999</c:v>
                </c:pt>
                <c:pt idx="105">
                  <c:v>206.20599999999999</c:v>
                </c:pt>
                <c:pt idx="106">
                  <c:v>205.077</c:v>
                </c:pt>
                <c:pt idx="107">
                  <c:v>204.14699999999999</c:v>
                </c:pt>
                <c:pt idx="108">
                  <c:v>200.292</c:v>
                </c:pt>
                <c:pt idx="109">
                  <c:v>199.3</c:v>
                </c:pt>
                <c:pt idx="110">
                  <c:v>202.28800000000001</c:v>
                </c:pt>
                <c:pt idx="111">
                  <c:v>190.898</c:v>
                </c:pt>
                <c:pt idx="112">
                  <c:v>195.636</c:v>
                </c:pt>
                <c:pt idx="113">
                  <c:v>189.25299999999999</c:v>
                </c:pt>
                <c:pt idx="114">
                  <c:v>188.935</c:v>
                </c:pt>
                <c:pt idx="115">
                  <c:v>188.21600000000001</c:v>
                </c:pt>
                <c:pt idx="116">
                  <c:v>192.94399999999999</c:v>
                </c:pt>
                <c:pt idx="117">
                  <c:v>203.00899999999999</c:v>
                </c:pt>
                <c:pt idx="118">
                  <c:v>210.209</c:v>
                </c:pt>
                <c:pt idx="119">
                  <c:v>210.48599999999999</c:v>
                </c:pt>
                <c:pt idx="120">
                  <c:v>213.28200000000001</c:v>
                </c:pt>
                <c:pt idx="121">
                  <c:v>216.24</c:v>
                </c:pt>
                <c:pt idx="122">
                  <c:v>217.988</c:v>
                </c:pt>
                <c:pt idx="123">
                  <c:v>222.38900000000001</c:v>
                </c:pt>
                <c:pt idx="124">
                  <c:v>216.78899999999999</c:v>
                </c:pt>
                <c:pt idx="125">
                  <c:v>212.95</c:v>
                </c:pt>
                <c:pt idx="126">
                  <c:v>211.46700000000001</c:v>
                </c:pt>
                <c:pt idx="127">
                  <c:v>206.595</c:v>
                </c:pt>
                <c:pt idx="128">
                  <c:v>205.09800000000001</c:v>
                </c:pt>
                <c:pt idx="129">
                  <c:v>203.761</c:v>
                </c:pt>
                <c:pt idx="130">
                  <c:v>207.804</c:v>
                </c:pt>
                <c:pt idx="131">
                  <c:v>208.13499999999999</c:v>
                </c:pt>
                <c:pt idx="132">
                  <c:v>206.61</c:v>
                </c:pt>
                <c:pt idx="133">
                  <c:v>210.56299999999999</c:v>
                </c:pt>
                <c:pt idx="134">
                  <c:v>209.82499999999999</c:v>
                </c:pt>
                <c:pt idx="135">
                  <c:v>211.39599999999999</c:v>
                </c:pt>
                <c:pt idx="136">
                  <c:v>216.292</c:v>
                </c:pt>
                <c:pt idx="137">
                  <c:v>217.76900000000001</c:v>
                </c:pt>
                <c:pt idx="138">
                  <c:v>220.38499999999999</c:v>
                </c:pt>
                <c:pt idx="139">
                  <c:v>227.87100000000001</c:v>
                </c:pt>
                <c:pt idx="140">
                  <c:v>229.43899999999999</c:v>
                </c:pt>
                <c:pt idx="141">
                  <c:v>228.93799999999999</c:v>
                </c:pt>
                <c:pt idx="142">
                  <c:v>229.23699999999999</c:v>
                </c:pt>
                <c:pt idx="143">
                  <c:v>231.86600000000001</c:v>
                </c:pt>
                <c:pt idx="144">
                  <c:v>235.36699999999999</c:v>
                </c:pt>
                <c:pt idx="145">
                  <c:v>240.74</c:v>
                </c:pt>
                <c:pt idx="146">
                  <c:v>243.45500000000001</c:v>
                </c:pt>
                <c:pt idx="147">
                  <c:v>234.91200000000001</c:v>
                </c:pt>
                <c:pt idx="148">
                  <c:v>238.47800000000001</c:v>
                </c:pt>
                <c:pt idx="149">
                  <c:v>240.38900000000001</c:v>
                </c:pt>
                <c:pt idx="150">
                  <c:v>241.20500000000001</c:v>
                </c:pt>
                <c:pt idx="151">
                  <c:v>239.37</c:v>
                </c:pt>
                <c:pt idx="152">
                  <c:v>242.904</c:v>
                </c:pt>
                <c:pt idx="153">
                  <c:v>248.63200000000001</c:v>
                </c:pt>
                <c:pt idx="154">
                  <c:v>250.822</c:v>
                </c:pt>
                <c:pt idx="155">
                  <c:v>252.56399999999999</c:v>
                </c:pt>
                <c:pt idx="156">
                  <c:v>247.25200000000001</c:v>
                </c:pt>
                <c:pt idx="157">
                  <c:v>244.78700000000001</c:v>
                </c:pt>
                <c:pt idx="158">
                  <c:v>245.982</c:v>
                </c:pt>
                <c:pt idx="159">
                  <c:v>245.18600000000001</c:v>
                </c:pt>
                <c:pt idx="160">
                  <c:v>241.20099999999999</c:v>
                </c:pt>
                <c:pt idx="161">
                  <c:v>235.31200000000001</c:v>
                </c:pt>
                <c:pt idx="162">
                  <c:v>235.51400000000001</c:v>
                </c:pt>
                <c:pt idx="163">
                  <c:v>231.51499999999999</c:v>
                </c:pt>
                <c:pt idx="164">
                  <c:v>224.52600000000001</c:v>
                </c:pt>
                <c:pt idx="165">
                  <c:v>222.74100000000001</c:v>
                </c:pt>
                <c:pt idx="166">
                  <c:v>212.30500000000001</c:v>
                </c:pt>
                <c:pt idx="167">
                  <c:v>218.26499999999999</c:v>
                </c:pt>
                <c:pt idx="168">
                  <c:v>229.94300000000001</c:v>
                </c:pt>
                <c:pt idx="169">
                  <c:v>231.63499999999999</c:v>
                </c:pt>
                <c:pt idx="170">
                  <c:v>229.245</c:v>
                </c:pt>
                <c:pt idx="171">
                  <c:v>225.18799999999999</c:v>
                </c:pt>
                <c:pt idx="172">
                  <c:v>222.15899999999999</c:v>
                </c:pt>
                <c:pt idx="173">
                  <c:v>224.53800000000001</c:v>
                </c:pt>
                <c:pt idx="174">
                  <c:v>229.346</c:v>
                </c:pt>
                <c:pt idx="175">
                  <c:v>229.916</c:v>
                </c:pt>
                <c:pt idx="176">
                  <c:v>229.91499999999999</c:v>
                </c:pt>
                <c:pt idx="177">
                  <c:v>231.68</c:v>
                </c:pt>
                <c:pt idx="178">
                  <c:v>233.541</c:v>
                </c:pt>
                <c:pt idx="179">
                  <c:v>235.63800000000001</c:v>
                </c:pt>
                <c:pt idx="180">
                  <c:v>235.11099999999999</c:v>
                </c:pt>
                <c:pt idx="181">
                  <c:v>235.69</c:v>
                </c:pt>
                <c:pt idx="182">
                  <c:v>238.00700000000001</c:v>
                </c:pt>
                <c:pt idx="183">
                  <c:v>239.07</c:v>
                </c:pt>
                <c:pt idx="184">
                  <c:v>248.393</c:v>
                </c:pt>
                <c:pt idx="185">
                  <c:v>253.101</c:v>
                </c:pt>
                <c:pt idx="186">
                  <c:v>255.87</c:v>
                </c:pt>
                <c:pt idx="187">
                  <c:v>254.25299999999999</c:v>
                </c:pt>
                <c:pt idx="188">
                  <c:v>258.46800000000002</c:v>
                </c:pt>
                <c:pt idx="189">
                  <c:v>261.60599999999999</c:v>
                </c:pt>
                <c:pt idx="190">
                  <c:v>255.54400000000001</c:v>
                </c:pt>
                <c:pt idx="191">
                  <c:v>253.25</c:v>
                </c:pt>
                <c:pt idx="192">
                  <c:v>261.32799999999997</c:v>
                </c:pt>
                <c:pt idx="193">
                  <c:v>261.613</c:v>
                </c:pt>
                <c:pt idx="194">
                  <c:v>269.512</c:v>
                </c:pt>
                <c:pt idx="195">
                  <c:v>271.702</c:v>
                </c:pt>
                <c:pt idx="196">
                  <c:v>268.404</c:v>
                </c:pt>
                <c:pt idx="197">
                  <c:v>269.04500000000002</c:v>
                </c:pt>
                <c:pt idx="198">
                  <c:v>265.60899999999998</c:v>
                </c:pt>
                <c:pt idx="199">
                  <c:v>270.416</c:v>
                </c:pt>
                <c:pt idx="200">
                  <c:v>267.22500000000002</c:v>
                </c:pt>
                <c:pt idx="201">
                  <c:v>261.113</c:v>
                </c:pt>
                <c:pt idx="202">
                  <c:v>257.66699999999997</c:v>
                </c:pt>
                <c:pt idx="203">
                  <c:v>254.495</c:v>
                </c:pt>
                <c:pt idx="204">
                  <c:v>256.70999999999998</c:v>
                </c:pt>
                <c:pt idx="205">
                  <c:v>283.55799999999999</c:v>
                </c:pt>
                <c:pt idx="206">
                  <c:v>281.29500000000002</c:v>
                </c:pt>
                <c:pt idx="207">
                  <c:v>274.57</c:v>
                </c:pt>
                <c:pt idx="208">
                  <c:v>272.53800000000001</c:v>
                </c:pt>
                <c:pt idx="209">
                  <c:v>269.46499999999997</c:v>
                </c:pt>
                <c:pt idx="210">
                  <c:v>275.32499999999999</c:v>
                </c:pt>
                <c:pt idx="211">
                  <c:v>275.07600000000002</c:v>
                </c:pt>
                <c:pt idx="212">
                  <c:v>272.95699999999999</c:v>
                </c:pt>
                <c:pt idx="213">
                  <c:v>271.26400000000001</c:v>
                </c:pt>
                <c:pt idx="214">
                  <c:v>271.86500000000001</c:v>
                </c:pt>
                <c:pt idx="215">
                  <c:v>272.13400000000001</c:v>
                </c:pt>
                <c:pt idx="216">
                  <c:v>267.07400000000001</c:v>
                </c:pt>
                <c:pt idx="217">
                  <c:v>262.89800000000002</c:v>
                </c:pt>
                <c:pt idx="218">
                  <c:v>265.23200000000003</c:v>
                </c:pt>
                <c:pt idx="219">
                  <c:v>266.46499999999997</c:v>
                </c:pt>
                <c:pt idx="220">
                  <c:v>274.31700000000001</c:v>
                </c:pt>
                <c:pt idx="221">
                  <c:v>286.18700000000001</c:v>
                </c:pt>
                <c:pt idx="222">
                  <c:v>292.83100000000002</c:v>
                </c:pt>
                <c:pt idx="223">
                  <c:v>305.5</c:v>
                </c:pt>
                <c:pt idx="224">
                  <c:v>308.45499999999998</c:v>
                </c:pt>
                <c:pt idx="225">
                  <c:v>299.58800000000002</c:v>
                </c:pt>
                <c:pt idx="226">
                  <c:v>294.25700000000001</c:v>
                </c:pt>
                <c:pt idx="227">
                  <c:v>285.488</c:v>
                </c:pt>
                <c:pt idx="228">
                  <c:v>276.721</c:v>
                </c:pt>
                <c:pt idx="229">
                  <c:v>291.22199999999998</c:v>
                </c:pt>
                <c:pt idx="230">
                  <c:v>302.84899999999999</c:v>
                </c:pt>
                <c:pt idx="231">
                  <c:v>311.12299999999999</c:v>
                </c:pt>
                <c:pt idx="232">
                  <c:v>322.24400000000003</c:v>
                </c:pt>
                <c:pt idx="233">
                  <c:v>315.09199999999998</c:v>
                </c:pt>
                <c:pt idx="234">
                  <c:v>312.03199999999998</c:v>
                </c:pt>
                <c:pt idx="235">
                  <c:v>310.66300000000001</c:v>
                </c:pt>
                <c:pt idx="236">
                  <c:v>300.22500000000002</c:v>
                </c:pt>
                <c:pt idx="237">
                  <c:v>280.50400000000002</c:v>
                </c:pt>
                <c:pt idx="238">
                  <c:v>275.334</c:v>
                </c:pt>
                <c:pt idx="239">
                  <c:v>275.76299999999998</c:v>
                </c:pt>
                <c:pt idx="240">
                  <c:v>288.27600000000001</c:v>
                </c:pt>
                <c:pt idx="241">
                  <c:v>296.387</c:v>
                </c:pt>
                <c:pt idx="242">
                  <c:v>302.84699999999998</c:v>
                </c:pt>
                <c:pt idx="243">
                  <c:v>303.73500000000001</c:v>
                </c:pt>
                <c:pt idx="244">
                  <c:v>303.22399999999999</c:v>
                </c:pt>
                <c:pt idx="245">
                  <c:v>294.79700000000003</c:v>
                </c:pt>
                <c:pt idx="246">
                  <c:v>291.53699999999998</c:v>
                </c:pt>
                <c:pt idx="247">
                  <c:v>294.702</c:v>
                </c:pt>
                <c:pt idx="248">
                  <c:v>291.91500000000002</c:v>
                </c:pt>
                <c:pt idx="249">
                  <c:v>293.346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0F-44F9-ADA5-BEF9E588657D}"/>
            </c:ext>
          </c:extLst>
        </c:ser>
        <c:ser>
          <c:idx val="2"/>
          <c:order val="2"/>
          <c:tx>
            <c:strRef>
              <c:f>'directH (2)'!$B$8</c:f>
              <c:strCache>
                <c:ptCount val="1"/>
                <c:pt idx="0">
                  <c:v>BAYNGR 2 3/8 11/12/79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(2)'!$F$8:$IT$8</c:f>
              <c:numCache>
                <c:formatCode>0</c:formatCode>
                <c:ptCount val="249"/>
                <c:pt idx="0">
                  <c:v>323.40100000000001</c:v>
                </c:pt>
                <c:pt idx="1">
                  <c:v>327.53199999999998</c:v>
                </c:pt>
                <c:pt idx="2">
                  <c:v>332.53300000000002</c:v>
                </c:pt>
                <c:pt idx="3">
                  <c:v>330.68599999999998</c:v>
                </c:pt>
                <c:pt idx="4">
                  <c:v>323.41399999999999</c:v>
                </c:pt>
                <c:pt idx="5">
                  <c:v>321.233</c:v>
                </c:pt>
                <c:pt idx="6">
                  <c:v>315.185</c:v>
                </c:pt>
                <c:pt idx="7">
                  <c:v>314.01900000000001</c:v>
                </c:pt>
                <c:pt idx="8">
                  <c:v>331.88900000000001</c:v>
                </c:pt>
                <c:pt idx="9">
                  <c:v>325.54599999999999</c:v>
                </c:pt>
                <c:pt idx="10">
                  <c:v>323.83999999999997</c:v>
                </c:pt>
                <c:pt idx="11">
                  <c:v>312.48500000000001</c:v>
                </c:pt>
                <c:pt idx="12">
                  <c:v>304.77300000000002</c:v>
                </c:pt>
                <c:pt idx="13">
                  <c:v>331.23599999999999</c:v>
                </c:pt>
                <c:pt idx="14">
                  <c:v>325.38099999999997</c:v>
                </c:pt>
                <c:pt idx="15">
                  <c:v>327.089</c:v>
                </c:pt>
                <c:pt idx="16">
                  <c:v>298.62599999999998</c:v>
                </c:pt>
                <c:pt idx="17">
                  <c:v>267.45800000000003</c:v>
                </c:pt>
                <c:pt idx="18">
                  <c:v>250.42699999999999</c:v>
                </c:pt>
                <c:pt idx="19">
                  <c:v>256.30599999999998</c:v>
                </c:pt>
                <c:pt idx="20">
                  <c:v>286.86099999999999</c:v>
                </c:pt>
                <c:pt idx="21">
                  <c:v>294.762</c:v>
                </c:pt>
                <c:pt idx="22">
                  <c:v>313.86200000000002</c:v>
                </c:pt>
                <c:pt idx="23">
                  <c:v>312.66800000000001</c:v>
                </c:pt>
                <c:pt idx="24">
                  <c:v>312.13099999999997</c:v>
                </c:pt>
                <c:pt idx="25">
                  <c:v>300.63299999999998</c:v>
                </c:pt>
                <c:pt idx="26">
                  <c:v>301.54000000000002</c:v>
                </c:pt>
                <c:pt idx="27">
                  <c:v>325.495</c:v>
                </c:pt>
                <c:pt idx="28">
                  <c:v>362.613</c:v>
                </c:pt>
                <c:pt idx="29">
                  <c:v>367.07299999999998</c:v>
                </c:pt>
                <c:pt idx="30">
                  <c:v>368.262</c:v>
                </c:pt>
                <c:pt idx="31">
                  <c:v>376.07499999999999</c:v>
                </c:pt>
                <c:pt idx="32">
                  <c:v>393.78300000000002</c:v>
                </c:pt>
                <c:pt idx="33">
                  <c:v>412.233</c:v>
                </c:pt>
                <c:pt idx="34">
                  <c:v>423.22300000000001</c:v>
                </c:pt>
                <c:pt idx="35">
                  <c:v>421.23700000000002</c:v>
                </c:pt>
                <c:pt idx="36">
                  <c:v>408.98</c:v>
                </c:pt>
                <c:pt idx="37">
                  <c:v>403.76400000000001</c:v>
                </c:pt>
                <c:pt idx="38">
                  <c:v>400.601</c:v>
                </c:pt>
                <c:pt idx="39">
                  <c:v>400.07600000000002</c:v>
                </c:pt>
                <c:pt idx="40">
                  <c:v>403.59</c:v>
                </c:pt>
                <c:pt idx="41">
                  <c:v>403.69099999999997</c:v>
                </c:pt>
                <c:pt idx="42">
                  <c:v>405.98899999999998</c:v>
                </c:pt>
                <c:pt idx="43">
                  <c:v>405.72899999999998</c:v>
                </c:pt>
                <c:pt idx="44">
                  <c:v>375.61399999999998</c:v>
                </c:pt>
                <c:pt idx="45">
                  <c:v>365.61399999999998</c:v>
                </c:pt>
                <c:pt idx="46">
                  <c:v>358.625</c:v>
                </c:pt>
                <c:pt idx="47">
                  <c:v>354.45499999999998</c:v>
                </c:pt>
                <c:pt idx="48">
                  <c:v>369.05799999999999</c:v>
                </c:pt>
                <c:pt idx="49">
                  <c:v>372.55200000000002</c:v>
                </c:pt>
                <c:pt idx="50">
                  <c:v>382.37200000000001</c:v>
                </c:pt>
                <c:pt idx="51">
                  <c:v>384.10899999999998</c:v>
                </c:pt>
                <c:pt idx="52">
                  <c:v>376.98399999999998</c:v>
                </c:pt>
                <c:pt idx="53">
                  <c:v>375.74599999999998</c:v>
                </c:pt>
                <c:pt idx="54">
                  <c:v>375.75599999999997</c:v>
                </c:pt>
                <c:pt idx="55">
                  <c:v>370.75400000000002</c:v>
                </c:pt>
                <c:pt idx="56">
                  <c:v>374.15</c:v>
                </c:pt>
                <c:pt idx="57">
                  <c:v>430.69799999999998</c:v>
                </c:pt>
                <c:pt idx="58">
                  <c:v>458.72199999999998</c:v>
                </c:pt>
                <c:pt idx="59">
                  <c:v>479.464</c:v>
                </c:pt>
                <c:pt idx="60">
                  <c:v>506.13499999999999</c:v>
                </c:pt>
                <c:pt idx="61">
                  <c:v>519.42100000000005</c:v>
                </c:pt>
                <c:pt idx="62">
                  <c:v>515.24199999999996</c:v>
                </c:pt>
                <c:pt idx="63">
                  <c:v>523.46</c:v>
                </c:pt>
                <c:pt idx="64">
                  <c:v>528.34500000000003</c:v>
                </c:pt>
                <c:pt idx="65">
                  <c:v>539.60900000000004</c:v>
                </c:pt>
                <c:pt idx="66">
                  <c:v>539.96900000000005</c:v>
                </c:pt>
                <c:pt idx="67">
                  <c:v>566.779</c:v>
                </c:pt>
                <c:pt idx="68">
                  <c:v>599.08299999999997</c:v>
                </c:pt>
                <c:pt idx="69">
                  <c:v>660.83500000000004</c:v>
                </c:pt>
                <c:pt idx="70">
                  <c:v>673.01700000000005</c:v>
                </c:pt>
                <c:pt idx="71">
                  <c:v>656.18700000000001</c:v>
                </c:pt>
                <c:pt idx="72">
                  <c:v>679.50800000000004</c:v>
                </c:pt>
                <c:pt idx="73">
                  <c:v>649.50800000000004</c:v>
                </c:pt>
                <c:pt idx="74">
                  <c:v>511.47399999999999</c:v>
                </c:pt>
                <c:pt idx="75">
                  <c:v>451.161</c:v>
                </c:pt>
                <c:pt idx="76">
                  <c:v>392.12400000000002</c:v>
                </c:pt>
                <c:pt idx="77">
                  <c:v>387.61399999999998</c:v>
                </c:pt>
                <c:pt idx="78">
                  <c:v>336.34500000000003</c:v>
                </c:pt>
                <c:pt idx="79">
                  <c:v>327.12900000000002</c:v>
                </c:pt>
                <c:pt idx="80">
                  <c:v>341.09699999999998</c:v>
                </c:pt>
                <c:pt idx="81">
                  <c:v>280.529</c:v>
                </c:pt>
                <c:pt idx="82">
                  <c:v>256.08499999999998</c:v>
                </c:pt>
                <c:pt idx="83">
                  <c:v>245.97800000000001</c:v>
                </c:pt>
                <c:pt idx="84">
                  <c:v>252.06800000000001</c:v>
                </c:pt>
                <c:pt idx="85">
                  <c:v>268.82</c:v>
                </c:pt>
                <c:pt idx="86">
                  <c:v>267.64400000000001</c:v>
                </c:pt>
                <c:pt idx="87">
                  <c:v>249.51599999999999</c:v>
                </c:pt>
                <c:pt idx="88">
                  <c:v>225.923</c:v>
                </c:pt>
                <c:pt idx="89">
                  <c:v>220.822</c:v>
                </c:pt>
                <c:pt idx="90">
                  <c:v>212.523</c:v>
                </c:pt>
                <c:pt idx="91">
                  <c:v>197.88300000000001</c:v>
                </c:pt>
                <c:pt idx="92">
                  <c:v>199.81899999999999</c:v>
                </c:pt>
                <c:pt idx="93">
                  <c:v>200.989</c:v>
                </c:pt>
                <c:pt idx="94">
                  <c:v>201.75299999999999</c:v>
                </c:pt>
                <c:pt idx="95">
                  <c:v>199.80199999999999</c:v>
                </c:pt>
                <c:pt idx="96">
                  <c:v>198.18700000000001</c:v>
                </c:pt>
                <c:pt idx="97">
                  <c:v>197.64500000000001</c:v>
                </c:pt>
                <c:pt idx="98">
                  <c:v>196.626</c:v>
                </c:pt>
                <c:pt idx="99">
                  <c:v>197.80500000000001</c:v>
                </c:pt>
                <c:pt idx="100">
                  <c:v>198.898</c:v>
                </c:pt>
                <c:pt idx="101">
                  <c:v>196.035</c:v>
                </c:pt>
                <c:pt idx="102">
                  <c:v>194.41499999999999</c:v>
                </c:pt>
                <c:pt idx="103">
                  <c:v>198.38300000000001</c:v>
                </c:pt>
                <c:pt idx="104">
                  <c:v>205.25700000000001</c:v>
                </c:pt>
                <c:pt idx="105">
                  <c:v>212.52699999999999</c:v>
                </c:pt>
                <c:pt idx="106">
                  <c:v>213.05099999999999</c:v>
                </c:pt>
                <c:pt idx="107">
                  <c:v>210.048</c:v>
                </c:pt>
                <c:pt idx="108">
                  <c:v>205.858</c:v>
                </c:pt>
                <c:pt idx="109">
                  <c:v>206.24799999999999</c:v>
                </c:pt>
                <c:pt idx="110">
                  <c:v>210.357</c:v>
                </c:pt>
                <c:pt idx="111">
                  <c:v>199.40600000000001</c:v>
                </c:pt>
                <c:pt idx="112">
                  <c:v>202.12299999999999</c:v>
                </c:pt>
                <c:pt idx="113">
                  <c:v>195.59399999999999</c:v>
                </c:pt>
                <c:pt idx="114">
                  <c:v>193.54300000000001</c:v>
                </c:pt>
                <c:pt idx="115">
                  <c:v>191.18899999999999</c:v>
                </c:pt>
                <c:pt idx="116">
                  <c:v>194.65</c:v>
                </c:pt>
                <c:pt idx="117">
                  <c:v>205.39</c:v>
                </c:pt>
                <c:pt idx="118">
                  <c:v>211.792</c:v>
                </c:pt>
                <c:pt idx="119">
                  <c:v>211.69399999999999</c:v>
                </c:pt>
                <c:pt idx="120">
                  <c:v>213.68600000000001</c:v>
                </c:pt>
                <c:pt idx="121">
                  <c:v>218.346</c:v>
                </c:pt>
                <c:pt idx="122">
                  <c:v>220.99100000000001</c:v>
                </c:pt>
                <c:pt idx="123">
                  <c:v>227.13900000000001</c:v>
                </c:pt>
                <c:pt idx="124">
                  <c:v>226.38900000000001</c:v>
                </c:pt>
                <c:pt idx="125">
                  <c:v>223.898</c:v>
                </c:pt>
                <c:pt idx="126">
                  <c:v>221.55799999999999</c:v>
                </c:pt>
                <c:pt idx="127">
                  <c:v>216.053</c:v>
                </c:pt>
                <c:pt idx="128">
                  <c:v>213.66399999999999</c:v>
                </c:pt>
                <c:pt idx="129">
                  <c:v>214.00800000000001</c:v>
                </c:pt>
                <c:pt idx="130">
                  <c:v>217.90799999999999</c:v>
                </c:pt>
                <c:pt idx="131">
                  <c:v>220.571</c:v>
                </c:pt>
                <c:pt idx="132">
                  <c:v>218.785</c:v>
                </c:pt>
                <c:pt idx="133">
                  <c:v>220.952</c:v>
                </c:pt>
                <c:pt idx="134">
                  <c:v>221.13399999999999</c:v>
                </c:pt>
                <c:pt idx="135">
                  <c:v>222.23099999999999</c:v>
                </c:pt>
                <c:pt idx="136">
                  <c:v>226.38399999999999</c:v>
                </c:pt>
                <c:pt idx="137">
                  <c:v>226.49799999999999</c:v>
                </c:pt>
                <c:pt idx="138">
                  <c:v>227.80199999999999</c:v>
                </c:pt>
                <c:pt idx="139">
                  <c:v>232.46299999999999</c:v>
                </c:pt>
                <c:pt idx="140">
                  <c:v>234.06</c:v>
                </c:pt>
                <c:pt idx="141">
                  <c:v>231.982</c:v>
                </c:pt>
                <c:pt idx="142">
                  <c:v>232.64699999999999</c:v>
                </c:pt>
                <c:pt idx="143">
                  <c:v>234.80600000000001</c:v>
                </c:pt>
                <c:pt idx="144">
                  <c:v>238.96299999999999</c:v>
                </c:pt>
                <c:pt idx="145">
                  <c:v>243.071</c:v>
                </c:pt>
                <c:pt idx="146">
                  <c:v>247.48699999999999</c:v>
                </c:pt>
                <c:pt idx="147">
                  <c:v>240.80199999999999</c:v>
                </c:pt>
                <c:pt idx="148">
                  <c:v>245.41900000000001</c:v>
                </c:pt>
                <c:pt idx="149">
                  <c:v>247.524</c:v>
                </c:pt>
                <c:pt idx="150">
                  <c:v>247.398</c:v>
                </c:pt>
                <c:pt idx="151">
                  <c:v>244.71100000000001</c:v>
                </c:pt>
                <c:pt idx="152">
                  <c:v>248.82400000000001</c:v>
                </c:pt>
                <c:pt idx="153">
                  <c:v>255.94900000000001</c:v>
                </c:pt>
                <c:pt idx="154">
                  <c:v>257.923</c:v>
                </c:pt>
                <c:pt idx="155">
                  <c:v>260.94900000000001</c:v>
                </c:pt>
                <c:pt idx="156">
                  <c:v>257.43599999999998</c:v>
                </c:pt>
                <c:pt idx="157">
                  <c:v>256.66699999999997</c:v>
                </c:pt>
                <c:pt idx="158">
                  <c:v>257.05200000000002</c:v>
                </c:pt>
                <c:pt idx="159">
                  <c:v>257.42899999999997</c:v>
                </c:pt>
                <c:pt idx="160">
                  <c:v>254.69300000000001</c:v>
                </c:pt>
                <c:pt idx="161">
                  <c:v>249.887</c:v>
                </c:pt>
                <c:pt idx="162">
                  <c:v>253.011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0F-44F9-ADA5-BEF9E588657D}"/>
            </c:ext>
          </c:extLst>
        </c:ser>
        <c:ser>
          <c:idx val="3"/>
          <c:order val="3"/>
          <c:tx>
            <c:strRef>
              <c:f>'directH (2)'!$B$9</c:f>
              <c:strCache>
                <c:ptCount val="1"/>
                <c:pt idx="0">
                  <c:v>BAYNGR 3 1/8 11/12/79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(2)'!$F$9:$ST$9</c:f>
              <c:numCache>
                <c:formatCode>0</c:formatCode>
                <c:ptCount val="509"/>
                <c:pt idx="0">
                  <c:v>341.68400000000003</c:v>
                </c:pt>
                <c:pt idx="1">
                  <c:v>344.84699999999998</c:v>
                </c:pt>
                <c:pt idx="2">
                  <c:v>348.892</c:v>
                </c:pt>
                <c:pt idx="3">
                  <c:v>348.19200000000001</c:v>
                </c:pt>
                <c:pt idx="4">
                  <c:v>345.27199999999999</c:v>
                </c:pt>
                <c:pt idx="5">
                  <c:v>342.22300000000001</c:v>
                </c:pt>
                <c:pt idx="6">
                  <c:v>339.17399999999998</c:v>
                </c:pt>
                <c:pt idx="7">
                  <c:v>337.78899999999999</c:v>
                </c:pt>
                <c:pt idx="8">
                  <c:v>350.863</c:v>
                </c:pt>
                <c:pt idx="9">
                  <c:v>344.55900000000003</c:v>
                </c:pt>
                <c:pt idx="10">
                  <c:v>342.34800000000001</c:v>
                </c:pt>
                <c:pt idx="11">
                  <c:v>334.57799999999997</c:v>
                </c:pt>
                <c:pt idx="12">
                  <c:v>328.14800000000002</c:v>
                </c:pt>
                <c:pt idx="13">
                  <c:v>345.70400000000001</c:v>
                </c:pt>
                <c:pt idx="14">
                  <c:v>339.22899999999998</c:v>
                </c:pt>
                <c:pt idx="15">
                  <c:v>337.30700000000002</c:v>
                </c:pt>
                <c:pt idx="16">
                  <c:v>314.37900000000002</c:v>
                </c:pt>
                <c:pt idx="17">
                  <c:v>293.06</c:v>
                </c:pt>
                <c:pt idx="18">
                  <c:v>284.08999999999997</c:v>
                </c:pt>
                <c:pt idx="19">
                  <c:v>289.18</c:v>
                </c:pt>
                <c:pt idx="20">
                  <c:v>314.39600000000002</c:v>
                </c:pt>
                <c:pt idx="21">
                  <c:v>321.83100000000002</c:v>
                </c:pt>
                <c:pt idx="22">
                  <c:v>336.97</c:v>
                </c:pt>
                <c:pt idx="23">
                  <c:v>338.01900000000001</c:v>
                </c:pt>
                <c:pt idx="24">
                  <c:v>338.517</c:v>
                </c:pt>
                <c:pt idx="25">
                  <c:v>330.60700000000003</c:v>
                </c:pt>
                <c:pt idx="26">
                  <c:v>330.70499999999998</c:v>
                </c:pt>
                <c:pt idx="27">
                  <c:v>350.83499999999998</c:v>
                </c:pt>
                <c:pt idx="28">
                  <c:v>382.68</c:v>
                </c:pt>
                <c:pt idx="29">
                  <c:v>382.92099999999999</c:v>
                </c:pt>
                <c:pt idx="30">
                  <c:v>383.29700000000003</c:v>
                </c:pt>
                <c:pt idx="31">
                  <c:v>385.78699999999998</c:v>
                </c:pt>
                <c:pt idx="32">
                  <c:v>394.786</c:v>
                </c:pt>
                <c:pt idx="33">
                  <c:v>407.899</c:v>
                </c:pt>
                <c:pt idx="34">
                  <c:v>412.90699999999998</c:v>
                </c:pt>
                <c:pt idx="35">
                  <c:v>412.64</c:v>
                </c:pt>
                <c:pt idx="36">
                  <c:v>405.351</c:v>
                </c:pt>
                <c:pt idx="37">
                  <c:v>399.71199999999999</c:v>
                </c:pt>
                <c:pt idx="38">
                  <c:v>397.50599999999997</c:v>
                </c:pt>
                <c:pt idx="39">
                  <c:v>400.82100000000003</c:v>
                </c:pt>
                <c:pt idx="40">
                  <c:v>399.29399999999998</c:v>
                </c:pt>
                <c:pt idx="41">
                  <c:v>397.875</c:v>
                </c:pt>
                <c:pt idx="42">
                  <c:v>399.90300000000002</c:v>
                </c:pt>
                <c:pt idx="43">
                  <c:v>400.38</c:v>
                </c:pt>
                <c:pt idx="44">
                  <c:v>381.24799999999999</c:v>
                </c:pt>
                <c:pt idx="45">
                  <c:v>371.887</c:v>
                </c:pt>
                <c:pt idx="46">
                  <c:v>367.84199999999998</c:v>
                </c:pt>
                <c:pt idx="47">
                  <c:v>364.46600000000001</c:v>
                </c:pt>
                <c:pt idx="48">
                  <c:v>376.09100000000001</c:v>
                </c:pt>
                <c:pt idx="49">
                  <c:v>377.11900000000003</c:v>
                </c:pt>
                <c:pt idx="50">
                  <c:v>382.83300000000003</c:v>
                </c:pt>
                <c:pt idx="51">
                  <c:v>388.05500000000001</c:v>
                </c:pt>
                <c:pt idx="52">
                  <c:v>377.053</c:v>
                </c:pt>
                <c:pt idx="53">
                  <c:v>375.51</c:v>
                </c:pt>
                <c:pt idx="54">
                  <c:v>376.31599999999997</c:v>
                </c:pt>
                <c:pt idx="55">
                  <c:v>369.11700000000002</c:v>
                </c:pt>
                <c:pt idx="56">
                  <c:v>365.83300000000003</c:v>
                </c:pt>
                <c:pt idx="57">
                  <c:v>395.43700000000001</c:v>
                </c:pt>
                <c:pt idx="58">
                  <c:v>416.19600000000003</c:v>
                </c:pt>
                <c:pt idx="59">
                  <c:v>422.56700000000001</c:v>
                </c:pt>
                <c:pt idx="60">
                  <c:v>437.97699999999998</c:v>
                </c:pt>
                <c:pt idx="61">
                  <c:v>444.17700000000002</c:v>
                </c:pt>
                <c:pt idx="62">
                  <c:v>441.93099999999998</c:v>
                </c:pt>
                <c:pt idx="63">
                  <c:v>444.56799999999998</c:v>
                </c:pt>
                <c:pt idx="64">
                  <c:v>449.589</c:v>
                </c:pt>
                <c:pt idx="65">
                  <c:v>454.839</c:v>
                </c:pt>
                <c:pt idx="66">
                  <c:v>455.35599999999999</c:v>
                </c:pt>
                <c:pt idx="67">
                  <c:v>474.62299999999999</c:v>
                </c:pt>
                <c:pt idx="68">
                  <c:v>495.88400000000001</c:v>
                </c:pt>
                <c:pt idx="69">
                  <c:v>567.31100000000004</c:v>
                </c:pt>
                <c:pt idx="70">
                  <c:v>582.92399999999998</c:v>
                </c:pt>
                <c:pt idx="71">
                  <c:v>562.69299999999998</c:v>
                </c:pt>
                <c:pt idx="72">
                  <c:v>571.16300000000001</c:v>
                </c:pt>
                <c:pt idx="73">
                  <c:v>566.44799999999998</c:v>
                </c:pt>
                <c:pt idx="74">
                  <c:v>480.47</c:v>
                </c:pt>
                <c:pt idx="75">
                  <c:v>428.42899999999997</c:v>
                </c:pt>
                <c:pt idx="76">
                  <c:v>390.71499999999997</c:v>
                </c:pt>
                <c:pt idx="77">
                  <c:v>392.86599999999999</c:v>
                </c:pt>
                <c:pt idx="78">
                  <c:v>357.99700000000001</c:v>
                </c:pt>
                <c:pt idx="79">
                  <c:v>355.41899999999998</c:v>
                </c:pt>
                <c:pt idx="80">
                  <c:v>365.45600000000002</c:v>
                </c:pt>
                <c:pt idx="81">
                  <c:v>310.21199999999999</c:v>
                </c:pt>
                <c:pt idx="82">
                  <c:v>286.30500000000001</c:v>
                </c:pt>
                <c:pt idx="83">
                  <c:v>280.41800000000001</c:v>
                </c:pt>
                <c:pt idx="84">
                  <c:v>284.714</c:v>
                </c:pt>
                <c:pt idx="85">
                  <c:v>298.95999999999998</c:v>
                </c:pt>
                <c:pt idx="86">
                  <c:v>299.47399999999999</c:v>
                </c:pt>
                <c:pt idx="87">
                  <c:v>284.63400000000001</c:v>
                </c:pt>
                <c:pt idx="88">
                  <c:v>267.72399999999999</c:v>
                </c:pt>
                <c:pt idx="89">
                  <c:v>265.72500000000002</c:v>
                </c:pt>
                <c:pt idx="90">
                  <c:v>257.43299999999999</c:v>
                </c:pt>
                <c:pt idx="91">
                  <c:v>244.36600000000001</c:v>
                </c:pt>
                <c:pt idx="92">
                  <c:v>248.161</c:v>
                </c:pt>
                <c:pt idx="93">
                  <c:v>248.86600000000001</c:v>
                </c:pt>
                <c:pt idx="94">
                  <c:v>250.22399999999999</c:v>
                </c:pt>
                <c:pt idx="95">
                  <c:v>249.09100000000001</c:v>
                </c:pt>
                <c:pt idx="96">
                  <c:v>248.01</c:v>
                </c:pt>
                <c:pt idx="97">
                  <c:v>248.053</c:v>
                </c:pt>
                <c:pt idx="98">
                  <c:v>247.07900000000001</c:v>
                </c:pt>
                <c:pt idx="99">
                  <c:v>248.73699999999999</c:v>
                </c:pt>
                <c:pt idx="100">
                  <c:v>250.399</c:v>
                </c:pt>
                <c:pt idx="101">
                  <c:v>247.221</c:v>
                </c:pt>
                <c:pt idx="102">
                  <c:v>244.94</c:v>
                </c:pt>
                <c:pt idx="103">
                  <c:v>247.565</c:v>
                </c:pt>
                <c:pt idx="104">
                  <c:v>252.41399999999999</c:v>
                </c:pt>
                <c:pt idx="105">
                  <c:v>260.59800000000001</c:v>
                </c:pt>
                <c:pt idx="106">
                  <c:v>260.00099999999998</c:v>
                </c:pt>
                <c:pt idx="107">
                  <c:v>257.50700000000001</c:v>
                </c:pt>
                <c:pt idx="108">
                  <c:v>253.81800000000001</c:v>
                </c:pt>
                <c:pt idx="109">
                  <c:v>254.85599999999999</c:v>
                </c:pt>
                <c:pt idx="110">
                  <c:v>259.13200000000001</c:v>
                </c:pt>
                <c:pt idx="111">
                  <c:v>246.66</c:v>
                </c:pt>
                <c:pt idx="112">
                  <c:v>249.35400000000001</c:v>
                </c:pt>
                <c:pt idx="113">
                  <c:v>243.726</c:v>
                </c:pt>
                <c:pt idx="114">
                  <c:v>243.31299999999999</c:v>
                </c:pt>
                <c:pt idx="115">
                  <c:v>241.80199999999999</c:v>
                </c:pt>
                <c:pt idx="116">
                  <c:v>249.66300000000001</c:v>
                </c:pt>
                <c:pt idx="117">
                  <c:v>260.03899999999999</c:v>
                </c:pt>
                <c:pt idx="118">
                  <c:v>267.78199999999998</c:v>
                </c:pt>
                <c:pt idx="119">
                  <c:v>267.15800000000002</c:v>
                </c:pt>
                <c:pt idx="120">
                  <c:v>268.774</c:v>
                </c:pt>
                <c:pt idx="121">
                  <c:v>274.23</c:v>
                </c:pt>
                <c:pt idx="122">
                  <c:v>275.98200000000003</c:v>
                </c:pt>
                <c:pt idx="123">
                  <c:v>281.33499999999998</c:v>
                </c:pt>
                <c:pt idx="124">
                  <c:v>282.245</c:v>
                </c:pt>
                <c:pt idx="125">
                  <c:v>279.084</c:v>
                </c:pt>
                <c:pt idx="126">
                  <c:v>276.88099999999997</c:v>
                </c:pt>
                <c:pt idx="127">
                  <c:v>271.34100000000001</c:v>
                </c:pt>
                <c:pt idx="128">
                  <c:v>269.54700000000003</c:v>
                </c:pt>
                <c:pt idx="129">
                  <c:v>268.96300000000002</c:v>
                </c:pt>
                <c:pt idx="130">
                  <c:v>274.20999999999998</c:v>
                </c:pt>
                <c:pt idx="131">
                  <c:v>271.73500000000001</c:v>
                </c:pt>
                <c:pt idx="132">
                  <c:v>273.17399999999998</c:v>
                </c:pt>
                <c:pt idx="133">
                  <c:v>275.02699999999999</c:v>
                </c:pt>
                <c:pt idx="134">
                  <c:v>273.97800000000001</c:v>
                </c:pt>
                <c:pt idx="135">
                  <c:v>275.27100000000002</c:v>
                </c:pt>
                <c:pt idx="136">
                  <c:v>279.81299999999999</c:v>
                </c:pt>
                <c:pt idx="137">
                  <c:v>279.93</c:v>
                </c:pt>
                <c:pt idx="138">
                  <c:v>281.96600000000001</c:v>
                </c:pt>
                <c:pt idx="139">
                  <c:v>283.59100000000001</c:v>
                </c:pt>
                <c:pt idx="140">
                  <c:v>286.96800000000002</c:v>
                </c:pt>
                <c:pt idx="141">
                  <c:v>283.90199999999999</c:v>
                </c:pt>
                <c:pt idx="142">
                  <c:v>285.27600000000001</c:v>
                </c:pt>
                <c:pt idx="143">
                  <c:v>287.44600000000003</c:v>
                </c:pt>
                <c:pt idx="144">
                  <c:v>292.33199999999999</c:v>
                </c:pt>
                <c:pt idx="145">
                  <c:v>295.166</c:v>
                </c:pt>
                <c:pt idx="146">
                  <c:v>298.70400000000001</c:v>
                </c:pt>
                <c:pt idx="147">
                  <c:v>291.38799999999998</c:v>
                </c:pt>
                <c:pt idx="148">
                  <c:v>296.02499999999998</c:v>
                </c:pt>
                <c:pt idx="149">
                  <c:v>296.47199999999998</c:v>
                </c:pt>
                <c:pt idx="150">
                  <c:v>295.91000000000003</c:v>
                </c:pt>
                <c:pt idx="151">
                  <c:v>291.59800000000001</c:v>
                </c:pt>
                <c:pt idx="152">
                  <c:v>293.16199999999998</c:v>
                </c:pt>
                <c:pt idx="153">
                  <c:v>302.33600000000001</c:v>
                </c:pt>
                <c:pt idx="154">
                  <c:v>304.541</c:v>
                </c:pt>
                <c:pt idx="155">
                  <c:v>306.851</c:v>
                </c:pt>
                <c:pt idx="156">
                  <c:v>303.51100000000002</c:v>
                </c:pt>
                <c:pt idx="157">
                  <c:v>302.214</c:v>
                </c:pt>
                <c:pt idx="158">
                  <c:v>302.178</c:v>
                </c:pt>
                <c:pt idx="159">
                  <c:v>301.82600000000002</c:v>
                </c:pt>
                <c:pt idx="160">
                  <c:v>298.35199999999998</c:v>
                </c:pt>
                <c:pt idx="161">
                  <c:v>290.56599999999997</c:v>
                </c:pt>
                <c:pt idx="162">
                  <c:v>293.09100000000001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0F-44F9-ADA5-BEF9E5886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(2)'!$B$6</c:f>
              <c:strCache>
                <c:ptCount val="1"/>
                <c:pt idx="0">
                  <c:v>BAYNGR 2 3/8 04/02/75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(2)'!$F$5:$IU$5</c:f>
              <c:numCache>
                <c:formatCode>dd\ mmm\ 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(2)'!$F$12:$IU$12</c:f>
              <c:numCache>
                <c:formatCode>0</c:formatCode>
                <c:ptCount val="250"/>
                <c:pt idx="0">
                  <c:v>-13.914999999999964</c:v>
                </c:pt>
                <c:pt idx="1">
                  <c:v>-9.2270000000000323</c:v>
                </c:pt>
                <c:pt idx="2">
                  <c:v>-7.4019999999999868</c:v>
                </c:pt>
                <c:pt idx="3">
                  <c:v>-7.7749999999999773</c:v>
                </c:pt>
                <c:pt idx="4">
                  <c:v>-3.6159999999999854</c:v>
                </c:pt>
                <c:pt idx="5">
                  <c:v>-5.0699999999999932</c:v>
                </c:pt>
                <c:pt idx="6">
                  <c:v>-0.40300000000002001</c:v>
                </c:pt>
                <c:pt idx="7">
                  <c:v>-1.2590000000000146</c:v>
                </c:pt>
                <c:pt idx="8">
                  <c:v>3.6490000000000009</c:v>
                </c:pt>
                <c:pt idx="9">
                  <c:v>3.0330000000000155</c:v>
                </c:pt>
                <c:pt idx="10">
                  <c:v>-0.17000000000001592</c:v>
                </c:pt>
                <c:pt idx="11">
                  <c:v>-4.1519999999999868</c:v>
                </c:pt>
                <c:pt idx="12">
                  <c:v>-6.4670000000000414</c:v>
                </c:pt>
                <c:pt idx="13">
                  <c:v>23.346000000000004</c:v>
                </c:pt>
                <c:pt idx="14">
                  <c:v>25.036000000000001</c:v>
                </c:pt>
                <c:pt idx="15">
                  <c:v>26.192000000000007</c:v>
                </c:pt>
                <c:pt idx="16">
                  <c:v>8.561999999999955</c:v>
                </c:pt>
                <c:pt idx="17">
                  <c:v>-8.0490000000000066</c:v>
                </c:pt>
                <c:pt idx="18">
                  <c:v>-16.02600000000001</c:v>
                </c:pt>
                <c:pt idx="19">
                  <c:v>-15.012999999999977</c:v>
                </c:pt>
                <c:pt idx="20">
                  <c:v>-16.410000000000025</c:v>
                </c:pt>
                <c:pt idx="21">
                  <c:v>-14.985000000000014</c:v>
                </c:pt>
                <c:pt idx="22">
                  <c:v>-17.528999999999996</c:v>
                </c:pt>
                <c:pt idx="23">
                  <c:v>-18.620000000000005</c:v>
                </c:pt>
                <c:pt idx="24">
                  <c:v>-23.796000000000049</c:v>
                </c:pt>
                <c:pt idx="25">
                  <c:v>-30.176000000000016</c:v>
                </c:pt>
                <c:pt idx="26">
                  <c:v>-36.847000000000008</c:v>
                </c:pt>
                <c:pt idx="27">
                  <c:v>-37.93799999999996</c:v>
                </c:pt>
                <c:pt idx="28">
                  <c:v>-31.807000000000016</c:v>
                </c:pt>
                <c:pt idx="29">
                  <c:v>-37.557999999999993</c:v>
                </c:pt>
                <c:pt idx="30">
                  <c:v>-36.911000000000001</c:v>
                </c:pt>
                <c:pt idx="31">
                  <c:v>-32.191000000000031</c:v>
                </c:pt>
                <c:pt idx="32">
                  <c:v>-28.168999999999983</c:v>
                </c:pt>
                <c:pt idx="33">
                  <c:v>-20.403999999999996</c:v>
                </c:pt>
                <c:pt idx="34">
                  <c:v>-25.134000000000015</c:v>
                </c:pt>
                <c:pt idx="35">
                  <c:v>-28.278999999999996</c:v>
                </c:pt>
                <c:pt idx="36">
                  <c:v>-33.486999999999966</c:v>
                </c:pt>
                <c:pt idx="37">
                  <c:v>-38.270000000000039</c:v>
                </c:pt>
                <c:pt idx="38">
                  <c:v>-43.416999999999973</c:v>
                </c:pt>
                <c:pt idx="39">
                  <c:v>-41.574000000000012</c:v>
                </c:pt>
                <c:pt idx="40">
                  <c:v>-45.815999999999974</c:v>
                </c:pt>
                <c:pt idx="41">
                  <c:v>-46.173999999999978</c:v>
                </c:pt>
                <c:pt idx="42">
                  <c:v>-43.713999999999999</c:v>
                </c:pt>
                <c:pt idx="43">
                  <c:v>-42.151999999999987</c:v>
                </c:pt>
                <c:pt idx="44">
                  <c:v>-63.625</c:v>
                </c:pt>
                <c:pt idx="45">
                  <c:v>-62.856999999999971</c:v>
                </c:pt>
                <c:pt idx="46">
                  <c:v>-67.374000000000024</c:v>
                </c:pt>
                <c:pt idx="47">
                  <c:v>-68.420999999999992</c:v>
                </c:pt>
                <c:pt idx="48">
                  <c:v>-65.37700000000001</c:v>
                </c:pt>
                <c:pt idx="49">
                  <c:v>-69.370999999999981</c:v>
                </c:pt>
                <c:pt idx="50">
                  <c:v>-66.461000000000013</c:v>
                </c:pt>
                <c:pt idx="51">
                  <c:v>-70.484999999999957</c:v>
                </c:pt>
                <c:pt idx="52">
                  <c:v>-67.39100000000002</c:v>
                </c:pt>
                <c:pt idx="53">
                  <c:v>-66.375</c:v>
                </c:pt>
                <c:pt idx="54">
                  <c:v>-67.692000000000007</c:v>
                </c:pt>
                <c:pt idx="55">
                  <c:v>-65.140000000000043</c:v>
                </c:pt>
                <c:pt idx="56">
                  <c:v>-54.670000000000016</c:v>
                </c:pt>
                <c:pt idx="57">
                  <c:v>-38.831999999999994</c:v>
                </c:pt>
                <c:pt idx="58">
                  <c:v>-16.970000000000027</c:v>
                </c:pt>
                <c:pt idx="59">
                  <c:v>-11.843000000000018</c:v>
                </c:pt>
                <c:pt idx="60">
                  <c:v>-16.798000000000002</c:v>
                </c:pt>
                <c:pt idx="61">
                  <c:v>-15.488</c:v>
                </c:pt>
                <c:pt idx="62">
                  <c:v>-20.231999999999971</c:v>
                </c:pt>
                <c:pt idx="63">
                  <c:v>-11.72199999999998</c:v>
                </c:pt>
                <c:pt idx="64">
                  <c:v>-3.0790000000000646</c:v>
                </c:pt>
                <c:pt idx="65">
                  <c:v>-7.2960000000000491</c:v>
                </c:pt>
                <c:pt idx="66">
                  <c:v>-5.6000000000040018E-2</c:v>
                </c:pt>
                <c:pt idx="67">
                  <c:v>22.201999999999998</c:v>
                </c:pt>
                <c:pt idx="68">
                  <c:v>33.556999999999903</c:v>
                </c:pt>
                <c:pt idx="69">
                  <c:v>98.687000000000012</c:v>
                </c:pt>
                <c:pt idx="70">
                  <c:v>94.948999999999955</c:v>
                </c:pt>
                <c:pt idx="71">
                  <c:v>102.88999999999999</c:v>
                </c:pt>
                <c:pt idx="72">
                  <c:v>128.11700000000008</c:v>
                </c:pt>
                <c:pt idx="73">
                  <c:v>114.91199999999992</c:v>
                </c:pt>
                <c:pt idx="74">
                  <c:v>73.627999999999929</c:v>
                </c:pt>
                <c:pt idx="75">
                  <c:v>6.7489999999999668</c:v>
                </c:pt>
                <c:pt idx="76">
                  <c:v>-4.5710000000000264</c:v>
                </c:pt>
                <c:pt idx="77">
                  <c:v>-5.6990000000000123</c:v>
                </c:pt>
                <c:pt idx="78">
                  <c:v>-24.725999999999999</c:v>
                </c:pt>
                <c:pt idx="79">
                  <c:v>-24.074000000000012</c:v>
                </c:pt>
                <c:pt idx="80">
                  <c:v>-28.574999999999989</c:v>
                </c:pt>
                <c:pt idx="81">
                  <c:v>-27.342999999999989</c:v>
                </c:pt>
                <c:pt idx="82">
                  <c:v>-34.430999999999983</c:v>
                </c:pt>
                <c:pt idx="83">
                  <c:v>-34.996999999999986</c:v>
                </c:pt>
                <c:pt idx="84">
                  <c:v>-32.546999999999997</c:v>
                </c:pt>
                <c:pt idx="85">
                  <c:v>-25.158000000000015</c:v>
                </c:pt>
                <c:pt idx="86">
                  <c:v>-22.400000000000006</c:v>
                </c:pt>
                <c:pt idx="87">
                  <c:v>-29.920999999999992</c:v>
                </c:pt>
                <c:pt idx="88">
                  <c:v>-29.412000000000006</c:v>
                </c:pt>
                <c:pt idx="89">
                  <c:v>-25.515000000000015</c:v>
                </c:pt>
                <c:pt idx="90">
                  <c:v>-27.466000000000008</c:v>
                </c:pt>
                <c:pt idx="91">
                  <c:v>-28.599999999999994</c:v>
                </c:pt>
                <c:pt idx="92">
                  <c:v>-27.885000000000019</c:v>
                </c:pt>
                <c:pt idx="93">
                  <c:v>-27.414999999999992</c:v>
                </c:pt>
                <c:pt idx="94">
                  <c:v>-25.77000000000001</c:v>
                </c:pt>
                <c:pt idx="95">
                  <c:v>-23.168000000000006</c:v>
                </c:pt>
                <c:pt idx="96">
                  <c:v>-23.923000000000002</c:v>
                </c:pt>
                <c:pt idx="97">
                  <c:v>-25.817999999999984</c:v>
                </c:pt>
                <c:pt idx="98">
                  <c:v>-25.86099999999999</c:v>
                </c:pt>
                <c:pt idx="99">
                  <c:v>-25.367999999999995</c:v>
                </c:pt>
                <c:pt idx="100">
                  <c:v>-25.120000000000005</c:v>
                </c:pt>
                <c:pt idx="101">
                  <c:v>-24.71599999999998</c:v>
                </c:pt>
                <c:pt idx="102">
                  <c:v>-26.330999999999989</c:v>
                </c:pt>
                <c:pt idx="103">
                  <c:v>-27.447000000000003</c:v>
                </c:pt>
                <c:pt idx="104">
                  <c:v>-30.829000000000008</c:v>
                </c:pt>
                <c:pt idx="105">
                  <c:v>-32.525999999999982</c:v>
                </c:pt>
                <c:pt idx="106">
                  <c:v>-32.36099999999999</c:v>
                </c:pt>
                <c:pt idx="107">
                  <c:v>-32.85499999999999</c:v>
                </c:pt>
                <c:pt idx="108">
                  <c:v>-33.072000000000003</c:v>
                </c:pt>
                <c:pt idx="109">
                  <c:v>-31.927999999999997</c:v>
                </c:pt>
                <c:pt idx="110">
                  <c:v>-34.15100000000001</c:v>
                </c:pt>
                <c:pt idx="111">
                  <c:v>-37.051999999999992</c:v>
                </c:pt>
                <c:pt idx="112">
                  <c:v>-38.115000000000009</c:v>
                </c:pt>
                <c:pt idx="113">
                  <c:v>-37.47799999999998</c:v>
                </c:pt>
                <c:pt idx="114">
                  <c:v>-39.144000000000005</c:v>
                </c:pt>
                <c:pt idx="115">
                  <c:v>-39.164000000000016</c:v>
                </c:pt>
                <c:pt idx="116">
                  <c:v>-41.481999999999999</c:v>
                </c:pt>
                <c:pt idx="117">
                  <c:v>-43.222999999999985</c:v>
                </c:pt>
                <c:pt idx="118">
                  <c:v>-41.586999999999989</c:v>
                </c:pt>
                <c:pt idx="119">
                  <c:v>-38.627999999999986</c:v>
                </c:pt>
                <c:pt idx="120">
                  <c:v>-39.068000000000012</c:v>
                </c:pt>
                <c:pt idx="121">
                  <c:v>-39.073000000000008</c:v>
                </c:pt>
                <c:pt idx="122">
                  <c:v>-36.662000000000006</c:v>
                </c:pt>
                <c:pt idx="123">
                  <c:v>-38.25</c:v>
                </c:pt>
                <c:pt idx="124">
                  <c:v>-46.802999999999997</c:v>
                </c:pt>
                <c:pt idx="125">
                  <c:v>-46.403999999999996</c:v>
                </c:pt>
                <c:pt idx="126">
                  <c:v>-46.223000000000013</c:v>
                </c:pt>
                <c:pt idx="127">
                  <c:v>-44.385999999999996</c:v>
                </c:pt>
                <c:pt idx="128">
                  <c:v>-44.814000000000021</c:v>
                </c:pt>
                <c:pt idx="129">
                  <c:v>-43.5</c:v>
                </c:pt>
                <c:pt idx="130">
                  <c:v>-46.629999999999995</c:v>
                </c:pt>
                <c:pt idx="131">
                  <c:v>-46.44</c:v>
                </c:pt>
                <c:pt idx="132">
                  <c:v>-44.920000000000016</c:v>
                </c:pt>
                <c:pt idx="133">
                  <c:v>-44.617999999999995</c:v>
                </c:pt>
                <c:pt idx="134">
                  <c:v>-42.405999999999977</c:v>
                </c:pt>
                <c:pt idx="135">
                  <c:v>-43.309999999999974</c:v>
                </c:pt>
                <c:pt idx="136">
                  <c:v>-45.757000000000005</c:v>
                </c:pt>
                <c:pt idx="137">
                  <c:v>-47.687000000000012</c:v>
                </c:pt>
                <c:pt idx="138">
                  <c:v>-50.155000000000001</c:v>
                </c:pt>
                <c:pt idx="139">
                  <c:v>-49.104000000000013</c:v>
                </c:pt>
                <c:pt idx="140">
                  <c:v>-50.322000000000003</c:v>
                </c:pt>
                <c:pt idx="141">
                  <c:v>-49.595999999999975</c:v>
                </c:pt>
                <c:pt idx="142">
                  <c:v>-49.203000000000003</c:v>
                </c:pt>
                <c:pt idx="143">
                  <c:v>-45.581000000000017</c:v>
                </c:pt>
                <c:pt idx="144">
                  <c:v>-43.953999999999979</c:v>
                </c:pt>
                <c:pt idx="145">
                  <c:v>-43.987000000000023</c:v>
                </c:pt>
                <c:pt idx="146">
                  <c:v>-46.986000000000018</c:v>
                </c:pt>
                <c:pt idx="147">
                  <c:v>-43.295999999999992</c:v>
                </c:pt>
                <c:pt idx="148">
                  <c:v>-43.534999999999997</c:v>
                </c:pt>
                <c:pt idx="149">
                  <c:v>-43.195999999999998</c:v>
                </c:pt>
                <c:pt idx="150">
                  <c:v>-48.206000000000017</c:v>
                </c:pt>
                <c:pt idx="151">
                  <c:v>-47.706000000000017</c:v>
                </c:pt>
                <c:pt idx="152">
                  <c:v>-44.375</c:v>
                </c:pt>
                <c:pt idx="153">
                  <c:v>-41.675000000000011</c:v>
                </c:pt>
                <c:pt idx="154">
                  <c:v>-38.36699999999999</c:v>
                </c:pt>
                <c:pt idx="155">
                  <c:v>-39.480999999999995</c:v>
                </c:pt>
                <c:pt idx="156">
                  <c:v>-41.248000000000019</c:v>
                </c:pt>
                <c:pt idx="157">
                  <c:v>-43.445999999999998</c:v>
                </c:pt>
                <c:pt idx="158">
                  <c:v>-45.646999999999991</c:v>
                </c:pt>
                <c:pt idx="159">
                  <c:v>-46.355000000000018</c:v>
                </c:pt>
                <c:pt idx="160">
                  <c:v>-44.225999999999999</c:v>
                </c:pt>
                <c:pt idx="161">
                  <c:v>-42.588999999999999</c:v>
                </c:pt>
                <c:pt idx="162">
                  <c:v>-44.067000000000007</c:v>
                </c:pt>
                <c:pt idx="163">
                  <c:v>-48.387999999999977</c:v>
                </c:pt>
                <c:pt idx="164">
                  <c:v>-44.06</c:v>
                </c:pt>
                <c:pt idx="165">
                  <c:v>-35.609000000000009</c:v>
                </c:pt>
                <c:pt idx="166">
                  <c:v>-31.938999999999993</c:v>
                </c:pt>
                <c:pt idx="167">
                  <c:v>-30.207999999999998</c:v>
                </c:pt>
                <c:pt idx="168">
                  <c:v>-29.75</c:v>
                </c:pt>
                <c:pt idx="169">
                  <c:v>-30.069999999999993</c:v>
                </c:pt>
                <c:pt idx="170">
                  <c:v>-24.693000000000012</c:v>
                </c:pt>
                <c:pt idx="171">
                  <c:v>-27.649999999999977</c:v>
                </c:pt>
                <c:pt idx="172">
                  <c:v>-27.363</c:v>
                </c:pt>
                <c:pt idx="173">
                  <c:v>-22.00200000000001</c:v>
                </c:pt>
                <c:pt idx="174">
                  <c:v>-22.528999999999996</c:v>
                </c:pt>
                <c:pt idx="175">
                  <c:v>-21.055999999999983</c:v>
                </c:pt>
                <c:pt idx="176">
                  <c:v>-20.461999999999989</c:v>
                </c:pt>
                <c:pt idx="177">
                  <c:v>-18.786000000000001</c:v>
                </c:pt>
                <c:pt idx="178">
                  <c:v>-17.326999999999998</c:v>
                </c:pt>
                <c:pt idx="179">
                  <c:v>-19.064999999999998</c:v>
                </c:pt>
                <c:pt idx="180">
                  <c:v>-17.703999999999979</c:v>
                </c:pt>
                <c:pt idx="181">
                  <c:v>-18.986999999999995</c:v>
                </c:pt>
                <c:pt idx="182">
                  <c:v>-17.296999999999997</c:v>
                </c:pt>
                <c:pt idx="183">
                  <c:v>-17.644999999999982</c:v>
                </c:pt>
                <c:pt idx="184">
                  <c:v>-18.925999999999988</c:v>
                </c:pt>
                <c:pt idx="185">
                  <c:v>-18.838999999999999</c:v>
                </c:pt>
                <c:pt idx="186">
                  <c:v>-19.733000000000004</c:v>
                </c:pt>
                <c:pt idx="187">
                  <c:v>-20.436999999999983</c:v>
                </c:pt>
                <c:pt idx="188">
                  <c:v>-19.787000000000006</c:v>
                </c:pt>
                <c:pt idx="189">
                  <c:v>-21.573999999999984</c:v>
                </c:pt>
                <c:pt idx="190">
                  <c:v>-22.429000000000002</c:v>
                </c:pt>
                <c:pt idx="191">
                  <c:v>-24.687000000000012</c:v>
                </c:pt>
                <c:pt idx="192">
                  <c:v>-19.574999999999989</c:v>
                </c:pt>
                <c:pt idx="193">
                  <c:v>-18.852000000000004</c:v>
                </c:pt>
                <c:pt idx="194">
                  <c:v>-17.00200000000001</c:v>
                </c:pt>
                <c:pt idx="195">
                  <c:v>-17.02000000000001</c:v>
                </c:pt>
                <c:pt idx="196">
                  <c:v>-19.197000000000003</c:v>
                </c:pt>
                <c:pt idx="197">
                  <c:v>-20.294000000000011</c:v>
                </c:pt>
                <c:pt idx="198">
                  <c:v>-21.11099999999999</c:v>
                </c:pt>
                <c:pt idx="199">
                  <c:v>-20.056999999999988</c:v>
                </c:pt>
                <c:pt idx="200">
                  <c:v>-17.010000000000019</c:v>
                </c:pt>
                <c:pt idx="201">
                  <c:v>-20.75200000000001</c:v>
                </c:pt>
                <c:pt idx="202">
                  <c:v>-24.538999999999987</c:v>
                </c:pt>
                <c:pt idx="203">
                  <c:v>-24.852000000000004</c:v>
                </c:pt>
                <c:pt idx="204">
                  <c:v>-27.633999999999986</c:v>
                </c:pt>
                <c:pt idx="205">
                  <c:v>-23.889999999999986</c:v>
                </c:pt>
                <c:pt idx="206">
                  <c:v>-25.950000000000017</c:v>
                </c:pt>
                <c:pt idx="207">
                  <c:v>-29.47</c:v>
                </c:pt>
                <c:pt idx="208">
                  <c:v>-35.393000000000001</c:v>
                </c:pt>
                <c:pt idx="209">
                  <c:v>-34.040999999999968</c:v>
                </c:pt>
                <c:pt idx="210">
                  <c:v>-35.044999999999987</c:v>
                </c:pt>
                <c:pt idx="211">
                  <c:v>-37.30400000000003</c:v>
                </c:pt>
                <c:pt idx="212">
                  <c:v>-37.153999999999996</c:v>
                </c:pt>
                <c:pt idx="213">
                  <c:v>-37.840000000000003</c:v>
                </c:pt>
                <c:pt idx="214">
                  <c:v>-38.479000000000013</c:v>
                </c:pt>
                <c:pt idx="215">
                  <c:v>-38.02200000000002</c:v>
                </c:pt>
                <c:pt idx="216">
                  <c:v>-39.007000000000005</c:v>
                </c:pt>
                <c:pt idx="217">
                  <c:v>-32.860000000000014</c:v>
                </c:pt>
                <c:pt idx="218">
                  <c:v>-38.058000000000021</c:v>
                </c:pt>
                <c:pt idx="219">
                  <c:v>-41.780999999999977</c:v>
                </c:pt>
                <c:pt idx="220">
                  <c:v>-38.850999999999999</c:v>
                </c:pt>
                <c:pt idx="221">
                  <c:v>-37.713000000000022</c:v>
                </c:pt>
                <c:pt idx="222">
                  <c:v>-34.069999999999993</c:v>
                </c:pt>
                <c:pt idx="223">
                  <c:v>-35.365999999999985</c:v>
                </c:pt>
                <c:pt idx="224">
                  <c:v>-38.522999999999968</c:v>
                </c:pt>
                <c:pt idx="225">
                  <c:v>-34.371000000000038</c:v>
                </c:pt>
                <c:pt idx="226">
                  <c:v>-36.316000000000031</c:v>
                </c:pt>
                <c:pt idx="227">
                  <c:v>-38.973000000000013</c:v>
                </c:pt>
                <c:pt idx="228">
                  <c:v>-40.376000000000005</c:v>
                </c:pt>
                <c:pt idx="229">
                  <c:v>-38.551999999999992</c:v>
                </c:pt>
                <c:pt idx="230">
                  <c:v>-30.84499999999997</c:v>
                </c:pt>
                <c:pt idx="231">
                  <c:v>-28.12700000000001</c:v>
                </c:pt>
                <c:pt idx="232">
                  <c:v>-16.702000000000055</c:v>
                </c:pt>
                <c:pt idx="233">
                  <c:v>-21.153999999999996</c:v>
                </c:pt>
                <c:pt idx="234">
                  <c:v>-23.274999999999977</c:v>
                </c:pt>
                <c:pt idx="235">
                  <c:v>-29.740000000000009</c:v>
                </c:pt>
                <c:pt idx="236">
                  <c:v>-34.363</c:v>
                </c:pt>
                <c:pt idx="237">
                  <c:v>-40.459000000000032</c:v>
                </c:pt>
                <c:pt idx="238">
                  <c:v>-41.49799999999999</c:v>
                </c:pt>
                <c:pt idx="239">
                  <c:v>-41.843999999999966</c:v>
                </c:pt>
                <c:pt idx="240">
                  <c:v>-35.546999999999997</c:v>
                </c:pt>
                <c:pt idx="241">
                  <c:v>-34.495000000000005</c:v>
                </c:pt>
                <c:pt idx="242">
                  <c:v>-29.774000000000001</c:v>
                </c:pt>
                <c:pt idx="243">
                  <c:v>-28.787000000000035</c:v>
                </c:pt>
                <c:pt idx="244">
                  <c:v>-30.09899999999999</c:v>
                </c:pt>
                <c:pt idx="245">
                  <c:v>-33.470000000000027</c:v>
                </c:pt>
                <c:pt idx="246">
                  <c:v>-35.895999999999987</c:v>
                </c:pt>
                <c:pt idx="247">
                  <c:v>-29.947000000000003</c:v>
                </c:pt>
                <c:pt idx="248">
                  <c:v>-28.483000000000004</c:v>
                </c:pt>
                <c:pt idx="249">
                  <c:v>-31.788999999999987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D-43B9-82A3-40E2138B5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(2)'!$C$18</c:f>
              <c:strCache>
                <c:ptCount val="1"/>
                <c:pt idx="0">
                  <c:v>BAYNGR 2 3/8 04/02/75-BAYNGR 3 3/4 07/01/74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(2)'!$F$5:$IU$5</c:f>
              <c:numCache>
                <c:formatCode>dd\ mmm\ 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'directH (2)'!$F$18:$IU$18</c:f>
              <c:numCache>
                <c:formatCode>0</c:formatCode>
                <c:ptCount val="250"/>
                <c:pt idx="0">
                  <c:v>-13.914999999999964</c:v>
                </c:pt>
                <c:pt idx="1">
                  <c:v>-9.2270000000000323</c:v>
                </c:pt>
                <c:pt idx="2">
                  <c:v>-7.4019999999999868</c:v>
                </c:pt>
                <c:pt idx="3">
                  <c:v>-7.7749999999999773</c:v>
                </c:pt>
                <c:pt idx="4">
                  <c:v>-3.6159999999999854</c:v>
                </c:pt>
                <c:pt idx="5">
                  <c:v>-5.0699999999999932</c:v>
                </c:pt>
                <c:pt idx="6">
                  <c:v>-0.40300000000002001</c:v>
                </c:pt>
                <c:pt idx="7">
                  <c:v>-1.2590000000000146</c:v>
                </c:pt>
                <c:pt idx="8">
                  <c:v>3.6490000000000009</c:v>
                </c:pt>
                <c:pt idx="9">
                  <c:v>3.0330000000000155</c:v>
                </c:pt>
                <c:pt idx="10">
                  <c:v>-0.17000000000001592</c:v>
                </c:pt>
                <c:pt idx="11">
                  <c:v>-4.1519999999999868</c:v>
                </c:pt>
                <c:pt idx="12">
                  <c:v>-6.4670000000000414</c:v>
                </c:pt>
                <c:pt idx="13">
                  <c:v>23.346000000000004</c:v>
                </c:pt>
                <c:pt idx="14">
                  <c:v>25.036000000000001</c:v>
                </c:pt>
                <c:pt idx="15">
                  <c:v>26.192000000000007</c:v>
                </c:pt>
                <c:pt idx="16">
                  <c:v>8.561999999999955</c:v>
                </c:pt>
                <c:pt idx="17">
                  <c:v>-8.0490000000000066</c:v>
                </c:pt>
                <c:pt idx="18">
                  <c:v>-16.02600000000001</c:v>
                </c:pt>
                <c:pt idx="19">
                  <c:v>-15.012999999999977</c:v>
                </c:pt>
                <c:pt idx="20">
                  <c:v>-16.410000000000025</c:v>
                </c:pt>
                <c:pt idx="21">
                  <c:v>-14.985000000000014</c:v>
                </c:pt>
                <c:pt idx="22">
                  <c:v>-17.528999999999996</c:v>
                </c:pt>
                <c:pt idx="23">
                  <c:v>-18.620000000000005</c:v>
                </c:pt>
                <c:pt idx="24">
                  <c:v>-23.796000000000049</c:v>
                </c:pt>
                <c:pt idx="25">
                  <c:v>-30.176000000000016</c:v>
                </c:pt>
                <c:pt idx="26">
                  <c:v>-36.847000000000008</c:v>
                </c:pt>
                <c:pt idx="27">
                  <c:v>-37.93799999999996</c:v>
                </c:pt>
                <c:pt idx="28">
                  <c:v>-31.807000000000016</c:v>
                </c:pt>
                <c:pt idx="29">
                  <c:v>-37.557999999999993</c:v>
                </c:pt>
                <c:pt idx="30">
                  <c:v>-36.911000000000001</c:v>
                </c:pt>
                <c:pt idx="31">
                  <c:v>-32.191000000000031</c:v>
                </c:pt>
                <c:pt idx="32">
                  <c:v>-28.168999999999983</c:v>
                </c:pt>
                <c:pt idx="33">
                  <c:v>-20.403999999999996</c:v>
                </c:pt>
                <c:pt idx="34">
                  <c:v>-25.134000000000015</c:v>
                </c:pt>
                <c:pt idx="35">
                  <c:v>-28.278999999999996</c:v>
                </c:pt>
                <c:pt idx="36">
                  <c:v>-33.486999999999966</c:v>
                </c:pt>
                <c:pt idx="37">
                  <c:v>-38.270000000000039</c:v>
                </c:pt>
                <c:pt idx="38">
                  <c:v>-43.416999999999973</c:v>
                </c:pt>
                <c:pt idx="39">
                  <c:v>-41.574000000000012</c:v>
                </c:pt>
                <c:pt idx="40">
                  <c:v>-45.815999999999974</c:v>
                </c:pt>
                <c:pt idx="41">
                  <c:v>-46.173999999999978</c:v>
                </c:pt>
                <c:pt idx="42">
                  <c:v>-43.713999999999999</c:v>
                </c:pt>
                <c:pt idx="43">
                  <c:v>-42.151999999999987</c:v>
                </c:pt>
                <c:pt idx="44">
                  <c:v>-63.625</c:v>
                </c:pt>
                <c:pt idx="45">
                  <c:v>-62.856999999999971</c:v>
                </c:pt>
                <c:pt idx="46">
                  <c:v>-67.374000000000024</c:v>
                </c:pt>
                <c:pt idx="47">
                  <c:v>-68.420999999999992</c:v>
                </c:pt>
                <c:pt idx="48">
                  <c:v>-65.37700000000001</c:v>
                </c:pt>
                <c:pt idx="49">
                  <c:v>-69.370999999999981</c:v>
                </c:pt>
                <c:pt idx="50">
                  <c:v>-66.461000000000013</c:v>
                </c:pt>
                <c:pt idx="51">
                  <c:v>-70.484999999999957</c:v>
                </c:pt>
                <c:pt idx="52">
                  <c:v>-67.39100000000002</c:v>
                </c:pt>
                <c:pt idx="53">
                  <c:v>-66.375</c:v>
                </c:pt>
                <c:pt idx="54">
                  <c:v>-67.692000000000007</c:v>
                </c:pt>
                <c:pt idx="55">
                  <c:v>-65.140000000000043</c:v>
                </c:pt>
                <c:pt idx="56">
                  <c:v>-54.670000000000016</c:v>
                </c:pt>
                <c:pt idx="57">
                  <c:v>-38.831999999999994</c:v>
                </c:pt>
                <c:pt idx="58">
                  <c:v>-16.970000000000027</c:v>
                </c:pt>
                <c:pt idx="59">
                  <c:v>-11.843000000000018</c:v>
                </c:pt>
                <c:pt idx="60">
                  <c:v>-16.798000000000002</c:v>
                </c:pt>
                <c:pt idx="61">
                  <c:v>-15.488</c:v>
                </c:pt>
                <c:pt idx="62">
                  <c:v>-20.231999999999971</c:v>
                </c:pt>
                <c:pt idx="63">
                  <c:v>-11.72199999999998</c:v>
                </c:pt>
                <c:pt idx="64">
                  <c:v>-3.0790000000000646</c:v>
                </c:pt>
                <c:pt idx="65">
                  <c:v>-7.2960000000000491</c:v>
                </c:pt>
                <c:pt idx="66">
                  <c:v>-5.6000000000040018E-2</c:v>
                </c:pt>
                <c:pt idx="67">
                  <c:v>22.201999999999998</c:v>
                </c:pt>
                <c:pt idx="68">
                  <c:v>33.556999999999903</c:v>
                </c:pt>
                <c:pt idx="69">
                  <c:v>98.687000000000012</c:v>
                </c:pt>
                <c:pt idx="70">
                  <c:v>94.948999999999955</c:v>
                </c:pt>
                <c:pt idx="71">
                  <c:v>102.88999999999999</c:v>
                </c:pt>
                <c:pt idx="72">
                  <c:v>128.11700000000008</c:v>
                </c:pt>
                <c:pt idx="73">
                  <c:v>114.91199999999992</c:v>
                </c:pt>
                <c:pt idx="74">
                  <c:v>73.627999999999929</c:v>
                </c:pt>
                <c:pt idx="75">
                  <c:v>6.7489999999999668</c:v>
                </c:pt>
                <c:pt idx="76">
                  <c:v>-4.5710000000000264</c:v>
                </c:pt>
                <c:pt idx="77">
                  <c:v>-5.6990000000000123</c:v>
                </c:pt>
                <c:pt idx="78">
                  <c:v>-24.725999999999999</c:v>
                </c:pt>
                <c:pt idx="79">
                  <c:v>-24.074000000000012</c:v>
                </c:pt>
                <c:pt idx="80">
                  <c:v>-28.574999999999989</c:v>
                </c:pt>
                <c:pt idx="81">
                  <c:v>-27.342999999999989</c:v>
                </c:pt>
                <c:pt idx="82">
                  <c:v>-34.430999999999983</c:v>
                </c:pt>
                <c:pt idx="83">
                  <c:v>-34.996999999999986</c:v>
                </c:pt>
                <c:pt idx="84">
                  <c:v>-32.546999999999997</c:v>
                </c:pt>
                <c:pt idx="85">
                  <c:v>-25.158000000000015</c:v>
                </c:pt>
                <c:pt idx="86">
                  <c:v>-22.400000000000006</c:v>
                </c:pt>
                <c:pt idx="87">
                  <c:v>-29.920999999999992</c:v>
                </c:pt>
                <c:pt idx="88">
                  <c:v>-29.412000000000006</c:v>
                </c:pt>
                <c:pt idx="89">
                  <c:v>-25.515000000000015</c:v>
                </c:pt>
                <c:pt idx="90">
                  <c:v>-27.466000000000008</c:v>
                </c:pt>
                <c:pt idx="91">
                  <c:v>-28.599999999999994</c:v>
                </c:pt>
                <c:pt idx="92">
                  <c:v>-27.885000000000019</c:v>
                </c:pt>
                <c:pt idx="93">
                  <c:v>-27.414999999999992</c:v>
                </c:pt>
                <c:pt idx="94">
                  <c:v>-25.77000000000001</c:v>
                </c:pt>
                <c:pt idx="95">
                  <c:v>-23.168000000000006</c:v>
                </c:pt>
                <c:pt idx="96">
                  <c:v>-23.923000000000002</c:v>
                </c:pt>
                <c:pt idx="97">
                  <c:v>-25.817999999999984</c:v>
                </c:pt>
                <c:pt idx="98">
                  <c:v>-25.86099999999999</c:v>
                </c:pt>
                <c:pt idx="99">
                  <c:v>-25.367999999999995</c:v>
                </c:pt>
                <c:pt idx="100">
                  <c:v>-25.120000000000005</c:v>
                </c:pt>
                <c:pt idx="101">
                  <c:v>-24.71599999999998</c:v>
                </c:pt>
                <c:pt idx="102">
                  <c:v>-26.330999999999989</c:v>
                </c:pt>
                <c:pt idx="103">
                  <c:v>-27.447000000000003</c:v>
                </c:pt>
                <c:pt idx="104">
                  <c:v>-30.829000000000008</c:v>
                </c:pt>
                <c:pt idx="105">
                  <c:v>-32.525999999999982</c:v>
                </c:pt>
                <c:pt idx="106">
                  <c:v>-32.36099999999999</c:v>
                </c:pt>
                <c:pt idx="107">
                  <c:v>-32.85499999999999</c:v>
                </c:pt>
                <c:pt idx="108">
                  <c:v>-33.072000000000003</c:v>
                </c:pt>
                <c:pt idx="109">
                  <c:v>-31.927999999999997</c:v>
                </c:pt>
                <c:pt idx="110">
                  <c:v>-34.15100000000001</c:v>
                </c:pt>
                <c:pt idx="111">
                  <c:v>-37.051999999999992</c:v>
                </c:pt>
                <c:pt idx="112">
                  <c:v>-38.115000000000009</c:v>
                </c:pt>
                <c:pt idx="113">
                  <c:v>-37.47799999999998</c:v>
                </c:pt>
                <c:pt idx="114">
                  <c:v>-39.144000000000005</c:v>
                </c:pt>
                <c:pt idx="115">
                  <c:v>-39.164000000000016</c:v>
                </c:pt>
                <c:pt idx="116">
                  <c:v>-41.481999999999999</c:v>
                </c:pt>
                <c:pt idx="117">
                  <c:v>-43.222999999999985</c:v>
                </c:pt>
                <c:pt idx="118">
                  <c:v>-41.586999999999989</c:v>
                </c:pt>
                <c:pt idx="119">
                  <c:v>-38.627999999999986</c:v>
                </c:pt>
                <c:pt idx="120">
                  <c:v>-39.068000000000012</c:v>
                </c:pt>
                <c:pt idx="121">
                  <c:v>-39.073000000000008</c:v>
                </c:pt>
                <c:pt idx="122">
                  <c:v>-36.662000000000006</c:v>
                </c:pt>
                <c:pt idx="123">
                  <c:v>-38.25</c:v>
                </c:pt>
                <c:pt idx="124">
                  <c:v>-46.802999999999997</c:v>
                </c:pt>
                <c:pt idx="125">
                  <c:v>-46.403999999999996</c:v>
                </c:pt>
                <c:pt idx="126">
                  <c:v>-46.223000000000013</c:v>
                </c:pt>
                <c:pt idx="127">
                  <c:v>-44.385999999999996</c:v>
                </c:pt>
                <c:pt idx="128">
                  <c:v>-44.814000000000021</c:v>
                </c:pt>
                <c:pt idx="129">
                  <c:v>-43.5</c:v>
                </c:pt>
                <c:pt idx="130">
                  <c:v>-46.629999999999995</c:v>
                </c:pt>
                <c:pt idx="131">
                  <c:v>-46.44</c:v>
                </c:pt>
                <c:pt idx="132">
                  <c:v>-44.920000000000016</c:v>
                </c:pt>
                <c:pt idx="133">
                  <c:v>-44.617999999999995</c:v>
                </c:pt>
                <c:pt idx="134">
                  <c:v>-42.405999999999977</c:v>
                </c:pt>
                <c:pt idx="135">
                  <c:v>-43.309999999999974</c:v>
                </c:pt>
                <c:pt idx="136">
                  <c:v>-45.757000000000005</c:v>
                </c:pt>
                <c:pt idx="137">
                  <c:v>-47.687000000000012</c:v>
                </c:pt>
                <c:pt idx="138">
                  <c:v>-50.155000000000001</c:v>
                </c:pt>
                <c:pt idx="139">
                  <c:v>-49.104000000000013</c:v>
                </c:pt>
                <c:pt idx="140">
                  <c:v>-50.322000000000003</c:v>
                </c:pt>
                <c:pt idx="141">
                  <c:v>-49.595999999999975</c:v>
                </c:pt>
                <c:pt idx="142">
                  <c:v>-49.203000000000003</c:v>
                </c:pt>
                <c:pt idx="143">
                  <c:v>-45.581000000000017</c:v>
                </c:pt>
                <c:pt idx="144">
                  <c:v>-43.953999999999979</c:v>
                </c:pt>
                <c:pt idx="145">
                  <c:v>-43.987000000000023</c:v>
                </c:pt>
                <c:pt idx="146">
                  <c:v>-46.986000000000018</c:v>
                </c:pt>
                <c:pt idx="147">
                  <c:v>-43.295999999999992</c:v>
                </c:pt>
                <c:pt idx="148">
                  <c:v>-43.534999999999997</c:v>
                </c:pt>
                <c:pt idx="149">
                  <c:v>-43.195999999999998</c:v>
                </c:pt>
                <c:pt idx="150">
                  <c:v>-48.206000000000017</c:v>
                </c:pt>
                <c:pt idx="151">
                  <c:v>-47.706000000000017</c:v>
                </c:pt>
                <c:pt idx="152">
                  <c:v>-44.375</c:v>
                </c:pt>
                <c:pt idx="153">
                  <c:v>-41.675000000000011</c:v>
                </c:pt>
                <c:pt idx="154">
                  <c:v>-38.36699999999999</c:v>
                </c:pt>
                <c:pt idx="155">
                  <c:v>-39.480999999999995</c:v>
                </c:pt>
                <c:pt idx="156">
                  <c:v>-41.248000000000019</c:v>
                </c:pt>
                <c:pt idx="157">
                  <c:v>-43.445999999999998</c:v>
                </c:pt>
                <c:pt idx="158">
                  <c:v>-45.646999999999991</c:v>
                </c:pt>
                <c:pt idx="159">
                  <c:v>-46.355000000000018</c:v>
                </c:pt>
                <c:pt idx="160">
                  <c:v>-44.225999999999999</c:v>
                </c:pt>
                <c:pt idx="161">
                  <c:v>-42.588999999999999</c:v>
                </c:pt>
                <c:pt idx="162">
                  <c:v>-44.067000000000007</c:v>
                </c:pt>
                <c:pt idx="163">
                  <c:v>-48.387999999999977</c:v>
                </c:pt>
                <c:pt idx="164">
                  <c:v>-44.06</c:v>
                </c:pt>
                <c:pt idx="165">
                  <c:v>-35.609000000000009</c:v>
                </c:pt>
                <c:pt idx="166">
                  <c:v>-31.938999999999993</c:v>
                </c:pt>
                <c:pt idx="167">
                  <c:v>-30.207999999999998</c:v>
                </c:pt>
                <c:pt idx="168">
                  <c:v>-29.75</c:v>
                </c:pt>
                <c:pt idx="169">
                  <c:v>-30.069999999999993</c:v>
                </c:pt>
                <c:pt idx="170">
                  <c:v>-24.693000000000012</c:v>
                </c:pt>
                <c:pt idx="171">
                  <c:v>-27.649999999999977</c:v>
                </c:pt>
                <c:pt idx="172">
                  <c:v>-27.363</c:v>
                </c:pt>
                <c:pt idx="173">
                  <c:v>-22.00200000000001</c:v>
                </c:pt>
                <c:pt idx="174">
                  <c:v>-22.528999999999996</c:v>
                </c:pt>
                <c:pt idx="175">
                  <c:v>-21.055999999999983</c:v>
                </c:pt>
                <c:pt idx="176">
                  <c:v>-20.461999999999989</c:v>
                </c:pt>
                <c:pt idx="177">
                  <c:v>-18.786000000000001</c:v>
                </c:pt>
                <c:pt idx="178">
                  <c:v>-17.326999999999998</c:v>
                </c:pt>
                <c:pt idx="179">
                  <c:v>-19.064999999999998</c:v>
                </c:pt>
                <c:pt idx="180">
                  <c:v>-17.703999999999979</c:v>
                </c:pt>
                <c:pt idx="181">
                  <c:v>-18.986999999999995</c:v>
                </c:pt>
                <c:pt idx="182">
                  <c:v>-17.296999999999997</c:v>
                </c:pt>
                <c:pt idx="183">
                  <c:v>-17.644999999999982</c:v>
                </c:pt>
                <c:pt idx="184">
                  <c:v>-18.925999999999988</c:v>
                </c:pt>
                <c:pt idx="185">
                  <c:v>-18.838999999999999</c:v>
                </c:pt>
                <c:pt idx="186">
                  <c:v>-19.733000000000004</c:v>
                </c:pt>
                <c:pt idx="187">
                  <c:v>-20.436999999999983</c:v>
                </c:pt>
                <c:pt idx="188">
                  <c:v>-19.787000000000006</c:v>
                </c:pt>
                <c:pt idx="189">
                  <c:v>-21.573999999999984</c:v>
                </c:pt>
                <c:pt idx="190">
                  <c:v>-22.429000000000002</c:v>
                </c:pt>
                <c:pt idx="191">
                  <c:v>-24.687000000000012</c:v>
                </c:pt>
                <c:pt idx="192">
                  <c:v>-19.574999999999989</c:v>
                </c:pt>
                <c:pt idx="193">
                  <c:v>-18.852000000000004</c:v>
                </c:pt>
                <c:pt idx="194">
                  <c:v>-17.00200000000001</c:v>
                </c:pt>
                <c:pt idx="195">
                  <c:v>-17.02000000000001</c:v>
                </c:pt>
                <c:pt idx="196">
                  <c:v>-19.197000000000003</c:v>
                </c:pt>
                <c:pt idx="197">
                  <c:v>-20.294000000000011</c:v>
                </c:pt>
                <c:pt idx="198">
                  <c:v>-21.11099999999999</c:v>
                </c:pt>
                <c:pt idx="199">
                  <c:v>-20.056999999999988</c:v>
                </c:pt>
                <c:pt idx="200">
                  <c:v>-17.010000000000019</c:v>
                </c:pt>
                <c:pt idx="201">
                  <c:v>-20.75200000000001</c:v>
                </c:pt>
                <c:pt idx="202">
                  <c:v>-24.538999999999987</c:v>
                </c:pt>
                <c:pt idx="203">
                  <c:v>-24.852000000000004</c:v>
                </c:pt>
                <c:pt idx="204">
                  <c:v>-27.633999999999986</c:v>
                </c:pt>
                <c:pt idx="205">
                  <c:v>-23.889999999999986</c:v>
                </c:pt>
                <c:pt idx="206">
                  <c:v>-25.950000000000017</c:v>
                </c:pt>
                <c:pt idx="207">
                  <c:v>-29.47</c:v>
                </c:pt>
                <c:pt idx="208">
                  <c:v>-35.393000000000001</c:v>
                </c:pt>
                <c:pt idx="209">
                  <c:v>-34.040999999999968</c:v>
                </c:pt>
                <c:pt idx="210">
                  <c:v>-35.044999999999987</c:v>
                </c:pt>
                <c:pt idx="211">
                  <c:v>-37.30400000000003</c:v>
                </c:pt>
                <c:pt idx="212">
                  <c:v>-37.153999999999996</c:v>
                </c:pt>
                <c:pt idx="213">
                  <c:v>-37.840000000000003</c:v>
                </c:pt>
                <c:pt idx="214">
                  <c:v>-38.479000000000013</c:v>
                </c:pt>
                <c:pt idx="215">
                  <c:v>-38.02200000000002</c:v>
                </c:pt>
                <c:pt idx="216">
                  <c:v>-39.007000000000005</c:v>
                </c:pt>
                <c:pt idx="217">
                  <c:v>-32.860000000000014</c:v>
                </c:pt>
                <c:pt idx="218">
                  <c:v>-38.058000000000021</c:v>
                </c:pt>
                <c:pt idx="219">
                  <c:v>-41.780999999999977</c:v>
                </c:pt>
                <c:pt idx="220">
                  <c:v>-38.850999999999999</c:v>
                </c:pt>
                <c:pt idx="221">
                  <c:v>-37.713000000000022</c:v>
                </c:pt>
                <c:pt idx="222">
                  <c:v>-34.069999999999993</c:v>
                </c:pt>
                <c:pt idx="223">
                  <c:v>-35.365999999999985</c:v>
                </c:pt>
                <c:pt idx="224">
                  <c:v>-38.522999999999968</c:v>
                </c:pt>
                <c:pt idx="225">
                  <c:v>-34.371000000000038</c:v>
                </c:pt>
                <c:pt idx="226">
                  <c:v>-36.316000000000031</c:v>
                </c:pt>
                <c:pt idx="227">
                  <c:v>-38.973000000000013</c:v>
                </c:pt>
                <c:pt idx="228">
                  <c:v>-40.376000000000005</c:v>
                </c:pt>
                <c:pt idx="229">
                  <c:v>-38.551999999999992</c:v>
                </c:pt>
                <c:pt idx="230">
                  <c:v>-30.84499999999997</c:v>
                </c:pt>
                <c:pt idx="231">
                  <c:v>-28.12700000000001</c:v>
                </c:pt>
                <c:pt idx="232">
                  <c:v>-16.702000000000055</c:v>
                </c:pt>
                <c:pt idx="233">
                  <c:v>-21.153999999999996</c:v>
                </c:pt>
                <c:pt idx="234">
                  <c:v>-23.274999999999977</c:v>
                </c:pt>
                <c:pt idx="235">
                  <c:v>-29.740000000000009</c:v>
                </c:pt>
                <c:pt idx="236">
                  <c:v>-34.363</c:v>
                </c:pt>
                <c:pt idx="237">
                  <c:v>-40.459000000000032</c:v>
                </c:pt>
                <c:pt idx="238">
                  <c:v>-41.49799999999999</c:v>
                </c:pt>
                <c:pt idx="239">
                  <c:v>-41.843999999999966</c:v>
                </c:pt>
                <c:pt idx="240">
                  <c:v>-35.546999999999997</c:v>
                </c:pt>
                <c:pt idx="241">
                  <c:v>-34.495000000000005</c:v>
                </c:pt>
                <c:pt idx="242">
                  <c:v>-29.774000000000001</c:v>
                </c:pt>
                <c:pt idx="243">
                  <c:v>-28.787000000000035</c:v>
                </c:pt>
                <c:pt idx="244">
                  <c:v>-30.09899999999999</c:v>
                </c:pt>
                <c:pt idx="245">
                  <c:v>-33.470000000000027</c:v>
                </c:pt>
                <c:pt idx="246">
                  <c:v>-35.895999999999987</c:v>
                </c:pt>
                <c:pt idx="247">
                  <c:v>-29.947000000000003</c:v>
                </c:pt>
                <c:pt idx="248">
                  <c:v>-28.483000000000004</c:v>
                </c:pt>
                <c:pt idx="249">
                  <c:v>-31.788999999999987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F-41D1-A933-261C0C1EB2F8}"/>
            </c:ext>
          </c:extLst>
        </c:ser>
        <c:ser>
          <c:idx val="1"/>
          <c:order val="1"/>
          <c:tx>
            <c:strRef>
              <c:f>'directH (2)'!$C$19</c:f>
              <c:strCache>
                <c:ptCount val="1"/>
                <c:pt idx="0">
                  <c:v>BAYNGR 2 3/8 04/02/75-BAYNGR 2 3/8 11/12/79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(2)'!$F$19:$SQ$19</c:f>
              <c:numCache>
                <c:formatCode>0</c:formatCode>
                <c:ptCount val="506"/>
                <c:pt idx="0">
                  <c:v>-37.403999999999996</c:v>
                </c:pt>
                <c:pt idx="1">
                  <c:v>-32.27600000000001</c:v>
                </c:pt>
                <c:pt idx="2">
                  <c:v>-29.711000000000013</c:v>
                </c:pt>
                <c:pt idx="3">
                  <c:v>-29.599999999999966</c:v>
                </c:pt>
                <c:pt idx="4">
                  <c:v>-22.762999999999977</c:v>
                </c:pt>
                <c:pt idx="5">
                  <c:v>-23.63900000000001</c:v>
                </c:pt>
                <c:pt idx="6">
                  <c:v>-18.105000000000018</c:v>
                </c:pt>
                <c:pt idx="7">
                  <c:v>-19.437000000000012</c:v>
                </c:pt>
                <c:pt idx="8">
                  <c:v>-14.355999999999995</c:v>
                </c:pt>
                <c:pt idx="9">
                  <c:v>-16.385999999999967</c:v>
                </c:pt>
                <c:pt idx="10">
                  <c:v>-18.44599999999997</c:v>
                </c:pt>
                <c:pt idx="11">
                  <c:v>-20.307999999999993</c:v>
                </c:pt>
                <c:pt idx="12">
                  <c:v>-24.880000000000052</c:v>
                </c:pt>
                <c:pt idx="13">
                  <c:v>5.4499999999999886</c:v>
                </c:pt>
                <c:pt idx="14">
                  <c:v>8.0830000000000268</c:v>
                </c:pt>
                <c:pt idx="15">
                  <c:v>7.242999999999995</c:v>
                </c:pt>
                <c:pt idx="16">
                  <c:v>-11.826999999999998</c:v>
                </c:pt>
                <c:pt idx="17">
                  <c:v>-26.850000000000023</c:v>
                </c:pt>
                <c:pt idx="18">
                  <c:v>-39.867999999999995</c:v>
                </c:pt>
                <c:pt idx="19">
                  <c:v>-36.934999999999974</c:v>
                </c:pt>
                <c:pt idx="20">
                  <c:v>-40.677999999999997</c:v>
                </c:pt>
                <c:pt idx="21">
                  <c:v>-38.045999999999992</c:v>
                </c:pt>
                <c:pt idx="22">
                  <c:v>-41.587000000000046</c:v>
                </c:pt>
                <c:pt idx="23">
                  <c:v>-44.816000000000031</c:v>
                </c:pt>
                <c:pt idx="24">
                  <c:v>-55.088999999999999</c:v>
                </c:pt>
                <c:pt idx="25">
                  <c:v>-60.150999999999982</c:v>
                </c:pt>
                <c:pt idx="26">
                  <c:v>-68.630000000000024</c:v>
                </c:pt>
                <c:pt idx="27">
                  <c:v>-70.664999999999992</c:v>
                </c:pt>
                <c:pt idx="28">
                  <c:v>-62.346000000000004</c:v>
                </c:pt>
                <c:pt idx="29">
                  <c:v>-68.713999999999999</c:v>
                </c:pt>
                <c:pt idx="30">
                  <c:v>-70.007000000000005</c:v>
                </c:pt>
                <c:pt idx="31">
                  <c:v>-68.283999999999992</c:v>
                </c:pt>
                <c:pt idx="32">
                  <c:v>-66.771999999999991</c:v>
                </c:pt>
                <c:pt idx="33">
                  <c:v>-60.314000000000021</c:v>
                </c:pt>
                <c:pt idx="34">
                  <c:v>-69.960000000000036</c:v>
                </c:pt>
                <c:pt idx="35">
                  <c:v>-70.602000000000032</c:v>
                </c:pt>
                <c:pt idx="36">
                  <c:v>-72.504999999999995</c:v>
                </c:pt>
                <c:pt idx="37">
                  <c:v>-78.239000000000033</c:v>
                </c:pt>
                <c:pt idx="38">
                  <c:v>-82.863</c:v>
                </c:pt>
                <c:pt idx="39">
                  <c:v>-76.490000000000009</c:v>
                </c:pt>
                <c:pt idx="40">
                  <c:v>-86.881999999999948</c:v>
                </c:pt>
                <c:pt idx="41">
                  <c:v>-87.974999999999966</c:v>
                </c:pt>
                <c:pt idx="42">
                  <c:v>-88.155999999999949</c:v>
                </c:pt>
                <c:pt idx="43">
                  <c:v>-86.402999999999963</c:v>
                </c:pt>
                <c:pt idx="44">
                  <c:v>-96.956999999999994</c:v>
                </c:pt>
                <c:pt idx="45">
                  <c:v>-93.619999999999948</c:v>
                </c:pt>
                <c:pt idx="46">
                  <c:v>-95.63</c:v>
                </c:pt>
                <c:pt idx="47">
                  <c:v>-96.771999999999991</c:v>
                </c:pt>
                <c:pt idx="48">
                  <c:v>-89.920999999999992</c:v>
                </c:pt>
                <c:pt idx="49">
                  <c:v>-88.790999999999997</c:v>
                </c:pt>
                <c:pt idx="50">
                  <c:v>-90.100000000000023</c:v>
                </c:pt>
                <c:pt idx="51">
                  <c:v>-91.741999999999962</c:v>
                </c:pt>
                <c:pt idx="52">
                  <c:v>-88.927999999999997</c:v>
                </c:pt>
                <c:pt idx="53">
                  <c:v>-88.141999999999996</c:v>
                </c:pt>
                <c:pt idx="54">
                  <c:v>-85.427999999999997</c:v>
                </c:pt>
                <c:pt idx="55">
                  <c:v>-89.049000000000035</c:v>
                </c:pt>
                <c:pt idx="56">
                  <c:v>-82.117999999999995</c:v>
                </c:pt>
                <c:pt idx="57">
                  <c:v>-71.885999999999967</c:v>
                </c:pt>
                <c:pt idx="58">
                  <c:v>-45.865999999999985</c:v>
                </c:pt>
                <c:pt idx="59">
                  <c:v>-36.706999999999994</c:v>
                </c:pt>
                <c:pt idx="60">
                  <c:v>-23.450999999999965</c:v>
                </c:pt>
                <c:pt idx="61">
                  <c:v>-14.759000000000071</c:v>
                </c:pt>
                <c:pt idx="62">
                  <c:v>-11.914999999999964</c:v>
                </c:pt>
                <c:pt idx="63">
                  <c:v>-2.2400000000000091</c:v>
                </c:pt>
                <c:pt idx="64">
                  <c:v>13.535999999999945</c:v>
                </c:pt>
                <c:pt idx="65">
                  <c:v>12.766999999999939</c:v>
                </c:pt>
                <c:pt idx="66">
                  <c:v>26.190999999999917</c:v>
                </c:pt>
                <c:pt idx="67">
                  <c:v>41.191000000000031</c:v>
                </c:pt>
                <c:pt idx="68">
                  <c:v>54.264999999999986</c:v>
                </c:pt>
                <c:pt idx="69">
                  <c:v>134.22799999999995</c:v>
                </c:pt>
                <c:pt idx="70">
                  <c:v>151.82899999999995</c:v>
                </c:pt>
                <c:pt idx="71">
                  <c:v>151.654</c:v>
                </c:pt>
                <c:pt idx="72">
                  <c:v>176.62</c:v>
                </c:pt>
                <c:pt idx="73">
                  <c:v>182.96999999999991</c:v>
                </c:pt>
                <c:pt idx="74">
                  <c:v>111.71999999999997</c:v>
                </c:pt>
                <c:pt idx="75">
                  <c:v>21.45999999999998</c:v>
                </c:pt>
                <c:pt idx="76">
                  <c:v>-7.5680000000000405</c:v>
                </c:pt>
                <c:pt idx="77">
                  <c:v>-18.488</c:v>
                </c:pt>
                <c:pt idx="78">
                  <c:v>-30.871000000000038</c:v>
                </c:pt>
                <c:pt idx="79">
                  <c:v>-32.477000000000032</c:v>
                </c:pt>
                <c:pt idx="80">
                  <c:v>-30.992999999999995</c:v>
                </c:pt>
                <c:pt idx="81">
                  <c:v>-32.111999999999995</c:v>
                </c:pt>
                <c:pt idx="82">
                  <c:v>-45.355999999999966</c:v>
                </c:pt>
                <c:pt idx="83">
                  <c:v>-43.994</c:v>
                </c:pt>
                <c:pt idx="84">
                  <c:v>-42.143000000000001</c:v>
                </c:pt>
                <c:pt idx="85">
                  <c:v>-36.163999999999987</c:v>
                </c:pt>
                <c:pt idx="86">
                  <c:v>-32.38300000000001</c:v>
                </c:pt>
                <c:pt idx="87">
                  <c:v>-40.800999999999988</c:v>
                </c:pt>
                <c:pt idx="88">
                  <c:v>-39.024000000000001</c:v>
                </c:pt>
                <c:pt idx="89">
                  <c:v>-39.271000000000015</c:v>
                </c:pt>
                <c:pt idx="90">
                  <c:v>-40.009999999999991</c:v>
                </c:pt>
                <c:pt idx="91">
                  <c:v>-44.063000000000017</c:v>
                </c:pt>
                <c:pt idx="92">
                  <c:v>-43.617999999999995</c:v>
                </c:pt>
                <c:pt idx="93">
                  <c:v>-41.103000000000009</c:v>
                </c:pt>
                <c:pt idx="94">
                  <c:v>-38.113</c:v>
                </c:pt>
                <c:pt idx="95">
                  <c:v>-34.320999999999998</c:v>
                </c:pt>
                <c:pt idx="96">
                  <c:v>-34.299000000000007</c:v>
                </c:pt>
                <c:pt idx="97">
                  <c:v>-34.858000000000004</c:v>
                </c:pt>
                <c:pt idx="98">
                  <c:v>-34.766999999999996</c:v>
                </c:pt>
                <c:pt idx="99">
                  <c:v>-34.826999999999998</c:v>
                </c:pt>
                <c:pt idx="100">
                  <c:v>-34.00800000000001</c:v>
                </c:pt>
                <c:pt idx="101">
                  <c:v>-31.692999999999984</c:v>
                </c:pt>
                <c:pt idx="102">
                  <c:v>-33.051999999999992</c:v>
                </c:pt>
                <c:pt idx="103">
                  <c:v>-34</c:v>
                </c:pt>
                <c:pt idx="104">
                  <c:v>-37.742000000000019</c:v>
                </c:pt>
                <c:pt idx="105">
                  <c:v>-38.84699999999998</c:v>
                </c:pt>
                <c:pt idx="106">
                  <c:v>-40.33499999999998</c:v>
                </c:pt>
                <c:pt idx="107">
                  <c:v>-38.756</c:v>
                </c:pt>
                <c:pt idx="108">
                  <c:v>-38.638000000000005</c:v>
                </c:pt>
                <c:pt idx="109">
                  <c:v>-38.875999999999976</c:v>
                </c:pt>
                <c:pt idx="110">
                  <c:v>-42.22</c:v>
                </c:pt>
                <c:pt idx="111">
                  <c:v>-45.56</c:v>
                </c:pt>
                <c:pt idx="112">
                  <c:v>-44.602000000000004</c:v>
                </c:pt>
                <c:pt idx="113">
                  <c:v>-43.818999999999988</c:v>
                </c:pt>
                <c:pt idx="114">
                  <c:v>-43.75200000000001</c:v>
                </c:pt>
                <c:pt idx="115">
                  <c:v>-42.137</c:v>
                </c:pt>
                <c:pt idx="116">
                  <c:v>-43.188000000000017</c:v>
                </c:pt>
                <c:pt idx="117">
                  <c:v>-45.603999999999985</c:v>
                </c:pt>
                <c:pt idx="118">
                  <c:v>-43.169999999999987</c:v>
                </c:pt>
                <c:pt idx="119">
                  <c:v>-39.835999999999984</c:v>
                </c:pt>
                <c:pt idx="120">
                  <c:v>-39.472000000000008</c:v>
                </c:pt>
                <c:pt idx="121">
                  <c:v>-41.179000000000002</c:v>
                </c:pt>
                <c:pt idx="122">
                  <c:v>-39.66500000000002</c:v>
                </c:pt>
                <c:pt idx="123">
                  <c:v>-43</c:v>
                </c:pt>
                <c:pt idx="124">
                  <c:v>-56.40300000000002</c:v>
                </c:pt>
                <c:pt idx="125">
                  <c:v>-57.352000000000004</c:v>
                </c:pt>
                <c:pt idx="126">
                  <c:v>-56.313999999999993</c:v>
                </c:pt>
                <c:pt idx="127">
                  <c:v>-53.843999999999994</c:v>
                </c:pt>
                <c:pt idx="128">
                  <c:v>-53.379999999999995</c:v>
                </c:pt>
                <c:pt idx="129">
                  <c:v>-53.747000000000014</c:v>
                </c:pt>
                <c:pt idx="130">
                  <c:v>-56.73399999999998</c:v>
                </c:pt>
                <c:pt idx="131">
                  <c:v>-58.876000000000005</c:v>
                </c:pt>
                <c:pt idx="132">
                  <c:v>-57.094999999999999</c:v>
                </c:pt>
                <c:pt idx="133">
                  <c:v>-55.007000000000005</c:v>
                </c:pt>
                <c:pt idx="134">
                  <c:v>-53.714999999999975</c:v>
                </c:pt>
                <c:pt idx="135">
                  <c:v>-54.144999999999982</c:v>
                </c:pt>
                <c:pt idx="136">
                  <c:v>-55.84899999999999</c:v>
                </c:pt>
                <c:pt idx="137">
                  <c:v>-56.415999999999997</c:v>
                </c:pt>
                <c:pt idx="138">
                  <c:v>-57.572000000000003</c:v>
                </c:pt>
                <c:pt idx="139">
                  <c:v>-53.695999999999998</c:v>
                </c:pt>
                <c:pt idx="140">
                  <c:v>-54.943000000000012</c:v>
                </c:pt>
                <c:pt idx="141">
                  <c:v>-52.639999999999986</c:v>
                </c:pt>
                <c:pt idx="142">
                  <c:v>-52.613</c:v>
                </c:pt>
                <c:pt idx="143">
                  <c:v>-48.521000000000015</c:v>
                </c:pt>
                <c:pt idx="144">
                  <c:v>-47.549999999999983</c:v>
                </c:pt>
                <c:pt idx="145">
                  <c:v>-46.318000000000012</c:v>
                </c:pt>
                <c:pt idx="146">
                  <c:v>-51.018000000000001</c:v>
                </c:pt>
                <c:pt idx="147">
                  <c:v>-49.185999999999979</c:v>
                </c:pt>
                <c:pt idx="148">
                  <c:v>-50.475999999999999</c:v>
                </c:pt>
                <c:pt idx="149">
                  <c:v>-50.330999999999989</c:v>
                </c:pt>
                <c:pt idx="150">
                  <c:v>-54.399000000000001</c:v>
                </c:pt>
                <c:pt idx="151">
                  <c:v>-53.047000000000025</c:v>
                </c:pt>
                <c:pt idx="152">
                  <c:v>-50.295000000000016</c:v>
                </c:pt>
                <c:pt idx="153">
                  <c:v>-48.992000000000019</c:v>
                </c:pt>
                <c:pt idx="154">
                  <c:v>-45.467999999999989</c:v>
                </c:pt>
                <c:pt idx="155">
                  <c:v>-47.866000000000014</c:v>
                </c:pt>
                <c:pt idx="156">
                  <c:v>-51.431999999999988</c:v>
                </c:pt>
                <c:pt idx="157">
                  <c:v>-55.325999999999965</c:v>
                </c:pt>
                <c:pt idx="158">
                  <c:v>-56.717000000000013</c:v>
                </c:pt>
                <c:pt idx="159">
                  <c:v>-58.597999999999985</c:v>
                </c:pt>
                <c:pt idx="160">
                  <c:v>-57.718000000000018</c:v>
                </c:pt>
                <c:pt idx="161">
                  <c:v>-57.163999999999987</c:v>
                </c:pt>
                <c:pt idx="162">
                  <c:v>-61.563999999999993</c:v>
                </c:pt>
                <c:pt idx="163">
                  <c:v>183.12700000000001</c:v>
                </c:pt>
                <c:pt idx="164">
                  <c:v>180.46600000000001</c:v>
                </c:pt>
                <c:pt idx="165">
                  <c:v>187.13200000000001</c:v>
                </c:pt>
                <c:pt idx="166">
                  <c:v>180.36600000000001</c:v>
                </c:pt>
                <c:pt idx="167">
                  <c:v>188.05699999999999</c:v>
                </c:pt>
                <c:pt idx="168">
                  <c:v>200.19300000000001</c:v>
                </c:pt>
                <c:pt idx="169">
                  <c:v>201.565</c:v>
                </c:pt>
                <c:pt idx="170">
                  <c:v>204.55199999999999</c:v>
                </c:pt>
                <c:pt idx="171">
                  <c:v>197.53800000000001</c:v>
                </c:pt>
                <c:pt idx="172">
                  <c:v>194.79599999999999</c:v>
                </c:pt>
                <c:pt idx="173">
                  <c:v>202.536</c:v>
                </c:pt>
                <c:pt idx="174">
                  <c:v>206.81700000000001</c:v>
                </c:pt>
                <c:pt idx="175">
                  <c:v>208.86</c:v>
                </c:pt>
                <c:pt idx="176">
                  <c:v>209.453</c:v>
                </c:pt>
                <c:pt idx="177">
                  <c:v>212.89400000000001</c:v>
                </c:pt>
                <c:pt idx="178">
                  <c:v>216.214</c:v>
                </c:pt>
                <c:pt idx="179">
                  <c:v>216.57300000000001</c:v>
                </c:pt>
                <c:pt idx="180">
                  <c:v>217.40700000000001</c:v>
                </c:pt>
                <c:pt idx="181">
                  <c:v>216.703</c:v>
                </c:pt>
                <c:pt idx="182">
                  <c:v>220.71</c:v>
                </c:pt>
                <c:pt idx="183">
                  <c:v>221.42500000000001</c:v>
                </c:pt>
                <c:pt idx="184">
                  <c:v>229.46700000000001</c:v>
                </c:pt>
                <c:pt idx="185">
                  <c:v>234.262</c:v>
                </c:pt>
                <c:pt idx="186">
                  <c:v>236.137</c:v>
                </c:pt>
                <c:pt idx="187">
                  <c:v>233.816</c:v>
                </c:pt>
                <c:pt idx="188">
                  <c:v>238.68100000000001</c:v>
                </c:pt>
                <c:pt idx="189">
                  <c:v>240.03200000000001</c:v>
                </c:pt>
                <c:pt idx="190">
                  <c:v>233.11500000000001</c:v>
                </c:pt>
                <c:pt idx="191">
                  <c:v>228.56299999999999</c:v>
                </c:pt>
                <c:pt idx="192">
                  <c:v>241.75299999999999</c:v>
                </c:pt>
                <c:pt idx="193">
                  <c:v>242.761</c:v>
                </c:pt>
                <c:pt idx="194">
                  <c:v>252.51</c:v>
                </c:pt>
                <c:pt idx="195">
                  <c:v>254.68199999999999</c:v>
                </c:pt>
                <c:pt idx="196">
                  <c:v>249.20699999999999</c:v>
                </c:pt>
                <c:pt idx="197">
                  <c:v>248.751</c:v>
                </c:pt>
                <c:pt idx="198">
                  <c:v>244.49799999999999</c:v>
                </c:pt>
                <c:pt idx="199">
                  <c:v>250.35900000000001</c:v>
                </c:pt>
                <c:pt idx="200">
                  <c:v>250.215</c:v>
                </c:pt>
                <c:pt idx="201">
                  <c:v>240.36099999999999</c:v>
                </c:pt>
                <c:pt idx="202">
                  <c:v>233.12799999999999</c:v>
                </c:pt>
                <c:pt idx="203">
                  <c:v>229.643</c:v>
                </c:pt>
                <c:pt idx="204">
                  <c:v>229.07599999999999</c:v>
                </c:pt>
                <c:pt idx="205">
                  <c:v>259.66800000000001</c:v>
                </c:pt>
                <c:pt idx="206">
                  <c:v>255.345</c:v>
                </c:pt>
                <c:pt idx="207">
                  <c:v>245.1</c:v>
                </c:pt>
                <c:pt idx="208">
                  <c:v>237.14500000000001</c:v>
                </c:pt>
                <c:pt idx="209">
                  <c:v>235.42400000000001</c:v>
                </c:pt>
                <c:pt idx="210">
                  <c:v>240.28</c:v>
                </c:pt>
                <c:pt idx="211">
                  <c:v>237.77199999999999</c:v>
                </c:pt>
                <c:pt idx="212">
                  <c:v>235.803</c:v>
                </c:pt>
                <c:pt idx="213">
                  <c:v>233.42400000000001</c:v>
                </c:pt>
                <c:pt idx="214">
                  <c:v>233.386</c:v>
                </c:pt>
                <c:pt idx="215">
                  <c:v>234.11199999999999</c:v>
                </c:pt>
                <c:pt idx="216">
                  <c:v>228.06700000000001</c:v>
                </c:pt>
                <c:pt idx="217">
                  <c:v>230.03800000000001</c:v>
                </c:pt>
                <c:pt idx="218">
                  <c:v>227.17400000000001</c:v>
                </c:pt>
                <c:pt idx="219">
                  <c:v>224.684</c:v>
                </c:pt>
                <c:pt idx="220">
                  <c:v>235.46600000000001</c:v>
                </c:pt>
                <c:pt idx="221">
                  <c:v>248.47399999999999</c:v>
                </c:pt>
                <c:pt idx="222">
                  <c:v>258.76100000000002</c:v>
                </c:pt>
                <c:pt idx="223">
                  <c:v>270.13400000000001</c:v>
                </c:pt>
                <c:pt idx="224">
                  <c:v>269.93200000000002</c:v>
                </c:pt>
                <c:pt idx="225">
                  <c:v>265.21699999999998</c:v>
                </c:pt>
                <c:pt idx="226">
                  <c:v>257.94099999999997</c:v>
                </c:pt>
                <c:pt idx="227">
                  <c:v>246.51499999999999</c:v>
                </c:pt>
                <c:pt idx="228">
                  <c:v>236.345</c:v>
                </c:pt>
                <c:pt idx="229">
                  <c:v>252.67</c:v>
                </c:pt>
                <c:pt idx="230">
                  <c:v>272.00400000000002</c:v>
                </c:pt>
                <c:pt idx="231">
                  <c:v>282.99599999999998</c:v>
                </c:pt>
                <c:pt idx="232">
                  <c:v>305.54199999999997</c:v>
                </c:pt>
                <c:pt idx="233">
                  <c:v>293.93799999999999</c:v>
                </c:pt>
                <c:pt idx="234">
                  <c:v>288.75700000000001</c:v>
                </c:pt>
                <c:pt idx="235">
                  <c:v>280.923</c:v>
                </c:pt>
                <c:pt idx="236">
                  <c:v>265.86200000000002</c:v>
                </c:pt>
                <c:pt idx="237">
                  <c:v>240.04499999999999</c:v>
                </c:pt>
                <c:pt idx="238">
                  <c:v>233.83600000000001</c:v>
                </c:pt>
                <c:pt idx="239">
                  <c:v>233.91900000000001</c:v>
                </c:pt>
                <c:pt idx="240">
                  <c:v>252.72900000000001</c:v>
                </c:pt>
                <c:pt idx="241">
                  <c:v>261.892</c:v>
                </c:pt>
                <c:pt idx="242">
                  <c:v>273.07299999999998</c:v>
                </c:pt>
                <c:pt idx="243">
                  <c:v>274.94799999999998</c:v>
                </c:pt>
                <c:pt idx="244">
                  <c:v>273.125</c:v>
                </c:pt>
                <c:pt idx="245">
                  <c:v>261.327</c:v>
                </c:pt>
                <c:pt idx="246">
                  <c:v>255.64099999999999</c:v>
                </c:pt>
                <c:pt idx="247">
                  <c:v>264.755</c:v>
                </c:pt>
                <c:pt idx="248">
                  <c:v>263.43200000000002</c:v>
                </c:pt>
                <c:pt idx="249">
                  <c:v>261.55700000000002</c:v>
                </c:pt>
                <c:pt idx="250">
                  <c:v>267.899</c:v>
                </c:pt>
                <c:pt idx="251">
                  <c:v>272.30900000000003</c:v>
                </c:pt>
                <c:pt idx="252">
                  <c:v>252.49199999999999</c:v>
                </c:pt>
                <c:pt idx="253">
                  <c:v>236.21700000000001</c:v>
                </c:pt>
                <c:pt idx="254">
                  <c:v>232.33099999999999</c:v>
                </c:pt>
                <c:pt idx="255">
                  <c:v>239.964</c:v>
                </c:pt>
                <c:pt idx="256">
                  <c:v>256.274</c:v>
                </c:pt>
                <c:pt idx="257">
                  <c:v>257.46699999999998</c:v>
                </c:pt>
                <c:pt idx="258">
                  <c:v>267.42500000000001</c:v>
                </c:pt>
                <c:pt idx="259">
                  <c:v>282.49</c:v>
                </c:pt>
                <c:pt idx="260">
                  <c:v>322.11099999999999</c:v>
                </c:pt>
                <c:pt idx="261">
                  <c:v>326.262</c:v>
                </c:pt>
                <c:pt idx="262">
                  <c:v>326.35700000000003</c:v>
                </c:pt>
                <c:pt idx="263">
                  <c:v>327.22300000000001</c:v>
                </c:pt>
                <c:pt idx="264">
                  <c:v>320.57499999999999</c:v>
                </c:pt>
                <c:pt idx="265">
                  <c:v>322.07499999999999</c:v>
                </c:pt>
                <c:pt idx="266">
                  <c:v>331.76900000000001</c:v>
                </c:pt>
                <c:pt idx="267">
                  <c:v>338.04899999999998</c:v>
                </c:pt>
                <c:pt idx="268">
                  <c:v>336.99900000000002</c:v>
                </c:pt>
                <c:pt idx="269">
                  <c:v>333.74599999999998</c:v>
                </c:pt>
                <c:pt idx="270">
                  <c:v>332.65800000000002</c:v>
                </c:pt>
                <c:pt idx="271">
                  <c:v>310.77800000000002</c:v>
                </c:pt>
                <c:pt idx="272">
                  <c:v>320.02699999999999</c:v>
                </c:pt>
                <c:pt idx="273">
                  <c:v>327.44299999999998</c:v>
                </c:pt>
                <c:pt idx="274">
                  <c:v>330.06900000000002</c:v>
                </c:pt>
                <c:pt idx="275">
                  <c:v>341.89400000000001</c:v>
                </c:pt>
                <c:pt idx="276">
                  <c:v>360.738</c:v>
                </c:pt>
                <c:pt idx="277">
                  <c:v>376.79700000000003</c:v>
                </c:pt>
                <c:pt idx="278">
                  <c:v>372.79300000000001</c:v>
                </c:pt>
                <c:pt idx="279">
                  <c:v>366.125</c:v>
                </c:pt>
                <c:pt idx="280">
                  <c:v>373.15800000000002</c:v>
                </c:pt>
                <c:pt idx="281">
                  <c:v>371.09100000000001</c:v>
                </c:pt>
                <c:pt idx="282">
                  <c:v>377.48399999999998</c:v>
                </c:pt>
                <c:pt idx="283">
                  <c:v>374.61900000000003</c:v>
                </c:pt>
                <c:pt idx="284">
                  <c:v>385.48099999999999</c:v>
                </c:pt>
                <c:pt idx="285">
                  <c:v>374.71300000000002</c:v>
                </c:pt>
                <c:pt idx="286">
                  <c:v>372.24400000000003</c:v>
                </c:pt>
                <c:pt idx="287">
                  <c:v>360.71199999999999</c:v>
                </c:pt>
                <c:pt idx="288">
                  <c:v>344.25900000000001</c:v>
                </c:pt>
                <c:pt idx="289">
                  <c:v>341.14400000000001</c:v>
                </c:pt>
                <c:pt idx="290">
                  <c:v>341.52699999999999</c:v>
                </c:pt>
                <c:pt idx="291">
                  <c:v>336.26</c:v>
                </c:pt>
                <c:pt idx="292">
                  <c:v>318.35700000000003</c:v>
                </c:pt>
                <c:pt idx="293">
                  <c:v>307.76499999999999</c:v>
                </c:pt>
                <c:pt idx="294">
                  <c:v>316.83999999999997</c:v>
                </c:pt>
                <c:pt idx="295">
                  <c:v>305.93299999999999</c:v>
                </c:pt>
                <c:pt idx="296">
                  <c:v>278.048</c:v>
                </c:pt>
                <c:pt idx="297">
                  <c:v>268.77999999999997</c:v>
                </c:pt>
                <c:pt idx="298">
                  <c:v>265.64400000000001</c:v>
                </c:pt>
                <c:pt idx="299">
                  <c:v>271.39400000000001</c:v>
                </c:pt>
                <c:pt idx="300">
                  <c:v>296.99099999999999</c:v>
                </c:pt>
                <c:pt idx="301">
                  <c:v>302.95999999999998</c:v>
                </c:pt>
                <c:pt idx="302">
                  <c:v>307.911</c:v>
                </c:pt>
                <c:pt idx="303">
                  <c:v>301.702</c:v>
                </c:pt>
                <c:pt idx="304">
                  <c:v>303.50599999999997</c:v>
                </c:pt>
                <c:pt idx="305">
                  <c:v>303.45</c:v>
                </c:pt>
                <c:pt idx="306">
                  <c:v>303.91399999999999</c:v>
                </c:pt>
                <c:pt idx="307">
                  <c:v>301.27999999999997</c:v>
                </c:pt>
                <c:pt idx="308">
                  <c:v>305.91399999999999</c:v>
                </c:pt>
                <c:pt idx="309">
                  <c:v>306.81400000000002</c:v>
                </c:pt>
                <c:pt idx="310">
                  <c:v>312.39499999999998</c:v>
                </c:pt>
                <c:pt idx="311">
                  <c:v>318.142</c:v>
                </c:pt>
                <c:pt idx="312">
                  <c:v>321.16800000000001</c:v>
                </c:pt>
                <c:pt idx="313">
                  <c:v>316.68</c:v>
                </c:pt>
                <c:pt idx="314">
                  <c:v>313.52800000000002</c:v>
                </c:pt>
                <c:pt idx="315">
                  <c:v>308.63900000000001</c:v>
                </c:pt>
                <c:pt idx="316">
                  <c:v>304.99900000000002</c:v>
                </c:pt>
                <c:pt idx="317">
                  <c:v>302.459</c:v>
                </c:pt>
                <c:pt idx="318">
                  <c:v>303.96899999999999</c:v>
                </c:pt>
                <c:pt idx="319">
                  <c:v>301.887</c:v>
                </c:pt>
                <c:pt idx="320">
                  <c:v>321.41800000000001</c:v>
                </c:pt>
                <c:pt idx="321">
                  <c:v>344.13499999999999</c:v>
                </c:pt>
                <c:pt idx="322">
                  <c:v>337.197</c:v>
                </c:pt>
                <c:pt idx="323">
                  <c:v>312.72800000000001</c:v>
                </c:pt>
                <c:pt idx="324">
                  <c:v>301.17</c:v>
                </c:pt>
                <c:pt idx="325">
                  <c:v>294.76100000000002</c:v>
                </c:pt>
                <c:pt idx="326">
                  <c:v>300.69499999999999</c:v>
                </c:pt>
                <c:pt idx="327">
                  <c:v>312.45400000000001</c:v>
                </c:pt>
                <c:pt idx="328">
                  <c:v>256.30399999999997</c:v>
                </c:pt>
                <c:pt idx="329">
                  <c:v>261.74200000000002</c:v>
                </c:pt>
                <c:pt idx="330">
                  <c:v>264.82499999999999</c:v>
                </c:pt>
                <c:pt idx="331">
                  <c:v>262.036</c:v>
                </c:pt>
                <c:pt idx="332">
                  <c:v>265.02</c:v>
                </c:pt>
                <c:pt idx="333">
                  <c:v>271.77699999999999</c:v>
                </c:pt>
                <c:pt idx="334">
                  <c:v>280.90199999999999</c:v>
                </c:pt>
                <c:pt idx="335">
                  <c:v>285.14100000000002</c:v>
                </c:pt>
                <c:pt idx="336">
                  <c:v>281.35899999999998</c:v>
                </c:pt>
                <c:pt idx="337">
                  <c:v>278.27699999999999</c:v>
                </c:pt>
                <c:pt idx="338">
                  <c:v>275.50099999999998</c:v>
                </c:pt>
                <c:pt idx="339">
                  <c:v>276.29199999999997</c:v>
                </c:pt>
                <c:pt idx="340">
                  <c:v>275.26</c:v>
                </c:pt>
                <c:pt idx="341">
                  <c:v>269.97500000000002</c:v>
                </c:pt>
                <c:pt idx="342">
                  <c:v>275.82299999999998</c:v>
                </c:pt>
                <c:pt idx="343">
                  <c:v>285.108</c:v>
                </c:pt>
                <c:pt idx="344">
                  <c:v>296.29500000000002</c:v>
                </c:pt>
                <c:pt idx="345">
                  <c:v>301.01</c:v>
                </c:pt>
                <c:pt idx="346">
                  <c:v>298.73599999999999</c:v>
                </c:pt>
                <c:pt idx="347">
                  <c:v>298.40699999999998</c:v>
                </c:pt>
                <c:pt idx="348">
                  <c:v>298.41000000000003</c:v>
                </c:pt>
                <c:pt idx="349">
                  <c:v>302.05799999999999</c:v>
                </c:pt>
                <c:pt idx="350">
                  <c:v>303.72300000000001</c:v>
                </c:pt>
                <c:pt idx="351">
                  <c:v>301.41500000000002</c:v>
                </c:pt>
                <c:pt idx="352">
                  <c:v>299.50299999999999</c:v>
                </c:pt>
                <c:pt idx="353">
                  <c:v>312.34199999999998</c:v>
                </c:pt>
                <c:pt idx="354">
                  <c:v>329.214</c:v>
                </c:pt>
                <c:pt idx="355">
                  <c:v>331.83499999999998</c:v>
                </c:pt>
                <c:pt idx="356">
                  <c:v>322.096</c:v>
                </c:pt>
                <c:pt idx="357">
                  <c:v>300.58600000000001</c:v>
                </c:pt>
                <c:pt idx="358">
                  <c:v>305.41199999999998</c:v>
                </c:pt>
                <c:pt idx="359">
                  <c:v>321.24200000000002</c:v>
                </c:pt>
                <c:pt idx="360">
                  <c:v>321.084</c:v>
                </c:pt>
                <c:pt idx="361">
                  <c:v>327.09899999999999</c:v>
                </c:pt>
                <c:pt idx="362">
                  <c:v>340.017</c:v>
                </c:pt>
                <c:pt idx="363">
                  <c:v>338.637</c:v>
                </c:pt>
                <c:pt idx="364">
                  <c:v>326.73</c:v>
                </c:pt>
                <c:pt idx="365">
                  <c:v>322.70699999999999</c:v>
                </c:pt>
                <c:pt idx="366">
                  <c:v>324.02</c:v>
                </c:pt>
                <c:pt idx="367">
                  <c:v>320.47399999999999</c:v>
                </c:pt>
                <c:pt idx="368">
                  <c:v>317.27800000000002</c:v>
                </c:pt>
                <c:pt idx="369">
                  <c:v>308.27699999999999</c:v>
                </c:pt>
                <c:pt idx="370">
                  <c:v>315.73399999999998</c:v>
                </c:pt>
                <c:pt idx="371">
                  <c:v>335.53</c:v>
                </c:pt>
                <c:pt idx="372">
                  <c:v>336.00200000000001</c:v>
                </c:pt>
                <c:pt idx="373">
                  <c:v>350.58800000000002</c:v>
                </c:pt>
                <c:pt idx="374">
                  <c:v>349.07600000000002</c:v>
                </c:pt>
                <c:pt idx="375">
                  <c:v>339.44499999999999</c:v>
                </c:pt>
                <c:pt idx="376">
                  <c:v>345.72500000000002</c:v>
                </c:pt>
                <c:pt idx="377">
                  <c:v>338.81599999999997</c:v>
                </c:pt>
                <c:pt idx="378">
                  <c:v>380.04</c:v>
                </c:pt>
                <c:pt idx="379">
                  <c:v>399.95499999999998</c:v>
                </c:pt>
                <c:pt idx="380">
                  <c:v>415.86200000000002</c:v>
                </c:pt>
                <c:pt idx="381">
                  <c:v>422.38799999999998</c:v>
                </c:pt>
                <c:pt idx="382">
                  <c:v>392.20600000000002</c:v>
                </c:pt>
                <c:pt idx="383">
                  <c:v>375.99799999999999</c:v>
                </c:pt>
                <c:pt idx="384">
                  <c:v>375.94</c:v>
                </c:pt>
                <c:pt idx="385">
                  <c:v>375.815</c:v>
                </c:pt>
                <c:pt idx="386">
                  <c:v>368.50599999999997</c:v>
                </c:pt>
                <c:pt idx="387">
                  <c:v>371.07</c:v>
                </c:pt>
                <c:pt idx="388">
                  <c:v>365.76600000000002</c:v>
                </c:pt>
                <c:pt idx="389">
                  <c:v>360.82499999999999</c:v>
                </c:pt>
                <c:pt idx="390">
                  <c:v>357.44299999999998</c:v>
                </c:pt>
                <c:pt idx="391">
                  <c:v>352.68599999999998</c:v>
                </c:pt>
                <c:pt idx="392">
                  <c:v>347.82</c:v>
                </c:pt>
                <c:pt idx="393">
                  <c:v>349.14400000000001</c:v>
                </c:pt>
                <c:pt idx="394">
                  <c:v>375.29500000000002</c:v>
                </c:pt>
                <c:pt idx="395">
                  <c:v>401.61799999999999</c:v>
                </c:pt>
                <c:pt idx="396">
                  <c:v>413.85500000000002</c:v>
                </c:pt>
                <c:pt idx="397">
                  <c:v>414.01400000000001</c:v>
                </c:pt>
                <c:pt idx="398">
                  <c:v>420.43200000000002</c:v>
                </c:pt>
                <c:pt idx="399">
                  <c:v>397.77800000000002</c:v>
                </c:pt>
                <c:pt idx="400">
                  <c:v>381.78500000000003</c:v>
                </c:pt>
                <c:pt idx="401">
                  <c:v>370.40800000000002</c:v>
                </c:pt>
                <c:pt idx="402">
                  <c:v>372.11700000000002</c:v>
                </c:pt>
                <c:pt idx="403">
                  <c:v>360.44799999999998</c:v>
                </c:pt>
                <c:pt idx="404">
                  <c:v>349.13099999999997</c:v>
                </c:pt>
                <c:pt idx="405">
                  <c:v>342.97399999999999</c:v>
                </c:pt>
                <c:pt idx="406">
                  <c:v>335.36799999999999</c:v>
                </c:pt>
                <c:pt idx="407">
                  <c:v>339.73700000000002</c:v>
                </c:pt>
                <c:pt idx="408">
                  <c:v>339.62599999999998</c:v>
                </c:pt>
                <c:pt idx="409">
                  <c:v>338.899</c:v>
                </c:pt>
                <c:pt idx="410">
                  <c:v>367.673</c:v>
                </c:pt>
                <c:pt idx="411">
                  <c:v>347.42500000000001</c:v>
                </c:pt>
                <c:pt idx="412">
                  <c:v>339.91399999999999</c:v>
                </c:pt>
                <c:pt idx="413">
                  <c:v>327.28100000000001</c:v>
                </c:pt>
                <c:pt idx="414">
                  <c:v>308.04700000000003</c:v>
                </c:pt>
                <c:pt idx="415">
                  <c:v>293.30700000000002</c:v>
                </c:pt>
                <c:pt idx="416">
                  <c:v>289.447</c:v>
                </c:pt>
                <c:pt idx="417">
                  <c:v>286.81400000000002</c:v>
                </c:pt>
                <c:pt idx="418">
                  <c:v>279.53199999999998</c:v>
                </c:pt>
                <c:pt idx="419">
                  <c:v>280.71499999999997</c:v>
                </c:pt>
                <c:pt idx="420">
                  <c:v>282.81099999999998</c:v>
                </c:pt>
                <c:pt idx="421">
                  <c:v>279.24099999999999</c:v>
                </c:pt>
                <c:pt idx="422">
                  <c:v>279.20299999999997</c:v>
                </c:pt>
                <c:pt idx="423">
                  <c:v>282.68400000000003</c:v>
                </c:pt>
                <c:pt idx="424">
                  <c:v>291.13400000000001</c:v>
                </c:pt>
                <c:pt idx="425">
                  <c:v>296.89699999999999</c:v>
                </c:pt>
                <c:pt idx="426">
                  <c:v>300.29300000000001</c:v>
                </c:pt>
                <c:pt idx="427">
                  <c:v>301.47899999999998</c:v>
                </c:pt>
                <c:pt idx="428">
                  <c:v>295.88</c:v>
                </c:pt>
                <c:pt idx="429">
                  <c:v>294.012</c:v>
                </c:pt>
                <c:pt idx="430">
                  <c:v>284.69600000000003</c:v>
                </c:pt>
                <c:pt idx="431">
                  <c:v>255.745</c:v>
                </c:pt>
                <c:pt idx="432">
                  <c:v>256.90300000000002</c:v>
                </c:pt>
                <c:pt idx="433">
                  <c:v>254.453</c:v>
                </c:pt>
                <c:pt idx="434">
                  <c:v>251.20099999999999</c:v>
                </c:pt>
                <c:pt idx="435">
                  <c:v>253.72200000000001</c:v>
                </c:pt>
                <c:pt idx="436">
                  <c:v>253.328</c:v>
                </c:pt>
                <c:pt idx="437">
                  <c:v>251.66900000000001</c:v>
                </c:pt>
                <c:pt idx="438">
                  <c:v>255.578</c:v>
                </c:pt>
                <c:pt idx="439">
                  <c:v>259.92</c:v>
                </c:pt>
                <c:pt idx="440">
                  <c:v>257.78899999999999</c:v>
                </c:pt>
                <c:pt idx="441">
                  <c:v>256.178</c:v>
                </c:pt>
                <c:pt idx="442">
                  <c:v>251.238</c:v>
                </c:pt>
                <c:pt idx="443">
                  <c:v>249.67400000000001</c:v>
                </c:pt>
                <c:pt idx="444">
                  <c:v>251.018</c:v>
                </c:pt>
                <c:pt idx="445">
                  <c:v>255.29900000000001</c:v>
                </c:pt>
                <c:pt idx="446">
                  <c:v>253.81</c:v>
                </c:pt>
                <c:pt idx="447">
                  <c:v>254.91300000000001</c:v>
                </c:pt>
                <c:pt idx="448">
                  <c:v>251.20400000000001</c:v>
                </c:pt>
                <c:pt idx="449">
                  <c:v>252.36600000000001</c:v>
                </c:pt>
                <c:pt idx="450">
                  <c:v>252.18600000000001</c:v>
                </c:pt>
                <c:pt idx="451">
                  <c:v>253.15700000000001</c:v>
                </c:pt>
                <c:pt idx="452">
                  <c:v>254.422</c:v>
                </c:pt>
                <c:pt idx="453">
                  <c:v>254.27099999999999</c:v>
                </c:pt>
                <c:pt idx="454">
                  <c:v>257.75200000000001</c:v>
                </c:pt>
                <c:pt idx="455">
                  <c:v>261.71600000000001</c:v>
                </c:pt>
                <c:pt idx="456">
                  <c:v>265.74599999999998</c:v>
                </c:pt>
                <c:pt idx="457">
                  <c:v>266.80900000000003</c:v>
                </c:pt>
                <c:pt idx="458">
                  <c:v>270.05700000000002</c:v>
                </c:pt>
                <c:pt idx="459">
                  <c:v>271.75099999999998</c:v>
                </c:pt>
                <c:pt idx="460">
                  <c:v>270.46199999999999</c:v>
                </c:pt>
                <c:pt idx="461">
                  <c:v>272.29599999999999</c:v>
                </c:pt>
                <c:pt idx="462">
                  <c:v>279.43200000000002</c:v>
                </c:pt>
                <c:pt idx="463">
                  <c:v>283.09699999999998</c:v>
                </c:pt>
                <c:pt idx="464">
                  <c:v>281.10000000000002</c:v>
                </c:pt>
                <c:pt idx="465">
                  <c:v>275.00200000000001</c:v>
                </c:pt>
                <c:pt idx="466">
                  <c:v>274.28300000000002</c:v>
                </c:pt>
                <c:pt idx="467">
                  <c:v>272.06</c:v>
                </c:pt>
                <c:pt idx="468">
                  <c:v>268.35199999999998</c:v>
                </c:pt>
                <c:pt idx="469">
                  <c:v>265.30500000000001</c:v>
                </c:pt>
                <c:pt idx="470">
                  <c:v>267.08600000000001</c:v>
                </c:pt>
                <c:pt idx="471">
                  <c:v>264.57100000000003</c:v>
                </c:pt>
                <c:pt idx="472">
                  <c:v>270.29500000000002</c:v>
                </c:pt>
                <c:pt idx="473">
                  <c:v>271.387</c:v>
                </c:pt>
                <c:pt idx="474">
                  <c:v>267.48099999999999</c:v>
                </c:pt>
                <c:pt idx="475">
                  <c:v>266.84399999999999</c:v>
                </c:pt>
                <c:pt idx="476">
                  <c:v>300.34800000000001</c:v>
                </c:pt>
                <c:pt idx="477">
                  <c:v>305.11700000000002</c:v>
                </c:pt>
                <c:pt idx="478">
                  <c:v>301.416</c:v>
                </c:pt>
                <c:pt idx="479">
                  <c:v>285.733</c:v>
                </c:pt>
                <c:pt idx="480">
                  <c:v>280.61399999999998</c:v>
                </c:pt>
                <c:pt idx="481">
                  <c:v>267.815</c:v>
                </c:pt>
                <c:pt idx="482">
                  <c:v>222.94200000000001</c:v>
                </c:pt>
                <c:pt idx="483">
                  <c:v>213.01599999999999</c:v>
                </c:pt>
                <c:pt idx="484">
                  <c:v>210.22499999999999</c:v>
                </c:pt>
                <c:pt idx="485">
                  <c:v>210.40899999999999</c:v>
                </c:pt>
                <c:pt idx="486">
                  <c:v>213.39699999999999</c:v>
                </c:pt>
                <c:pt idx="487">
                  <c:v>212.41499999999999</c:v>
                </c:pt>
                <c:pt idx="488">
                  <c:v>208.816</c:v>
                </c:pt>
                <c:pt idx="489">
                  <c:v>196.49</c:v>
                </c:pt>
                <c:pt idx="490">
                  <c:v>195.94900000000001</c:v>
                </c:pt>
                <c:pt idx="491">
                  <c:v>195.42099999999999</c:v>
                </c:pt>
                <c:pt idx="492">
                  <c:v>193.08199999999999</c:v>
                </c:pt>
                <c:pt idx="493">
                  <c:v>189.476</c:v>
                </c:pt>
                <c:pt idx="494">
                  <c:v>192.34899999999999</c:v>
                </c:pt>
                <c:pt idx="495">
                  <c:v>191.29400000000001</c:v>
                </c:pt>
                <c:pt idx="496">
                  <c:v>190.517</c:v>
                </c:pt>
                <c:pt idx="497">
                  <c:v>192.35</c:v>
                </c:pt>
                <c:pt idx="498">
                  <c:v>193.51400000000001</c:v>
                </c:pt>
                <c:pt idx="499">
                  <c:v>193.78299999999999</c:v>
                </c:pt>
                <c:pt idx="500">
                  <c:v>192.607</c:v>
                </c:pt>
                <c:pt idx="501">
                  <c:v>191.37200000000001</c:v>
                </c:pt>
                <c:pt idx="502">
                  <c:v>193.68700000000001</c:v>
                </c:pt>
                <c:pt idx="503">
                  <c:v>194.751</c:v>
                </c:pt>
                <c:pt idx="504">
                  <c:v>195.559</c:v>
                </c:pt>
                <c:pt idx="505">
                  <c:v>190.959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F-41D1-A933-261C0C1EB2F8}"/>
            </c:ext>
          </c:extLst>
        </c:ser>
        <c:ser>
          <c:idx val="2"/>
          <c:order val="2"/>
          <c:tx>
            <c:strRef>
              <c:f>'directH (2)'!$C$20</c:f>
              <c:strCache>
                <c:ptCount val="1"/>
                <c:pt idx="0">
                  <c:v>BAYNGR 2 3/8 04/02/75-BAYNGR 3 1/8 11/12/79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(2)'!$F$20:$SQ$20</c:f>
              <c:numCache>
                <c:formatCode>0</c:formatCode>
                <c:ptCount val="506"/>
                <c:pt idx="0">
                  <c:v>-55.687000000000012</c:v>
                </c:pt>
                <c:pt idx="1">
                  <c:v>-49.591000000000008</c:v>
                </c:pt>
                <c:pt idx="2">
                  <c:v>-46.069999999999993</c:v>
                </c:pt>
                <c:pt idx="3">
                  <c:v>-47.105999999999995</c:v>
                </c:pt>
                <c:pt idx="4">
                  <c:v>-44.620999999999981</c:v>
                </c:pt>
                <c:pt idx="5">
                  <c:v>-44.629000000000019</c:v>
                </c:pt>
                <c:pt idx="6">
                  <c:v>-42.093999999999994</c:v>
                </c:pt>
                <c:pt idx="7">
                  <c:v>-43.206999999999994</c:v>
                </c:pt>
                <c:pt idx="8">
                  <c:v>-33.329999999999984</c:v>
                </c:pt>
                <c:pt idx="9">
                  <c:v>-35.399000000000001</c:v>
                </c:pt>
                <c:pt idx="10">
                  <c:v>-36.954000000000008</c:v>
                </c:pt>
                <c:pt idx="11">
                  <c:v>-42.400999999999954</c:v>
                </c:pt>
                <c:pt idx="12">
                  <c:v>-48.255000000000052</c:v>
                </c:pt>
                <c:pt idx="13">
                  <c:v>-9.0180000000000291</c:v>
                </c:pt>
                <c:pt idx="14">
                  <c:v>-5.7649999999999864</c:v>
                </c:pt>
                <c:pt idx="15">
                  <c:v>-2.9750000000000227</c:v>
                </c:pt>
                <c:pt idx="16">
                  <c:v>-27.580000000000041</c:v>
                </c:pt>
                <c:pt idx="17">
                  <c:v>-52.451999999999998</c:v>
                </c:pt>
                <c:pt idx="18">
                  <c:v>-73.530999999999977</c:v>
                </c:pt>
                <c:pt idx="19">
                  <c:v>-69.808999999999997</c:v>
                </c:pt>
                <c:pt idx="20">
                  <c:v>-68.213000000000022</c:v>
                </c:pt>
                <c:pt idx="21">
                  <c:v>-65.115000000000009</c:v>
                </c:pt>
                <c:pt idx="22">
                  <c:v>-64.69500000000005</c:v>
                </c:pt>
                <c:pt idx="23">
                  <c:v>-70.16700000000003</c:v>
                </c:pt>
                <c:pt idx="24">
                  <c:v>-81.475000000000023</c:v>
                </c:pt>
                <c:pt idx="25">
                  <c:v>-90.125000000000028</c:v>
                </c:pt>
                <c:pt idx="26">
                  <c:v>-97.794999999999987</c:v>
                </c:pt>
                <c:pt idx="27">
                  <c:v>-96.004999999999967</c:v>
                </c:pt>
                <c:pt idx="28">
                  <c:v>-82.413000000000011</c:v>
                </c:pt>
                <c:pt idx="29">
                  <c:v>-84.562000000000012</c:v>
                </c:pt>
                <c:pt idx="30">
                  <c:v>-85.04200000000003</c:v>
                </c:pt>
                <c:pt idx="31">
                  <c:v>-77.995999999999981</c:v>
                </c:pt>
                <c:pt idx="32">
                  <c:v>-67.774999999999977</c:v>
                </c:pt>
                <c:pt idx="33">
                  <c:v>-55.980000000000018</c:v>
                </c:pt>
                <c:pt idx="34">
                  <c:v>-59.644000000000005</c:v>
                </c:pt>
                <c:pt idx="35">
                  <c:v>-62.004999999999995</c:v>
                </c:pt>
                <c:pt idx="36">
                  <c:v>-68.875999999999976</c:v>
                </c:pt>
                <c:pt idx="37">
                  <c:v>-74.187000000000012</c:v>
                </c:pt>
                <c:pt idx="38">
                  <c:v>-79.767999999999972</c:v>
                </c:pt>
                <c:pt idx="39">
                  <c:v>-77.235000000000014</c:v>
                </c:pt>
                <c:pt idx="40">
                  <c:v>-82.585999999999956</c:v>
                </c:pt>
                <c:pt idx="41">
                  <c:v>-82.158999999999992</c:v>
                </c:pt>
                <c:pt idx="42">
                  <c:v>-82.07</c:v>
                </c:pt>
                <c:pt idx="43">
                  <c:v>-81.053999999999974</c:v>
                </c:pt>
                <c:pt idx="44">
                  <c:v>-102.59100000000001</c:v>
                </c:pt>
                <c:pt idx="45">
                  <c:v>-99.892999999999972</c:v>
                </c:pt>
                <c:pt idx="46">
                  <c:v>-104.84699999999998</c:v>
                </c:pt>
                <c:pt idx="47">
                  <c:v>-106.78300000000002</c:v>
                </c:pt>
                <c:pt idx="48">
                  <c:v>-96.954000000000008</c:v>
                </c:pt>
                <c:pt idx="49">
                  <c:v>-93.358000000000004</c:v>
                </c:pt>
                <c:pt idx="50">
                  <c:v>-90.561000000000035</c:v>
                </c:pt>
                <c:pt idx="51">
                  <c:v>-95.687999999999988</c:v>
                </c:pt>
                <c:pt idx="52">
                  <c:v>-88.997000000000014</c:v>
                </c:pt>
                <c:pt idx="53">
                  <c:v>-87.906000000000006</c:v>
                </c:pt>
                <c:pt idx="54">
                  <c:v>-85.988</c:v>
                </c:pt>
                <c:pt idx="55">
                  <c:v>-87.412000000000035</c:v>
                </c:pt>
                <c:pt idx="56">
                  <c:v>-73.801000000000045</c:v>
                </c:pt>
                <c:pt idx="57">
                  <c:v>-36.625</c:v>
                </c:pt>
                <c:pt idx="58">
                  <c:v>-3.3400000000000318</c:v>
                </c:pt>
                <c:pt idx="59">
                  <c:v>20.189999999999998</c:v>
                </c:pt>
                <c:pt idx="60">
                  <c:v>44.70700000000005</c:v>
                </c:pt>
                <c:pt idx="61">
                  <c:v>60.484999999999957</c:v>
                </c:pt>
                <c:pt idx="62">
                  <c:v>61.396000000000015</c:v>
                </c:pt>
                <c:pt idx="63">
                  <c:v>76.652000000000044</c:v>
                </c:pt>
                <c:pt idx="64">
                  <c:v>92.291999999999973</c:v>
                </c:pt>
                <c:pt idx="65">
                  <c:v>97.536999999999978</c:v>
                </c:pt>
                <c:pt idx="66">
                  <c:v>110.80399999999997</c:v>
                </c:pt>
                <c:pt idx="67">
                  <c:v>133.34700000000004</c:v>
                </c:pt>
                <c:pt idx="68">
                  <c:v>157.46399999999994</c:v>
                </c:pt>
                <c:pt idx="69">
                  <c:v>227.75199999999995</c:v>
                </c:pt>
                <c:pt idx="70">
                  <c:v>241.92200000000003</c:v>
                </c:pt>
                <c:pt idx="71">
                  <c:v>245.14800000000002</c:v>
                </c:pt>
                <c:pt idx="72">
                  <c:v>284.96500000000003</c:v>
                </c:pt>
                <c:pt idx="73">
                  <c:v>266.02999999999997</c:v>
                </c:pt>
                <c:pt idx="74">
                  <c:v>142.72399999999993</c:v>
                </c:pt>
                <c:pt idx="75">
                  <c:v>44.192000000000007</c:v>
                </c:pt>
                <c:pt idx="76">
                  <c:v>-6.1589999999999918</c:v>
                </c:pt>
                <c:pt idx="77">
                  <c:v>-23.740000000000009</c:v>
                </c:pt>
                <c:pt idx="78">
                  <c:v>-52.523000000000025</c:v>
                </c:pt>
                <c:pt idx="79">
                  <c:v>-60.766999999999996</c:v>
                </c:pt>
                <c:pt idx="80">
                  <c:v>-55.352000000000032</c:v>
                </c:pt>
                <c:pt idx="81">
                  <c:v>-61.794999999999987</c:v>
                </c:pt>
                <c:pt idx="82">
                  <c:v>-75.575999999999993</c:v>
                </c:pt>
                <c:pt idx="83">
                  <c:v>-78.433999999999997</c:v>
                </c:pt>
                <c:pt idx="84">
                  <c:v>-74.788999999999987</c:v>
                </c:pt>
                <c:pt idx="85">
                  <c:v>-66.303999999999974</c:v>
                </c:pt>
                <c:pt idx="86">
                  <c:v>-64.212999999999994</c:v>
                </c:pt>
                <c:pt idx="87">
                  <c:v>-75.919000000000011</c:v>
                </c:pt>
                <c:pt idx="88">
                  <c:v>-80.824999999999989</c:v>
                </c:pt>
                <c:pt idx="89">
                  <c:v>-84.174000000000035</c:v>
                </c:pt>
                <c:pt idx="90">
                  <c:v>-84.919999999999987</c:v>
                </c:pt>
                <c:pt idx="91">
                  <c:v>-90.546000000000021</c:v>
                </c:pt>
                <c:pt idx="92">
                  <c:v>-91.960000000000008</c:v>
                </c:pt>
                <c:pt idx="93">
                  <c:v>-88.980000000000018</c:v>
                </c:pt>
                <c:pt idx="94">
                  <c:v>-86.584000000000003</c:v>
                </c:pt>
                <c:pt idx="95">
                  <c:v>-83.610000000000014</c:v>
                </c:pt>
                <c:pt idx="96">
                  <c:v>-84.121999999999986</c:v>
                </c:pt>
                <c:pt idx="97">
                  <c:v>-85.265999999999991</c:v>
                </c:pt>
                <c:pt idx="98">
                  <c:v>-85.22</c:v>
                </c:pt>
                <c:pt idx="99">
                  <c:v>-85.758999999999986</c:v>
                </c:pt>
                <c:pt idx="100">
                  <c:v>-85.509000000000015</c:v>
                </c:pt>
                <c:pt idx="101">
                  <c:v>-82.878999999999991</c:v>
                </c:pt>
                <c:pt idx="102">
                  <c:v>-83.576999999999998</c:v>
                </c:pt>
                <c:pt idx="103">
                  <c:v>-83.181999999999988</c:v>
                </c:pt>
                <c:pt idx="104">
                  <c:v>-84.899000000000001</c:v>
                </c:pt>
                <c:pt idx="105">
                  <c:v>-86.918000000000006</c:v>
                </c:pt>
                <c:pt idx="106">
                  <c:v>-87.284999999999968</c:v>
                </c:pt>
                <c:pt idx="107">
                  <c:v>-86.215000000000003</c:v>
                </c:pt>
                <c:pt idx="108">
                  <c:v>-86.598000000000013</c:v>
                </c:pt>
                <c:pt idx="109">
                  <c:v>-87.48399999999998</c:v>
                </c:pt>
                <c:pt idx="110">
                  <c:v>-90.995000000000005</c:v>
                </c:pt>
                <c:pt idx="111">
                  <c:v>-92.813999999999993</c:v>
                </c:pt>
                <c:pt idx="112">
                  <c:v>-91.833000000000027</c:v>
                </c:pt>
                <c:pt idx="113">
                  <c:v>-91.950999999999993</c:v>
                </c:pt>
                <c:pt idx="114">
                  <c:v>-93.521999999999991</c:v>
                </c:pt>
                <c:pt idx="115">
                  <c:v>-92.75</c:v>
                </c:pt>
                <c:pt idx="116">
                  <c:v>-98.201000000000022</c:v>
                </c:pt>
                <c:pt idx="117">
                  <c:v>-100.25299999999999</c:v>
                </c:pt>
                <c:pt idx="118">
                  <c:v>-99.159999999999968</c:v>
                </c:pt>
                <c:pt idx="119">
                  <c:v>-95.300000000000011</c:v>
                </c:pt>
                <c:pt idx="120">
                  <c:v>-94.56</c:v>
                </c:pt>
                <c:pt idx="121">
                  <c:v>-97.063000000000017</c:v>
                </c:pt>
                <c:pt idx="122">
                  <c:v>-94.656000000000034</c:v>
                </c:pt>
                <c:pt idx="123">
                  <c:v>-97.19599999999997</c:v>
                </c:pt>
                <c:pt idx="124">
                  <c:v>-112.25900000000001</c:v>
                </c:pt>
                <c:pt idx="125">
                  <c:v>-112.53800000000001</c:v>
                </c:pt>
                <c:pt idx="126">
                  <c:v>-111.63699999999997</c:v>
                </c:pt>
                <c:pt idx="127">
                  <c:v>-109.13200000000001</c:v>
                </c:pt>
                <c:pt idx="128">
                  <c:v>-109.26300000000003</c:v>
                </c:pt>
                <c:pt idx="129">
                  <c:v>-108.70200000000003</c:v>
                </c:pt>
                <c:pt idx="130">
                  <c:v>-113.03599999999997</c:v>
                </c:pt>
                <c:pt idx="131">
                  <c:v>-110.04000000000002</c:v>
                </c:pt>
                <c:pt idx="132">
                  <c:v>-111.48399999999998</c:v>
                </c:pt>
                <c:pt idx="133">
                  <c:v>-109.08199999999999</c:v>
                </c:pt>
                <c:pt idx="134">
                  <c:v>-106.559</c:v>
                </c:pt>
                <c:pt idx="135">
                  <c:v>-107.185</c:v>
                </c:pt>
                <c:pt idx="136">
                  <c:v>-109.27799999999999</c:v>
                </c:pt>
                <c:pt idx="137">
                  <c:v>-109.84800000000001</c:v>
                </c:pt>
                <c:pt idx="138">
                  <c:v>-111.73600000000002</c:v>
                </c:pt>
                <c:pt idx="139">
                  <c:v>-104.82400000000001</c:v>
                </c:pt>
                <c:pt idx="140">
                  <c:v>-107.85100000000003</c:v>
                </c:pt>
                <c:pt idx="141">
                  <c:v>-104.55999999999997</c:v>
                </c:pt>
                <c:pt idx="142">
                  <c:v>-105.24200000000002</c:v>
                </c:pt>
                <c:pt idx="143">
                  <c:v>-101.16100000000003</c:v>
                </c:pt>
                <c:pt idx="144">
                  <c:v>-100.91899999999998</c:v>
                </c:pt>
                <c:pt idx="145">
                  <c:v>-98.413000000000011</c:v>
                </c:pt>
                <c:pt idx="146">
                  <c:v>-102.23500000000001</c:v>
                </c:pt>
                <c:pt idx="147">
                  <c:v>-99.771999999999963</c:v>
                </c:pt>
                <c:pt idx="148">
                  <c:v>-101.08199999999997</c:v>
                </c:pt>
                <c:pt idx="149">
                  <c:v>-99.278999999999968</c:v>
                </c:pt>
                <c:pt idx="150">
                  <c:v>-102.91100000000003</c:v>
                </c:pt>
                <c:pt idx="151">
                  <c:v>-99.934000000000026</c:v>
                </c:pt>
                <c:pt idx="152">
                  <c:v>-94.632999999999981</c:v>
                </c:pt>
                <c:pt idx="153">
                  <c:v>-95.379000000000019</c:v>
                </c:pt>
                <c:pt idx="154">
                  <c:v>-92.085999999999984</c:v>
                </c:pt>
                <c:pt idx="155">
                  <c:v>-93.768000000000001</c:v>
                </c:pt>
                <c:pt idx="156">
                  <c:v>-97.507000000000033</c:v>
                </c:pt>
                <c:pt idx="157">
                  <c:v>-100.87299999999999</c:v>
                </c:pt>
                <c:pt idx="158">
                  <c:v>-101.84299999999999</c:v>
                </c:pt>
                <c:pt idx="159">
                  <c:v>-102.99500000000003</c:v>
                </c:pt>
                <c:pt idx="160">
                  <c:v>-101.37699999999998</c:v>
                </c:pt>
                <c:pt idx="161">
                  <c:v>-97.842999999999961</c:v>
                </c:pt>
                <c:pt idx="162">
                  <c:v>-101.64400000000001</c:v>
                </c:pt>
                <c:pt idx="163">
                  <c:v>183.12700000000001</c:v>
                </c:pt>
                <c:pt idx="164">
                  <c:v>180.46600000000001</c:v>
                </c:pt>
                <c:pt idx="165">
                  <c:v>187.13200000000001</c:v>
                </c:pt>
                <c:pt idx="166">
                  <c:v>180.36600000000001</c:v>
                </c:pt>
                <c:pt idx="167">
                  <c:v>188.05699999999999</c:v>
                </c:pt>
                <c:pt idx="168">
                  <c:v>200.19300000000001</c:v>
                </c:pt>
                <c:pt idx="169">
                  <c:v>201.565</c:v>
                </c:pt>
                <c:pt idx="170">
                  <c:v>204.55199999999999</c:v>
                </c:pt>
                <c:pt idx="171">
                  <c:v>197.53800000000001</c:v>
                </c:pt>
                <c:pt idx="172">
                  <c:v>194.79599999999999</c:v>
                </c:pt>
                <c:pt idx="173">
                  <c:v>202.536</c:v>
                </c:pt>
                <c:pt idx="174">
                  <c:v>206.81700000000001</c:v>
                </c:pt>
                <c:pt idx="175">
                  <c:v>208.86</c:v>
                </c:pt>
                <c:pt idx="176">
                  <c:v>209.453</c:v>
                </c:pt>
                <c:pt idx="177">
                  <c:v>212.89400000000001</c:v>
                </c:pt>
                <c:pt idx="178">
                  <c:v>216.214</c:v>
                </c:pt>
                <c:pt idx="179">
                  <c:v>216.57300000000001</c:v>
                </c:pt>
                <c:pt idx="180">
                  <c:v>217.40700000000001</c:v>
                </c:pt>
                <c:pt idx="181">
                  <c:v>216.703</c:v>
                </c:pt>
                <c:pt idx="182">
                  <c:v>220.71</c:v>
                </c:pt>
                <c:pt idx="183">
                  <c:v>221.42500000000001</c:v>
                </c:pt>
                <c:pt idx="184">
                  <c:v>229.46700000000001</c:v>
                </c:pt>
                <c:pt idx="185">
                  <c:v>234.262</c:v>
                </c:pt>
                <c:pt idx="186">
                  <c:v>236.137</c:v>
                </c:pt>
                <c:pt idx="187">
                  <c:v>233.816</c:v>
                </c:pt>
                <c:pt idx="188">
                  <c:v>238.68100000000001</c:v>
                </c:pt>
                <c:pt idx="189">
                  <c:v>240.03200000000001</c:v>
                </c:pt>
                <c:pt idx="190">
                  <c:v>233.11500000000001</c:v>
                </c:pt>
                <c:pt idx="191">
                  <c:v>228.56299999999999</c:v>
                </c:pt>
                <c:pt idx="192">
                  <c:v>241.75299999999999</c:v>
                </c:pt>
                <c:pt idx="193">
                  <c:v>242.761</c:v>
                </c:pt>
                <c:pt idx="194">
                  <c:v>252.51</c:v>
                </c:pt>
                <c:pt idx="195">
                  <c:v>254.68199999999999</c:v>
                </c:pt>
                <c:pt idx="196">
                  <c:v>249.20699999999999</c:v>
                </c:pt>
                <c:pt idx="197">
                  <c:v>248.751</c:v>
                </c:pt>
                <c:pt idx="198">
                  <c:v>244.49799999999999</c:v>
                </c:pt>
                <c:pt idx="199">
                  <c:v>250.35900000000001</c:v>
                </c:pt>
                <c:pt idx="200">
                  <c:v>250.215</c:v>
                </c:pt>
                <c:pt idx="201">
                  <c:v>240.36099999999999</c:v>
                </c:pt>
                <c:pt idx="202">
                  <c:v>233.12799999999999</c:v>
                </c:pt>
                <c:pt idx="203">
                  <c:v>229.643</c:v>
                </c:pt>
                <c:pt idx="204">
                  <c:v>229.07599999999999</c:v>
                </c:pt>
                <c:pt idx="205">
                  <c:v>259.66800000000001</c:v>
                </c:pt>
                <c:pt idx="206">
                  <c:v>255.345</c:v>
                </c:pt>
                <c:pt idx="207">
                  <c:v>245.1</c:v>
                </c:pt>
                <c:pt idx="208">
                  <c:v>237.14500000000001</c:v>
                </c:pt>
                <c:pt idx="209">
                  <c:v>235.42400000000001</c:v>
                </c:pt>
                <c:pt idx="210">
                  <c:v>240.28</c:v>
                </c:pt>
                <c:pt idx="211">
                  <c:v>237.77199999999999</c:v>
                </c:pt>
                <c:pt idx="212">
                  <c:v>235.803</c:v>
                </c:pt>
                <c:pt idx="213">
                  <c:v>233.42400000000001</c:v>
                </c:pt>
                <c:pt idx="214">
                  <c:v>233.386</c:v>
                </c:pt>
                <c:pt idx="215">
                  <c:v>234.11199999999999</c:v>
                </c:pt>
                <c:pt idx="216">
                  <c:v>228.06700000000001</c:v>
                </c:pt>
                <c:pt idx="217">
                  <c:v>230.03800000000001</c:v>
                </c:pt>
                <c:pt idx="218">
                  <c:v>227.17400000000001</c:v>
                </c:pt>
                <c:pt idx="219">
                  <c:v>224.684</c:v>
                </c:pt>
                <c:pt idx="220">
                  <c:v>235.46600000000001</c:v>
                </c:pt>
                <c:pt idx="221">
                  <c:v>248.47399999999999</c:v>
                </c:pt>
                <c:pt idx="222">
                  <c:v>258.76100000000002</c:v>
                </c:pt>
                <c:pt idx="223">
                  <c:v>270.13400000000001</c:v>
                </c:pt>
                <c:pt idx="224">
                  <c:v>269.93200000000002</c:v>
                </c:pt>
                <c:pt idx="225">
                  <c:v>265.21699999999998</c:v>
                </c:pt>
                <c:pt idx="226">
                  <c:v>257.94099999999997</c:v>
                </c:pt>
                <c:pt idx="227">
                  <c:v>246.51499999999999</c:v>
                </c:pt>
                <c:pt idx="228">
                  <c:v>236.345</c:v>
                </c:pt>
                <c:pt idx="229">
                  <c:v>252.67</c:v>
                </c:pt>
                <c:pt idx="230">
                  <c:v>272.00400000000002</c:v>
                </c:pt>
                <c:pt idx="231">
                  <c:v>282.99599999999998</c:v>
                </c:pt>
                <c:pt idx="232">
                  <c:v>305.54199999999997</c:v>
                </c:pt>
                <c:pt idx="233">
                  <c:v>293.93799999999999</c:v>
                </c:pt>
                <c:pt idx="234">
                  <c:v>288.75700000000001</c:v>
                </c:pt>
                <c:pt idx="235">
                  <c:v>280.923</c:v>
                </c:pt>
                <c:pt idx="236">
                  <c:v>265.86200000000002</c:v>
                </c:pt>
                <c:pt idx="237">
                  <c:v>240.04499999999999</c:v>
                </c:pt>
                <c:pt idx="238">
                  <c:v>233.83600000000001</c:v>
                </c:pt>
                <c:pt idx="239">
                  <c:v>233.91900000000001</c:v>
                </c:pt>
                <c:pt idx="240">
                  <c:v>252.72900000000001</c:v>
                </c:pt>
                <c:pt idx="241">
                  <c:v>261.892</c:v>
                </c:pt>
                <c:pt idx="242">
                  <c:v>273.07299999999998</c:v>
                </c:pt>
                <c:pt idx="243">
                  <c:v>274.94799999999998</c:v>
                </c:pt>
                <c:pt idx="244">
                  <c:v>273.125</c:v>
                </c:pt>
                <c:pt idx="245">
                  <c:v>261.327</c:v>
                </c:pt>
                <c:pt idx="246">
                  <c:v>255.64099999999999</c:v>
                </c:pt>
                <c:pt idx="247">
                  <c:v>264.755</c:v>
                </c:pt>
                <c:pt idx="248">
                  <c:v>263.43200000000002</c:v>
                </c:pt>
                <c:pt idx="249">
                  <c:v>261.55700000000002</c:v>
                </c:pt>
                <c:pt idx="250">
                  <c:v>267.899</c:v>
                </c:pt>
                <c:pt idx="251">
                  <c:v>272.30900000000003</c:v>
                </c:pt>
                <c:pt idx="252">
                  <c:v>252.49199999999999</c:v>
                </c:pt>
                <c:pt idx="253">
                  <c:v>236.21700000000001</c:v>
                </c:pt>
                <c:pt idx="254">
                  <c:v>232.33099999999999</c:v>
                </c:pt>
                <c:pt idx="255">
                  <c:v>239.964</c:v>
                </c:pt>
                <c:pt idx="256">
                  <c:v>256.274</c:v>
                </c:pt>
                <c:pt idx="257">
                  <c:v>257.46699999999998</c:v>
                </c:pt>
                <c:pt idx="258">
                  <c:v>267.42500000000001</c:v>
                </c:pt>
                <c:pt idx="259">
                  <c:v>282.49</c:v>
                </c:pt>
                <c:pt idx="260">
                  <c:v>322.11099999999999</c:v>
                </c:pt>
                <c:pt idx="261">
                  <c:v>326.262</c:v>
                </c:pt>
                <c:pt idx="262">
                  <c:v>326.35700000000003</c:v>
                </c:pt>
                <c:pt idx="263">
                  <c:v>327.22300000000001</c:v>
                </c:pt>
                <c:pt idx="264">
                  <c:v>320.57499999999999</c:v>
                </c:pt>
                <c:pt idx="265">
                  <c:v>322.07499999999999</c:v>
                </c:pt>
                <c:pt idx="266">
                  <c:v>331.76900000000001</c:v>
                </c:pt>
                <c:pt idx="267">
                  <c:v>338.04899999999998</c:v>
                </c:pt>
                <c:pt idx="268">
                  <c:v>336.99900000000002</c:v>
                </c:pt>
                <c:pt idx="269">
                  <c:v>333.74599999999998</c:v>
                </c:pt>
                <c:pt idx="270">
                  <c:v>332.65800000000002</c:v>
                </c:pt>
                <c:pt idx="271">
                  <c:v>310.77800000000002</c:v>
                </c:pt>
                <c:pt idx="272">
                  <c:v>320.02699999999999</c:v>
                </c:pt>
                <c:pt idx="273">
                  <c:v>327.44299999999998</c:v>
                </c:pt>
                <c:pt idx="274">
                  <c:v>330.06900000000002</c:v>
                </c:pt>
                <c:pt idx="275">
                  <c:v>341.89400000000001</c:v>
                </c:pt>
                <c:pt idx="276">
                  <c:v>360.738</c:v>
                </c:pt>
                <c:pt idx="277">
                  <c:v>376.79700000000003</c:v>
                </c:pt>
                <c:pt idx="278">
                  <c:v>372.79300000000001</c:v>
                </c:pt>
                <c:pt idx="279">
                  <c:v>366.125</c:v>
                </c:pt>
                <c:pt idx="280">
                  <c:v>373.15800000000002</c:v>
                </c:pt>
                <c:pt idx="281">
                  <c:v>371.09100000000001</c:v>
                </c:pt>
                <c:pt idx="282">
                  <c:v>377.48399999999998</c:v>
                </c:pt>
                <c:pt idx="283">
                  <c:v>374.61900000000003</c:v>
                </c:pt>
                <c:pt idx="284">
                  <c:v>385.48099999999999</c:v>
                </c:pt>
                <c:pt idx="285">
                  <c:v>374.71300000000002</c:v>
                </c:pt>
                <c:pt idx="286">
                  <c:v>372.24400000000003</c:v>
                </c:pt>
                <c:pt idx="287">
                  <c:v>360.71199999999999</c:v>
                </c:pt>
                <c:pt idx="288">
                  <c:v>344.25900000000001</c:v>
                </c:pt>
                <c:pt idx="289">
                  <c:v>341.14400000000001</c:v>
                </c:pt>
                <c:pt idx="290">
                  <c:v>341.52699999999999</c:v>
                </c:pt>
                <c:pt idx="291">
                  <c:v>336.26</c:v>
                </c:pt>
                <c:pt idx="292">
                  <c:v>318.35700000000003</c:v>
                </c:pt>
                <c:pt idx="293">
                  <c:v>307.76499999999999</c:v>
                </c:pt>
                <c:pt idx="294">
                  <c:v>316.83999999999997</c:v>
                </c:pt>
                <c:pt idx="295">
                  <c:v>305.93299999999999</c:v>
                </c:pt>
                <c:pt idx="296">
                  <c:v>278.048</c:v>
                </c:pt>
                <c:pt idx="297">
                  <c:v>268.77999999999997</c:v>
                </c:pt>
                <c:pt idx="298">
                  <c:v>265.64400000000001</c:v>
                </c:pt>
                <c:pt idx="299">
                  <c:v>271.39400000000001</c:v>
                </c:pt>
                <c:pt idx="300">
                  <c:v>296.99099999999999</c:v>
                </c:pt>
                <c:pt idx="301">
                  <c:v>302.95999999999998</c:v>
                </c:pt>
                <c:pt idx="302">
                  <c:v>307.911</c:v>
                </c:pt>
                <c:pt idx="303">
                  <c:v>301.702</c:v>
                </c:pt>
                <c:pt idx="304">
                  <c:v>303.50599999999997</c:v>
                </c:pt>
                <c:pt idx="305">
                  <c:v>303.45</c:v>
                </c:pt>
                <c:pt idx="306">
                  <c:v>303.91399999999999</c:v>
                </c:pt>
                <c:pt idx="307">
                  <c:v>301.27999999999997</c:v>
                </c:pt>
                <c:pt idx="308">
                  <c:v>305.91399999999999</c:v>
                </c:pt>
                <c:pt idx="309">
                  <c:v>306.81400000000002</c:v>
                </c:pt>
                <c:pt idx="310">
                  <c:v>312.39499999999998</c:v>
                </c:pt>
                <c:pt idx="311">
                  <c:v>318.142</c:v>
                </c:pt>
                <c:pt idx="312">
                  <c:v>321.16800000000001</c:v>
                </c:pt>
                <c:pt idx="313">
                  <c:v>316.68</c:v>
                </c:pt>
                <c:pt idx="314">
                  <c:v>313.52800000000002</c:v>
                </c:pt>
                <c:pt idx="315">
                  <c:v>308.63900000000001</c:v>
                </c:pt>
                <c:pt idx="316">
                  <c:v>304.99900000000002</c:v>
                </c:pt>
                <c:pt idx="317">
                  <c:v>302.459</c:v>
                </c:pt>
                <c:pt idx="318">
                  <c:v>303.96899999999999</c:v>
                </c:pt>
                <c:pt idx="319">
                  <c:v>301.887</c:v>
                </c:pt>
                <c:pt idx="320">
                  <c:v>321.41800000000001</c:v>
                </c:pt>
                <c:pt idx="321">
                  <c:v>344.13499999999999</c:v>
                </c:pt>
                <c:pt idx="322">
                  <c:v>337.197</c:v>
                </c:pt>
                <c:pt idx="323">
                  <c:v>312.72800000000001</c:v>
                </c:pt>
                <c:pt idx="324">
                  <c:v>301.17</c:v>
                </c:pt>
                <c:pt idx="325">
                  <c:v>294.76100000000002</c:v>
                </c:pt>
                <c:pt idx="326">
                  <c:v>300.69499999999999</c:v>
                </c:pt>
                <c:pt idx="327">
                  <c:v>312.45400000000001</c:v>
                </c:pt>
                <c:pt idx="328">
                  <c:v>256.30399999999997</c:v>
                </c:pt>
                <c:pt idx="329">
                  <c:v>261.74200000000002</c:v>
                </c:pt>
                <c:pt idx="330">
                  <c:v>264.82499999999999</c:v>
                </c:pt>
                <c:pt idx="331">
                  <c:v>262.036</c:v>
                </c:pt>
                <c:pt idx="332">
                  <c:v>265.02</c:v>
                </c:pt>
                <c:pt idx="333">
                  <c:v>271.77699999999999</c:v>
                </c:pt>
                <c:pt idx="334">
                  <c:v>280.90199999999999</c:v>
                </c:pt>
                <c:pt idx="335">
                  <c:v>285.14100000000002</c:v>
                </c:pt>
                <c:pt idx="336">
                  <c:v>281.35899999999998</c:v>
                </c:pt>
                <c:pt idx="337">
                  <c:v>278.27699999999999</c:v>
                </c:pt>
                <c:pt idx="338">
                  <c:v>275.50099999999998</c:v>
                </c:pt>
                <c:pt idx="339">
                  <c:v>276.29199999999997</c:v>
                </c:pt>
                <c:pt idx="340">
                  <c:v>275.26</c:v>
                </c:pt>
                <c:pt idx="341">
                  <c:v>269.97500000000002</c:v>
                </c:pt>
                <c:pt idx="342">
                  <c:v>275.82299999999998</c:v>
                </c:pt>
                <c:pt idx="343">
                  <c:v>285.108</c:v>
                </c:pt>
                <c:pt idx="344">
                  <c:v>296.29500000000002</c:v>
                </c:pt>
                <c:pt idx="345">
                  <c:v>301.01</c:v>
                </c:pt>
                <c:pt idx="346">
                  <c:v>298.73599999999999</c:v>
                </c:pt>
                <c:pt idx="347">
                  <c:v>298.40699999999998</c:v>
                </c:pt>
                <c:pt idx="348">
                  <c:v>298.41000000000003</c:v>
                </c:pt>
                <c:pt idx="349">
                  <c:v>302.05799999999999</c:v>
                </c:pt>
                <c:pt idx="350">
                  <c:v>303.72300000000001</c:v>
                </c:pt>
                <c:pt idx="351">
                  <c:v>301.41500000000002</c:v>
                </c:pt>
                <c:pt idx="352">
                  <c:v>299.50299999999999</c:v>
                </c:pt>
                <c:pt idx="353">
                  <c:v>312.34199999999998</c:v>
                </c:pt>
                <c:pt idx="354">
                  <c:v>329.214</c:v>
                </c:pt>
                <c:pt idx="355">
                  <c:v>331.83499999999998</c:v>
                </c:pt>
                <c:pt idx="356">
                  <c:v>322.096</c:v>
                </c:pt>
                <c:pt idx="357">
                  <c:v>300.58600000000001</c:v>
                </c:pt>
                <c:pt idx="358">
                  <c:v>305.41199999999998</c:v>
                </c:pt>
                <c:pt idx="359">
                  <c:v>321.24200000000002</c:v>
                </c:pt>
                <c:pt idx="360">
                  <c:v>321.084</c:v>
                </c:pt>
                <c:pt idx="361">
                  <c:v>327.09899999999999</c:v>
                </c:pt>
                <c:pt idx="362">
                  <c:v>340.017</c:v>
                </c:pt>
                <c:pt idx="363">
                  <c:v>338.637</c:v>
                </c:pt>
                <c:pt idx="364">
                  <c:v>326.73</c:v>
                </c:pt>
                <c:pt idx="365">
                  <c:v>322.70699999999999</c:v>
                </c:pt>
                <c:pt idx="366">
                  <c:v>324.02</c:v>
                </c:pt>
                <c:pt idx="367">
                  <c:v>320.47399999999999</c:v>
                </c:pt>
                <c:pt idx="368">
                  <c:v>317.27800000000002</c:v>
                </c:pt>
                <c:pt idx="369">
                  <c:v>308.27699999999999</c:v>
                </c:pt>
                <c:pt idx="370">
                  <c:v>315.73399999999998</c:v>
                </c:pt>
                <c:pt idx="371">
                  <c:v>335.53</c:v>
                </c:pt>
                <c:pt idx="372">
                  <c:v>336.00200000000001</c:v>
                </c:pt>
                <c:pt idx="373">
                  <c:v>350.58800000000002</c:v>
                </c:pt>
                <c:pt idx="374">
                  <c:v>349.07600000000002</c:v>
                </c:pt>
                <c:pt idx="375">
                  <c:v>339.44499999999999</c:v>
                </c:pt>
                <c:pt idx="376">
                  <c:v>345.72500000000002</c:v>
                </c:pt>
                <c:pt idx="377">
                  <c:v>338.81599999999997</c:v>
                </c:pt>
                <c:pt idx="378">
                  <c:v>380.04</c:v>
                </c:pt>
                <c:pt idx="379">
                  <c:v>399.95499999999998</c:v>
                </c:pt>
                <c:pt idx="380">
                  <c:v>415.86200000000002</c:v>
                </c:pt>
                <c:pt idx="381">
                  <c:v>422.38799999999998</c:v>
                </c:pt>
                <c:pt idx="382">
                  <c:v>392.20600000000002</c:v>
                </c:pt>
                <c:pt idx="383">
                  <c:v>375.99799999999999</c:v>
                </c:pt>
                <c:pt idx="384">
                  <c:v>375.94</c:v>
                </c:pt>
                <c:pt idx="385">
                  <c:v>375.815</c:v>
                </c:pt>
                <c:pt idx="386">
                  <c:v>368.50599999999997</c:v>
                </c:pt>
                <c:pt idx="387">
                  <c:v>371.07</c:v>
                </c:pt>
                <c:pt idx="388">
                  <c:v>365.76600000000002</c:v>
                </c:pt>
                <c:pt idx="389">
                  <c:v>360.82499999999999</c:v>
                </c:pt>
                <c:pt idx="390">
                  <c:v>357.44299999999998</c:v>
                </c:pt>
                <c:pt idx="391">
                  <c:v>352.68599999999998</c:v>
                </c:pt>
                <c:pt idx="392">
                  <c:v>347.82</c:v>
                </c:pt>
                <c:pt idx="393">
                  <c:v>349.14400000000001</c:v>
                </c:pt>
                <c:pt idx="394">
                  <c:v>375.29500000000002</c:v>
                </c:pt>
                <c:pt idx="395">
                  <c:v>401.61799999999999</c:v>
                </c:pt>
                <c:pt idx="396">
                  <c:v>413.85500000000002</c:v>
                </c:pt>
                <c:pt idx="397">
                  <c:v>414.01400000000001</c:v>
                </c:pt>
                <c:pt idx="398">
                  <c:v>420.43200000000002</c:v>
                </c:pt>
                <c:pt idx="399">
                  <c:v>397.77800000000002</c:v>
                </c:pt>
                <c:pt idx="400">
                  <c:v>381.78500000000003</c:v>
                </c:pt>
                <c:pt idx="401">
                  <c:v>370.40800000000002</c:v>
                </c:pt>
                <c:pt idx="402">
                  <c:v>372.11700000000002</c:v>
                </c:pt>
                <c:pt idx="403">
                  <c:v>360.44799999999998</c:v>
                </c:pt>
                <c:pt idx="404">
                  <c:v>349.13099999999997</c:v>
                </c:pt>
                <c:pt idx="405">
                  <c:v>342.97399999999999</c:v>
                </c:pt>
                <c:pt idx="406">
                  <c:v>335.36799999999999</c:v>
                </c:pt>
                <c:pt idx="407">
                  <c:v>339.73700000000002</c:v>
                </c:pt>
                <c:pt idx="408">
                  <c:v>339.62599999999998</c:v>
                </c:pt>
                <c:pt idx="409">
                  <c:v>338.899</c:v>
                </c:pt>
                <c:pt idx="410">
                  <c:v>367.673</c:v>
                </c:pt>
                <c:pt idx="411">
                  <c:v>347.42500000000001</c:v>
                </c:pt>
                <c:pt idx="412">
                  <c:v>339.91399999999999</c:v>
                </c:pt>
                <c:pt idx="413">
                  <c:v>327.28100000000001</c:v>
                </c:pt>
                <c:pt idx="414">
                  <c:v>308.04700000000003</c:v>
                </c:pt>
                <c:pt idx="415">
                  <c:v>293.30700000000002</c:v>
                </c:pt>
                <c:pt idx="416">
                  <c:v>289.447</c:v>
                </c:pt>
                <c:pt idx="417">
                  <c:v>286.81400000000002</c:v>
                </c:pt>
                <c:pt idx="418">
                  <c:v>279.53199999999998</c:v>
                </c:pt>
                <c:pt idx="419">
                  <c:v>280.71499999999997</c:v>
                </c:pt>
                <c:pt idx="420">
                  <c:v>282.81099999999998</c:v>
                </c:pt>
                <c:pt idx="421">
                  <c:v>279.24099999999999</c:v>
                </c:pt>
                <c:pt idx="422">
                  <c:v>279.20299999999997</c:v>
                </c:pt>
                <c:pt idx="423">
                  <c:v>282.68400000000003</c:v>
                </c:pt>
                <c:pt idx="424">
                  <c:v>291.13400000000001</c:v>
                </c:pt>
                <c:pt idx="425">
                  <c:v>296.89699999999999</c:v>
                </c:pt>
                <c:pt idx="426">
                  <c:v>300.29300000000001</c:v>
                </c:pt>
                <c:pt idx="427">
                  <c:v>301.47899999999998</c:v>
                </c:pt>
                <c:pt idx="428">
                  <c:v>295.88</c:v>
                </c:pt>
                <c:pt idx="429">
                  <c:v>294.012</c:v>
                </c:pt>
                <c:pt idx="430">
                  <c:v>284.69600000000003</c:v>
                </c:pt>
                <c:pt idx="431">
                  <c:v>255.745</c:v>
                </c:pt>
                <c:pt idx="432">
                  <c:v>256.90300000000002</c:v>
                </c:pt>
                <c:pt idx="433">
                  <c:v>254.453</c:v>
                </c:pt>
                <c:pt idx="434">
                  <c:v>251.20099999999999</c:v>
                </c:pt>
                <c:pt idx="435">
                  <c:v>253.72200000000001</c:v>
                </c:pt>
                <c:pt idx="436">
                  <c:v>253.328</c:v>
                </c:pt>
                <c:pt idx="437">
                  <c:v>251.66900000000001</c:v>
                </c:pt>
                <c:pt idx="438">
                  <c:v>255.578</c:v>
                </c:pt>
                <c:pt idx="439">
                  <c:v>259.92</c:v>
                </c:pt>
                <c:pt idx="440">
                  <c:v>257.78899999999999</c:v>
                </c:pt>
                <c:pt idx="441">
                  <c:v>256.178</c:v>
                </c:pt>
                <c:pt idx="442">
                  <c:v>251.238</c:v>
                </c:pt>
                <c:pt idx="443">
                  <c:v>249.67400000000001</c:v>
                </c:pt>
                <c:pt idx="444">
                  <c:v>251.018</c:v>
                </c:pt>
                <c:pt idx="445">
                  <c:v>255.29900000000001</c:v>
                </c:pt>
                <c:pt idx="446">
                  <c:v>253.81</c:v>
                </c:pt>
                <c:pt idx="447">
                  <c:v>254.91300000000001</c:v>
                </c:pt>
                <c:pt idx="448">
                  <c:v>251.20400000000001</c:v>
                </c:pt>
                <c:pt idx="449">
                  <c:v>252.36600000000001</c:v>
                </c:pt>
                <c:pt idx="450">
                  <c:v>252.18600000000001</c:v>
                </c:pt>
                <c:pt idx="451">
                  <c:v>253.15700000000001</c:v>
                </c:pt>
                <c:pt idx="452">
                  <c:v>254.422</c:v>
                </c:pt>
                <c:pt idx="453">
                  <c:v>254.27099999999999</c:v>
                </c:pt>
                <c:pt idx="454">
                  <c:v>257.75200000000001</c:v>
                </c:pt>
                <c:pt idx="455">
                  <c:v>261.71600000000001</c:v>
                </c:pt>
                <c:pt idx="456">
                  <c:v>265.74599999999998</c:v>
                </c:pt>
                <c:pt idx="457">
                  <c:v>266.80900000000003</c:v>
                </c:pt>
                <c:pt idx="458">
                  <c:v>270.05700000000002</c:v>
                </c:pt>
                <c:pt idx="459">
                  <c:v>271.75099999999998</c:v>
                </c:pt>
                <c:pt idx="460">
                  <c:v>270.46199999999999</c:v>
                </c:pt>
                <c:pt idx="461">
                  <c:v>272.29599999999999</c:v>
                </c:pt>
                <c:pt idx="462">
                  <c:v>279.43200000000002</c:v>
                </c:pt>
                <c:pt idx="463">
                  <c:v>283.09699999999998</c:v>
                </c:pt>
                <c:pt idx="464">
                  <c:v>281.10000000000002</c:v>
                </c:pt>
                <c:pt idx="465">
                  <c:v>275.00200000000001</c:v>
                </c:pt>
                <c:pt idx="466">
                  <c:v>274.28300000000002</c:v>
                </c:pt>
                <c:pt idx="467">
                  <c:v>272.06</c:v>
                </c:pt>
                <c:pt idx="468">
                  <c:v>268.35199999999998</c:v>
                </c:pt>
                <c:pt idx="469">
                  <c:v>265.30500000000001</c:v>
                </c:pt>
                <c:pt idx="470">
                  <c:v>267.08600000000001</c:v>
                </c:pt>
                <c:pt idx="471">
                  <c:v>264.57100000000003</c:v>
                </c:pt>
                <c:pt idx="472">
                  <c:v>270.29500000000002</c:v>
                </c:pt>
                <c:pt idx="473">
                  <c:v>271.387</c:v>
                </c:pt>
                <c:pt idx="474">
                  <c:v>267.48099999999999</c:v>
                </c:pt>
                <c:pt idx="475">
                  <c:v>266.84399999999999</c:v>
                </c:pt>
                <c:pt idx="476">
                  <c:v>300.34800000000001</c:v>
                </c:pt>
                <c:pt idx="477">
                  <c:v>305.11700000000002</c:v>
                </c:pt>
                <c:pt idx="478">
                  <c:v>301.416</c:v>
                </c:pt>
                <c:pt idx="479">
                  <c:v>285.733</c:v>
                </c:pt>
                <c:pt idx="480">
                  <c:v>280.61399999999998</c:v>
                </c:pt>
                <c:pt idx="481">
                  <c:v>267.815</c:v>
                </c:pt>
                <c:pt idx="482">
                  <c:v>222.94200000000001</c:v>
                </c:pt>
                <c:pt idx="483">
                  <c:v>213.01599999999999</c:v>
                </c:pt>
                <c:pt idx="484">
                  <c:v>210.22499999999999</c:v>
                </c:pt>
                <c:pt idx="485">
                  <c:v>210.40899999999999</c:v>
                </c:pt>
                <c:pt idx="486">
                  <c:v>213.39699999999999</c:v>
                </c:pt>
                <c:pt idx="487">
                  <c:v>212.41499999999999</c:v>
                </c:pt>
                <c:pt idx="488">
                  <c:v>208.816</c:v>
                </c:pt>
                <c:pt idx="489">
                  <c:v>196.49</c:v>
                </c:pt>
                <c:pt idx="490">
                  <c:v>195.94900000000001</c:v>
                </c:pt>
                <c:pt idx="491">
                  <c:v>195.42099999999999</c:v>
                </c:pt>
                <c:pt idx="492">
                  <c:v>193.08199999999999</c:v>
                </c:pt>
                <c:pt idx="493">
                  <c:v>189.476</c:v>
                </c:pt>
                <c:pt idx="494">
                  <c:v>192.34899999999999</c:v>
                </c:pt>
                <c:pt idx="495">
                  <c:v>191.29400000000001</c:v>
                </c:pt>
                <c:pt idx="496">
                  <c:v>190.517</c:v>
                </c:pt>
                <c:pt idx="497">
                  <c:v>192.35</c:v>
                </c:pt>
                <c:pt idx="498">
                  <c:v>193.51400000000001</c:v>
                </c:pt>
                <c:pt idx="499">
                  <c:v>193.78299999999999</c:v>
                </c:pt>
                <c:pt idx="500">
                  <c:v>192.607</c:v>
                </c:pt>
                <c:pt idx="501">
                  <c:v>191.37200000000001</c:v>
                </c:pt>
                <c:pt idx="502">
                  <c:v>193.68700000000001</c:v>
                </c:pt>
                <c:pt idx="503">
                  <c:v>194.751</c:v>
                </c:pt>
                <c:pt idx="504">
                  <c:v>195.559</c:v>
                </c:pt>
                <c:pt idx="505">
                  <c:v>190.959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0F-41D1-A933-261C0C1EB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419772030629885"/>
          <c:h val="0.272613201456326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(2)'!$F$5</c:f>
              <c:strCache>
                <c:ptCount val="1"/>
                <c:pt idx="0">
                  <c:v>23 Jun 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(2)'!$E$6:$E$9</c:f>
              <c:numCache>
                <c:formatCode>dd\ mmm\ yy</c:formatCode>
                <c:ptCount val="4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(2)'!$F$6:$F$9</c:f>
              <c:numCache>
                <c:formatCode>0</c:formatCode>
                <c:ptCount val="4"/>
                <c:pt idx="0">
                  <c:v>285.99700000000001</c:v>
                </c:pt>
                <c:pt idx="1">
                  <c:v>299.91199999999998</c:v>
                </c:pt>
                <c:pt idx="2">
                  <c:v>323.40100000000001</c:v>
                </c:pt>
                <c:pt idx="3">
                  <c:v>341.68400000000003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60-4D04-9092-3520AD10740D}"/>
            </c:ext>
          </c:extLst>
        </c:ser>
        <c:ser>
          <c:idx val="1"/>
          <c:order val="1"/>
          <c:tx>
            <c:strRef>
              <c:f>'directH (2)'!$S$5</c:f>
              <c:strCache>
                <c:ptCount val="1"/>
                <c:pt idx="0">
                  <c:v>04 Jun 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(2)'!$E$6:$E$9</c:f>
              <c:numCache>
                <c:formatCode>dd\ mmm\ yy</c:formatCode>
                <c:ptCount val="4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(2)'!$S$6:$S$9</c:f>
              <c:numCache>
                <c:formatCode>0</c:formatCode>
                <c:ptCount val="4"/>
                <c:pt idx="0">
                  <c:v>336.68599999999998</c:v>
                </c:pt>
                <c:pt idx="1">
                  <c:v>313.33999999999997</c:v>
                </c:pt>
                <c:pt idx="2">
                  <c:v>331.23599999999999</c:v>
                </c:pt>
                <c:pt idx="3">
                  <c:v>345.70400000000001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0-4D04-9092-3520AD10740D}"/>
            </c:ext>
          </c:extLst>
        </c:ser>
        <c:ser>
          <c:idx val="2"/>
          <c:order val="2"/>
          <c:tx>
            <c:strRef>
              <c:f>'directH (2)'!$AI$5</c:f>
              <c:strCache>
                <c:ptCount val="1"/>
                <c:pt idx="0">
                  <c:v>12 May 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(2)'!$E$6:$E$9</c:f>
              <c:numCache>
                <c:formatCode>dd\ mmm\ yy</c:formatCode>
                <c:ptCount val="4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(2)'!$AI$6:$AI$9</c:f>
              <c:numCache>
                <c:formatCode>0</c:formatCode>
                <c:ptCount val="4"/>
                <c:pt idx="0">
                  <c:v>298.35899999999998</c:v>
                </c:pt>
                <c:pt idx="1">
                  <c:v>335.91699999999997</c:v>
                </c:pt>
                <c:pt idx="2">
                  <c:v>367.07299999999998</c:v>
                </c:pt>
                <c:pt idx="3">
                  <c:v>382.92099999999999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0-4D04-9092-3520AD107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directH!$B$6</c:f>
              <c:strCache>
                <c:ptCount val="1"/>
                <c:pt idx="0">
                  <c:v>SOLBBB 5.869 PERP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directH!$F$5:$IU$5</c:f>
              <c:numCache>
                <c:formatCode>dd\ mmm\ 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directH!$F$6:$IU$6</c:f>
              <c:numCache>
                <c:formatCode>0</c:formatCode>
                <c:ptCount val="250"/>
                <c:pt idx="0">
                  <c:v>346.964</c:v>
                </c:pt>
                <c:pt idx="1">
                  <c:v>353.14299999999997</c:v>
                </c:pt>
                <c:pt idx="2">
                  <c:v>358.25799999999998</c:v>
                </c:pt>
                <c:pt idx="3">
                  <c:v>361.20100000000002</c:v>
                </c:pt>
                <c:pt idx="4">
                  <c:v>360.56099999999998</c:v>
                </c:pt>
                <c:pt idx="5">
                  <c:v>359.904</c:v>
                </c:pt>
                <c:pt idx="6">
                  <c:v>356.95699999999999</c:v>
                </c:pt>
                <c:pt idx="7">
                  <c:v>353.31299999999999</c:v>
                </c:pt>
                <c:pt idx="8">
                  <c:v>355.55</c:v>
                </c:pt>
                <c:pt idx="9">
                  <c:v>349.82</c:v>
                </c:pt>
                <c:pt idx="10">
                  <c:v>349.74900000000002</c:v>
                </c:pt>
                <c:pt idx="11">
                  <c:v>339.887</c:v>
                </c:pt>
                <c:pt idx="12">
                  <c:v>334.52100000000002</c:v>
                </c:pt>
                <c:pt idx="13">
                  <c:v>354.56599999999997</c:v>
                </c:pt>
                <c:pt idx="14">
                  <c:v>347.67899999999997</c:v>
                </c:pt>
                <c:pt idx="15">
                  <c:v>341.99400000000003</c:v>
                </c:pt>
                <c:pt idx="16">
                  <c:v>317.12299999999999</c:v>
                </c:pt>
                <c:pt idx="17">
                  <c:v>304.85500000000002</c:v>
                </c:pt>
                <c:pt idx="18">
                  <c:v>301.19900000000001</c:v>
                </c:pt>
                <c:pt idx="19">
                  <c:v>317.59500000000003</c:v>
                </c:pt>
                <c:pt idx="20">
                  <c:v>357.22899999999998</c:v>
                </c:pt>
                <c:pt idx="21">
                  <c:v>372.38799999999998</c:v>
                </c:pt>
                <c:pt idx="22">
                  <c:v>398.32600000000002</c:v>
                </c:pt>
                <c:pt idx="23">
                  <c:v>400.56799999999998</c:v>
                </c:pt>
                <c:pt idx="24">
                  <c:v>402.548</c:v>
                </c:pt>
                <c:pt idx="25">
                  <c:v>398.15800000000002</c:v>
                </c:pt>
                <c:pt idx="26">
                  <c:v>399.56200000000001</c:v>
                </c:pt>
                <c:pt idx="27">
                  <c:v>422.2</c:v>
                </c:pt>
                <c:pt idx="28">
                  <c:v>437.97699999999998</c:v>
                </c:pt>
                <c:pt idx="29">
                  <c:v>443.91699999999997</c:v>
                </c:pt>
                <c:pt idx="30">
                  <c:v>450.23700000000002</c:v>
                </c:pt>
                <c:pt idx="31">
                  <c:v>459.262</c:v>
                </c:pt>
                <c:pt idx="32">
                  <c:v>467.44200000000001</c:v>
                </c:pt>
                <c:pt idx="33">
                  <c:v>475.03199999999998</c:v>
                </c:pt>
                <c:pt idx="34">
                  <c:v>478.541</c:v>
                </c:pt>
                <c:pt idx="35">
                  <c:v>480.00599999999997</c:v>
                </c:pt>
                <c:pt idx="36">
                  <c:v>470.58199999999999</c:v>
                </c:pt>
                <c:pt idx="37">
                  <c:v>465.09899999999999</c:v>
                </c:pt>
                <c:pt idx="38">
                  <c:v>459.40600000000001</c:v>
                </c:pt>
                <c:pt idx="39">
                  <c:v>471.27</c:v>
                </c:pt>
                <c:pt idx="40">
                  <c:v>459.99799999999999</c:v>
                </c:pt>
                <c:pt idx="41">
                  <c:v>456.3</c:v>
                </c:pt>
                <c:pt idx="42">
                  <c:v>454.17700000000002</c:v>
                </c:pt>
                <c:pt idx="43">
                  <c:v>450.25099999999998</c:v>
                </c:pt>
                <c:pt idx="44">
                  <c:v>419.048</c:v>
                </c:pt>
                <c:pt idx="45">
                  <c:v>414.65300000000002</c:v>
                </c:pt>
                <c:pt idx="46">
                  <c:v>414.10199999999998</c:v>
                </c:pt>
                <c:pt idx="47">
                  <c:v>415.06799999999998</c:v>
                </c:pt>
                <c:pt idx="48">
                  <c:v>434.30500000000001</c:v>
                </c:pt>
                <c:pt idx="49">
                  <c:v>439.10199999999998</c:v>
                </c:pt>
                <c:pt idx="50">
                  <c:v>454.64</c:v>
                </c:pt>
                <c:pt idx="51">
                  <c:v>460.72800000000001</c:v>
                </c:pt>
                <c:pt idx="52">
                  <c:v>460.65800000000002</c:v>
                </c:pt>
                <c:pt idx="53">
                  <c:v>463.93099999999998</c:v>
                </c:pt>
                <c:pt idx="54">
                  <c:v>463.91300000000001</c:v>
                </c:pt>
                <c:pt idx="55">
                  <c:v>461.911</c:v>
                </c:pt>
                <c:pt idx="56">
                  <c:v>473.99799999999999</c:v>
                </c:pt>
                <c:pt idx="57">
                  <c:v>516.14499999999998</c:v>
                </c:pt>
                <c:pt idx="58">
                  <c:v>535.28300000000002</c:v>
                </c:pt>
                <c:pt idx="59">
                  <c:v>550.76400000000001</c:v>
                </c:pt>
                <c:pt idx="60">
                  <c:v>564.79899999999998</c:v>
                </c:pt>
                <c:pt idx="61">
                  <c:v>566.51</c:v>
                </c:pt>
                <c:pt idx="62">
                  <c:v>563.99800000000005</c:v>
                </c:pt>
                <c:pt idx="63">
                  <c:v>562.976</c:v>
                </c:pt>
                <c:pt idx="64">
                  <c:v>561.48400000000004</c:v>
                </c:pt>
                <c:pt idx="65">
                  <c:v>564.45100000000002</c:v>
                </c:pt>
                <c:pt idx="66">
                  <c:v>559.20500000000004</c:v>
                </c:pt>
                <c:pt idx="67">
                  <c:v>556.02200000000005</c:v>
                </c:pt>
                <c:pt idx="68">
                  <c:v>546.73699999999997</c:v>
                </c:pt>
                <c:pt idx="69">
                  <c:v>575.87599999999998</c:v>
                </c:pt>
                <c:pt idx="70">
                  <c:v>568.44500000000005</c:v>
                </c:pt>
                <c:pt idx="71">
                  <c:v>546.97699999999998</c:v>
                </c:pt>
                <c:pt idx="72">
                  <c:v>543.71299999999997</c:v>
                </c:pt>
                <c:pt idx="73">
                  <c:v>537.83900000000006</c:v>
                </c:pt>
                <c:pt idx="74">
                  <c:v>471.86200000000002</c:v>
                </c:pt>
                <c:pt idx="75">
                  <c:v>413.74099999999999</c:v>
                </c:pt>
                <c:pt idx="76">
                  <c:v>359.452</c:v>
                </c:pt>
                <c:pt idx="77">
                  <c:v>351.5</c:v>
                </c:pt>
                <c:pt idx="78">
                  <c:v>308.99099999999999</c:v>
                </c:pt>
                <c:pt idx="79">
                  <c:v>298.52499999999998</c:v>
                </c:pt>
                <c:pt idx="80">
                  <c:v>305.77300000000002</c:v>
                </c:pt>
                <c:pt idx="81">
                  <c:v>254.03399999999999</c:v>
                </c:pt>
                <c:pt idx="82">
                  <c:v>235.458</c:v>
                </c:pt>
                <c:pt idx="83">
                  <c:v>229.512</c:v>
                </c:pt>
                <c:pt idx="84">
                  <c:v>233.44200000000001</c:v>
                </c:pt>
                <c:pt idx="85">
                  <c:v>239.768</c:v>
                </c:pt>
                <c:pt idx="86">
                  <c:v>235.06800000000001</c:v>
                </c:pt>
                <c:pt idx="87">
                  <c:v>216.30799999999999</c:v>
                </c:pt>
                <c:pt idx="88">
                  <c:v>202.29400000000001</c:v>
                </c:pt>
                <c:pt idx="89">
                  <c:v>192.98699999999999</c:v>
                </c:pt>
                <c:pt idx="90">
                  <c:v>184.34299999999999</c:v>
                </c:pt>
                <c:pt idx="91">
                  <c:v>175.57599999999999</c:v>
                </c:pt>
                <c:pt idx="92">
                  <c:v>175.55500000000001</c:v>
                </c:pt>
                <c:pt idx="93">
                  <c:v>176.035</c:v>
                </c:pt>
                <c:pt idx="94">
                  <c:v>177.131</c:v>
                </c:pt>
                <c:pt idx="95">
                  <c:v>176.852</c:v>
                </c:pt>
                <c:pt idx="96">
                  <c:v>177.727</c:v>
                </c:pt>
                <c:pt idx="97">
                  <c:v>177.976</c:v>
                </c:pt>
                <c:pt idx="98">
                  <c:v>177.22300000000001</c:v>
                </c:pt>
                <c:pt idx="99">
                  <c:v>179.40100000000001</c:v>
                </c:pt>
                <c:pt idx="100">
                  <c:v>181.40899999999999</c:v>
                </c:pt>
                <c:pt idx="101">
                  <c:v>178.10300000000001</c:v>
                </c:pt>
                <c:pt idx="102">
                  <c:v>174.79</c:v>
                </c:pt>
                <c:pt idx="103">
                  <c:v>175.512</c:v>
                </c:pt>
                <c:pt idx="104">
                  <c:v>180.98</c:v>
                </c:pt>
                <c:pt idx="105">
                  <c:v>185.72900000000001</c:v>
                </c:pt>
                <c:pt idx="106">
                  <c:v>184.38800000000001</c:v>
                </c:pt>
                <c:pt idx="107">
                  <c:v>177.92099999999999</c:v>
                </c:pt>
                <c:pt idx="108">
                  <c:v>170.75700000000001</c:v>
                </c:pt>
                <c:pt idx="109">
                  <c:v>169.185</c:v>
                </c:pt>
                <c:pt idx="110">
                  <c:v>172.00299999999999</c:v>
                </c:pt>
                <c:pt idx="111">
                  <c:v>160.60499999999999</c:v>
                </c:pt>
                <c:pt idx="112">
                  <c:v>158.94399999999999</c:v>
                </c:pt>
                <c:pt idx="113">
                  <c:v>154.97900000000001</c:v>
                </c:pt>
                <c:pt idx="114">
                  <c:v>155.279</c:v>
                </c:pt>
                <c:pt idx="115">
                  <c:v>153.81899999999999</c:v>
                </c:pt>
                <c:pt idx="116">
                  <c:v>158.93799999999999</c:v>
                </c:pt>
                <c:pt idx="117">
                  <c:v>165.001</c:v>
                </c:pt>
                <c:pt idx="118">
                  <c:v>166.381</c:v>
                </c:pt>
                <c:pt idx="119">
                  <c:v>165.202</c:v>
                </c:pt>
                <c:pt idx="120">
                  <c:v>167.40700000000001</c:v>
                </c:pt>
                <c:pt idx="121">
                  <c:v>169.447</c:v>
                </c:pt>
                <c:pt idx="122">
                  <c:v>168.38200000000001</c:v>
                </c:pt>
                <c:pt idx="123">
                  <c:v>173.00899999999999</c:v>
                </c:pt>
                <c:pt idx="124">
                  <c:v>174.95599999999999</c:v>
                </c:pt>
                <c:pt idx="125">
                  <c:v>174.48</c:v>
                </c:pt>
                <c:pt idx="126">
                  <c:v>172.56399999999999</c:v>
                </c:pt>
                <c:pt idx="127">
                  <c:v>169.761</c:v>
                </c:pt>
                <c:pt idx="128">
                  <c:v>165.863</c:v>
                </c:pt>
                <c:pt idx="129">
                  <c:v>165.315</c:v>
                </c:pt>
                <c:pt idx="130">
                  <c:v>170.83600000000001</c:v>
                </c:pt>
                <c:pt idx="131">
                  <c:v>169.256</c:v>
                </c:pt>
                <c:pt idx="132">
                  <c:v>171.035</c:v>
                </c:pt>
                <c:pt idx="133">
                  <c:v>173.56800000000001</c:v>
                </c:pt>
                <c:pt idx="134">
                  <c:v>173.94300000000001</c:v>
                </c:pt>
                <c:pt idx="135">
                  <c:v>175.75700000000001</c:v>
                </c:pt>
                <c:pt idx="136">
                  <c:v>178.38399999999999</c:v>
                </c:pt>
                <c:pt idx="137">
                  <c:v>179.65600000000001</c:v>
                </c:pt>
                <c:pt idx="138">
                  <c:v>180.41300000000001</c:v>
                </c:pt>
                <c:pt idx="139">
                  <c:v>187.678</c:v>
                </c:pt>
                <c:pt idx="140">
                  <c:v>189.86500000000001</c:v>
                </c:pt>
                <c:pt idx="141">
                  <c:v>188.566</c:v>
                </c:pt>
                <c:pt idx="142">
                  <c:v>191.56700000000001</c:v>
                </c:pt>
                <c:pt idx="143">
                  <c:v>195.50399999999999</c:v>
                </c:pt>
                <c:pt idx="144">
                  <c:v>200.55099999999999</c:v>
                </c:pt>
                <c:pt idx="145">
                  <c:v>203.59299999999999</c:v>
                </c:pt>
                <c:pt idx="146">
                  <c:v>206.517</c:v>
                </c:pt>
                <c:pt idx="147">
                  <c:v>202.85</c:v>
                </c:pt>
                <c:pt idx="148">
                  <c:v>205.87700000000001</c:v>
                </c:pt>
                <c:pt idx="149">
                  <c:v>207.88200000000001</c:v>
                </c:pt>
                <c:pt idx="150">
                  <c:v>207.999</c:v>
                </c:pt>
                <c:pt idx="151">
                  <c:v>208.32400000000001</c:v>
                </c:pt>
                <c:pt idx="152">
                  <c:v>212.54</c:v>
                </c:pt>
                <c:pt idx="153">
                  <c:v>216.03700000000001</c:v>
                </c:pt>
                <c:pt idx="154">
                  <c:v>215.209</c:v>
                </c:pt>
                <c:pt idx="155">
                  <c:v>216.97499999999999</c:v>
                </c:pt>
                <c:pt idx="156">
                  <c:v>208.887</c:v>
                </c:pt>
                <c:pt idx="157">
                  <c:v>205.58199999999999</c:v>
                </c:pt>
                <c:pt idx="158">
                  <c:v>201.702</c:v>
                </c:pt>
                <c:pt idx="159">
                  <c:v>200.83600000000001</c:v>
                </c:pt>
                <c:pt idx="160">
                  <c:v>199.40799999999999</c:v>
                </c:pt>
                <c:pt idx="161">
                  <c:v>192.91300000000001</c:v>
                </c:pt>
                <c:pt idx="162">
                  <c:v>192.131</c:v>
                </c:pt>
                <c:pt idx="163">
                  <c:v>191.09399999999999</c:v>
                </c:pt>
                <c:pt idx="164">
                  <c:v>187.833</c:v>
                </c:pt>
                <c:pt idx="165">
                  <c:v>190.03899999999999</c:v>
                </c:pt>
                <c:pt idx="166">
                  <c:v>188.56299999999999</c:v>
                </c:pt>
                <c:pt idx="167">
                  <c:v>191.65799999999999</c:v>
                </c:pt>
                <c:pt idx="168">
                  <c:v>195.48099999999999</c:v>
                </c:pt>
                <c:pt idx="169">
                  <c:v>195.71199999999999</c:v>
                </c:pt>
                <c:pt idx="170">
                  <c:v>193.53299999999999</c:v>
                </c:pt>
                <c:pt idx="171">
                  <c:v>192.51300000000001</c:v>
                </c:pt>
                <c:pt idx="172">
                  <c:v>188.52</c:v>
                </c:pt>
                <c:pt idx="173">
                  <c:v>189.79400000000001</c:v>
                </c:pt>
                <c:pt idx="174">
                  <c:v>193.36500000000001</c:v>
                </c:pt>
                <c:pt idx="175">
                  <c:v>193.471</c:v>
                </c:pt>
                <c:pt idx="176">
                  <c:v>193.267</c:v>
                </c:pt>
                <c:pt idx="177">
                  <c:v>193.721</c:v>
                </c:pt>
                <c:pt idx="178">
                  <c:v>196.72499999999999</c:v>
                </c:pt>
                <c:pt idx="179">
                  <c:v>199.61600000000001</c:v>
                </c:pt>
                <c:pt idx="180">
                  <c:v>200.66800000000001</c:v>
                </c:pt>
                <c:pt idx="181">
                  <c:v>203.80500000000001</c:v>
                </c:pt>
                <c:pt idx="182">
                  <c:v>206.51499999999999</c:v>
                </c:pt>
                <c:pt idx="183">
                  <c:v>207.047</c:v>
                </c:pt>
                <c:pt idx="184">
                  <c:v>212.678</c:v>
                </c:pt>
                <c:pt idx="185">
                  <c:v>217.04300000000001</c:v>
                </c:pt>
                <c:pt idx="186">
                  <c:v>219.946</c:v>
                </c:pt>
                <c:pt idx="187">
                  <c:v>217.036</c:v>
                </c:pt>
                <c:pt idx="188">
                  <c:v>216.98699999999999</c:v>
                </c:pt>
                <c:pt idx="189">
                  <c:v>218.67699999999999</c:v>
                </c:pt>
                <c:pt idx="190">
                  <c:v>214.49299999999999</c:v>
                </c:pt>
                <c:pt idx="191">
                  <c:v>211.52199999999999</c:v>
                </c:pt>
                <c:pt idx="192">
                  <c:v>212.732</c:v>
                </c:pt>
                <c:pt idx="193">
                  <c:v>213.56700000000001</c:v>
                </c:pt>
                <c:pt idx="194">
                  <c:v>214.102</c:v>
                </c:pt>
                <c:pt idx="195">
                  <c:v>215.71</c:v>
                </c:pt>
                <c:pt idx="196">
                  <c:v>210.94900000000001</c:v>
                </c:pt>
                <c:pt idx="197">
                  <c:v>210.05799999999999</c:v>
                </c:pt>
                <c:pt idx="198">
                  <c:v>205.22200000000001</c:v>
                </c:pt>
                <c:pt idx="199">
                  <c:v>207.30500000000001</c:v>
                </c:pt>
                <c:pt idx="200">
                  <c:v>207.98</c:v>
                </c:pt>
                <c:pt idx="201">
                  <c:v>204.423</c:v>
                </c:pt>
                <c:pt idx="202">
                  <c:v>200.04499999999999</c:v>
                </c:pt>
                <c:pt idx="203">
                  <c:v>196.67</c:v>
                </c:pt>
                <c:pt idx="204">
                  <c:v>199.99</c:v>
                </c:pt>
                <c:pt idx="205">
                  <c:v>219.661</c:v>
                </c:pt>
                <c:pt idx="206">
                  <c:v>218.59299999999999</c:v>
                </c:pt>
                <c:pt idx="207">
                  <c:v>216.83199999999999</c:v>
                </c:pt>
                <c:pt idx="208">
                  <c:v>216.77600000000001</c:v>
                </c:pt>
                <c:pt idx="209">
                  <c:v>213.71199999999999</c:v>
                </c:pt>
                <c:pt idx="210">
                  <c:v>220.297</c:v>
                </c:pt>
                <c:pt idx="211">
                  <c:v>223.69</c:v>
                </c:pt>
                <c:pt idx="212">
                  <c:v>217.62</c:v>
                </c:pt>
                <c:pt idx="213">
                  <c:v>217.38399999999999</c:v>
                </c:pt>
                <c:pt idx="214">
                  <c:v>217.83799999999999</c:v>
                </c:pt>
                <c:pt idx="215">
                  <c:v>220.898</c:v>
                </c:pt>
                <c:pt idx="216">
                  <c:v>219.62799999999999</c:v>
                </c:pt>
                <c:pt idx="217">
                  <c:v>218.13399999999999</c:v>
                </c:pt>
                <c:pt idx="218">
                  <c:v>218.428</c:v>
                </c:pt>
                <c:pt idx="219">
                  <c:v>218.90299999999999</c:v>
                </c:pt>
                <c:pt idx="220">
                  <c:v>226.40199999999999</c:v>
                </c:pt>
                <c:pt idx="221">
                  <c:v>236.48599999999999</c:v>
                </c:pt>
                <c:pt idx="222">
                  <c:v>239.864</c:v>
                </c:pt>
                <c:pt idx="223">
                  <c:v>249.81100000000001</c:v>
                </c:pt>
                <c:pt idx="224">
                  <c:v>254.09200000000001</c:v>
                </c:pt>
                <c:pt idx="225">
                  <c:v>242.636</c:v>
                </c:pt>
                <c:pt idx="226">
                  <c:v>237.62299999999999</c:v>
                </c:pt>
                <c:pt idx="227">
                  <c:v>233.739</c:v>
                </c:pt>
                <c:pt idx="228">
                  <c:v>235.529</c:v>
                </c:pt>
                <c:pt idx="229">
                  <c:v>238.12899999999999</c:v>
                </c:pt>
                <c:pt idx="230">
                  <c:v>243.78399999999999</c:v>
                </c:pt>
                <c:pt idx="231">
                  <c:v>240.96</c:v>
                </c:pt>
                <c:pt idx="232">
                  <c:v>245.07300000000001</c:v>
                </c:pt>
                <c:pt idx="233">
                  <c:v>238.50299999999999</c:v>
                </c:pt>
                <c:pt idx="234">
                  <c:v>225.18199999999999</c:v>
                </c:pt>
                <c:pt idx="235">
                  <c:v>221.93799999999999</c:v>
                </c:pt>
                <c:pt idx="236">
                  <c:v>219.65799999999999</c:v>
                </c:pt>
                <c:pt idx="237">
                  <c:v>212.511</c:v>
                </c:pt>
                <c:pt idx="238">
                  <c:v>209.19900000000001</c:v>
                </c:pt>
                <c:pt idx="239">
                  <c:v>207.83099999999999</c:v>
                </c:pt>
                <c:pt idx="240">
                  <c:v>214.37899999999999</c:v>
                </c:pt>
                <c:pt idx="241">
                  <c:v>213.66300000000001</c:v>
                </c:pt>
                <c:pt idx="242">
                  <c:v>214.15100000000001</c:v>
                </c:pt>
                <c:pt idx="243">
                  <c:v>214.47499999999999</c:v>
                </c:pt>
                <c:pt idx="244">
                  <c:v>214.745</c:v>
                </c:pt>
                <c:pt idx="245">
                  <c:v>207.636</c:v>
                </c:pt>
                <c:pt idx="246">
                  <c:v>201.08199999999999</c:v>
                </c:pt>
                <c:pt idx="247">
                  <c:v>200.374</c:v>
                </c:pt>
                <c:pt idx="248">
                  <c:v>199.024</c:v>
                </c:pt>
                <c:pt idx="249">
                  <c:v>199.56800000000001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F-49E6-9F1B-069E00EEF230}"/>
            </c:ext>
          </c:extLst>
        </c:ser>
        <c:ser>
          <c:idx val="1"/>
          <c:order val="1"/>
          <c:tx>
            <c:strRef>
              <c:f>directH!$B$7</c:f>
              <c:strCache>
                <c:ptCount val="1"/>
                <c:pt idx="0">
                  <c:v>SOLBBB 4 1/4 PERP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directH!$F$7:$IU$7</c:f>
              <c:numCache>
                <c:formatCode>0</c:formatCode>
                <c:ptCount val="250"/>
                <c:pt idx="0">
                  <c:v>340.46499999999997</c:v>
                </c:pt>
                <c:pt idx="1">
                  <c:v>346.58800000000002</c:v>
                </c:pt>
                <c:pt idx="2">
                  <c:v>352.18900000000002</c:v>
                </c:pt>
                <c:pt idx="3">
                  <c:v>356.06200000000001</c:v>
                </c:pt>
                <c:pt idx="4">
                  <c:v>356.108</c:v>
                </c:pt>
                <c:pt idx="5">
                  <c:v>355.26900000000001</c:v>
                </c:pt>
                <c:pt idx="6">
                  <c:v>348.005</c:v>
                </c:pt>
                <c:pt idx="7">
                  <c:v>339.04300000000001</c:v>
                </c:pt>
                <c:pt idx="8">
                  <c:v>342.42200000000003</c:v>
                </c:pt>
                <c:pt idx="9">
                  <c:v>337.77</c:v>
                </c:pt>
                <c:pt idx="10">
                  <c:v>335.221</c:v>
                </c:pt>
                <c:pt idx="11">
                  <c:v>321.59199999999998</c:v>
                </c:pt>
                <c:pt idx="12">
                  <c:v>314.48</c:v>
                </c:pt>
                <c:pt idx="13">
                  <c:v>335.87099999999998</c:v>
                </c:pt>
                <c:pt idx="14">
                  <c:v>329.12299999999999</c:v>
                </c:pt>
                <c:pt idx="15">
                  <c:v>321.49400000000003</c:v>
                </c:pt>
                <c:pt idx="16">
                  <c:v>296.85500000000002</c:v>
                </c:pt>
                <c:pt idx="17">
                  <c:v>282.108</c:v>
                </c:pt>
                <c:pt idx="18">
                  <c:v>272.53300000000002</c:v>
                </c:pt>
                <c:pt idx="19">
                  <c:v>288.089</c:v>
                </c:pt>
                <c:pt idx="20">
                  <c:v>332.66500000000002</c:v>
                </c:pt>
                <c:pt idx="21">
                  <c:v>358.24799999999999</c:v>
                </c:pt>
                <c:pt idx="22">
                  <c:v>387.72899999999998</c:v>
                </c:pt>
                <c:pt idx="23">
                  <c:v>390.82299999999998</c:v>
                </c:pt>
                <c:pt idx="24">
                  <c:v>390.72</c:v>
                </c:pt>
                <c:pt idx="25">
                  <c:v>381.863</c:v>
                </c:pt>
                <c:pt idx="26">
                  <c:v>382.92700000000002</c:v>
                </c:pt>
                <c:pt idx="27">
                  <c:v>408.89800000000002</c:v>
                </c:pt>
                <c:pt idx="28">
                  <c:v>443.06700000000001</c:v>
                </c:pt>
                <c:pt idx="29">
                  <c:v>428.108</c:v>
                </c:pt>
                <c:pt idx="30">
                  <c:v>428.19900000000001</c:v>
                </c:pt>
                <c:pt idx="31">
                  <c:v>430.90800000000002</c:v>
                </c:pt>
                <c:pt idx="32">
                  <c:v>438.46600000000001</c:v>
                </c:pt>
                <c:pt idx="33">
                  <c:v>444.75799999999998</c:v>
                </c:pt>
                <c:pt idx="34">
                  <c:v>446.90499999999997</c:v>
                </c:pt>
                <c:pt idx="35">
                  <c:v>446.75400000000002</c:v>
                </c:pt>
                <c:pt idx="36">
                  <c:v>435.62700000000001</c:v>
                </c:pt>
                <c:pt idx="37">
                  <c:v>423.55500000000001</c:v>
                </c:pt>
                <c:pt idx="38">
                  <c:v>422.09899999999999</c:v>
                </c:pt>
                <c:pt idx="39">
                  <c:v>462.61099999999999</c:v>
                </c:pt>
                <c:pt idx="40">
                  <c:v>421.12799999999999</c:v>
                </c:pt>
                <c:pt idx="41">
                  <c:v>413.24799999999999</c:v>
                </c:pt>
                <c:pt idx="42">
                  <c:v>407.49700000000001</c:v>
                </c:pt>
                <c:pt idx="43">
                  <c:v>397.08499999999998</c:v>
                </c:pt>
                <c:pt idx="44">
                  <c:v>366.02499999999998</c:v>
                </c:pt>
                <c:pt idx="45">
                  <c:v>361.03500000000003</c:v>
                </c:pt>
                <c:pt idx="46">
                  <c:v>353.16399999999999</c:v>
                </c:pt>
                <c:pt idx="47">
                  <c:v>352.43</c:v>
                </c:pt>
                <c:pt idx="48">
                  <c:v>362.95800000000003</c:v>
                </c:pt>
                <c:pt idx="49">
                  <c:v>369.28399999999999</c:v>
                </c:pt>
                <c:pt idx="50">
                  <c:v>376.83800000000002</c:v>
                </c:pt>
                <c:pt idx="51">
                  <c:v>376.45100000000002</c:v>
                </c:pt>
                <c:pt idx="52">
                  <c:v>369.75299999999999</c:v>
                </c:pt>
                <c:pt idx="53">
                  <c:v>369.68</c:v>
                </c:pt>
                <c:pt idx="54">
                  <c:v>368.71100000000001</c:v>
                </c:pt>
                <c:pt idx="55">
                  <c:v>364.78300000000002</c:v>
                </c:pt>
                <c:pt idx="56">
                  <c:v>373.03300000000002</c:v>
                </c:pt>
                <c:pt idx="57">
                  <c:v>417.31700000000001</c:v>
                </c:pt>
                <c:pt idx="58">
                  <c:v>448.75400000000002</c:v>
                </c:pt>
                <c:pt idx="59">
                  <c:v>463.33800000000002</c:v>
                </c:pt>
                <c:pt idx="60">
                  <c:v>478.68299999999999</c:v>
                </c:pt>
                <c:pt idx="61">
                  <c:v>480.91699999999997</c:v>
                </c:pt>
                <c:pt idx="62">
                  <c:v>475.03399999999999</c:v>
                </c:pt>
                <c:pt idx="63">
                  <c:v>475.04700000000003</c:v>
                </c:pt>
                <c:pt idx="64">
                  <c:v>471.57100000000003</c:v>
                </c:pt>
                <c:pt idx="65">
                  <c:v>469.02100000000002</c:v>
                </c:pt>
                <c:pt idx="66">
                  <c:v>465.70400000000001</c:v>
                </c:pt>
                <c:pt idx="67">
                  <c:v>465.714</c:v>
                </c:pt>
                <c:pt idx="68">
                  <c:v>456.649</c:v>
                </c:pt>
                <c:pt idx="69">
                  <c:v>475.65800000000002</c:v>
                </c:pt>
                <c:pt idx="70">
                  <c:v>478.35700000000003</c:v>
                </c:pt>
                <c:pt idx="71">
                  <c:v>467.96800000000002</c:v>
                </c:pt>
                <c:pt idx="72">
                  <c:v>470.44400000000002</c:v>
                </c:pt>
                <c:pt idx="73">
                  <c:v>473.96899999999999</c:v>
                </c:pt>
                <c:pt idx="74">
                  <c:v>418.15100000000001</c:v>
                </c:pt>
                <c:pt idx="75">
                  <c:v>374.95600000000002</c:v>
                </c:pt>
                <c:pt idx="76">
                  <c:v>326.839</c:v>
                </c:pt>
                <c:pt idx="77">
                  <c:v>319.28100000000001</c:v>
                </c:pt>
                <c:pt idx="78">
                  <c:v>280.96699999999998</c:v>
                </c:pt>
                <c:pt idx="79">
                  <c:v>275.42200000000003</c:v>
                </c:pt>
                <c:pt idx="80">
                  <c:v>281.34399999999999</c:v>
                </c:pt>
                <c:pt idx="81">
                  <c:v>228.50899999999999</c:v>
                </c:pt>
                <c:pt idx="82">
                  <c:v>211.333</c:v>
                </c:pt>
                <c:pt idx="83">
                  <c:v>204.57</c:v>
                </c:pt>
                <c:pt idx="84">
                  <c:v>207.86699999999999</c:v>
                </c:pt>
                <c:pt idx="85">
                  <c:v>215.197</c:v>
                </c:pt>
                <c:pt idx="86">
                  <c:v>209.846</c:v>
                </c:pt>
                <c:pt idx="87">
                  <c:v>192.637</c:v>
                </c:pt>
                <c:pt idx="88">
                  <c:v>180.64599999999999</c:v>
                </c:pt>
                <c:pt idx="89">
                  <c:v>175.38300000000001</c:v>
                </c:pt>
                <c:pt idx="90">
                  <c:v>169.25399999999999</c:v>
                </c:pt>
                <c:pt idx="91">
                  <c:v>158.00800000000001</c:v>
                </c:pt>
                <c:pt idx="92">
                  <c:v>159.696</c:v>
                </c:pt>
                <c:pt idx="93">
                  <c:v>160.61500000000001</c:v>
                </c:pt>
                <c:pt idx="94">
                  <c:v>161.291</c:v>
                </c:pt>
                <c:pt idx="95">
                  <c:v>160.98699999999999</c:v>
                </c:pt>
                <c:pt idx="96">
                  <c:v>162.41</c:v>
                </c:pt>
                <c:pt idx="97">
                  <c:v>161.98599999999999</c:v>
                </c:pt>
                <c:pt idx="98">
                  <c:v>162.21</c:v>
                </c:pt>
                <c:pt idx="99">
                  <c:v>163.54300000000001</c:v>
                </c:pt>
                <c:pt idx="100">
                  <c:v>165.59899999999999</c:v>
                </c:pt>
                <c:pt idx="101">
                  <c:v>162.08799999999999</c:v>
                </c:pt>
                <c:pt idx="102">
                  <c:v>159.75399999999999</c:v>
                </c:pt>
                <c:pt idx="103">
                  <c:v>163.06</c:v>
                </c:pt>
                <c:pt idx="104">
                  <c:v>167.86500000000001</c:v>
                </c:pt>
                <c:pt idx="105">
                  <c:v>173.99600000000001</c:v>
                </c:pt>
                <c:pt idx="106">
                  <c:v>173.898</c:v>
                </c:pt>
                <c:pt idx="107">
                  <c:v>169.4</c:v>
                </c:pt>
                <c:pt idx="108">
                  <c:v>161.58600000000001</c:v>
                </c:pt>
                <c:pt idx="109">
                  <c:v>159.31100000000001</c:v>
                </c:pt>
                <c:pt idx="110">
                  <c:v>160.43600000000001</c:v>
                </c:pt>
                <c:pt idx="111">
                  <c:v>149.458</c:v>
                </c:pt>
                <c:pt idx="112">
                  <c:v>146.20099999999999</c:v>
                </c:pt>
                <c:pt idx="113">
                  <c:v>141.77600000000001</c:v>
                </c:pt>
                <c:pt idx="114">
                  <c:v>141.73400000000001</c:v>
                </c:pt>
                <c:pt idx="115">
                  <c:v>139.84</c:v>
                </c:pt>
                <c:pt idx="116">
                  <c:v>141.11799999999999</c:v>
                </c:pt>
                <c:pt idx="117">
                  <c:v>144.80500000000001</c:v>
                </c:pt>
                <c:pt idx="118">
                  <c:v>144.72300000000001</c:v>
                </c:pt>
                <c:pt idx="119">
                  <c:v>142.57300000000001</c:v>
                </c:pt>
                <c:pt idx="120">
                  <c:v>144.52799999999999</c:v>
                </c:pt>
                <c:pt idx="121">
                  <c:v>146.70500000000001</c:v>
                </c:pt>
                <c:pt idx="122">
                  <c:v>146.31100000000001</c:v>
                </c:pt>
                <c:pt idx="123">
                  <c:v>152.393</c:v>
                </c:pt>
                <c:pt idx="124">
                  <c:v>152.38200000000001</c:v>
                </c:pt>
                <c:pt idx="125">
                  <c:v>151.35</c:v>
                </c:pt>
                <c:pt idx="126">
                  <c:v>150.517</c:v>
                </c:pt>
                <c:pt idx="127">
                  <c:v>147.96100000000001</c:v>
                </c:pt>
                <c:pt idx="128">
                  <c:v>143.53100000000001</c:v>
                </c:pt>
                <c:pt idx="129">
                  <c:v>145.16800000000001</c:v>
                </c:pt>
                <c:pt idx="130">
                  <c:v>147.33500000000001</c:v>
                </c:pt>
                <c:pt idx="131">
                  <c:v>146.767</c:v>
                </c:pt>
                <c:pt idx="132">
                  <c:v>148.38399999999999</c:v>
                </c:pt>
                <c:pt idx="133">
                  <c:v>152.97</c:v>
                </c:pt>
                <c:pt idx="134">
                  <c:v>152.73699999999999</c:v>
                </c:pt>
                <c:pt idx="135">
                  <c:v>154.583</c:v>
                </c:pt>
                <c:pt idx="136">
                  <c:v>157.65799999999999</c:v>
                </c:pt>
                <c:pt idx="137">
                  <c:v>159.34800000000001</c:v>
                </c:pt>
                <c:pt idx="138">
                  <c:v>158.37</c:v>
                </c:pt>
                <c:pt idx="139">
                  <c:v>166.32</c:v>
                </c:pt>
                <c:pt idx="140">
                  <c:v>170.23599999999999</c:v>
                </c:pt>
                <c:pt idx="141">
                  <c:v>169.04300000000001</c:v>
                </c:pt>
                <c:pt idx="142">
                  <c:v>170.27600000000001</c:v>
                </c:pt>
                <c:pt idx="143">
                  <c:v>174.96899999999999</c:v>
                </c:pt>
                <c:pt idx="144">
                  <c:v>180.523</c:v>
                </c:pt>
                <c:pt idx="145">
                  <c:v>187.322</c:v>
                </c:pt>
                <c:pt idx="146">
                  <c:v>190.179</c:v>
                </c:pt>
                <c:pt idx="147">
                  <c:v>186.52799999999999</c:v>
                </c:pt>
                <c:pt idx="148">
                  <c:v>189.63300000000001</c:v>
                </c:pt>
                <c:pt idx="149">
                  <c:v>193.19200000000001</c:v>
                </c:pt>
                <c:pt idx="150">
                  <c:v>193.56899999999999</c:v>
                </c:pt>
                <c:pt idx="151">
                  <c:v>194.58</c:v>
                </c:pt>
                <c:pt idx="152">
                  <c:v>198.75700000000001</c:v>
                </c:pt>
                <c:pt idx="153">
                  <c:v>204.405</c:v>
                </c:pt>
                <c:pt idx="154">
                  <c:v>204.023</c:v>
                </c:pt>
                <c:pt idx="155">
                  <c:v>205.29400000000001</c:v>
                </c:pt>
                <c:pt idx="156">
                  <c:v>196.72900000000001</c:v>
                </c:pt>
                <c:pt idx="157">
                  <c:v>194.45099999999999</c:v>
                </c:pt>
                <c:pt idx="158">
                  <c:v>194</c:v>
                </c:pt>
                <c:pt idx="159">
                  <c:v>193.40899999999999</c:v>
                </c:pt>
                <c:pt idx="160">
                  <c:v>191.23699999999999</c:v>
                </c:pt>
                <c:pt idx="161">
                  <c:v>186.41800000000001</c:v>
                </c:pt>
                <c:pt idx="162">
                  <c:v>186.21</c:v>
                </c:pt>
                <c:pt idx="163">
                  <c:v>186.29300000000001</c:v>
                </c:pt>
                <c:pt idx="164">
                  <c:v>179.64699999999999</c:v>
                </c:pt>
                <c:pt idx="165">
                  <c:v>178.91800000000001</c:v>
                </c:pt>
                <c:pt idx="166">
                  <c:v>178.10400000000001</c:v>
                </c:pt>
                <c:pt idx="167">
                  <c:v>183.37799999999999</c:v>
                </c:pt>
                <c:pt idx="168">
                  <c:v>189.51300000000001</c:v>
                </c:pt>
                <c:pt idx="169">
                  <c:v>191.15100000000001</c:v>
                </c:pt>
                <c:pt idx="170">
                  <c:v>186.86</c:v>
                </c:pt>
                <c:pt idx="171">
                  <c:v>185.72800000000001</c:v>
                </c:pt>
                <c:pt idx="172">
                  <c:v>181.108</c:v>
                </c:pt>
                <c:pt idx="173">
                  <c:v>183.34700000000001</c:v>
                </c:pt>
                <c:pt idx="174">
                  <c:v>185.13200000000001</c:v>
                </c:pt>
                <c:pt idx="175">
                  <c:v>186.65799999999999</c:v>
                </c:pt>
                <c:pt idx="176">
                  <c:v>186.56100000000001</c:v>
                </c:pt>
                <c:pt idx="177">
                  <c:v>188.57499999999999</c:v>
                </c:pt>
                <c:pt idx="178">
                  <c:v>190.50399999999999</c:v>
                </c:pt>
                <c:pt idx="179">
                  <c:v>194.173</c:v>
                </c:pt>
                <c:pt idx="180">
                  <c:v>196.29300000000001</c:v>
                </c:pt>
                <c:pt idx="181">
                  <c:v>199.31700000000001</c:v>
                </c:pt>
                <c:pt idx="182">
                  <c:v>203.24299999999999</c:v>
                </c:pt>
                <c:pt idx="183">
                  <c:v>203.82400000000001</c:v>
                </c:pt>
                <c:pt idx="184">
                  <c:v>208.15100000000001</c:v>
                </c:pt>
                <c:pt idx="185">
                  <c:v>213.28800000000001</c:v>
                </c:pt>
                <c:pt idx="186">
                  <c:v>214.11</c:v>
                </c:pt>
                <c:pt idx="187">
                  <c:v>211.07</c:v>
                </c:pt>
                <c:pt idx="188">
                  <c:v>210.04</c:v>
                </c:pt>
                <c:pt idx="189">
                  <c:v>211.96</c:v>
                </c:pt>
                <c:pt idx="190">
                  <c:v>206.38399999999999</c:v>
                </c:pt>
                <c:pt idx="191">
                  <c:v>203.946</c:v>
                </c:pt>
                <c:pt idx="192">
                  <c:v>205.833</c:v>
                </c:pt>
                <c:pt idx="193">
                  <c:v>206.816</c:v>
                </c:pt>
                <c:pt idx="194">
                  <c:v>207.71199999999999</c:v>
                </c:pt>
                <c:pt idx="195">
                  <c:v>208.89</c:v>
                </c:pt>
                <c:pt idx="196">
                  <c:v>205.83699999999999</c:v>
                </c:pt>
                <c:pt idx="197">
                  <c:v>205.43299999999999</c:v>
                </c:pt>
                <c:pt idx="198">
                  <c:v>200.94</c:v>
                </c:pt>
                <c:pt idx="199">
                  <c:v>205.749</c:v>
                </c:pt>
                <c:pt idx="200">
                  <c:v>204.62799999999999</c:v>
                </c:pt>
                <c:pt idx="201">
                  <c:v>200.28200000000001</c:v>
                </c:pt>
                <c:pt idx="202">
                  <c:v>196.06200000000001</c:v>
                </c:pt>
                <c:pt idx="203">
                  <c:v>193.381</c:v>
                </c:pt>
                <c:pt idx="204">
                  <c:v>195.02500000000001</c:v>
                </c:pt>
                <c:pt idx="205">
                  <c:v>214.56899999999999</c:v>
                </c:pt>
                <c:pt idx="206">
                  <c:v>214.40100000000001</c:v>
                </c:pt>
                <c:pt idx="207">
                  <c:v>212.59200000000001</c:v>
                </c:pt>
                <c:pt idx="208">
                  <c:v>211.68100000000001</c:v>
                </c:pt>
                <c:pt idx="209">
                  <c:v>208.613</c:v>
                </c:pt>
                <c:pt idx="210">
                  <c:v>215.48400000000001</c:v>
                </c:pt>
                <c:pt idx="211">
                  <c:v>217.83600000000001</c:v>
                </c:pt>
                <c:pt idx="212">
                  <c:v>213.65899999999999</c:v>
                </c:pt>
                <c:pt idx="213">
                  <c:v>213.16200000000001</c:v>
                </c:pt>
                <c:pt idx="214">
                  <c:v>213.673</c:v>
                </c:pt>
                <c:pt idx="215">
                  <c:v>214.62100000000001</c:v>
                </c:pt>
                <c:pt idx="216">
                  <c:v>213.816</c:v>
                </c:pt>
                <c:pt idx="217">
                  <c:v>209.345</c:v>
                </c:pt>
                <c:pt idx="218">
                  <c:v>211.47800000000001</c:v>
                </c:pt>
                <c:pt idx="219">
                  <c:v>210.72900000000001</c:v>
                </c:pt>
                <c:pt idx="220">
                  <c:v>219.565</c:v>
                </c:pt>
                <c:pt idx="221">
                  <c:v>228.696</c:v>
                </c:pt>
                <c:pt idx="222">
                  <c:v>231.79</c:v>
                </c:pt>
                <c:pt idx="223">
                  <c:v>244.512</c:v>
                </c:pt>
                <c:pt idx="224">
                  <c:v>251.62100000000001</c:v>
                </c:pt>
                <c:pt idx="225">
                  <c:v>237.25899999999999</c:v>
                </c:pt>
                <c:pt idx="226">
                  <c:v>230.94900000000001</c:v>
                </c:pt>
                <c:pt idx="227">
                  <c:v>224.697</c:v>
                </c:pt>
                <c:pt idx="228">
                  <c:v>223.47300000000001</c:v>
                </c:pt>
                <c:pt idx="229">
                  <c:v>223.26300000000001</c:v>
                </c:pt>
                <c:pt idx="230">
                  <c:v>226.69900000000001</c:v>
                </c:pt>
                <c:pt idx="231">
                  <c:v>222.22</c:v>
                </c:pt>
                <c:pt idx="232">
                  <c:v>227.59899999999999</c:v>
                </c:pt>
                <c:pt idx="233">
                  <c:v>216.23400000000001</c:v>
                </c:pt>
                <c:pt idx="234">
                  <c:v>202.87799999999999</c:v>
                </c:pt>
                <c:pt idx="235">
                  <c:v>200.84899999999999</c:v>
                </c:pt>
                <c:pt idx="236">
                  <c:v>199.458</c:v>
                </c:pt>
                <c:pt idx="237">
                  <c:v>190.16300000000001</c:v>
                </c:pt>
                <c:pt idx="238">
                  <c:v>184.14699999999999</c:v>
                </c:pt>
                <c:pt idx="239">
                  <c:v>182.69</c:v>
                </c:pt>
                <c:pt idx="240">
                  <c:v>196.761</c:v>
                </c:pt>
                <c:pt idx="241">
                  <c:v>200.02699999999999</c:v>
                </c:pt>
                <c:pt idx="242">
                  <c:v>204.59399999999999</c:v>
                </c:pt>
                <c:pt idx="243">
                  <c:v>202.53399999999999</c:v>
                </c:pt>
                <c:pt idx="244">
                  <c:v>204.41900000000001</c:v>
                </c:pt>
                <c:pt idx="245">
                  <c:v>197.179</c:v>
                </c:pt>
                <c:pt idx="246">
                  <c:v>193.43600000000001</c:v>
                </c:pt>
                <c:pt idx="247">
                  <c:v>193.10499999999999</c:v>
                </c:pt>
                <c:pt idx="248">
                  <c:v>192.291</c:v>
                </c:pt>
                <c:pt idx="249">
                  <c:v>192.499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F-49E6-9F1B-069E00EEF230}"/>
            </c:ext>
          </c:extLst>
        </c:ser>
        <c:ser>
          <c:idx val="2"/>
          <c:order val="2"/>
          <c:tx>
            <c:strRef>
              <c:f>directH!$B$8</c:f>
              <c:strCache>
                <c:ptCount val="1"/>
                <c:pt idx="0">
                  <c:v>SOLBBB 5.425 PERP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directH!$F$8:$IT$8</c:f>
              <c:numCache>
                <c:formatCode>0</c:formatCode>
                <c:ptCount val="249"/>
                <c:pt idx="0">
                  <c:v>305.56900000000002</c:v>
                </c:pt>
                <c:pt idx="1">
                  <c:v>309.61700000000002</c:v>
                </c:pt>
                <c:pt idx="2">
                  <c:v>312.60300000000001</c:v>
                </c:pt>
                <c:pt idx="3">
                  <c:v>313.93799999999999</c:v>
                </c:pt>
                <c:pt idx="4">
                  <c:v>313.86399999999998</c:v>
                </c:pt>
                <c:pt idx="5">
                  <c:v>312.75599999999997</c:v>
                </c:pt>
                <c:pt idx="6">
                  <c:v>307.54500000000002</c:v>
                </c:pt>
                <c:pt idx="7">
                  <c:v>300.983</c:v>
                </c:pt>
                <c:pt idx="8">
                  <c:v>306.26299999999998</c:v>
                </c:pt>
                <c:pt idx="9">
                  <c:v>298.06</c:v>
                </c:pt>
                <c:pt idx="10">
                  <c:v>294.55799999999999</c:v>
                </c:pt>
                <c:pt idx="11">
                  <c:v>285.40699999999998</c:v>
                </c:pt>
                <c:pt idx="12">
                  <c:v>281.51400000000001</c:v>
                </c:pt>
                <c:pt idx="13">
                  <c:v>301.14</c:v>
                </c:pt>
                <c:pt idx="14">
                  <c:v>295.49</c:v>
                </c:pt>
                <c:pt idx="15">
                  <c:v>290.62799999999999</c:v>
                </c:pt>
                <c:pt idx="16">
                  <c:v>265.31400000000002</c:v>
                </c:pt>
                <c:pt idx="17">
                  <c:v>253.52600000000001</c:v>
                </c:pt>
                <c:pt idx="18">
                  <c:v>249.23500000000001</c:v>
                </c:pt>
                <c:pt idx="19">
                  <c:v>267.68299999999999</c:v>
                </c:pt>
                <c:pt idx="20">
                  <c:v>320.36700000000002</c:v>
                </c:pt>
                <c:pt idx="21">
                  <c:v>347.51499999999999</c:v>
                </c:pt>
                <c:pt idx="22">
                  <c:v>374.91899999999998</c:v>
                </c:pt>
                <c:pt idx="23">
                  <c:v>376.02499999999998</c:v>
                </c:pt>
                <c:pt idx="24">
                  <c:v>373.37099999999998</c:v>
                </c:pt>
                <c:pt idx="25">
                  <c:v>367.89699999999999</c:v>
                </c:pt>
                <c:pt idx="26">
                  <c:v>369.18400000000003</c:v>
                </c:pt>
                <c:pt idx="27">
                  <c:v>391.53399999999999</c:v>
                </c:pt>
                <c:pt idx="28">
                  <c:v>404.92500000000001</c:v>
                </c:pt>
                <c:pt idx="29">
                  <c:v>409.77699999999999</c:v>
                </c:pt>
                <c:pt idx="30">
                  <c:v>413.49599999999998</c:v>
                </c:pt>
                <c:pt idx="31">
                  <c:v>417.00700000000001</c:v>
                </c:pt>
                <c:pt idx="32">
                  <c:v>429.20699999999999</c:v>
                </c:pt>
                <c:pt idx="33">
                  <c:v>435.20800000000003</c:v>
                </c:pt>
                <c:pt idx="34">
                  <c:v>437.22500000000002</c:v>
                </c:pt>
                <c:pt idx="35">
                  <c:v>437.59100000000001</c:v>
                </c:pt>
                <c:pt idx="36">
                  <c:v>429.14</c:v>
                </c:pt>
                <c:pt idx="37">
                  <c:v>418.51499999999999</c:v>
                </c:pt>
                <c:pt idx="38">
                  <c:v>417.024</c:v>
                </c:pt>
                <c:pt idx="39">
                  <c:v>409.85399999999998</c:v>
                </c:pt>
                <c:pt idx="40">
                  <c:v>414.72899999999998</c:v>
                </c:pt>
                <c:pt idx="41">
                  <c:v>404.98899999999998</c:v>
                </c:pt>
                <c:pt idx="42">
                  <c:v>398.887</c:v>
                </c:pt>
                <c:pt idx="43">
                  <c:v>391.10500000000002</c:v>
                </c:pt>
                <c:pt idx="44">
                  <c:v>360.18099999999998</c:v>
                </c:pt>
                <c:pt idx="45">
                  <c:v>351.70800000000003</c:v>
                </c:pt>
                <c:pt idx="46">
                  <c:v>339.61200000000002</c:v>
                </c:pt>
                <c:pt idx="47">
                  <c:v>337.48099999999999</c:v>
                </c:pt>
                <c:pt idx="48">
                  <c:v>347.089</c:v>
                </c:pt>
                <c:pt idx="49">
                  <c:v>350.63299999999998</c:v>
                </c:pt>
                <c:pt idx="50">
                  <c:v>360.53199999999998</c:v>
                </c:pt>
                <c:pt idx="51">
                  <c:v>357.90600000000001</c:v>
                </c:pt>
                <c:pt idx="52">
                  <c:v>351.49700000000001</c:v>
                </c:pt>
                <c:pt idx="53">
                  <c:v>352.791</c:v>
                </c:pt>
                <c:pt idx="54">
                  <c:v>350.94099999999997</c:v>
                </c:pt>
                <c:pt idx="55">
                  <c:v>345.21</c:v>
                </c:pt>
                <c:pt idx="56">
                  <c:v>359.71</c:v>
                </c:pt>
                <c:pt idx="57">
                  <c:v>405.97199999999998</c:v>
                </c:pt>
                <c:pt idx="58">
                  <c:v>439.505</c:v>
                </c:pt>
                <c:pt idx="59">
                  <c:v>460.64800000000002</c:v>
                </c:pt>
                <c:pt idx="60">
                  <c:v>474.916</c:v>
                </c:pt>
                <c:pt idx="61">
                  <c:v>474.63099999999997</c:v>
                </c:pt>
                <c:pt idx="62">
                  <c:v>468.10399999999998</c:v>
                </c:pt>
                <c:pt idx="63">
                  <c:v>459.35599999999999</c:v>
                </c:pt>
                <c:pt idx="64">
                  <c:v>451.05200000000002</c:v>
                </c:pt>
                <c:pt idx="65">
                  <c:v>453.70299999999997</c:v>
                </c:pt>
                <c:pt idx="66">
                  <c:v>443.66399999999999</c:v>
                </c:pt>
                <c:pt idx="67">
                  <c:v>439.065</c:v>
                </c:pt>
                <c:pt idx="68">
                  <c:v>429.00200000000001</c:v>
                </c:pt>
                <c:pt idx="69">
                  <c:v>434.387</c:v>
                </c:pt>
                <c:pt idx="70">
                  <c:v>441.19099999999997</c:v>
                </c:pt>
                <c:pt idx="71">
                  <c:v>427.84899999999999</c:v>
                </c:pt>
                <c:pt idx="72">
                  <c:v>428.90199999999999</c:v>
                </c:pt>
                <c:pt idx="73">
                  <c:v>434.56799999999998</c:v>
                </c:pt>
                <c:pt idx="74">
                  <c:v>398.97</c:v>
                </c:pt>
                <c:pt idx="75">
                  <c:v>368.666</c:v>
                </c:pt>
                <c:pt idx="76">
                  <c:v>327.22899999999998</c:v>
                </c:pt>
                <c:pt idx="77">
                  <c:v>324.33100000000002</c:v>
                </c:pt>
                <c:pt idx="78">
                  <c:v>284.16800000000001</c:v>
                </c:pt>
                <c:pt idx="79">
                  <c:v>273.52100000000002</c:v>
                </c:pt>
                <c:pt idx="80">
                  <c:v>281.72800000000001</c:v>
                </c:pt>
                <c:pt idx="81">
                  <c:v>229.43899999999999</c:v>
                </c:pt>
                <c:pt idx="82">
                  <c:v>212.47200000000001</c:v>
                </c:pt>
                <c:pt idx="83">
                  <c:v>207.357</c:v>
                </c:pt>
                <c:pt idx="84">
                  <c:v>212.52</c:v>
                </c:pt>
                <c:pt idx="85">
                  <c:v>215.655</c:v>
                </c:pt>
                <c:pt idx="86">
                  <c:v>211.53700000000001</c:v>
                </c:pt>
                <c:pt idx="87">
                  <c:v>191.864</c:v>
                </c:pt>
                <c:pt idx="88">
                  <c:v>178.607</c:v>
                </c:pt>
                <c:pt idx="89">
                  <c:v>174.72200000000001</c:v>
                </c:pt>
                <c:pt idx="90">
                  <c:v>165.965</c:v>
                </c:pt>
                <c:pt idx="91">
                  <c:v>156.202</c:v>
                </c:pt>
                <c:pt idx="92">
                  <c:v>158.31899999999999</c:v>
                </c:pt>
                <c:pt idx="93">
                  <c:v>158.964</c:v>
                </c:pt>
                <c:pt idx="94">
                  <c:v>159.601</c:v>
                </c:pt>
                <c:pt idx="95">
                  <c:v>158.928</c:v>
                </c:pt>
                <c:pt idx="96">
                  <c:v>161.48599999999999</c:v>
                </c:pt>
                <c:pt idx="97">
                  <c:v>163.40299999999999</c:v>
                </c:pt>
                <c:pt idx="98">
                  <c:v>163.40600000000001</c:v>
                </c:pt>
                <c:pt idx="99">
                  <c:v>164.21100000000001</c:v>
                </c:pt>
                <c:pt idx="100">
                  <c:v>166.30600000000001</c:v>
                </c:pt>
                <c:pt idx="101">
                  <c:v>165.828</c:v>
                </c:pt>
                <c:pt idx="102">
                  <c:v>163.25899999999999</c:v>
                </c:pt>
                <c:pt idx="103">
                  <c:v>165.06200000000001</c:v>
                </c:pt>
                <c:pt idx="104">
                  <c:v>168.91900000000001</c:v>
                </c:pt>
                <c:pt idx="105">
                  <c:v>173.63300000000001</c:v>
                </c:pt>
                <c:pt idx="106">
                  <c:v>173.93</c:v>
                </c:pt>
                <c:pt idx="107">
                  <c:v>167.30199999999999</c:v>
                </c:pt>
                <c:pt idx="108">
                  <c:v>160.917</c:v>
                </c:pt>
                <c:pt idx="109">
                  <c:v>159.6</c:v>
                </c:pt>
                <c:pt idx="110">
                  <c:v>160.505</c:v>
                </c:pt>
                <c:pt idx="111">
                  <c:v>152.43700000000001</c:v>
                </c:pt>
                <c:pt idx="112">
                  <c:v>149.07</c:v>
                </c:pt>
                <c:pt idx="113">
                  <c:v>145.29</c:v>
                </c:pt>
                <c:pt idx="114">
                  <c:v>144.149</c:v>
                </c:pt>
                <c:pt idx="115">
                  <c:v>142.09899999999999</c:v>
                </c:pt>
                <c:pt idx="116">
                  <c:v>143.15199999999999</c:v>
                </c:pt>
                <c:pt idx="117">
                  <c:v>147.57300000000001</c:v>
                </c:pt>
                <c:pt idx="118">
                  <c:v>147.72800000000001</c:v>
                </c:pt>
                <c:pt idx="119">
                  <c:v>145.858</c:v>
                </c:pt>
                <c:pt idx="120">
                  <c:v>146.46600000000001</c:v>
                </c:pt>
                <c:pt idx="121">
                  <c:v>148.43799999999999</c:v>
                </c:pt>
                <c:pt idx="122">
                  <c:v>148.154</c:v>
                </c:pt>
                <c:pt idx="123">
                  <c:v>152.88800000000001</c:v>
                </c:pt>
                <c:pt idx="124">
                  <c:v>152.678</c:v>
                </c:pt>
                <c:pt idx="125">
                  <c:v>151.80699999999999</c:v>
                </c:pt>
                <c:pt idx="126">
                  <c:v>150.815</c:v>
                </c:pt>
                <c:pt idx="127">
                  <c:v>149.16</c:v>
                </c:pt>
                <c:pt idx="128">
                  <c:v>144.459</c:v>
                </c:pt>
                <c:pt idx="129">
                  <c:v>146.191</c:v>
                </c:pt>
                <c:pt idx="130">
                  <c:v>150.041</c:v>
                </c:pt>
                <c:pt idx="131">
                  <c:v>148.381</c:v>
                </c:pt>
                <c:pt idx="132">
                  <c:v>149.59100000000001</c:v>
                </c:pt>
                <c:pt idx="133">
                  <c:v>153.38499999999999</c:v>
                </c:pt>
                <c:pt idx="134">
                  <c:v>156.12700000000001</c:v>
                </c:pt>
                <c:pt idx="135">
                  <c:v>158.18899999999999</c:v>
                </c:pt>
                <c:pt idx="136">
                  <c:v>160.54900000000001</c:v>
                </c:pt>
                <c:pt idx="137">
                  <c:v>160.89099999999999</c:v>
                </c:pt>
                <c:pt idx="138">
                  <c:v>161.983</c:v>
                </c:pt>
                <c:pt idx="139">
                  <c:v>167.77500000000001</c:v>
                </c:pt>
                <c:pt idx="140">
                  <c:v>171.09200000000001</c:v>
                </c:pt>
                <c:pt idx="141">
                  <c:v>169.643</c:v>
                </c:pt>
                <c:pt idx="142">
                  <c:v>173.25800000000001</c:v>
                </c:pt>
                <c:pt idx="143">
                  <c:v>175.82499999999999</c:v>
                </c:pt>
                <c:pt idx="144">
                  <c:v>181.05799999999999</c:v>
                </c:pt>
                <c:pt idx="145">
                  <c:v>187.53299999999999</c:v>
                </c:pt>
                <c:pt idx="146">
                  <c:v>190.029</c:v>
                </c:pt>
                <c:pt idx="147">
                  <c:v>185.845</c:v>
                </c:pt>
                <c:pt idx="148">
                  <c:v>189.21799999999999</c:v>
                </c:pt>
                <c:pt idx="149">
                  <c:v>191.255</c:v>
                </c:pt>
                <c:pt idx="150">
                  <c:v>192.935</c:v>
                </c:pt>
                <c:pt idx="151">
                  <c:v>192.559</c:v>
                </c:pt>
                <c:pt idx="152">
                  <c:v>195.18199999999999</c:v>
                </c:pt>
                <c:pt idx="153">
                  <c:v>199.40899999999999</c:v>
                </c:pt>
                <c:pt idx="154">
                  <c:v>199.875</c:v>
                </c:pt>
                <c:pt idx="155">
                  <c:v>200.84200000000001</c:v>
                </c:pt>
                <c:pt idx="156">
                  <c:v>193.179</c:v>
                </c:pt>
                <c:pt idx="157">
                  <c:v>187.81700000000001</c:v>
                </c:pt>
                <c:pt idx="158">
                  <c:v>187.23099999999999</c:v>
                </c:pt>
                <c:pt idx="159">
                  <c:v>188.66399999999999</c:v>
                </c:pt>
                <c:pt idx="160">
                  <c:v>185.768</c:v>
                </c:pt>
                <c:pt idx="161">
                  <c:v>181.309</c:v>
                </c:pt>
                <c:pt idx="162">
                  <c:v>180.48500000000001</c:v>
                </c:pt>
                <c:pt idx="163">
                  <c:v>180.65700000000001</c:v>
                </c:pt>
                <c:pt idx="164">
                  <c:v>177.97300000000001</c:v>
                </c:pt>
                <c:pt idx="165">
                  <c:v>179.28200000000001</c:v>
                </c:pt>
                <c:pt idx="166">
                  <c:v>178.28700000000001</c:v>
                </c:pt>
                <c:pt idx="167">
                  <c:v>181.09899999999999</c:v>
                </c:pt>
                <c:pt idx="168">
                  <c:v>185.13</c:v>
                </c:pt>
                <c:pt idx="169">
                  <c:v>186.345</c:v>
                </c:pt>
                <c:pt idx="170">
                  <c:v>182.66300000000001</c:v>
                </c:pt>
                <c:pt idx="171">
                  <c:v>181.73500000000001</c:v>
                </c:pt>
                <c:pt idx="172">
                  <c:v>178.23599999999999</c:v>
                </c:pt>
                <c:pt idx="173">
                  <c:v>180.40299999999999</c:v>
                </c:pt>
                <c:pt idx="174">
                  <c:v>183.01</c:v>
                </c:pt>
                <c:pt idx="175">
                  <c:v>184.69200000000001</c:v>
                </c:pt>
                <c:pt idx="176">
                  <c:v>184.40899999999999</c:v>
                </c:pt>
                <c:pt idx="177">
                  <c:v>186.04</c:v>
                </c:pt>
                <c:pt idx="178">
                  <c:v>189.63900000000001</c:v>
                </c:pt>
                <c:pt idx="179">
                  <c:v>192.75</c:v>
                </c:pt>
                <c:pt idx="180">
                  <c:v>192.77600000000001</c:v>
                </c:pt>
                <c:pt idx="181">
                  <c:v>197.285</c:v>
                </c:pt>
                <c:pt idx="182">
                  <c:v>200.05199999999999</c:v>
                </c:pt>
                <c:pt idx="183">
                  <c:v>200.45400000000001</c:v>
                </c:pt>
                <c:pt idx="184">
                  <c:v>204.286</c:v>
                </c:pt>
                <c:pt idx="185">
                  <c:v>209.303</c:v>
                </c:pt>
                <c:pt idx="186">
                  <c:v>211.55699999999999</c:v>
                </c:pt>
                <c:pt idx="187">
                  <c:v>208.875</c:v>
                </c:pt>
                <c:pt idx="188">
                  <c:v>208.173</c:v>
                </c:pt>
                <c:pt idx="189">
                  <c:v>208.96899999999999</c:v>
                </c:pt>
                <c:pt idx="190">
                  <c:v>203.15199999999999</c:v>
                </c:pt>
                <c:pt idx="191">
                  <c:v>199.67</c:v>
                </c:pt>
                <c:pt idx="192">
                  <c:v>202.25899999999999</c:v>
                </c:pt>
                <c:pt idx="193">
                  <c:v>202.95400000000001</c:v>
                </c:pt>
                <c:pt idx="194">
                  <c:v>204.476</c:v>
                </c:pt>
                <c:pt idx="195">
                  <c:v>205.392</c:v>
                </c:pt>
                <c:pt idx="196">
                  <c:v>202.22200000000001</c:v>
                </c:pt>
                <c:pt idx="197">
                  <c:v>200.489</c:v>
                </c:pt>
                <c:pt idx="198">
                  <c:v>196.09700000000001</c:v>
                </c:pt>
                <c:pt idx="199">
                  <c:v>199.93199999999999</c:v>
                </c:pt>
                <c:pt idx="200">
                  <c:v>198.49799999999999</c:v>
                </c:pt>
                <c:pt idx="201">
                  <c:v>193.351</c:v>
                </c:pt>
                <c:pt idx="202">
                  <c:v>192.16300000000001</c:v>
                </c:pt>
                <c:pt idx="203">
                  <c:v>189.08699999999999</c:v>
                </c:pt>
                <c:pt idx="204">
                  <c:v>189.184</c:v>
                </c:pt>
                <c:pt idx="205">
                  <c:v>207.29599999999999</c:v>
                </c:pt>
                <c:pt idx="206">
                  <c:v>206.45599999999999</c:v>
                </c:pt>
                <c:pt idx="207">
                  <c:v>202.971</c:v>
                </c:pt>
                <c:pt idx="208">
                  <c:v>202.93299999999999</c:v>
                </c:pt>
                <c:pt idx="209">
                  <c:v>200.39500000000001</c:v>
                </c:pt>
                <c:pt idx="210">
                  <c:v>208.547</c:v>
                </c:pt>
                <c:pt idx="211">
                  <c:v>212.804</c:v>
                </c:pt>
                <c:pt idx="212">
                  <c:v>208.38499999999999</c:v>
                </c:pt>
                <c:pt idx="213">
                  <c:v>208.10300000000001</c:v>
                </c:pt>
                <c:pt idx="214">
                  <c:v>207.54400000000001</c:v>
                </c:pt>
                <c:pt idx="215">
                  <c:v>207.131</c:v>
                </c:pt>
                <c:pt idx="216">
                  <c:v>206.81800000000001</c:v>
                </c:pt>
                <c:pt idx="217">
                  <c:v>204.15600000000001</c:v>
                </c:pt>
                <c:pt idx="218">
                  <c:v>205.364</c:v>
                </c:pt>
                <c:pt idx="219">
                  <c:v>204.15899999999999</c:v>
                </c:pt>
                <c:pt idx="220">
                  <c:v>209.48099999999999</c:v>
                </c:pt>
                <c:pt idx="221">
                  <c:v>218.255</c:v>
                </c:pt>
                <c:pt idx="222">
                  <c:v>220.21199999999999</c:v>
                </c:pt>
                <c:pt idx="223">
                  <c:v>231.303</c:v>
                </c:pt>
                <c:pt idx="224">
                  <c:v>235.05600000000001</c:v>
                </c:pt>
                <c:pt idx="225">
                  <c:v>223.59800000000001</c:v>
                </c:pt>
                <c:pt idx="226">
                  <c:v>217.529</c:v>
                </c:pt>
                <c:pt idx="227">
                  <c:v>214.727</c:v>
                </c:pt>
                <c:pt idx="228">
                  <c:v>217.053</c:v>
                </c:pt>
                <c:pt idx="229">
                  <c:v>216.762</c:v>
                </c:pt>
                <c:pt idx="230">
                  <c:v>219.97200000000001</c:v>
                </c:pt>
                <c:pt idx="231">
                  <c:v>218.31899999999999</c:v>
                </c:pt>
                <c:pt idx="232">
                  <c:v>220.42599999999999</c:v>
                </c:pt>
                <c:pt idx="233">
                  <c:v>213.63200000000001</c:v>
                </c:pt>
                <c:pt idx="234">
                  <c:v>201.03399999999999</c:v>
                </c:pt>
                <c:pt idx="235">
                  <c:v>196.01300000000001</c:v>
                </c:pt>
                <c:pt idx="236">
                  <c:v>193.458</c:v>
                </c:pt>
                <c:pt idx="237">
                  <c:v>184.07599999999999</c:v>
                </c:pt>
                <c:pt idx="238">
                  <c:v>179.84200000000001</c:v>
                </c:pt>
                <c:pt idx="239">
                  <c:v>177.386</c:v>
                </c:pt>
                <c:pt idx="240">
                  <c:v>185.38200000000001</c:v>
                </c:pt>
                <c:pt idx="241">
                  <c:v>186.459</c:v>
                </c:pt>
                <c:pt idx="242">
                  <c:v>187.29</c:v>
                </c:pt>
                <c:pt idx="243">
                  <c:v>184.75200000000001</c:v>
                </c:pt>
                <c:pt idx="244">
                  <c:v>185.13800000000001</c:v>
                </c:pt>
                <c:pt idx="245">
                  <c:v>178.69300000000001</c:v>
                </c:pt>
                <c:pt idx="246">
                  <c:v>174.25299999999999</c:v>
                </c:pt>
                <c:pt idx="247">
                  <c:v>173.27600000000001</c:v>
                </c:pt>
                <c:pt idx="248">
                  <c:v>171.50399999999999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0F-49E6-9F1B-069E00EEF230}"/>
            </c:ext>
          </c:extLst>
        </c:ser>
        <c:ser>
          <c:idx val="3"/>
          <c:order val="3"/>
          <c:tx>
            <c:strRef>
              <c:f>directH!$B$9</c:f>
              <c:strCache>
                <c:ptCount val="1"/>
                <c:pt idx="0">
                  <c:v>SOLBBB 5.118 PERP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directH!$F$9:$ST$9</c:f>
              <c:numCache>
                <c:formatCode>0</c:formatCode>
                <c:ptCount val="509"/>
                <c:pt idx="0">
                  <c:v>337.75400000000002</c:v>
                </c:pt>
                <c:pt idx="1">
                  <c:v>347.79700000000003</c:v>
                </c:pt>
                <c:pt idx="2">
                  <c:v>357.7</c:v>
                </c:pt>
                <c:pt idx="3">
                  <c:v>362.11200000000002</c:v>
                </c:pt>
                <c:pt idx="4">
                  <c:v>361.584</c:v>
                </c:pt>
                <c:pt idx="5">
                  <c:v>364.95</c:v>
                </c:pt>
                <c:pt idx="6">
                  <c:v>356.99799999999999</c:v>
                </c:pt>
                <c:pt idx="7">
                  <c:v>345.07600000000002</c:v>
                </c:pt>
                <c:pt idx="8">
                  <c:v>345.97399999999999</c:v>
                </c:pt>
                <c:pt idx="9">
                  <c:v>340.21100000000001</c:v>
                </c:pt>
                <c:pt idx="10">
                  <c:v>338.05700000000002</c:v>
                </c:pt>
                <c:pt idx="11">
                  <c:v>324.69499999999999</c:v>
                </c:pt>
                <c:pt idx="12">
                  <c:v>313.584</c:v>
                </c:pt>
                <c:pt idx="13">
                  <c:v>341.50799999999998</c:v>
                </c:pt>
                <c:pt idx="14">
                  <c:v>313.15100000000001</c:v>
                </c:pt>
                <c:pt idx="15">
                  <c:v>293.45299999999997</c:v>
                </c:pt>
                <c:pt idx="16">
                  <c:v>260.46800000000002</c:v>
                </c:pt>
                <c:pt idx="17">
                  <c:v>226.19200000000001</c:v>
                </c:pt>
                <c:pt idx="18">
                  <c:v>194.65799999999999</c:v>
                </c:pt>
                <c:pt idx="19">
                  <c:v>213.49299999999999</c:v>
                </c:pt>
                <c:pt idx="20">
                  <c:v>296.71100000000001</c:v>
                </c:pt>
                <c:pt idx="21">
                  <c:v>340.56200000000001</c:v>
                </c:pt>
                <c:pt idx="22">
                  <c:v>389.78399999999999</c:v>
                </c:pt>
                <c:pt idx="23">
                  <c:v>394.13200000000001</c:v>
                </c:pt>
                <c:pt idx="24">
                  <c:v>395.274</c:v>
                </c:pt>
                <c:pt idx="25">
                  <c:v>384.13600000000002</c:v>
                </c:pt>
                <c:pt idx="26">
                  <c:v>380.21600000000001</c:v>
                </c:pt>
                <c:pt idx="27">
                  <c:v>396.24599999999998</c:v>
                </c:pt>
                <c:pt idx="28">
                  <c:v>467.73500000000001</c:v>
                </c:pt>
                <c:pt idx="29">
                  <c:v>415.36099999999999</c:v>
                </c:pt>
                <c:pt idx="30">
                  <c:v>408.39</c:v>
                </c:pt>
                <c:pt idx="31">
                  <c:v>418.51400000000001</c:v>
                </c:pt>
                <c:pt idx="32">
                  <c:v>432.79300000000001</c:v>
                </c:pt>
                <c:pt idx="33">
                  <c:v>441.98700000000002</c:v>
                </c:pt>
                <c:pt idx="34">
                  <c:v>441.6</c:v>
                </c:pt>
                <c:pt idx="35">
                  <c:v>438.20800000000003</c:v>
                </c:pt>
                <c:pt idx="36">
                  <c:v>404.93799999999999</c:v>
                </c:pt>
                <c:pt idx="37">
                  <c:v>402.24900000000002</c:v>
                </c:pt>
                <c:pt idx="38">
                  <c:v>397.178</c:v>
                </c:pt>
                <c:pt idx="39">
                  <c:v>417.26400000000001</c:v>
                </c:pt>
                <c:pt idx="40">
                  <c:v>389.87799999999999</c:v>
                </c:pt>
                <c:pt idx="41">
                  <c:v>389.78100000000001</c:v>
                </c:pt>
                <c:pt idx="42">
                  <c:v>383.00299999999999</c:v>
                </c:pt>
                <c:pt idx="43">
                  <c:v>374.71300000000002</c:v>
                </c:pt>
                <c:pt idx="44">
                  <c:v>331.07499999999999</c:v>
                </c:pt>
                <c:pt idx="45">
                  <c:v>316.64600000000002</c:v>
                </c:pt>
                <c:pt idx="46">
                  <c:v>309.05799999999999</c:v>
                </c:pt>
                <c:pt idx="47">
                  <c:v>307.80900000000003</c:v>
                </c:pt>
                <c:pt idx="48">
                  <c:v>323.49799999999999</c:v>
                </c:pt>
                <c:pt idx="49">
                  <c:v>333.46899999999999</c:v>
                </c:pt>
                <c:pt idx="50">
                  <c:v>344.47800000000001</c:v>
                </c:pt>
                <c:pt idx="51">
                  <c:v>341.262</c:v>
                </c:pt>
                <c:pt idx="52">
                  <c:v>328.86500000000001</c:v>
                </c:pt>
                <c:pt idx="53">
                  <c:v>329.71</c:v>
                </c:pt>
                <c:pt idx="54">
                  <c:v>326.04599999999999</c:v>
                </c:pt>
                <c:pt idx="55">
                  <c:v>308.49900000000002</c:v>
                </c:pt>
                <c:pt idx="56">
                  <c:v>335.97399999999999</c:v>
                </c:pt>
                <c:pt idx="57">
                  <c:v>401.09699999999998</c:v>
                </c:pt>
                <c:pt idx="58">
                  <c:v>484.78199999999998</c:v>
                </c:pt>
                <c:pt idx="59">
                  <c:v>493.66</c:v>
                </c:pt>
                <c:pt idx="60">
                  <c:v>503.923</c:v>
                </c:pt>
                <c:pt idx="61">
                  <c:v>505.76600000000002</c:v>
                </c:pt>
                <c:pt idx="62">
                  <c:v>504.6</c:v>
                </c:pt>
                <c:pt idx="63">
                  <c:v>499.36799999999999</c:v>
                </c:pt>
                <c:pt idx="64">
                  <c:v>499.178</c:v>
                </c:pt>
                <c:pt idx="65">
                  <c:v>494.42700000000002</c:v>
                </c:pt>
                <c:pt idx="66">
                  <c:v>495.69499999999999</c:v>
                </c:pt>
                <c:pt idx="67">
                  <c:v>494.35899999999998</c:v>
                </c:pt>
                <c:pt idx="68">
                  <c:v>494.18099999999998</c:v>
                </c:pt>
                <c:pt idx="69">
                  <c:v>528.93600000000004</c:v>
                </c:pt>
                <c:pt idx="70">
                  <c:v>533.66600000000005</c:v>
                </c:pt>
                <c:pt idx="71">
                  <c:v>521.827</c:v>
                </c:pt>
                <c:pt idx="72">
                  <c:v>502.44900000000001</c:v>
                </c:pt>
                <c:pt idx="73">
                  <c:v>495.04599999999999</c:v>
                </c:pt>
                <c:pt idx="74">
                  <c:v>399.60899999999998</c:v>
                </c:pt>
                <c:pt idx="75">
                  <c:v>349.94099999999997</c:v>
                </c:pt>
                <c:pt idx="76">
                  <c:v>281.46499999999997</c:v>
                </c:pt>
                <c:pt idx="77">
                  <c:v>246.27500000000001</c:v>
                </c:pt>
                <c:pt idx="78">
                  <c:v>191.02600000000001</c:v>
                </c:pt>
                <c:pt idx="79">
                  <c:v>179.98400000000001</c:v>
                </c:pt>
                <c:pt idx="80">
                  <c:v>197.62</c:v>
                </c:pt>
                <c:pt idx="81">
                  <c:v>145.34700000000001</c:v>
                </c:pt>
                <c:pt idx="82">
                  <c:v>130.38200000000001</c:v>
                </c:pt>
                <c:pt idx="83">
                  <c:v>127.967</c:v>
                </c:pt>
                <c:pt idx="84">
                  <c:v>127.89700000000001</c:v>
                </c:pt>
                <c:pt idx="85">
                  <c:v>135.291</c:v>
                </c:pt>
                <c:pt idx="86">
                  <c:v>132.536</c:v>
                </c:pt>
                <c:pt idx="87">
                  <c:v>106.754</c:v>
                </c:pt>
                <c:pt idx="88">
                  <c:v>101.871</c:v>
                </c:pt>
                <c:pt idx="89">
                  <c:v>90.685000000000002</c:v>
                </c:pt>
                <c:pt idx="90">
                  <c:v>75.004000000000005</c:v>
                </c:pt>
                <c:pt idx="91">
                  <c:v>67.346000000000004</c:v>
                </c:pt>
                <c:pt idx="92">
                  <c:v>67.289000000000001</c:v>
                </c:pt>
                <c:pt idx="93">
                  <c:v>69.058000000000007</c:v>
                </c:pt>
                <c:pt idx="94">
                  <c:v>69.885000000000005</c:v>
                </c:pt>
                <c:pt idx="95">
                  <c:v>69.894999999999996</c:v>
                </c:pt>
                <c:pt idx="96">
                  <c:v>71.19</c:v>
                </c:pt>
                <c:pt idx="97">
                  <c:v>71.908000000000001</c:v>
                </c:pt>
                <c:pt idx="98">
                  <c:v>74.236000000000004</c:v>
                </c:pt>
                <c:pt idx="99">
                  <c:v>74.471999999999994</c:v>
                </c:pt>
                <c:pt idx="100">
                  <c:v>72.655000000000001</c:v>
                </c:pt>
                <c:pt idx="101">
                  <c:v>69.206000000000003</c:v>
                </c:pt>
                <c:pt idx="102">
                  <c:v>68.748999999999995</c:v>
                </c:pt>
                <c:pt idx="103">
                  <c:v>72.616</c:v>
                </c:pt>
                <c:pt idx="104">
                  <c:v>74.415999999999997</c:v>
                </c:pt>
                <c:pt idx="105">
                  <c:v>76.846000000000004</c:v>
                </c:pt>
                <c:pt idx="106">
                  <c:v>76.155000000000001</c:v>
                </c:pt>
                <c:pt idx="107">
                  <c:v>76.733999999999995</c:v>
                </c:pt>
                <c:pt idx="108">
                  <c:v>77.144999999999996</c:v>
                </c:pt>
                <c:pt idx="109">
                  <c:v>75.533000000000001</c:v>
                </c:pt>
                <c:pt idx="110">
                  <c:v>74.147000000000006</c:v>
                </c:pt>
                <c:pt idx="111">
                  <c:v>72.531999999999996</c:v>
                </c:pt>
                <c:pt idx="112">
                  <c:v>69.364999999999995</c:v>
                </c:pt>
                <c:pt idx="113">
                  <c:v>64.472999999999999</c:v>
                </c:pt>
                <c:pt idx="114">
                  <c:v>65.378</c:v>
                </c:pt>
                <c:pt idx="115">
                  <c:v>64.656000000000006</c:v>
                </c:pt>
                <c:pt idx="116">
                  <c:v>65.019000000000005</c:v>
                </c:pt>
                <c:pt idx="117">
                  <c:v>66.397999999999996</c:v>
                </c:pt>
                <c:pt idx="118">
                  <c:v>69.352000000000004</c:v>
                </c:pt>
                <c:pt idx="119">
                  <c:v>68.506</c:v>
                </c:pt>
                <c:pt idx="120">
                  <c:v>68.281000000000006</c:v>
                </c:pt>
                <c:pt idx="121">
                  <c:v>68.537000000000006</c:v>
                </c:pt>
                <c:pt idx="122">
                  <c:v>68.304000000000002</c:v>
                </c:pt>
                <c:pt idx="123">
                  <c:v>71.760000000000005</c:v>
                </c:pt>
                <c:pt idx="124">
                  <c:v>70.433000000000007</c:v>
                </c:pt>
                <c:pt idx="125">
                  <c:v>70.218000000000004</c:v>
                </c:pt>
                <c:pt idx="126">
                  <c:v>68.956000000000003</c:v>
                </c:pt>
                <c:pt idx="127">
                  <c:v>67.95</c:v>
                </c:pt>
                <c:pt idx="128">
                  <c:v>67.649000000000001</c:v>
                </c:pt>
                <c:pt idx="129">
                  <c:v>68.510000000000005</c:v>
                </c:pt>
                <c:pt idx="130">
                  <c:v>67.427999999999997</c:v>
                </c:pt>
                <c:pt idx="131">
                  <c:v>76.221999999999994</c:v>
                </c:pt>
                <c:pt idx="132">
                  <c:v>73.036000000000001</c:v>
                </c:pt>
                <c:pt idx="133">
                  <c:v>77.677000000000007</c:v>
                </c:pt>
                <c:pt idx="134">
                  <c:v>78.775000000000006</c:v>
                </c:pt>
                <c:pt idx="135">
                  <c:v>79.239999999999995</c:v>
                </c:pt>
                <c:pt idx="136">
                  <c:v>79.876000000000005</c:v>
                </c:pt>
                <c:pt idx="137">
                  <c:v>79.994</c:v>
                </c:pt>
                <c:pt idx="138">
                  <c:v>81.528000000000006</c:v>
                </c:pt>
                <c:pt idx="139">
                  <c:v>81.543000000000006</c:v>
                </c:pt>
                <c:pt idx="140">
                  <c:v>83.760999999999996</c:v>
                </c:pt>
                <c:pt idx="141">
                  <c:v>85.034999999999997</c:v>
                </c:pt>
                <c:pt idx="142">
                  <c:v>84.475999999999999</c:v>
                </c:pt>
                <c:pt idx="143">
                  <c:v>83.641000000000005</c:v>
                </c:pt>
                <c:pt idx="144">
                  <c:v>86.072999999999993</c:v>
                </c:pt>
                <c:pt idx="145">
                  <c:v>87.245000000000005</c:v>
                </c:pt>
                <c:pt idx="146">
                  <c:v>85.912000000000006</c:v>
                </c:pt>
                <c:pt idx="147">
                  <c:v>84.069000000000003</c:v>
                </c:pt>
                <c:pt idx="148">
                  <c:v>85.233999999999995</c:v>
                </c:pt>
                <c:pt idx="149">
                  <c:v>86.975999999999999</c:v>
                </c:pt>
                <c:pt idx="150">
                  <c:v>86.915000000000006</c:v>
                </c:pt>
                <c:pt idx="151">
                  <c:v>87.304000000000002</c:v>
                </c:pt>
                <c:pt idx="152">
                  <c:v>87.56</c:v>
                </c:pt>
                <c:pt idx="153">
                  <c:v>89.120999999999995</c:v>
                </c:pt>
                <c:pt idx="154">
                  <c:v>89.594999999999999</c:v>
                </c:pt>
                <c:pt idx="155">
                  <c:v>90.468999999999994</c:v>
                </c:pt>
                <c:pt idx="156">
                  <c:v>84.893000000000001</c:v>
                </c:pt>
                <c:pt idx="157">
                  <c:v>84.673000000000002</c:v>
                </c:pt>
                <c:pt idx="158">
                  <c:v>81.885999999999996</c:v>
                </c:pt>
                <c:pt idx="159">
                  <c:v>82.831999999999994</c:v>
                </c:pt>
                <c:pt idx="160">
                  <c:v>83.576999999999998</c:v>
                </c:pt>
                <c:pt idx="161">
                  <c:v>83.433999999999997</c:v>
                </c:pt>
                <c:pt idx="162">
                  <c:v>83.063999999999993</c:v>
                </c:pt>
                <c:pt idx="163">
                  <c:v>83.031999999999996</c:v>
                </c:pt>
                <c:pt idx="164">
                  <c:v>80.501999999999995</c:v>
                </c:pt>
                <c:pt idx="165">
                  <c:v>82.674999999999997</c:v>
                </c:pt>
                <c:pt idx="166">
                  <c:v>83.021000000000001</c:v>
                </c:pt>
                <c:pt idx="167">
                  <c:v>85.16</c:v>
                </c:pt>
                <c:pt idx="168">
                  <c:v>86.260999999999996</c:v>
                </c:pt>
                <c:pt idx="169">
                  <c:v>85.867999999999995</c:v>
                </c:pt>
                <c:pt idx="170">
                  <c:v>83.971999999999994</c:v>
                </c:pt>
                <c:pt idx="171">
                  <c:v>82.625</c:v>
                </c:pt>
                <c:pt idx="172">
                  <c:v>79.311999999999998</c:v>
                </c:pt>
                <c:pt idx="173">
                  <c:v>78.207999999999998</c:v>
                </c:pt>
                <c:pt idx="174">
                  <c:v>79.591999999999999</c:v>
                </c:pt>
                <c:pt idx="175">
                  <c:v>81.191000000000003</c:v>
                </c:pt>
                <c:pt idx="176">
                  <c:v>80.135999999999996</c:v>
                </c:pt>
                <c:pt idx="177">
                  <c:v>80.331999999999994</c:v>
                </c:pt>
                <c:pt idx="178">
                  <c:v>81.674000000000007</c:v>
                </c:pt>
                <c:pt idx="179">
                  <c:v>82.715999999999994</c:v>
                </c:pt>
                <c:pt idx="180">
                  <c:v>83.683999999999997</c:v>
                </c:pt>
                <c:pt idx="181">
                  <c:v>86.262</c:v>
                </c:pt>
                <c:pt idx="182">
                  <c:v>87.787999999999997</c:v>
                </c:pt>
                <c:pt idx="183">
                  <c:v>88.387</c:v>
                </c:pt>
                <c:pt idx="184">
                  <c:v>91.388999999999996</c:v>
                </c:pt>
                <c:pt idx="185">
                  <c:v>94.98</c:v>
                </c:pt>
                <c:pt idx="186">
                  <c:v>94.384</c:v>
                </c:pt>
                <c:pt idx="187">
                  <c:v>92.899000000000001</c:v>
                </c:pt>
                <c:pt idx="188">
                  <c:v>91.466999999999999</c:v>
                </c:pt>
                <c:pt idx="189">
                  <c:v>91.183000000000007</c:v>
                </c:pt>
                <c:pt idx="190">
                  <c:v>89.813000000000002</c:v>
                </c:pt>
                <c:pt idx="191">
                  <c:v>86.72</c:v>
                </c:pt>
                <c:pt idx="192">
                  <c:v>86.552000000000007</c:v>
                </c:pt>
                <c:pt idx="193">
                  <c:v>84.983999999999995</c:v>
                </c:pt>
                <c:pt idx="194">
                  <c:v>83.644999999999996</c:v>
                </c:pt>
                <c:pt idx="195">
                  <c:v>85.58</c:v>
                </c:pt>
                <c:pt idx="196">
                  <c:v>83.53</c:v>
                </c:pt>
                <c:pt idx="197">
                  <c:v>83.102000000000004</c:v>
                </c:pt>
                <c:pt idx="198">
                  <c:v>81.38</c:v>
                </c:pt>
                <c:pt idx="199">
                  <c:v>82.051000000000002</c:v>
                </c:pt>
                <c:pt idx="200">
                  <c:v>81.215000000000003</c:v>
                </c:pt>
                <c:pt idx="201">
                  <c:v>71.186000000000007</c:v>
                </c:pt>
                <c:pt idx="202">
                  <c:v>70.795000000000002</c:v>
                </c:pt>
                <c:pt idx="203">
                  <c:v>72.296999999999997</c:v>
                </c:pt>
                <c:pt idx="204">
                  <c:v>72.915000000000006</c:v>
                </c:pt>
                <c:pt idx="205">
                  <c:v>90.045000000000002</c:v>
                </c:pt>
                <c:pt idx="206">
                  <c:v>84.653999999999996</c:v>
                </c:pt>
                <c:pt idx="207">
                  <c:v>83.974000000000004</c:v>
                </c:pt>
                <c:pt idx="208">
                  <c:v>90.584000000000003</c:v>
                </c:pt>
                <c:pt idx="209">
                  <c:v>89.459000000000003</c:v>
                </c:pt>
                <c:pt idx="210">
                  <c:v>93.335999999999999</c:v>
                </c:pt>
                <c:pt idx="211">
                  <c:v>94.242000000000004</c:v>
                </c:pt>
                <c:pt idx="212">
                  <c:v>88.67</c:v>
                </c:pt>
                <c:pt idx="213">
                  <c:v>86.016000000000005</c:v>
                </c:pt>
                <c:pt idx="214">
                  <c:v>90.403000000000006</c:v>
                </c:pt>
                <c:pt idx="215">
                  <c:v>89.031000000000006</c:v>
                </c:pt>
                <c:pt idx="216">
                  <c:v>84.933999999999997</c:v>
                </c:pt>
                <c:pt idx="217">
                  <c:v>79.471999999999994</c:v>
                </c:pt>
                <c:pt idx="218">
                  <c:v>82.631</c:v>
                </c:pt>
                <c:pt idx="219">
                  <c:v>85.786000000000001</c:v>
                </c:pt>
                <c:pt idx="220">
                  <c:v>91.567999999999998</c:v>
                </c:pt>
                <c:pt idx="221">
                  <c:v>98.909000000000006</c:v>
                </c:pt>
                <c:pt idx="222">
                  <c:v>100.29300000000001</c:v>
                </c:pt>
                <c:pt idx="223">
                  <c:v>106.783</c:v>
                </c:pt>
                <c:pt idx="224">
                  <c:v>108.11199999999999</c:v>
                </c:pt>
                <c:pt idx="225">
                  <c:v>103.486</c:v>
                </c:pt>
                <c:pt idx="226">
                  <c:v>99.254999999999995</c:v>
                </c:pt>
                <c:pt idx="227">
                  <c:v>97.923000000000002</c:v>
                </c:pt>
                <c:pt idx="228">
                  <c:v>98.055999999999997</c:v>
                </c:pt>
                <c:pt idx="229">
                  <c:v>98.296000000000006</c:v>
                </c:pt>
                <c:pt idx="230">
                  <c:v>100.788</c:v>
                </c:pt>
                <c:pt idx="231">
                  <c:v>100.88200000000001</c:v>
                </c:pt>
                <c:pt idx="232">
                  <c:v>102.28100000000001</c:v>
                </c:pt>
                <c:pt idx="233">
                  <c:v>98.367999999999995</c:v>
                </c:pt>
                <c:pt idx="234">
                  <c:v>89.094999999999999</c:v>
                </c:pt>
                <c:pt idx="235">
                  <c:v>89.26</c:v>
                </c:pt>
                <c:pt idx="236">
                  <c:v>87.09</c:v>
                </c:pt>
                <c:pt idx="237">
                  <c:v>85.072000000000003</c:v>
                </c:pt>
                <c:pt idx="238">
                  <c:v>86.165999999999997</c:v>
                </c:pt>
                <c:pt idx="239">
                  <c:v>86.090999999999994</c:v>
                </c:pt>
                <c:pt idx="240">
                  <c:v>91.97</c:v>
                </c:pt>
                <c:pt idx="241">
                  <c:v>93.5</c:v>
                </c:pt>
                <c:pt idx="242">
                  <c:v>93.852999999999994</c:v>
                </c:pt>
                <c:pt idx="243">
                  <c:v>92.960999999999999</c:v>
                </c:pt>
                <c:pt idx="244">
                  <c:v>93.602999999999994</c:v>
                </c:pt>
                <c:pt idx="245">
                  <c:v>90.927000000000007</c:v>
                </c:pt>
                <c:pt idx="246">
                  <c:v>89.209000000000003</c:v>
                </c:pt>
                <c:pt idx="247">
                  <c:v>90.659000000000006</c:v>
                </c:pt>
                <c:pt idx="248">
                  <c:v>90.787999999999997</c:v>
                </c:pt>
                <c:pt idx="249">
                  <c:v>93.647999999999996</c:v>
                </c:pt>
                <c:pt idx="250">
                  <c:v>97.647999999999996</c:v>
                </c:pt>
                <c:pt idx="251">
                  <c:v>96.983000000000004</c:v>
                </c:pt>
                <c:pt idx="252">
                  <c:v>90.947000000000003</c:v>
                </c:pt>
                <c:pt idx="253">
                  <c:v>83.787000000000006</c:v>
                </c:pt>
                <c:pt idx="254">
                  <c:v>83.200999999999993</c:v>
                </c:pt>
                <c:pt idx="255">
                  <c:v>84.911000000000001</c:v>
                </c:pt>
                <c:pt idx="256">
                  <c:v>85.954999999999998</c:v>
                </c:pt>
                <c:pt idx="257">
                  <c:v>84.061000000000007</c:v>
                </c:pt>
                <c:pt idx="258">
                  <c:v>91.424000000000007</c:v>
                </c:pt>
                <c:pt idx="259">
                  <c:v>94.656000000000006</c:v>
                </c:pt>
                <c:pt idx="260">
                  <c:v>86.540999999999997</c:v>
                </c:pt>
                <c:pt idx="261">
                  <c:v>87.983000000000004</c:v>
                </c:pt>
                <c:pt idx="262">
                  <c:v>84.858999999999995</c:v>
                </c:pt>
                <c:pt idx="263">
                  <c:v>82.051000000000002</c:v>
                </c:pt>
                <c:pt idx="264">
                  <c:v>78.828999999999994</c:v>
                </c:pt>
                <c:pt idx="265">
                  <c:v>86.754999999999995</c:v>
                </c:pt>
                <c:pt idx="266">
                  <c:v>94.483999999999995</c:v>
                </c:pt>
                <c:pt idx="267">
                  <c:v>101.184</c:v>
                </c:pt>
                <c:pt idx="268">
                  <c:v>102.746</c:v>
                </c:pt>
                <c:pt idx="269">
                  <c:v>104.066</c:v>
                </c:pt>
                <c:pt idx="270">
                  <c:v>106.497</c:v>
                </c:pt>
                <c:pt idx="271">
                  <c:v>103.63500000000001</c:v>
                </c:pt>
                <c:pt idx="272">
                  <c:v>108.553</c:v>
                </c:pt>
                <c:pt idx="273">
                  <c:v>112.485</c:v>
                </c:pt>
                <c:pt idx="274">
                  <c:v>113.82299999999999</c:v>
                </c:pt>
                <c:pt idx="275">
                  <c:v>120.047</c:v>
                </c:pt>
                <c:pt idx="276">
                  <c:v>135.44399999999999</c:v>
                </c:pt>
                <c:pt idx="277">
                  <c:v>142.47</c:v>
                </c:pt>
                <c:pt idx="278">
                  <c:v>137.73099999999999</c:v>
                </c:pt>
                <c:pt idx="279">
                  <c:v>133.715</c:v>
                </c:pt>
                <c:pt idx="280">
                  <c:v>136.154</c:v>
                </c:pt>
                <c:pt idx="281">
                  <c:v>134.49799999999999</c:v>
                </c:pt>
                <c:pt idx="282">
                  <c:v>138.744</c:v>
                </c:pt>
                <c:pt idx="283">
                  <c:v>137.33099999999999</c:v>
                </c:pt>
                <c:pt idx="284">
                  <c:v>138.05099999999999</c:v>
                </c:pt>
                <c:pt idx="285">
                  <c:v>127.90900000000001</c:v>
                </c:pt>
                <c:pt idx="286">
                  <c:v>124.458</c:v>
                </c:pt>
                <c:pt idx="287">
                  <c:v>124.398</c:v>
                </c:pt>
                <c:pt idx="288">
                  <c:v>126.556</c:v>
                </c:pt>
                <c:pt idx="289">
                  <c:v>124.786</c:v>
                </c:pt>
                <c:pt idx="290">
                  <c:v>129.9</c:v>
                </c:pt>
                <c:pt idx="291">
                  <c:v>129.84700000000001</c:v>
                </c:pt>
                <c:pt idx="292">
                  <c:v>127.059</c:v>
                </c:pt>
                <c:pt idx="293">
                  <c:v>120.761</c:v>
                </c:pt>
                <c:pt idx="294">
                  <c:v>121.41500000000001</c:v>
                </c:pt>
                <c:pt idx="295">
                  <c:v>111.336</c:v>
                </c:pt>
                <c:pt idx="296">
                  <c:v>94.581000000000003</c:v>
                </c:pt>
                <c:pt idx="297">
                  <c:v>87.206999999999994</c:v>
                </c:pt>
                <c:pt idx="298">
                  <c:v>88.191999999999993</c:v>
                </c:pt>
                <c:pt idx="299">
                  <c:v>87.662999999999997</c:v>
                </c:pt>
                <c:pt idx="300">
                  <c:v>90.751999999999995</c:v>
                </c:pt>
                <c:pt idx="301">
                  <c:v>92.736000000000004</c:v>
                </c:pt>
                <c:pt idx="302">
                  <c:v>94.820999999999998</c:v>
                </c:pt>
                <c:pt idx="303">
                  <c:v>94.378</c:v>
                </c:pt>
                <c:pt idx="304">
                  <c:v>94.08</c:v>
                </c:pt>
                <c:pt idx="305">
                  <c:v>95.38</c:v>
                </c:pt>
                <c:pt idx="306">
                  <c:v>98.387</c:v>
                </c:pt>
                <c:pt idx="307">
                  <c:v>96.126000000000005</c:v>
                </c:pt>
                <c:pt idx="308">
                  <c:v>95.403000000000006</c:v>
                </c:pt>
                <c:pt idx="309">
                  <c:v>94.905000000000001</c:v>
                </c:pt>
                <c:pt idx="310">
                  <c:v>104.691</c:v>
                </c:pt>
                <c:pt idx="311">
                  <c:v>109.21299999999999</c:v>
                </c:pt>
                <c:pt idx="312">
                  <c:v>113.958</c:v>
                </c:pt>
                <c:pt idx="313">
                  <c:v>112.86</c:v>
                </c:pt>
                <c:pt idx="314">
                  <c:v>112.58499999999999</c:v>
                </c:pt>
                <c:pt idx="315">
                  <c:v>112.018</c:v>
                </c:pt>
                <c:pt idx="316">
                  <c:v>111.607</c:v>
                </c:pt>
                <c:pt idx="317">
                  <c:v>111.339</c:v>
                </c:pt>
                <c:pt idx="318">
                  <c:v>114.76</c:v>
                </c:pt>
                <c:pt idx="319">
                  <c:v>115.16800000000001</c:v>
                </c:pt>
                <c:pt idx="320">
                  <c:v>126.184</c:v>
                </c:pt>
                <c:pt idx="321">
                  <c:v>132.73599999999999</c:v>
                </c:pt>
                <c:pt idx="322">
                  <c:v>136.21299999999999</c:v>
                </c:pt>
                <c:pt idx="323">
                  <c:v>137.50200000000001</c:v>
                </c:pt>
                <c:pt idx="324">
                  <c:v>143.34100000000001</c:v>
                </c:pt>
                <c:pt idx="325">
                  <c:v>142.94399999999999</c:v>
                </c:pt>
                <c:pt idx="326">
                  <c:v>141.05000000000001</c:v>
                </c:pt>
                <c:pt idx="327">
                  <c:v>136.959</c:v>
                </c:pt>
                <c:pt idx="328">
                  <c:v>133.53</c:v>
                </c:pt>
                <c:pt idx="329">
                  <c:v>138.976</c:v>
                </c:pt>
                <c:pt idx="330">
                  <c:v>140.52199999999999</c:v>
                </c:pt>
                <c:pt idx="331">
                  <c:v>139.38</c:v>
                </c:pt>
                <c:pt idx="332">
                  <c:v>145.798</c:v>
                </c:pt>
                <c:pt idx="333">
                  <c:v>152.13</c:v>
                </c:pt>
                <c:pt idx="334">
                  <c:v>158.62700000000001</c:v>
                </c:pt>
                <c:pt idx="335">
                  <c:v>161.30500000000001</c:v>
                </c:pt>
                <c:pt idx="336">
                  <c:v>158.72999999999999</c:v>
                </c:pt>
                <c:pt idx="337">
                  <c:v>154.90299999999999</c:v>
                </c:pt>
                <c:pt idx="338">
                  <c:v>153.26300000000001</c:v>
                </c:pt>
                <c:pt idx="339">
                  <c:v>154.72300000000001</c:v>
                </c:pt>
                <c:pt idx="340">
                  <c:v>156.34700000000001</c:v>
                </c:pt>
                <c:pt idx="341">
                  <c:v>153.80099999999999</c:v>
                </c:pt>
                <c:pt idx="342">
                  <c:v>156.57599999999999</c:v>
                </c:pt>
                <c:pt idx="343">
                  <c:v>162.489</c:v>
                </c:pt>
                <c:pt idx="344">
                  <c:v>167.98699999999999</c:v>
                </c:pt>
                <c:pt idx="345">
                  <c:v>171.51300000000001</c:v>
                </c:pt>
                <c:pt idx="346">
                  <c:v>168.74700000000001</c:v>
                </c:pt>
                <c:pt idx="347">
                  <c:v>169.81100000000001</c:v>
                </c:pt>
                <c:pt idx="348">
                  <c:v>167.65700000000001</c:v>
                </c:pt>
                <c:pt idx="349">
                  <c:v>169.238</c:v>
                </c:pt>
                <c:pt idx="350">
                  <c:v>171.69399999999999</c:v>
                </c:pt>
                <c:pt idx="351">
                  <c:v>171.143</c:v>
                </c:pt>
                <c:pt idx="352">
                  <c:v>172.91900000000001</c:v>
                </c:pt>
                <c:pt idx="353">
                  <c:v>178.429</c:v>
                </c:pt>
                <c:pt idx="354">
                  <c:v>185.36</c:v>
                </c:pt>
                <c:pt idx="355">
                  <c:v>184.02799999999999</c:v>
                </c:pt>
                <c:pt idx="356">
                  <c:v>179.50700000000001</c:v>
                </c:pt>
                <c:pt idx="357">
                  <c:v>174.94800000000001</c:v>
                </c:pt>
                <c:pt idx="358">
                  <c:v>182.87200000000001</c:v>
                </c:pt>
                <c:pt idx="359">
                  <c:v>191.57599999999999</c:v>
                </c:pt>
                <c:pt idx="360">
                  <c:v>190.11699999999999</c:v>
                </c:pt>
                <c:pt idx="361">
                  <c:v>191.34800000000001</c:v>
                </c:pt>
                <c:pt idx="362">
                  <c:v>213.74299999999999</c:v>
                </c:pt>
                <c:pt idx="363">
                  <c:v>221.57499999999999</c:v>
                </c:pt>
                <c:pt idx="364">
                  <c:v>221.49799999999999</c:v>
                </c:pt>
                <c:pt idx="365">
                  <c:v>222.17099999999999</c:v>
                </c:pt>
                <c:pt idx="366">
                  <c:v>223.27799999999999</c:v>
                </c:pt>
                <c:pt idx="367">
                  <c:v>224.62299999999999</c:v>
                </c:pt>
                <c:pt idx="368">
                  <c:v>221.12200000000001</c:v>
                </c:pt>
                <c:pt idx="369">
                  <c:v>211.233</c:v>
                </c:pt>
                <c:pt idx="370">
                  <c:v>214.387</c:v>
                </c:pt>
                <c:pt idx="371">
                  <c:v>226.21700000000001</c:v>
                </c:pt>
                <c:pt idx="372">
                  <c:v>228.768</c:v>
                </c:pt>
                <c:pt idx="373">
                  <c:v>243.39</c:v>
                </c:pt>
                <c:pt idx="374">
                  <c:v>241.87</c:v>
                </c:pt>
                <c:pt idx="375">
                  <c:v>237.32</c:v>
                </c:pt>
                <c:pt idx="376">
                  <c:v>249.56399999999999</c:v>
                </c:pt>
                <c:pt idx="377">
                  <c:v>247.11699999999999</c:v>
                </c:pt>
                <c:pt idx="378">
                  <c:v>271.91000000000003</c:v>
                </c:pt>
                <c:pt idx="379">
                  <c:v>287.16899999999998</c:v>
                </c:pt>
                <c:pt idx="380">
                  <c:v>294.71800000000002</c:v>
                </c:pt>
                <c:pt idx="381">
                  <c:v>296.517</c:v>
                </c:pt>
                <c:pt idx="382">
                  <c:v>284.64100000000002</c:v>
                </c:pt>
                <c:pt idx="383">
                  <c:v>278.74099999999999</c:v>
                </c:pt>
                <c:pt idx="384">
                  <c:v>280.43299999999999</c:v>
                </c:pt>
                <c:pt idx="385">
                  <c:v>281.14600000000002</c:v>
                </c:pt>
                <c:pt idx="386">
                  <c:v>276.42099999999999</c:v>
                </c:pt>
                <c:pt idx="387">
                  <c:v>277.86599999999999</c:v>
                </c:pt>
                <c:pt idx="388">
                  <c:v>276.14800000000002</c:v>
                </c:pt>
                <c:pt idx="389">
                  <c:v>273.65499999999997</c:v>
                </c:pt>
                <c:pt idx="390">
                  <c:v>271.75400000000002</c:v>
                </c:pt>
                <c:pt idx="391">
                  <c:v>267.29399999999998</c:v>
                </c:pt>
                <c:pt idx="392">
                  <c:v>266.267</c:v>
                </c:pt>
                <c:pt idx="393">
                  <c:v>265.72800000000001</c:v>
                </c:pt>
                <c:pt idx="394">
                  <c:v>273.815</c:v>
                </c:pt>
                <c:pt idx="395">
                  <c:v>282.06400000000002</c:v>
                </c:pt>
                <c:pt idx="396">
                  <c:v>286.791</c:v>
                </c:pt>
                <c:pt idx="397">
                  <c:v>283.00599999999997</c:v>
                </c:pt>
                <c:pt idx="398">
                  <c:v>278.904</c:v>
                </c:pt>
                <c:pt idx="399">
                  <c:v>272.61200000000002</c:v>
                </c:pt>
                <c:pt idx="400">
                  <c:v>265.80099999999999</c:v>
                </c:pt>
                <c:pt idx="401">
                  <c:v>262.10500000000002</c:v>
                </c:pt>
                <c:pt idx="402">
                  <c:v>263.77699999999999</c:v>
                </c:pt>
                <c:pt idx="403">
                  <c:v>256.26400000000001</c:v>
                </c:pt>
                <c:pt idx="404">
                  <c:v>246.54599999999999</c:v>
                </c:pt>
                <c:pt idx="405">
                  <c:v>239.23500000000001</c:v>
                </c:pt>
                <c:pt idx="406">
                  <c:v>191.262</c:v>
                </c:pt>
                <c:pt idx="407">
                  <c:v>193.63800000000001</c:v>
                </c:pt>
                <c:pt idx="408">
                  <c:v>194.36799999999999</c:v>
                </c:pt>
                <c:pt idx="409">
                  <c:v>196.905</c:v>
                </c:pt>
                <c:pt idx="410">
                  <c:v>200.32499999999999</c:v>
                </c:pt>
                <c:pt idx="411">
                  <c:v>176.614</c:v>
                </c:pt>
                <c:pt idx="412">
                  <c:v>170.48099999999999</c:v>
                </c:pt>
                <c:pt idx="413">
                  <c:v>165.245</c:v>
                </c:pt>
                <c:pt idx="414">
                  <c:v>160.559</c:v>
                </c:pt>
                <c:pt idx="415">
                  <c:v>158.441</c:v>
                </c:pt>
                <c:pt idx="416">
                  <c:v>158.48599999999999</c:v>
                </c:pt>
                <c:pt idx="417">
                  <c:v>155.63999999999999</c:v>
                </c:pt>
                <c:pt idx="418">
                  <c:v>152.02000000000001</c:v>
                </c:pt>
                <c:pt idx="419">
                  <c:v>155.98599999999999</c:v>
                </c:pt>
                <c:pt idx="420">
                  <c:v>159.797</c:v>
                </c:pt>
                <c:pt idx="421">
                  <c:v>161.05799999999999</c:v>
                </c:pt>
                <c:pt idx="422">
                  <c:v>162.50899999999999</c:v>
                </c:pt>
                <c:pt idx="423">
                  <c:v>163.74199999999999</c:v>
                </c:pt>
                <c:pt idx="424">
                  <c:v>167.59700000000001</c:v>
                </c:pt>
                <c:pt idx="425">
                  <c:v>171.11</c:v>
                </c:pt>
                <c:pt idx="426">
                  <c:v>170.97</c:v>
                </c:pt>
                <c:pt idx="427">
                  <c:v>169.96700000000001</c:v>
                </c:pt>
                <c:pt idx="428">
                  <c:v>153.19900000000001</c:v>
                </c:pt>
                <c:pt idx="429">
                  <c:v>147.43299999999999</c:v>
                </c:pt>
                <c:pt idx="430">
                  <c:v>143.08600000000001</c:v>
                </c:pt>
                <c:pt idx="431">
                  <c:v>137.56399999999999</c:v>
                </c:pt>
                <c:pt idx="432">
                  <c:v>138.398</c:v>
                </c:pt>
                <c:pt idx="433">
                  <c:v>135.70099999999999</c:v>
                </c:pt>
                <c:pt idx="434">
                  <c:v>133.27799999999999</c:v>
                </c:pt>
                <c:pt idx="435">
                  <c:v>131.89500000000001</c:v>
                </c:pt>
                <c:pt idx="436">
                  <c:v>131.77500000000001</c:v>
                </c:pt>
                <c:pt idx="437">
                  <c:v>130.25299999999999</c:v>
                </c:pt>
                <c:pt idx="438">
                  <c:v>129.416</c:v>
                </c:pt>
                <c:pt idx="439">
                  <c:v>122.063</c:v>
                </c:pt>
                <c:pt idx="440">
                  <c:v>121.438</c:v>
                </c:pt>
                <c:pt idx="441">
                  <c:v>119.104</c:v>
                </c:pt>
                <c:pt idx="442">
                  <c:v>114.127</c:v>
                </c:pt>
                <c:pt idx="443">
                  <c:v>112.968</c:v>
                </c:pt>
                <c:pt idx="444">
                  <c:v>116.07299999999999</c:v>
                </c:pt>
                <c:pt idx="445">
                  <c:v>118.798</c:v>
                </c:pt>
                <c:pt idx="446">
                  <c:v>118.657</c:v>
                </c:pt>
                <c:pt idx="447">
                  <c:v>120.611</c:v>
                </c:pt>
                <c:pt idx="448">
                  <c:v>117.648</c:v>
                </c:pt>
                <c:pt idx="449">
                  <c:v>119.81</c:v>
                </c:pt>
                <c:pt idx="450">
                  <c:v>120.313</c:v>
                </c:pt>
                <c:pt idx="451">
                  <c:v>123.39100000000001</c:v>
                </c:pt>
                <c:pt idx="452">
                  <c:v>133.863</c:v>
                </c:pt>
                <c:pt idx="453">
                  <c:v>136.32599999999999</c:v>
                </c:pt>
                <c:pt idx="454">
                  <c:v>144.24600000000001</c:v>
                </c:pt>
                <c:pt idx="455">
                  <c:v>152.62899999999999</c:v>
                </c:pt>
                <c:pt idx="456">
                  <c:v>158.209</c:v>
                </c:pt>
                <c:pt idx="457">
                  <c:v>159.60400000000001</c:v>
                </c:pt>
                <c:pt idx="458">
                  <c:v>167.26499999999999</c:v>
                </c:pt>
                <c:pt idx="459">
                  <c:v>168.55699999999999</c:v>
                </c:pt>
                <c:pt idx="460">
                  <c:v>170.56200000000001</c:v>
                </c:pt>
                <c:pt idx="461">
                  <c:v>176.06399999999999</c:v>
                </c:pt>
                <c:pt idx="462">
                  <c:v>177.999</c:v>
                </c:pt>
                <c:pt idx="463">
                  <c:v>181.983</c:v>
                </c:pt>
                <c:pt idx="464">
                  <c:v>182.86199999999999</c:v>
                </c:pt>
                <c:pt idx="465">
                  <c:v>183.041</c:v>
                </c:pt>
                <c:pt idx="466">
                  <c:v>180.98099999999999</c:v>
                </c:pt>
                <c:pt idx="467">
                  <c:v>179.32499999999999</c:v>
                </c:pt>
                <c:pt idx="468">
                  <c:v>179.11600000000001</c:v>
                </c:pt>
                <c:pt idx="469">
                  <c:v>175.88800000000001</c:v>
                </c:pt>
                <c:pt idx="470">
                  <c:v>176.63</c:v>
                </c:pt>
                <c:pt idx="471">
                  <c:v>175.881</c:v>
                </c:pt>
                <c:pt idx="472">
                  <c:v>178.673</c:v>
                </c:pt>
                <c:pt idx="473">
                  <c:v>178.607</c:v>
                </c:pt>
                <c:pt idx="474">
                  <c:v>178.31100000000001</c:v>
                </c:pt>
                <c:pt idx="475">
                  <c:v>181.01900000000001</c:v>
                </c:pt>
                <c:pt idx="476">
                  <c:v>184.387</c:v>
                </c:pt>
                <c:pt idx="477">
                  <c:v>183.898</c:v>
                </c:pt>
                <c:pt idx="478">
                  <c:v>184.55099999999999</c:v>
                </c:pt>
                <c:pt idx="479">
                  <c:v>184.35499999999999</c:v>
                </c:pt>
                <c:pt idx="480">
                  <c:v>178.68799999999999</c:v>
                </c:pt>
                <c:pt idx="481">
                  <c:v>177.17500000000001</c:v>
                </c:pt>
                <c:pt idx="482">
                  <c:v>175.40199999999999</c:v>
                </c:pt>
                <c:pt idx="483">
                  <c:v>169.387</c:v>
                </c:pt>
                <c:pt idx="484">
                  <c:v>168.666</c:v>
                </c:pt>
                <c:pt idx="485">
                  <c:v>169.20699999999999</c:v>
                </c:pt>
                <c:pt idx="486">
                  <c:v>170.69399999999999</c:v>
                </c:pt>
                <c:pt idx="487">
                  <c:v>171.184</c:v>
                </c:pt>
                <c:pt idx="488">
                  <c:v>167.81899999999999</c:v>
                </c:pt>
                <c:pt idx="489">
                  <c:v>167.35400000000001</c:v>
                </c:pt>
                <c:pt idx="490">
                  <c:v>168.702</c:v>
                </c:pt>
                <c:pt idx="491">
                  <c:v>172.60499999999999</c:v>
                </c:pt>
                <c:pt idx="492">
                  <c:v>170.589</c:v>
                </c:pt>
                <c:pt idx="493">
                  <c:v>173.64</c:v>
                </c:pt>
                <c:pt idx="494">
                  <c:v>180.63499999999999</c:v>
                </c:pt>
                <c:pt idx="495">
                  <c:v>181.809</c:v>
                </c:pt>
                <c:pt idx="496">
                  <c:v>183.18299999999999</c:v>
                </c:pt>
                <c:pt idx="497">
                  <c:v>183.898</c:v>
                </c:pt>
                <c:pt idx="498">
                  <c:v>186.923</c:v>
                </c:pt>
                <c:pt idx="499">
                  <c:v>187.41</c:v>
                </c:pt>
                <c:pt idx="500">
                  <c:v>187.441</c:v>
                </c:pt>
                <c:pt idx="501">
                  <c:v>188.04599999999999</c:v>
                </c:pt>
                <c:pt idx="502">
                  <c:v>189.23699999999999</c:v>
                </c:pt>
                <c:pt idx="503">
                  <c:v>190.06700000000001</c:v>
                </c:pt>
                <c:pt idx="504">
                  <c:v>192.172</c:v>
                </c:pt>
                <c:pt idx="505">
                  <c:v>189.77600000000001</c:v>
                </c:pt>
                <c:pt idx="506">
                  <c:v>194.875</c:v>
                </c:pt>
                <c:pt idx="507">
                  <c:v>203.107</c:v>
                </c:pt>
                <c:pt idx="508">
                  <c:v>208.297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0F-49E6-9F1B-069E00EEF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directH!$B$6</c:f>
              <c:strCache>
                <c:ptCount val="1"/>
                <c:pt idx="0">
                  <c:v>SOLBBB 5.869 PERP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directH!$F$5:$IU$5</c:f>
              <c:numCache>
                <c:formatCode>dd\ mmm\ 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directH!$F$12:$IU$12</c:f>
              <c:numCache>
                <c:formatCode>0</c:formatCode>
                <c:ptCount val="250"/>
                <c:pt idx="0">
                  <c:v>32.185000000000002</c:v>
                </c:pt>
                <c:pt idx="1">
                  <c:v>38.180000000000007</c:v>
                </c:pt>
                <c:pt idx="2">
                  <c:v>45.09699999999998</c:v>
                </c:pt>
                <c:pt idx="3">
                  <c:v>48.174000000000035</c:v>
                </c:pt>
                <c:pt idx="4">
                  <c:v>47.720000000000027</c:v>
                </c:pt>
                <c:pt idx="5">
                  <c:v>52.194000000000017</c:v>
                </c:pt>
                <c:pt idx="6">
                  <c:v>49.452999999999975</c:v>
                </c:pt>
                <c:pt idx="7">
                  <c:v>44.093000000000018</c:v>
                </c:pt>
                <c:pt idx="8">
                  <c:v>39.711000000000013</c:v>
                </c:pt>
                <c:pt idx="9">
                  <c:v>42.15100000000001</c:v>
                </c:pt>
                <c:pt idx="10">
                  <c:v>43.499000000000024</c:v>
                </c:pt>
                <c:pt idx="11">
                  <c:v>39.288000000000011</c:v>
                </c:pt>
                <c:pt idx="12">
                  <c:v>32.069999999999993</c:v>
                </c:pt>
                <c:pt idx="13">
                  <c:v>40.367999999999995</c:v>
                </c:pt>
                <c:pt idx="14">
                  <c:v>17.661000000000001</c:v>
                </c:pt>
                <c:pt idx="15">
                  <c:v>2.8249999999999886</c:v>
                </c:pt>
                <c:pt idx="16">
                  <c:v>-4.8460000000000036</c:v>
                </c:pt>
                <c:pt idx="17">
                  <c:v>-27.334000000000003</c:v>
                </c:pt>
                <c:pt idx="18">
                  <c:v>-54.577000000000027</c:v>
                </c:pt>
                <c:pt idx="19">
                  <c:v>-54.19</c:v>
                </c:pt>
                <c:pt idx="20">
                  <c:v>-23.656000000000006</c:v>
                </c:pt>
                <c:pt idx="21">
                  <c:v>-6.9529999999999745</c:v>
                </c:pt>
                <c:pt idx="22">
                  <c:v>14.865000000000009</c:v>
                </c:pt>
                <c:pt idx="23">
                  <c:v>18.107000000000028</c:v>
                </c:pt>
                <c:pt idx="24">
                  <c:v>21.90300000000002</c:v>
                </c:pt>
                <c:pt idx="25">
                  <c:v>16.239000000000033</c:v>
                </c:pt>
                <c:pt idx="26">
                  <c:v>11.031999999999982</c:v>
                </c:pt>
                <c:pt idx="27">
                  <c:v>4.7119999999999891</c:v>
                </c:pt>
                <c:pt idx="28">
                  <c:v>62.81</c:v>
                </c:pt>
                <c:pt idx="29">
                  <c:v>5.5840000000000032</c:v>
                </c:pt>
                <c:pt idx="30">
                  <c:v>-5.1059999999999945</c:v>
                </c:pt>
                <c:pt idx="31">
                  <c:v>1.507000000000005</c:v>
                </c:pt>
                <c:pt idx="32">
                  <c:v>3.5860000000000127</c:v>
                </c:pt>
                <c:pt idx="33">
                  <c:v>6.7789999999999964</c:v>
                </c:pt>
                <c:pt idx="34">
                  <c:v>4.375</c:v>
                </c:pt>
                <c:pt idx="35">
                  <c:v>0.61700000000001864</c:v>
                </c:pt>
                <c:pt idx="36">
                  <c:v>-24.201999999999998</c:v>
                </c:pt>
                <c:pt idx="37">
                  <c:v>-16.265999999999963</c:v>
                </c:pt>
                <c:pt idx="38">
                  <c:v>-19.846000000000004</c:v>
                </c:pt>
                <c:pt idx="39">
                  <c:v>7.410000000000025</c:v>
                </c:pt>
                <c:pt idx="40">
                  <c:v>-24.850999999999999</c:v>
                </c:pt>
                <c:pt idx="41">
                  <c:v>-15.20799999999997</c:v>
                </c:pt>
                <c:pt idx="42">
                  <c:v>-15.884000000000015</c:v>
                </c:pt>
                <c:pt idx="43">
                  <c:v>-16.391999999999996</c:v>
                </c:pt>
                <c:pt idx="44">
                  <c:v>-29.105999999999995</c:v>
                </c:pt>
                <c:pt idx="45">
                  <c:v>-35.062000000000012</c:v>
                </c:pt>
                <c:pt idx="46">
                  <c:v>-30.55400000000003</c:v>
                </c:pt>
                <c:pt idx="47">
                  <c:v>-29.671999999999969</c:v>
                </c:pt>
                <c:pt idx="48">
                  <c:v>-23.591000000000008</c:v>
                </c:pt>
                <c:pt idx="49">
                  <c:v>-17.163999999999987</c:v>
                </c:pt>
                <c:pt idx="50">
                  <c:v>-16.053999999999974</c:v>
                </c:pt>
                <c:pt idx="51">
                  <c:v>-16.644000000000005</c:v>
                </c:pt>
                <c:pt idx="52">
                  <c:v>-22.632000000000005</c:v>
                </c:pt>
                <c:pt idx="53">
                  <c:v>-23.081000000000017</c:v>
                </c:pt>
                <c:pt idx="54">
                  <c:v>-24.894999999999982</c:v>
                </c:pt>
                <c:pt idx="55">
                  <c:v>-36.710999999999956</c:v>
                </c:pt>
                <c:pt idx="56">
                  <c:v>-23.73599999999999</c:v>
                </c:pt>
                <c:pt idx="57">
                  <c:v>-4.875</c:v>
                </c:pt>
                <c:pt idx="58">
                  <c:v>45.276999999999987</c:v>
                </c:pt>
                <c:pt idx="59">
                  <c:v>33.012</c:v>
                </c:pt>
                <c:pt idx="60">
                  <c:v>29.007000000000005</c:v>
                </c:pt>
                <c:pt idx="61">
                  <c:v>31.135000000000048</c:v>
                </c:pt>
                <c:pt idx="62">
                  <c:v>36.496000000000038</c:v>
                </c:pt>
                <c:pt idx="63">
                  <c:v>40.012</c:v>
                </c:pt>
                <c:pt idx="64">
                  <c:v>48.125999999999976</c:v>
                </c:pt>
                <c:pt idx="65">
                  <c:v>40.724000000000046</c:v>
                </c:pt>
                <c:pt idx="66">
                  <c:v>52.031000000000006</c:v>
                </c:pt>
                <c:pt idx="67">
                  <c:v>55.293999999999983</c:v>
                </c:pt>
                <c:pt idx="68">
                  <c:v>65.178999999999974</c:v>
                </c:pt>
                <c:pt idx="69">
                  <c:v>94.549000000000035</c:v>
                </c:pt>
                <c:pt idx="70">
                  <c:v>92.47500000000008</c:v>
                </c:pt>
                <c:pt idx="71">
                  <c:v>93.978000000000009</c:v>
                </c:pt>
                <c:pt idx="72">
                  <c:v>73.547000000000025</c:v>
                </c:pt>
                <c:pt idx="73">
                  <c:v>60.478000000000009</c:v>
                </c:pt>
                <c:pt idx="74">
                  <c:v>0.63899999999995316</c:v>
                </c:pt>
                <c:pt idx="75">
                  <c:v>-18.725000000000023</c:v>
                </c:pt>
                <c:pt idx="76">
                  <c:v>-45.76400000000001</c:v>
                </c:pt>
                <c:pt idx="77">
                  <c:v>-78.056000000000012</c:v>
                </c:pt>
                <c:pt idx="78">
                  <c:v>-93.141999999999996</c:v>
                </c:pt>
                <c:pt idx="79">
                  <c:v>-93.537000000000006</c:v>
                </c:pt>
                <c:pt idx="80">
                  <c:v>-84.108000000000004</c:v>
                </c:pt>
                <c:pt idx="81">
                  <c:v>-84.091999999999985</c:v>
                </c:pt>
                <c:pt idx="82">
                  <c:v>-82.09</c:v>
                </c:pt>
                <c:pt idx="83">
                  <c:v>-79.39</c:v>
                </c:pt>
                <c:pt idx="84">
                  <c:v>-84.623000000000005</c:v>
                </c:pt>
                <c:pt idx="85">
                  <c:v>-80.364000000000004</c:v>
                </c:pt>
                <c:pt idx="86">
                  <c:v>-79.001000000000005</c:v>
                </c:pt>
                <c:pt idx="87">
                  <c:v>-85.11</c:v>
                </c:pt>
                <c:pt idx="88">
                  <c:v>-76.736000000000004</c:v>
                </c:pt>
                <c:pt idx="89">
                  <c:v>-84.037000000000006</c:v>
                </c:pt>
                <c:pt idx="90">
                  <c:v>-90.960999999999999</c:v>
                </c:pt>
                <c:pt idx="91">
                  <c:v>-88.855999999999995</c:v>
                </c:pt>
                <c:pt idx="92">
                  <c:v>-91.029999999999987</c:v>
                </c:pt>
                <c:pt idx="93">
                  <c:v>-89.905999999999992</c:v>
                </c:pt>
                <c:pt idx="94">
                  <c:v>-89.715999999999994</c:v>
                </c:pt>
                <c:pt idx="95">
                  <c:v>-89.033000000000001</c:v>
                </c:pt>
                <c:pt idx="96">
                  <c:v>-90.295999999999992</c:v>
                </c:pt>
                <c:pt idx="97">
                  <c:v>-91.49499999999999</c:v>
                </c:pt>
                <c:pt idx="98">
                  <c:v>-89.17</c:v>
                </c:pt>
                <c:pt idx="99">
                  <c:v>-89.739000000000019</c:v>
                </c:pt>
                <c:pt idx="100">
                  <c:v>-93.65100000000001</c:v>
                </c:pt>
                <c:pt idx="101">
                  <c:v>-96.622</c:v>
                </c:pt>
                <c:pt idx="102">
                  <c:v>-94.509999999999991</c:v>
                </c:pt>
                <c:pt idx="103">
                  <c:v>-92.446000000000012</c:v>
                </c:pt>
                <c:pt idx="104">
                  <c:v>-94.503000000000014</c:v>
                </c:pt>
                <c:pt idx="105">
                  <c:v>-96.787000000000006</c:v>
                </c:pt>
                <c:pt idx="106">
                  <c:v>-97.775000000000006</c:v>
                </c:pt>
                <c:pt idx="107">
                  <c:v>-90.567999999999998</c:v>
                </c:pt>
                <c:pt idx="108">
                  <c:v>-83.772000000000006</c:v>
                </c:pt>
                <c:pt idx="109">
                  <c:v>-84.066999999999993</c:v>
                </c:pt>
                <c:pt idx="110">
                  <c:v>-86.35799999999999</c:v>
                </c:pt>
                <c:pt idx="111">
                  <c:v>-79.905000000000015</c:v>
                </c:pt>
                <c:pt idx="112">
                  <c:v>-79.704999999999998</c:v>
                </c:pt>
                <c:pt idx="113">
                  <c:v>-80.816999999999993</c:v>
                </c:pt>
                <c:pt idx="114">
                  <c:v>-78.771000000000001</c:v>
                </c:pt>
                <c:pt idx="115">
                  <c:v>-77.442999999999984</c:v>
                </c:pt>
                <c:pt idx="116">
                  <c:v>-78.132999999999981</c:v>
                </c:pt>
                <c:pt idx="117">
                  <c:v>-81.175000000000011</c:v>
                </c:pt>
                <c:pt idx="118">
                  <c:v>-78.376000000000005</c:v>
                </c:pt>
                <c:pt idx="119">
                  <c:v>-77.352000000000004</c:v>
                </c:pt>
                <c:pt idx="120">
                  <c:v>-78.185000000000002</c:v>
                </c:pt>
                <c:pt idx="121">
                  <c:v>-79.900999999999982</c:v>
                </c:pt>
                <c:pt idx="122">
                  <c:v>-79.849999999999994</c:v>
                </c:pt>
                <c:pt idx="123">
                  <c:v>-81.128</c:v>
                </c:pt>
                <c:pt idx="124">
                  <c:v>-82.24499999999999</c:v>
                </c:pt>
                <c:pt idx="125">
                  <c:v>-81.588999999999984</c:v>
                </c:pt>
                <c:pt idx="126">
                  <c:v>-81.858999999999995</c:v>
                </c:pt>
                <c:pt idx="127">
                  <c:v>-81.209999999999994</c:v>
                </c:pt>
                <c:pt idx="128">
                  <c:v>-76.81</c:v>
                </c:pt>
                <c:pt idx="129">
                  <c:v>-77.680999999999997</c:v>
                </c:pt>
                <c:pt idx="130">
                  <c:v>-82.613</c:v>
                </c:pt>
                <c:pt idx="131">
                  <c:v>-72.159000000000006</c:v>
                </c:pt>
                <c:pt idx="132">
                  <c:v>-76.555000000000007</c:v>
                </c:pt>
                <c:pt idx="133">
                  <c:v>-75.707999999999984</c:v>
                </c:pt>
                <c:pt idx="134">
                  <c:v>-77.352000000000004</c:v>
                </c:pt>
                <c:pt idx="135">
                  <c:v>-78.948999999999998</c:v>
                </c:pt>
                <c:pt idx="136">
                  <c:v>-80.673000000000002</c:v>
                </c:pt>
                <c:pt idx="137">
                  <c:v>-80.896999999999991</c:v>
                </c:pt>
                <c:pt idx="138">
                  <c:v>-80.454999999999998</c:v>
                </c:pt>
                <c:pt idx="139">
                  <c:v>-86.231999999999999</c:v>
                </c:pt>
                <c:pt idx="140">
                  <c:v>-87.331000000000017</c:v>
                </c:pt>
                <c:pt idx="141">
                  <c:v>-84.608000000000004</c:v>
                </c:pt>
                <c:pt idx="142">
                  <c:v>-88.782000000000011</c:v>
                </c:pt>
                <c:pt idx="143">
                  <c:v>-92.183999999999983</c:v>
                </c:pt>
                <c:pt idx="144">
                  <c:v>-94.984999999999999</c:v>
                </c:pt>
                <c:pt idx="145">
                  <c:v>-100.28799999999998</c:v>
                </c:pt>
                <c:pt idx="146">
                  <c:v>-104.11699999999999</c:v>
                </c:pt>
                <c:pt idx="147">
                  <c:v>-101.776</c:v>
                </c:pt>
                <c:pt idx="148">
                  <c:v>-103.98399999999999</c:v>
                </c:pt>
                <c:pt idx="149">
                  <c:v>-104.279</c:v>
                </c:pt>
                <c:pt idx="150">
                  <c:v>-106.02</c:v>
                </c:pt>
                <c:pt idx="151">
                  <c:v>-105.255</c:v>
                </c:pt>
                <c:pt idx="152">
                  <c:v>-107.62199999999999</c:v>
                </c:pt>
                <c:pt idx="153">
                  <c:v>-110.288</c:v>
                </c:pt>
                <c:pt idx="154">
                  <c:v>-110.28</c:v>
                </c:pt>
                <c:pt idx="155">
                  <c:v>-110.37300000000002</c:v>
                </c:pt>
                <c:pt idx="156">
                  <c:v>-108.286</c:v>
                </c:pt>
                <c:pt idx="157">
                  <c:v>-103.14400000000001</c:v>
                </c:pt>
                <c:pt idx="158">
                  <c:v>-105.345</c:v>
                </c:pt>
                <c:pt idx="159">
                  <c:v>-105.83199999999999</c:v>
                </c:pt>
                <c:pt idx="160">
                  <c:v>-102.191</c:v>
                </c:pt>
                <c:pt idx="161">
                  <c:v>-97.875</c:v>
                </c:pt>
                <c:pt idx="162">
                  <c:v>-97.421000000000021</c:v>
                </c:pt>
                <c:pt idx="163">
                  <c:v>-97.625000000000014</c:v>
                </c:pt>
                <c:pt idx="164">
                  <c:v>-97.471000000000018</c:v>
                </c:pt>
                <c:pt idx="165">
                  <c:v>-96.607000000000014</c:v>
                </c:pt>
                <c:pt idx="166">
                  <c:v>-95.266000000000005</c:v>
                </c:pt>
                <c:pt idx="167">
                  <c:v>-95.938999999999993</c:v>
                </c:pt>
                <c:pt idx="168">
                  <c:v>-98.869</c:v>
                </c:pt>
                <c:pt idx="169">
                  <c:v>-100.477</c:v>
                </c:pt>
                <c:pt idx="170">
                  <c:v>-98.691000000000017</c:v>
                </c:pt>
                <c:pt idx="171">
                  <c:v>-99.110000000000014</c:v>
                </c:pt>
                <c:pt idx="172">
                  <c:v>-98.923999999999992</c:v>
                </c:pt>
                <c:pt idx="173">
                  <c:v>-102.19499999999999</c:v>
                </c:pt>
                <c:pt idx="174">
                  <c:v>-103.41799999999999</c:v>
                </c:pt>
                <c:pt idx="175">
                  <c:v>-103.501</c:v>
                </c:pt>
                <c:pt idx="176">
                  <c:v>-104.273</c:v>
                </c:pt>
                <c:pt idx="177">
                  <c:v>-105.708</c:v>
                </c:pt>
                <c:pt idx="178">
                  <c:v>-107.965</c:v>
                </c:pt>
                <c:pt idx="179">
                  <c:v>-110.03400000000001</c:v>
                </c:pt>
                <c:pt idx="180">
                  <c:v>-109.09200000000001</c:v>
                </c:pt>
                <c:pt idx="181">
                  <c:v>-111.023</c:v>
                </c:pt>
                <c:pt idx="182">
                  <c:v>-112.264</c:v>
                </c:pt>
                <c:pt idx="183">
                  <c:v>-112.06700000000001</c:v>
                </c:pt>
                <c:pt idx="184">
                  <c:v>-112.89700000000001</c:v>
                </c:pt>
                <c:pt idx="185">
                  <c:v>-114.32299999999999</c:v>
                </c:pt>
                <c:pt idx="186">
                  <c:v>-117.17299999999999</c:v>
                </c:pt>
                <c:pt idx="187">
                  <c:v>-115.976</c:v>
                </c:pt>
                <c:pt idx="188">
                  <c:v>-116.706</c:v>
                </c:pt>
                <c:pt idx="189">
                  <c:v>-117.78599999999999</c:v>
                </c:pt>
                <c:pt idx="190">
                  <c:v>-113.33899999999998</c:v>
                </c:pt>
                <c:pt idx="191">
                  <c:v>-112.94999999999999</c:v>
                </c:pt>
                <c:pt idx="192">
                  <c:v>-115.70699999999998</c:v>
                </c:pt>
                <c:pt idx="193">
                  <c:v>-117.97000000000001</c:v>
                </c:pt>
                <c:pt idx="194">
                  <c:v>-120.831</c:v>
                </c:pt>
                <c:pt idx="195">
                  <c:v>-119.812</c:v>
                </c:pt>
                <c:pt idx="196">
                  <c:v>-118.69200000000001</c:v>
                </c:pt>
                <c:pt idx="197">
                  <c:v>-117.387</c:v>
                </c:pt>
                <c:pt idx="198">
                  <c:v>-114.71700000000001</c:v>
                </c:pt>
                <c:pt idx="199">
                  <c:v>-117.88099999999999</c:v>
                </c:pt>
                <c:pt idx="200">
                  <c:v>-117.28299999999999</c:v>
                </c:pt>
                <c:pt idx="201">
                  <c:v>-122.16499999999999</c:v>
                </c:pt>
                <c:pt idx="202">
                  <c:v>-121.36800000000001</c:v>
                </c:pt>
                <c:pt idx="203">
                  <c:v>-116.78999999999999</c:v>
                </c:pt>
                <c:pt idx="204">
                  <c:v>-116.26899999999999</c:v>
                </c:pt>
                <c:pt idx="205">
                  <c:v>-117.25099999999999</c:v>
                </c:pt>
                <c:pt idx="206">
                  <c:v>-121.80199999999999</c:v>
                </c:pt>
                <c:pt idx="207">
                  <c:v>-118.997</c:v>
                </c:pt>
                <c:pt idx="208">
                  <c:v>-112.34899999999999</c:v>
                </c:pt>
                <c:pt idx="209">
                  <c:v>-110.93600000000001</c:v>
                </c:pt>
                <c:pt idx="210">
                  <c:v>-115.211</c:v>
                </c:pt>
                <c:pt idx="211">
                  <c:v>-118.562</c:v>
                </c:pt>
                <c:pt idx="212">
                  <c:v>-119.71499999999999</c:v>
                </c:pt>
                <c:pt idx="213">
                  <c:v>-122.087</c:v>
                </c:pt>
                <c:pt idx="214">
                  <c:v>-117.14100000000001</c:v>
                </c:pt>
                <c:pt idx="215">
                  <c:v>-118.1</c:v>
                </c:pt>
                <c:pt idx="216">
                  <c:v>-121.88400000000001</c:v>
                </c:pt>
                <c:pt idx="217">
                  <c:v>-124.68400000000001</c:v>
                </c:pt>
                <c:pt idx="218">
                  <c:v>-122.733</c:v>
                </c:pt>
                <c:pt idx="219">
                  <c:v>-118.37299999999999</c:v>
                </c:pt>
                <c:pt idx="220">
                  <c:v>-117.913</c:v>
                </c:pt>
                <c:pt idx="221">
                  <c:v>-119.34599999999999</c:v>
                </c:pt>
                <c:pt idx="222">
                  <c:v>-119.91899999999998</c:v>
                </c:pt>
                <c:pt idx="223">
                  <c:v>-124.52</c:v>
                </c:pt>
                <c:pt idx="224">
                  <c:v>-126.94400000000002</c:v>
                </c:pt>
                <c:pt idx="225">
                  <c:v>-120.11200000000001</c:v>
                </c:pt>
                <c:pt idx="226">
                  <c:v>-118.274</c:v>
                </c:pt>
                <c:pt idx="227">
                  <c:v>-116.804</c:v>
                </c:pt>
                <c:pt idx="228">
                  <c:v>-118.997</c:v>
                </c:pt>
                <c:pt idx="229">
                  <c:v>-118.46599999999999</c:v>
                </c:pt>
                <c:pt idx="230">
                  <c:v>-119.18400000000001</c:v>
                </c:pt>
                <c:pt idx="231">
                  <c:v>-117.43699999999998</c:v>
                </c:pt>
                <c:pt idx="232">
                  <c:v>-118.14499999999998</c:v>
                </c:pt>
                <c:pt idx="233">
                  <c:v>-115.26400000000001</c:v>
                </c:pt>
                <c:pt idx="234">
                  <c:v>-111.93899999999999</c:v>
                </c:pt>
                <c:pt idx="235">
                  <c:v>-106.753</c:v>
                </c:pt>
                <c:pt idx="236">
                  <c:v>-106.36799999999999</c:v>
                </c:pt>
                <c:pt idx="237">
                  <c:v>-99.003999999999991</c:v>
                </c:pt>
                <c:pt idx="238">
                  <c:v>-93.676000000000016</c:v>
                </c:pt>
                <c:pt idx="239">
                  <c:v>-91.295000000000002</c:v>
                </c:pt>
                <c:pt idx="240">
                  <c:v>-93.412000000000006</c:v>
                </c:pt>
                <c:pt idx="241">
                  <c:v>-92.959000000000003</c:v>
                </c:pt>
                <c:pt idx="242">
                  <c:v>-93.436999999999998</c:v>
                </c:pt>
                <c:pt idx="243">
                  <c:v>-91.791000000000011</c:v>
                </c:pt>
                <c:pt idx="244">
                  <c:v>-91.535000000000011</c:v>
                </c:pt>
                <c:pt idx="245">
                  <c:v>-87.766000000000005</c:v>
                </c:pt>
                <c:pt idx="246">
                  <c:v>-85.043999999999983</c:v>
                </c:pt>
                <c:pt idx="247">
                  <c:v>-82.617000000000004</c:v>
                </c:pt>
                <c:pt idx="248">
                  <c:v>-80.715999999999994</c:v>
                </c:pt>
                <c:pt idx="249">
                  <c:v>-78.169000000000011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E-4EB8-801E-2DA3C2B97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directH!$C$18</c:f>
              <c:strCache>
                <c:ptCount val="1"/>
                <c:pt idx="0">
                  <c:v>SOLBBB 5.869 PERP-SOLBBB 4 1/4 PERP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directH!$F$5:$IU$5</c:f>
              <c:numCache>
                <c:formatCode>dd\ mmm\ yy</c:formatCode>
                <c:ptCount val="250"/>
                <c:pt idx="0">
                  <c:v>44005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directH!$F$18:$IU$18</c:f>
              <c:numCache>
                <c:formatCode>0</c:formatCode>
                <c:ptCount val="250"/>
                <c:pt idx="0">
                  <c:v>6.4990000000000236</c:v>
                </c:pt>
                <c:pt idx="1">
                  <c:v>6.55499999999995</c:v>
                </c:pt>
                <c:pt idx="2">
                  <c:v>6.06899999999996</c:v>
                </c:pt>
                <c:pt idx="3">
                  <c:v>5.13900000000001</c:v>
                </c:pt>
                <c:pt idx="4">
                  <c:v>4.4529999999999745</c:v>
                </c:pt>
                <c:pt idx="5">
                  <c:v>4.6349999999999909</c:v>
                </c:pt>
                <c:pt idx="6">
                  <c:v>8.9519999999999982</c:v>
                </c:pt>
                <c:pt idx="7">
                  <c:v>14.269999999999982</c:v>
                </c:pt>
                <c:pt idx="8">
                  <c:v>13.127999999999986</c:v>
                </c:pt>
                <c:pt idx="9">
                  <c:v>12.050000000000011</c:v>
                </c:pt>
                <c:pt idx="10">
                  <c:v>14.52800000000002</c:v>
                </c:pt>
                <c:pt idx="11">
                  <c:v>18.295000000000016</c:v>
                </c:pt>
                <c:pt idx="12">
                  <c:v>20.040999999999997</c:v>
                </c:pt>
                <c:pt idx="13">
                  <c:v>18.694999999999993</c:v>
                </c:pt>
                <c:pt idx="14">
                  <c:v>18.555999999999983</c:v>
                </c:pt>
                <c:pt idx="15">
                  <c:v>20.5</c:v>
                </c:pt>
                <c:pt idx="16">
                  <c:v>20.267999999999972</c:v>
                </c:pt>
                <c:pt idx="17">
                  <c:v>22.747000000000014</c:v>
                </c:pt>
                <c:pt idx="18">
                  <c:v>28.665999999999997</c:v>
                </c:pt>
                <c:pt idx="19">
                  <c:v>29.506000000000029</c:v>
                </c:pt>
                <c:pt idx="20">
                  <c:v>24.563999999999965</c:v>
                </c:pt>
                <c:pt idx="21">
                  <c:v>14.139999999999986</c:v>
                </c:pt>
                <c:pt idx="22">
                  <c:v>10.597000000000037</c:v>
                </c:pt>
                <c:pt idx="23">
                  <c:v>9.7450000000000045</c:v>
                </c:pt>
                <c:pt idx="24">
                  <c:v>11.827999999999975</c:v>
                </c:pt>
                <c:pt idx="25">
                  <c:v>16.295000000000016</c:v>
                </c:pt>
                <c:pt idx="26">
                  <c:v>16.634999999999991</c:v>
                </c:pt>
                <c:pt idx="27">
                  <c:v>13.301999999999964</c:v>
                </c:pt>
                <c:pt idx="28">
                  <c:v>-5.0900000000000318</c:v>
                </c:pt>
                <c:pt idx="29">
                  <c:v>15.808999999999969</c:v>
                </c:pt>
                <c:pt idx="30">
                  <c:v>22.038000000000011</c:v>
                </c:pt>
                <c:pt idx="31">
                  <c:v>28.353999999999985</c:v>
                </c:pt>
                <c:pt idx="32">
                  <c:v>28.975999999999999</c:v>
                </c:pt>
                <c:pt idx="33">
                  <c:v>30.274000000000001</c:v>
                </c:pt>
                <c:pt idx="34">
                  <c:v>31.636000000000024</c:v>
                </c:pt>
                <c:pt idx="35">
                  <c:v>33.251999999999953</c:v>
                </c:pt>
                <c:pt idx="36">
                  <c:v>34.954999999999984</c:v>
                </c:pt>
                <c:pt idx="37">
                  <c:v>41.543999999999983</c:v>
                </c:pt>
                <c:pt idx="38">
                  <c:v>37.307000000000016</c:v>
                </c:pt>
                <c:pt idx="39">
                  <c:v>8.6589999999999918</c:v>
                </c:pt>
                <c:pt idx="40">
                  <c:v>38.870000000000005</c:v>
                </c:pt>
                <c:pt idx="41">
                  <c:v>43.052000000000021</c:v>
                </c:pt>
                <c:pt idx="42">
                  <c:v>46.680000000000007</c:v>
                </c:pt>
                <c:pt idx="43">
                  <c:v>53.165999999999997</c:v>
                </c:pt>
                <c:pt idx="44">
                  <c:v>53.023000000000025</c:v>
                </c:pt>
                <c:pt idx="45">
                  <c:v>53.617999999999995</c:v>
                </c:pt>
                <c:pt idx="46">
                  <c:v>60.937999999999988</c:v>
                </c:pt>
                <c:pt idx="47">
                  <c:v>62.637999999999977</c:v>
                </c:pt>
                <c:pt idx="48">
                  <c:v>71.34699999999998</c:v>
                </c:pt>
                <c:pt idx="49">
                  <c:v>69.817999999999984</c:v>
                </c:pt>
                <c:pt idx="50">
                  <c:v>77.801999999999964</c:v>
                </c:pt>
                <c:pt idx="51">
                  <c:v>84.276999999999987</c:v>
                </c:pt>
                <c:pt idx="52">
                  <c:v>90.90500000000003</c:v>
                </c:pt>
                <c:pt idx="53">
                  <c:v>94.250999999999976</c:v>
                </c:pt>
                <c:pt idx="54">
                  <c:v>95.201999999999998</c:v>
                </c:pt>
                <c:pt idx="55">
                  <c:v>97.127999999999986</c:v>
                </c:pt>
                <c:pt idx="56">
                  <c:v>100.96499999999997</c:v>
                </c:pt>
                <c:pt idx="57">
                  <c:v>98.827999999999975</c:v>
                </c:pt>
                <c:pt idx="58">
                  <c:v>86.528999999999996</c:v>
                </c:pt>
                <c:pt idx="59">
                  <c:v>87.425999999999988</c:v>
                </c:pt>
                <c:pt idx="60">
                  <c:v>86.115999999999985</c:v>
                </c:pt>
                <c:pt idx="61">
                  <c:v>85.593000000000018</c:v>
                </c:pt>
                <c:pt idx="62">
                  <c:v>88.964000000000055</c:v>
                </c:pt>
                <c:pt idx="63">
                  <c:v>87.928999999999974</c:v>
                </c:pt>
                <c:pt idx="64">
                  <c:v>89.913000000000011</c:v>
                </c:pt>
                <c:pt idx="65">
                  <c:v>95.43</c:v>
                </c:pt>
                <c:pt idx="66">
                  <c:v>93.501000000000033</c:v>
                </c:pt>
                <c:pt idx="67">
                  <c:v>90.30800000000005</c:v>
                </c:pt>
                <c:pt idx="68">
                  <c:v>90.087999999999965</c:v>
                </c:pt>
                <c:pt idx="69">
                  <c:v>100.21799999999996</c:v>
                </c:pt>
                <c:pt idx="70">
                  <c:v>90.088000000000022</c:v>
                </c:pt>
                <c:pt idx="71">
                  <c:v>79.008999999999958</c:v>
                </c:pt>
                <c:pt idx="72">
                  <c:v>73.268999999999949</c:v>
                </c:pt>
                <c:pt idx="73">
                  <c:v>63.870000000000061</c:v>
                </c:pt>
                <c:pt idx="74">
                  <c:v>53.711000000000013</c:v>
                </c:pt>
                <c:pt idx="75">
                  <c:v>38.784999999999968</c:v>
                </c:pt>
                <c:pt idx="76">
                  <c:v>32.613</c:v>
                </c:pt>
                <c:pt idx="77">
                  <c:v>32.218999999999994</c:v>
                </c:pt>
                <c:pt idx="78">
                  <c:v>28.024000000000001</c:v>
                </c:pt>
                <c:pt idx="79">
                  <c:v>23.102999999999952</c:v>
                </c:pt>
                <c:pt idx="80">
                  <c:v>24.42900000000003</c:v>
                </c:pt>
                <c:pt idx="81">
                  <c:v>25.525000000000006</c:v>
                </c:pt>
                <c:pt idx="82">
                  <c:v>24.125</c:v>
                </c:pt>
                <c:pt idx="83">
                  <c:v>24.942000000000007</c:v>
                </c:pt>
                <c:pt idx="84">
                  <c:v>25.575000000000017</c:v>
                </c:pt>
                <c:pt idx="85">
                  <c:v>24.570999999999998</c:v>
                </c:pt>
                <c:pt idx="86">
                  <c:v>25.222000000000008</c:v>
                </c:pt>
                <c:pt idx="87">
                  <c:v>23.670999999999992</c:v>
                </c:pt>
                <c:pt idx="88">
                  <c:v>21.648000000000025</c:v>
                </c:pt>
                <c:pt idx="89">
                  <c:v>17.603999999999985</c:v>
                </c:pt>
                <c:pt idx="90">
                  <c:v>15.088999999999999</c:v>
                </c:pt>
                <c:pt idx="91">
                  <c:v>17.567999999999984</c:v>
                </c:pt>
                <c:pt idx="92">
                  <c:v>15.859000000000009</c:v>
                </c:pt>
                <c:pt idx="93">
                  <c:v>15.419999999999987</c:v>
                </c:pt>
                <c:pt idx="94">
                  <c:v>15.840000000000003</c:v>
                </c:pt>
                <c:pt idx="95">
                  <c:v>15.865000000000009</c:v>
                </c:pt>
                <c:pt idx="96">
                  <c:v>15.317000000000007</c:v>
                </c:pt>
                <c:pt idx="97">
                  <c:v>15.990000000000009</c:v>
                </c:pt>
                <c:pt idx="98">
                  <c:v>15.013000000000005</c:v>
                </c:pt>
                <c:pt idx="99">
                  <c:v>15.858000000000004</c:v>
                </c:pt>
                <c:pt idx="100">
                  <c:v>15.810000000000002</c:v>
                </c:pt>
                <c:pt idx="101">
                  <c:v>16.015000000000015</c:v>
                </c:pt>
                <c:pt idx="102">
                  <c:v>15.036000000000001</c:v>
                </c:pt>
                <c:pt idx="103">
                  <c:v>12.451999999999998</c:v>
                </c:pt>
                <c:pt idx="104">
                  <c:v>13.114999999999981</c:v>
                </c:pt>
                <c:pt idx="105">
                  <c:v>11.733000000000004</c:v>
                </c:pt>
                <c:pt idx="106">
                  <c:v>10.490000000000009</c:v>
                </c:pt>
                <c:pt idx="107">
                  <c:v>8.5209999999999866</c:v>
                </c:pt>
                <c:pt idx="108">
                  <c:v>9.1709999999999923</c:v>
                </c:pt>
                <c:pt idx="109">
                  <c:v>9.8739999999999952</c:v>
                </c:pt>
                <c:pt idx="110">
                  <c:v>11.566999999999979</c:v>
                </c:pt>
                <c:pt idx="111">
                  <c:v>11.146999999999991</c:v>
                </c:pt>
                <c:pt idx="112">
                  <c:v>12.742999999999995</c:v>
                </c:pt>
                <c:pt idx="113">
                  <c:v>13.203000000000003</c:v>
                </c:pt>
                <c:pt idx="114">
                  <c:v>13.544999999999987</c:v>
                </c:pt>
                <c:pt idx="115">
                  <c:v>13.978999999999985</c:v>
                </c:pt>
                <c:pt idx="116">
                  <c:v>17.819999999999993</c:v>
                </c:pt>
                <c:pt idx="117">
                  <c:v>20.195999999999998</c:v>
                </c:pt>
                <c:pt idx="118">
                  <c:v>21.657999999999987</c:v>
                </c:pt>
                <c:pt idx="119">
                  <c:v>22.628999999999991</c:v>
                </c:pt>
                <c:pt idx="120">
                  <c:v>22.879000000000019</c:v>
                </c:pt>
                <c:pt idx="121">
                  <c:v>22.74199999999999</c:v>
                </c:pt>
                <c:pt idx="122">
                  <c:v>22.070999999999998</c:v>
                </c:pt>
                <c:pt idx="123">
                  <c:v>20.615999999999985</c:v>
                </c:pt>
                <c:pt idx="124">
                  <c:v>22.573999999999984</c:v>
                </c:pt>
                <c:pt idx="125">
                  <c:v>23.129999999999995</c:v>
                </c:pt>
                <c:pt idx="126">
                  <c:v>22.046999999999997</c:v>
                </c:pt>
                <c:pt idx="127">
                  <c:v>21.799999999999983</c:v>
                </c:pt>
                <c:pt idx="128">
                  <c:v>22.331999999999994</c:v>
                </c:pt>
                <c:pt idx="129">
                  <c:v>20.146999999999991</c:v>
                </c:pt>
                <c:pt idx="130">
                  <c:v>23.501000000000005</c:v>
                </c:pt>
                <c:pt idx="131">
                  <c:v>22.489000000000004</c:v>
                </c:pt>
                <c:pt idx="132">
                  <c:v>22.65100000000001</c:v>
                </c:pt>
                <c:pt idx="133">
                  <c:v>20.598000000000013</c:v>
                </c:pt>
                <c:pt idx="134">
                  <c:v>21.206000000000017</c:v>
                </c:pt>
                <c:pt idx="135">
                  <c:v>21.174000000000007</c:v>
                </c:pt>
                <c:pt idx="136">
                  <c:v>20.725999999999999</c:v>
                </c:pt>
                <c:pt idx="137">
                  <c:v>20.307999999999993</c:v>
                </c:pt>
                <c:pt idx="138">
                  <c:v>22.043000000000006</c:v>
                </c:pt>
                <c:pt idx="139">
                  <c:v>21.358000000000004</c:v>
                </c:pt>
                <c:pt idx="140">
                  <c:v>19.629000000000019</c:v>
                </c:pt>
                <c:pt idx="141">
                  <c:v>19.522999999999996</c:v>
                </c:pt>
                <c:pt idx="142">
                  <c:v>21.290999999999997</c:v>
                </c:pt>
                <c:pt idx="143">
                  <c:v>20.534999999999997</c:v>
                </c:pt>
                <c:pt idx="144">
                  <c:v>20.027999999999992</c:v>
                </c:pt>
                <c:pt idx="145">
                  <c:v>16.270999999999987</c:v>
                </c:pt>
                <c:pt idx="146">
                  <c:v>16.337999999999994</c:v>
                </c:pt>
                <c:pt idx="147">
                  <c:v>16.322000000000003</c:v>
                </c:pt>
                <c:pt idx="148">
                  <c:v>16.244</c:v>
                </c:pt>
                <c:pt idx="149">
                  <c:v>14.689999999999998</c:v>
                </c:pt>
                <c:pt idx="150">
                  <c:v>14.430000000000007</c:v>
                </c:pt>
                <c:pt idx="151">
                  <c:v>13.744</c:v>
                </c:pt>
                <c:pt idx="152">
                  <c:v>13.782999999999987</c:v>
                </c:pt>
                <c:pt idx="153">
                  <c:v>11.632000000000005</c:v>
                </c:pt>
                <c:pt idx="154">
                  <c:v>11.186000000000007</c:v>
                </c:pt>
                <c:pt idx="155">
                  <c:v>11.680999999999983</c:v>
                </c:pt>
                <c:pt idx="156">
                  <c:v>12.157999999999987</c:v>
                </c:pt>
                <c:pt idx="157">
                  <c:v>11.131</c:v>
                </c:pt>
                <c:pt idx="158">
                  <c:v>7.7019999999999982</c:v>
                </c:pt>
                <c:pt idx="159">
                  <c:v>7.4270000000000209</c:v>
                </c:pt>
                <c:pt idx="160">
                  <c:v>8.1709999999999923</c:v>
                </c:pt>
                <c:pt idx="161">
                  <c:v>6.4950000000000045</c:v>
                </c:pt>
                <c:pt idx="162">
                  <c:v>5.9209999999999923</c:v>
                </c:pt>
                <c:pt idx="163">
                  <c:v>4.8009999999999877</c:v>
                </c:pt>
                <c:pt idx="164">
                  <c:v>8.186000000000007</c:v>
                </c:pt>
                <c:pt idx="165">
                  <c:v>11.120999999999981</c:v>
                </c:pt>
                <c:pt idx="166">
                  <c:v>10.458999999999975</c:v>
                </c:pt>
                <c:pt idx="167">
                  <c:v>8.2800000000000011</c:v>
                </c:pt>
                <c:pt idx="168">
                  <c:v>5.9679999999999893</c:v>
                </c:pt>
                <c:pt idx="169">
                  <c:v>4.5609999999999786</c:v>
                </c:pt>
                <c:pt idx="170">
                  <c:v>6.6729999999999734</c:v>
                </c:pt>
                <c:pt idx="171">
                  <c:v>6.7849999999999966</c:v>
                </c:pt>
                <c:pt idx="172">
                  <c:v>7.4120000000000061</c:v>
                </c:pt>
                <c:pt idx="173">
                  <c:v>6.4470000000000027</c:v>
                </c:pt>
                <c:pt idx="174">
                  <c:v>8.2330000000000041</c:v>
                </c:pt>
                <c:pt idx="175">
                  <c:v>6.8130000000000166</c:v>
                </c:pt>
                <c:pt idx="176">
                  <c:v>6.7059999999999889</c:v>
                </c:pt>
                <c:pt idx="177">
                  <c:v>5.146000000000015</c:v>
                </c:pt>
                <c:pt idx="178">
                  <c:v>6.2210000000000036</c:v>
                </c:pt>
                <c:pt idx="179">
                  <c:v>5.4430000000000121</c:v>
                </c:pt>
                <c:pt idx="180">
                  <c:v>4.375</c:v>
                </c:pt>
                <c:pt idx="181">
                  <c:v>4.4879999999999995</c:v>
                </c:pt>
                <c:pt idx="182">
                  <c:v>3.2719999999999914</c:v>
                </c:pt>
                <c:pt idx="183">
                  <c:v>3.2229999999999848</c:v>
                </c:pt>
                <c:pt idx="184">
                  <c:v>4.5269999999999868</c:v>
                </c:pt>
                <c:pt idx="185">
                  <c:v>3.7549999999999955</c:v>
                </c:pt>
                <c:pt idx="186">
                  <c:v>5.8359999999999843</c:v>
                </c:pt>
                <c:pt idx="187">
                  <c:v>5.9660000000000082</c:v>
                </c:pt>
                <c:pt idx="188">
                  <c:v>6.9470000000000027</c:v>
                </c:pt>
                <c:pt idx="189">
                  <c:v>6.7169999999999845</c:v>
                </c:pt>
                <c:pt idx="190">
                  <c:v>8.1090000000000089</c:v>
                </c:pt>
                <c:pt idx="191">
                  <c:v>7.5759999999999934</c:v>
                </c:pt>
                <c:pt idx="192">
                  <c:v>6.8990000000000009</c:v>
                </c:pt>
                <c:pt idx="193">
                  <c:v>6.7510000000000048</c:v>
                </c:pt>
                <c:pt idx="194">
                  <c:v>6.3900000000000148</c:v>
                </c:pt>
                <c:pt idx="195">
                  <c:v>6.8200000000000216</c:v>
                </c:pt>
                <c:pt idx="196">
                  <c:v>5.1120000000000232</c:v>
                </c:pt>
                <c:pt idx="197">
                  <c:v>4.625</c:v>
                </c:pt>
                <c:pt idx="198">
                  <c:v>4.2820000000000107</c:v>
                </c:pt>
                <c:pt idx="199">
                  <c:v>1.5560000000000116</c:v>
                </c:pt>
                <c:pt idx="200">
                  <c:v>3.3520000000000039</c:v>
                </c:pt>
                <c:pt idx="201">
                  <c:v>4.1409999999999911</c:v>
                </c:pt>
                <c:pt idx="202">
                  <c:v>3.9829999999999757</c:v>
                </c:pt>
                <c:pt idx="203">
                  <c:v>3.2889999999999873</c:v>
                </c:pt>
                <c:pt idx="204">
                  <c:v>4.9650000000000034</c:v>
                </c:pt>
                <c:pt idx="205">
                  <c:v>5.092000000000013</c:v>
                </c:pt>
                <c:pt idx="206">
                  <c:v>4.1919999999999789</c:v>
                </c:pt>
                <c:pt idx="207">
                  <c:v>4.2399999999999807</c:v>
                </c:pt>
                <c:pt idx="208">
                  <c:v>5.0949999999999989</c:v>
                </c:pt>
                <c:pt idx="209">
                  <c:v>5.0989999999999895</c:v>
                </c:pt>
                <c:pt idx="210">
                  <c:v>4.8129999999999882</c:v>
                </c:pt>
                <c:pt idx="211">
                  <c:v>5.853999999999985</c:v>
                </c:pt>
                <c:pt idx="212">
                  <c:v>3.9610000000000127</c:v>
                </c:pt>
                <c:pt idx="213">
                  <c:v>4.22199999999998</c:v>
                </c:pt>
                <c:pt idx="214">
                  <c:v>4.164999999999992</c:v>
                </c:pt>
                <c:pt idx="215">
                  <c:v>6.2769999999999868</c:v>
                </c:pt>
                <c:pt idx="216">
                  <c:v>5.8119999999999834</c:v>
                </c:pt>
                <c:pt idx="217">
                  <c:v>8.7889999999999873</c:v>
                </c:pt>
                <c:pt idx="218">
                  <c:v>6.9499999999999886</c:v>
                </c:pt>
                <c:pt idx="219">
                  <c:v>8.1739999999999782</c:v>
                </c:pt>
                <c:pt idx="220">
                  <c:v>6.8369999999999891</c:v>
                </c:pt>
                <c:pt idx="221">
                  <c:v>7.789999999999992</c:v>
                </c:pt>
                <c:pt idx="222">
                  <c:v>8.0740000000000123</c:v>
                </c:pt>
                <c:pt idx="223">
                  <c:v>5.2990000000000066</c:v>
                </c:pt>
                <c:pt idx="224">
                  <c:v>2.4710000000000036</c:v>
                </c:pt>
                <c:pt idx="225">
                  <c:v>5.3770000000000095</c:v>
                </c:pt>
                <c:pt idx="226">
                  <c:v>6.6739999999999782</c:v>
                </c:pt>
                <c:pt idx="227">
                  <c:v>9.0420000000000016</c:v>
                </c:pt>
                <c:pt idx="228">
                  <c:v>12.055999999999983</c:v>
                </c:pt>
                <c:pt idx="229">
                  <c:v>14.865999999999985</c:v>
                </c:pt>
                <c:pt idx="230">
                  <c:v>17.08499999999998</c:v>
                </c:pt>
                <c:pt idx="231">
                  <c:v>18.740000000000009</c:v>
                </c:pt>
                <c:pt idx="232">
                  <c:v>17.474000000000018</c:v>
                </c:pt>
                <c:pt idx="233">
                  <c:v>22.268999999999977</c:v>
                </c:pt>
                <c:pt idx="234">
                  <c:v>22.304000000000002</c:v>
                </c:pt>
                <c:pt idx="235">
                  <c:v>21.088999999999999</c:v>
                </c:pt>
                <c:pt idx="236">
                  <c:v>20.199999999999989</c:v>
                </c:pt>
                <c:pt idx="237">
                  <c:v>22.347999999999985</c:v>
                </c:pt>
                <c:pt idx="238">
                  <c:v>25.052000000000021</c:v>
                </c:pt>
                <c:pt idx="239">
                  <c:v>25.140999999999991</c:v>
                </c:pt>
                <c:pt idx="240">
                  <c:v>17.617999999999995</c:v>
                </c:pt>
                <c:pt idx="241">
                  <c:v>13.636000000000024</c:v>
                </c:pt>
                <c:pt idx="242">
                  <c:v>9.5570000000000164</c:v>
                </c:pt>
                <c:pt idx="243">
                  <c:v>11.941000000000003</c:v>
                </c:pt>
                <c:pt idx="244">
                  <c:v>10.325999999999993</c:v>
                </c:pt>
                <c:pt idx="245">
                  <c:v>10.456999999999994</c:v>
                </c:pt>
                <c:pt idx="246">
                  <c:v>7.6459999999999866</c:v>
                </c:pt>
                <c:pt idx="247">
                  <c:v>7.2690000000000055</c:v>
                </c:pt>
                <c:pt idx="248">
                  <c:v>6.7330000000000041</c:v>
                </c:pt>
                <c:pt idx="249">
                  <c:v>7.0690000000000168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A-4453-8F3B-97A160E767BA}"/>
            </c:ext>
          </c:extLst>
        </c:ser>
        <c:ser>
          <c:idx val="1"/>
          <c:order val="1"/>
          <c:tx>
            <c:strRef>
              <c:f>directH!$C$19</c:f>
              <c:strCache>
                <c:ptCount val="1"/>
                <c:pt idx="0">
                  <c:v>SOLBBB 5.869 PERP-SOLBBB 5.425 PERP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directH!$F$19:$SQ$19</c:f>
              <c:numCache>
                <c:formatCode>0</c:formatCode>
                <c:ptCount val="506"/>
                <c:pt idx="0">
                  <c:v>41.394999999999982</c:v>
                </c:pt>
                <c:pt idx="1">
                  <c:v>43.525999999999954</c:v>
                </c:pt>
                <c:pt idx="2">
                  <c:v>45.654999999999973</c:v>
                </c:pt>
                <c:pt idx="3">
                  <c:v>47.263000000000034</c:v>
                </c:pt>
                <c:pt idx="4">
                  <c:v>46.697000000000003</c:v>
                </c:pt>
                <c:pt idx="5">
                  <c:v>47.148000000000025</c:v>
                </c:pt>
                <c:pt idx="6">
                  <c:v>49.411999999999978</c:v>
                </c:pt>
                <c:pt idx="7">
                  <c:v>52.329999999999984</c:v>
                </c:pt>
                <c:pt idx="8">
                  <c:v>49.287000000000035</c:v>
                </c:pt>
                <c:pt idx="9">
                  <c:v>51.759999999999991</c:v>
                </c:pt>
                <c:pt idx="10">
                  <c:v>55.191000000000031</c:v>
                </c:pt>
                <c:pt idx="11">
                  <c:v>54.480000000000018</c:v>
                </c:pt>
                <c:pt idx="12">
                  <c:v>53.007000000000005</c:v>
                </c:pt>
                <c:pt idx="13">
                  <c:v>53.425999999999988</c:v>
                </c:pt>
                <c:pt idx="14">
                  <c:v>52.188999999999965</c:v>
                </c:pt>
                <c:pt idx="15">
                  <c:v>51.366000000000042</c:v>
                </c:pt>
                <c:pt idx="16">
                  <c:v>51.808999999999969</c:v>
                </c:pt>
                <c:pt idx="17">
                  <c:v>51.329000000000008</c:v>
                </c:pt>
                <c:pt idx="18">
                  <c:v>51.963999999999999</c:v>
                </c:pt>
                <c:pt idx="19">
                  <c:v>49.912000000000035</c:v>
                </c:pt>
                <c:pt idx="20">
                  <c:v>36.861999999999966</c:v>
                </c:pt>
                <c:pt idx="21">
                  <c:v>24.87299999999999</c:v>
                </c:pt>
                <c:pt idx="22">
                  <c:v>23.407000000000039</c:v>
                </c:pt>
                <c:pt idx="23">
                  <c:v>24.543000000000006</c:v>
                </c:pt>
                <c:pt idx="24">
                  <c:v>29.177000000000021</c:v>
                </c:pt>
                <c:pt idx="25">
                  <c:v>30.261000000000024</c:v>
                </c:pt>
                <c:pt idx="26">
                  <c:v>30.377999999999986</c:v>
                </c:pt>
                <c:pt idx="27">
                  <c:v>30.665999999999997</c:v>
                </c:pt>
                <c:pt idx="28">
                  <c:v>33.051999999999964</c:v>
                </c:pt>
                <c:pt idx="29">
                  <c:v>34.139999999999986</c:v>
                </c:pt>
                <c:pt idx="30">
                  <c:v>36.741000000000042</c:v>
                </c:pt>
                <c:pt idx="31">
                  <c:v>42.254999999999995</c:v>
                </c:pt>
                <c:pt idx="32">
                  <c:v>38.235000000000014</c:v>
                </c:pt>
                <c:pt idx="33">
                  <c:v>39.823999999999955</c:v>
                </c:pt>
                <c:pt idx="34">
                  <c:v>41.315999999999974</c:v>
                </c:pt>
                <c:pt idx="35">
                  <c:v>42.414999999999964</c:v>
                </c:pt>
                <c:pt idx="36">
                  <c:v>41.442000000000007</c:v>
                </c:pt>
                <c:pt idx="37">
                  <c:v>46.584000000000003</c:v>
                </c:pt>
                <c:pt idx="38">
                  <c:v>42.382000000000005</c:v>
                </c:pt>
                <c:pt idx="39">
                  <c:v>61.415999999999997</c:v>
                </c:pt>
                <c:pt idx="40">
                  <c:v>45.269000000000005</c:v>
                </c:pt>
                <c:pt idx="41">
                  <c:v>51.311000000000035</c:v>
                </c:pt>
                <c:pt idx="42">
                  <c:v>55.29000000000002</c:v>
                </c:pt>
                <c:pt idx="43">
                  <c:v>59.145999999999958</c:v>
                </c:pt>
                <c:pt idx="44">
                  <c:v>58.867000000000019</c:v>
                </c:pt>
                <c:pt idx="45">
                  <c:v>62.944999999999993</c:v>
                </c:pt>
                <c:pt idx="46">
                  <c:v>74.489999999999952</c:v>
                </c:pt>
                <c:pt idx="47">
                  <c:v>77.586999999999989</c:v>
                </c:pt>
                <c:pt idx="48">
                  <c:v>87.216000000000008</c:v>
                </c:pt>
                <c:pt idx="49">
                  <c:v>88.468999999999994</c:v>
                </c:pt>
                <c:pt idx="50">
                  <c:v>94.108000000000004</c:v>
                </c:pt>
                <c:pt idx="51">
                  <c:v>102.822</c:v>
                </c:pt>
                <c:pt idx="52">
                  <c:v>109.161</c:v>
                </c:pt>
                <c:pt idx="53">
                  <c:v>111.13999999999999</c:v>
                </c:pt>
                <c:pt idx="54">
                  <c:v>112.97200000000004</c:v>
                </c:pt>
                <c:pt idx="55">
                  <c:v>116.70100000000002</c:v>
                </c:pt>
                <c:pt idx="56">
                  <c:v>114.28800000000001</c:v>
                </c:pt>
                <c:pt idx="57">
                  <c:v>110.173</c:v>
                </c:pt>
                <c:pt idx="58">
                  <c:v>95.77800000000002</c:v>
                </c:pt>
                <c:pt idx="59">
                  <c:v>90.115999999999985</c:v>
                </c:pt>
                <c:pt idx="60">
                  <c:v>89.882999999999981</c:v>
                </c:pt>
                <c:pt idx="61">
                  <c:v>91.879000000000019</c:v>
                </c:pt>
                <c:pt idx="62">
                  <c:v>95.894000000000062</c:v>
                </c:pt>
                <c:pt idx="63">
                  <c:v>103.62</c:v>
                </c:pt>
                <c:pt idx="64">
                  <c:v>110.43200000000002</c:v>
                </c:pt>
                <c:pt idx="65">
                  <c:v>110.74800000000005</c:v>
                </c:pt>
                <c:pt idx="66">
                  <c:v>115.54100000000005</c:v>
                </c:pt>
                <c:pt idx="67">
                  <c:v>116.95700000000005</c:v>
                </c:pt>
                <c:pt idx="68">
                  <c:v>117.73499999999996</c:v>
                </c:pt>
                <c:pt idx="69">
                  <c:v>141.48899999999998</c:v>
                </c:pt>
                <c:pt idx="70">
                  <c:v>127.25400000000008</c:v>
                </c:pt>
                <c:pt idx="71">
                  <c:v>119.12799999999999</c:v>
                </c:pt>
                <c:pt idx="72">
                  <c:v>114.81099999999998</c:v>
                </c:pt>
                <c:pt idx="73">
                  <c:v>103.27100000000007</c:v>
                </c:pt>
                <c:pt idx="74">
                  <c:v>72.891999999999996</c:v>
                </c:pt>
                <c:pt idx="75">
                  <c:v>45.074999999999989</c:v>
                </c:pt>
                <c:pt idx="76">
                  <c:v>32.223000000000013</c:v>
                </c:pt>
                <c:pt idx="77">
                  <c:v>27.168999999999983</c:v>
                </c:pt>
                <c:pt idx="78">
                  <c:v>24.822999999999979</c:v>
                </c:pt>
                <c:pt idx="79">
                  <c:v>25.003999999999962</c:v>
                </c:pt>
                <c:pt idx="80">
                  <c:v>24.045000000000016</c:v>
                </c:pt>
                <c:pt idx="81">
                  <c:v>24.594999999999999</c:v>
                </c:pt>
                <c:pt idx="82">
                  <c:v>22.98599999999999</c:v>
                </c:pt>
                <c:pt idx="83">
                  <c:v>22.155000000000001</c:v>
                </c:pt>
                <c:pt idx="84">
                  <c:v>20.921999999999997</c:v>
                </c:pt>
                <c:pt idx="85">
                  <c:v>24.113</c:v>
                </c:pt>
                <c:pt idx="86">
                  <c:v>23.531000000000006</c:v>
                </c:pt>
                <c:pt idx="87">
                  <c:v>24.443999999999988</c:v>
                </c:pt>
                <c:pt idx="88">
                  <c:v>23.687000000000012</c:v>
                </c:pt>
                <c:pt idx="89">
                  <c:v>18.264999999999986</c:v>
                </c:pt>
                <c:pt idx="90">
                  <c:v>18.377999999999986</c:v>
                </c:pt>
                <c:pt idx="91">
                  <c:v>19.373999999999995</c:v>
                </c:pt>
                <c:pt idx="92">
                  <c:v>17.236000000000018</c:v>
                </c:pt>
                <c:pt idx="93">
                  <c:v>17.070999999999998</c:v>
                </c:pt>
                <c:pt idx="94">
                  <c:v>17.53</c:v>
                </c:pt>
                <c:pt idx="95">
                  <c:v>17.924000000000007</c:v>
                </c:pt>
                <c:pt idx="96">
                  <c:v>16.241000000000014</c:v>
                </c:pt>
                <c:pt idx="97">
                  <c:v>14.573000000000008</c:v>
                </c:pt>
                <c:pt idx="98">
                  <c:v>13.817000000000007</c:v>
                </c:pt>
                <c:pt idx="99">
                  <c:v>15.189999999999998</c:v>
                </c:pt>
                <c:pt idx="100">
                  <c:v>15.10299999999998</c:v>
                </c:pt>
                <c:pt idx="101">
                  <c:v>12.275000000000006</c:v>
                </c:pt>
                <c:pt idx="102">
                  <c:v>11.531000000000006</c:v>
                </c:pt>
                <c:pt idx="103">
                  <c:v>10.449999999999989</c:v>
                </c:pt>
                <c:pt idx="104">
                  <c:v>12.060999999999979</c:v>
                </c:pt>
                <c:pt idx="105">
                  <c:v>12.096000000000004</c:v>
                </c:pt>
                <c:pt idx="106">
                  <c:v>10.457999999999998</c:v>
                </c:pt>
                <c:pt idx="107">
                  <c:v>10.619</c:v>
                </c:pt>
                <c:pt idx="108">
                  <c:v>9.8400000000000034</c:v>
                </c:pt>
                <c:pt idx="109">
                  <c:v>9.585000000000008</c:v>
                </c:pt>
                <c:pt idx="110">
                  <c:v>11.49799999999999</c:v>
                </c:pt>
                <c:pt idx="111">
                  <c:v>8.1679999999999779</c:v>
                </c:pt>
                <c:pt idx="112">
                  <c:v>9.8739999999999952</c:v>
                </c:pt>
                <c:pt idx="113">
                  <c:v>9.6890000000000214</c:v>
                </c:pt>
                <c:pt idx="114">
                  <c:v>11.129999999999995</c:v>
                </c:pt>
                <c:pt idx="115">
                  <c:v>11.719999999999999</c:v>
                </c:pt>
                <c:pt idx="116">
                  <c:v>15.786000000000001</c:v>
                </c:pt>
                <c:pt idx="117">
                  <c:v>17.427999999999997</c:v>
                </c:pt>
                <c:pt idx="118">
                  <c:v>18.652999999999992</c:v>
                </c:pt>
                <c:pt idx="119">
                  <c:v>19.343999999999994</c:v>
                </c:pt>
                <c:pt idx="120">
                  <c:v>20.941000000000003</c:v>
                </c:pt>
                <c:pt idx="121">
                  <c:v>21.009000000000015</c:v>
                </c:pt>
                <c:pt idx="122">
                  <c:v>20.228000000000009</c:v>
                </c:pt>
                <c:pt idx="123">
                  <c:v>20.120999999999981</c:v>
                </c:pt>
                <c:pt idx="124">
                  <c:v>22.277999999999992</c:v>
                </c:pt>
                <c:pt idx="125">
                  <c:v>22.673000000000002</c:v>
                </c:pt>
                <c:pt idx="126">
                  <c:v>21.748999999999995</c:v>
                </c:pt>
                <c:pt idx="127">
                  <c:v>20.600999999999999</c:v>
                </c:pt>
                <c:pt idx="128">
                  <c:v>21.403999999999996</c:v>
                </c:pt>
                <c:pt idx="129">
                  <c:v>19.123999999999995</c:v>
                </c:pt>
                <c:pt idx="130">
                  <c:v>20.795000000000016</c:v>
                </c:pt>
                <c:pt idx="131">
                  <c:v>20.875</c:v>
                </c:pt>
                <c:pt idx="132">
                  <c:v>21.443999999999988</c:v>
                </c:pt>
                <c:pt idx="133">
                  <c:v>20.183000000000021</c:v>
                </c:pt>
                <c:pt idx="134">
                  <c:v>17.816000000000003</c:v>
                </c:pt>
                <c:pt idx="135">
                  <c:v>17.568000000000012</c:v>
                </c:pt>
                <c:pt idx="136">
                  <c:v>17.83499999999998</c:v>
                </c:pt>
                <c:pt idx="137">
                  <c:v>18.765000000000015</c:v>
                </c:pt>
                <c:pt idx="138">
                  <c:v>18.430000000000007</c:v>
                </c:pt>
                <c:pt idx="139">
                  <c:v>19.902999999999992</c:v>
                </c:pt>
                <c:pt idx="140">
                  <c:v>18.772999999999996</c:v>
                </c:pt>
                <c:pt idx="141">
                  <c:v>18.923000000000002</c:v>
                </c:pt>
                <c:pt idx="142">
                  <c:v>18.308999999999997</c:v>
                </c:pt>
                <c:pt idx="143">
                  <c:v>19.679000000000002</c:v>
                </c:pt>
                <c:pt idx="144">
                  <c:v>19.492999999999995</c:v>
                </c:pt>
                <c:pt idx="145">
                  <c:v>16.060000000000002</c:v>
                </c:pt>
                <c:pt idx="146">
                  <c:v>16.488</c:v>
                </c:pt>
                <c:pt idx="147">
                  <c:v>17.004999999999995</c:v>
                </c:pt>
                <c:pt idx="148">
                  <c:v>16.65900000000002</c:v>
                </c:pt>
                <c:pt idx="149">
                  <c:v>16.62700000000001</c:v>
                </c:pt>
                <c:pt idx="150">
                  <c:v>15.063999999999993</c:v>
                </c:pt>
                <c:pt idx="151">
                  <c:v>15.765000000000015</c:v>
                </c:pt>
                <c:pt idx="152">
                  <c:v>17.358000000000004</c:v>
                </c:pt>
                <c:pt idx="153">
                  <c:v>16.628000000000014</c:v>
                </c:pt>
                <c:pt idx="154">
                  <c:v>15.334000000000003</c:v>
                </c:pt>
                <c:pt idx="155">
                  <c:v>16.132999999999981</c:v>
                </c:pt>
                <c:pt idx="156">
                  <c:v>15.707999999999998</c:v>
                </c:pt>
                <c:pt idx="157">
                  <c:v>17.764999999999986</c:v>
                </c:pt>
                <c:pt idx="158">
                  <c:v>14.471000000000004</c:v>
                </c:pt>
                <c:pt idx="159">
                  <c:v>12.172000000000025</c:v>
                </c:pt>
                <c:pt idx="160">
                  <c:v>13.639999999999986</c:v>
                </c:pt>
                <c:pt idx="161">
                  <c:v>11.604000000000013</c:v>
                </c:pt>
                <c:pt idx="162">
                  <c:v>11.645999999999987</c:v>
                </c:pt>
                <c:pt idx="163">
                  <c:v>10.436999999999983</c:v>
                </c:pt>
                <c:pt idx="164">
                  <c:v>9.8599999999999852</c:v>
                </c:pt>
                <c:pt idx="165">
                  <c:v>10.756999999999977</c:v>
                </c:pt>
                <c:pt idx="166">
                  <c:v>10.275999999999982</c:v>
                </c:pt>
                <c:pt idx="167">
                  <c:v>10.558999999999997</c:v>
                </c:pt>
                <c:pt idx="168">
                  <c:v>10.350999999999999</c:v>
                </c:pt>
                <c:pt idx="169">
                  <c:v>9.3669999999999902</c:v>
                </c:pt>
                <c:pt idx="170">
                  <c:v>10.869999999999976</c:v>
                </c:pt>
                <c:pt idx="171">
                  <c:v>10.777999999999992</c:v>
                </c:pt>
                <c:pt idx="172">
                  <c:v>10.28400000000002</c:v>
                </c:pt>
                <c:pt idx="173">
                  <c:v>9.3910000000000196</c:v>
                </c:pt>
                <c:pt idx="174">
                  <c:v>10.355000000000018</c:v>
                </c:pt>
                <c:pt idx="175">
                  <c:v>8.7789999999999964</c:v>
                </c:pt>
                <c:pt idx="176">
                  <c:v>8.8580000000000041</c:v>
                </c:pt>
                <c:pt idx="177">
                  <c:v>7.6810000000000116</c:v>
                </c:pt>
                <c:pt idx="178">
                  <c:v>7.0859999999999843</c:v>
                </c:pt>
                <c:pt idx="179">
                  <c:v>6.8660000000000139</c:v>
                </c:pt>
                <c:pt idx="180">
                  <c:v>7.8919999999999959</c:v>
                </c:pt>
                <c:pt idx="181">
                  <c:v>6.5200000000000102</c:v>
                </c:pt>
                <c:pt idx="182">
                  <c:v>6.4629999999999939</c:v>
                </c:pt>
                <c:pt idx="183">
                  <c:v>6.5929999999999893</c:v>
                </c:pt>
                <c:pt idx="184">
                  <c:v>8.3919999999999959</c:v>
                </c:pt>
                <c:pt idx="185">
                  <c:v>7.7400000000000091</c:v>
                </c:pt>
                <c:pt idx="186">
                  <c:v>8.38900000000001</c:v>
                </c:pt>
                <c:pt idx="187">
                  <c:v>8.1610000000000014</c:v>
                </c:pt>
                <c:pt idx="188">
                  <c:v>8.813999999999993</c:v>
                </c:pt>
                <c:pt idx="189">
                  <c:v>9.7079999999999984</c:v>
                </c:pt>
                <c:pt idx="190">
                  <c:v>11.341000000000008</c:v>
                </c:pt>
                <c:pt idx="191">
                  <c:v>11.852000000000004</c:v>
                </c:pt>
                <c:pt idx="192">
                  <c:v>10.473000000000013</c:v>
                </c:pt>
                <c:pt idx="193">
                  <c:v>10.613</c:v>
                </c:pt>
                <c:pt idx="194">
                  <c:v>9.6260000000000048</c:v>
                </c:pt>
                <c:pt idx="195">
                  <c:v>10.318000000000012</c:v>
                </c:pt>
                <c:pt idx="196">
                  <c:v>8.7270000000000039</c:v>
                </c:pt>
                <c:pt idx="197">
                  <c:v>9.5689999999999884</c:v>
                </c:pt>
                <c:pt idx="198">
                  <c:v>9.125</c:v>
                </c:pt>
                <c:pt idx="199">
                  <c:v>7.3730000000000189</c:v>
                </c:pt>
                <c:pt idx="200">
                  <c:v>9.4819999999999993</c:v>
                </c:pt>
                <c:pt idx="201">
                  <c:v>11.072000000000003</c:v>
                </c:pt>
                <c:pt idx="202">
                  <c:v>7.8819999999999766</c:v>
                </c:pt>
                <c:pt idx="203">
                  <c:v>7.5829999999999984</c:v>
                </c:pt>
                <c:pt idx="204">
                  <c:v>10.806000000000012</c:v>
                </c:pt>
                <c:pt idx="205">
                  <c:v>12.365000000000009</c:v>
                </c:pt>
                <c:pt idx="206">
                  <c:v>12.137</c:v>
                </c:pt>
                <c:pt idx="207">
                  <c:v>13.86099999999999</c:v>
                </c:pt>
                <c:pt idx="208">
                  <c:v>13.843000000000018</c:v>
                </c:pt>
                <c:pt idx="209">
                  <c:v>13.316999999999979</c:v>
                </c:pt>
                <c:pt idx="210">
                  <c:v>11.75</c:v>
                </c:pt>
                <c:pt idx="211">
                  <c:v>10.885999999999996</c:v>
                </c:pt>
                <c:pt idx="212">
                  <c:v>9.2350000000000136</c:v>
                </c:pt>
                <c:pt idx="213">
                  <c:v>9.2809999999999775</c:v>
                </c:pt>
                <c:pt idx="214">
                  <c:v>10.293999999999983</c:v>
                </c:pt>
                <c:pt idx="215">
                  <c:v>13.766999999999996</c:v>
                </c:pt>
                <c:pt idx="216">
                  <c:v>12.809999999999974</c:v>
                </c:pt>
                <c:pt idx="217">
                  <c:v>13.97799999999998</c:v>
                </c:pt>
                <c:pt idx="218">
                  <c:v>13.063999999999993</c:v>
                </c:pt>
                <c:pt idx="219">
                  <c:v>14.744</c:v>
                </c:pt>
                <c:pt idx="220">
                  <c:v>16.920999999999992</c:v>
                </c:pt>
                <c:pt idx="221">
                  <c:v>18.230999999999995</c:v>
                </c:pt>
                <c:pt idx="222">
                  <c:v>19.652000000000015</c:v>
                </c:pt>
                <c:pt idx="223">
                  <c:v>18.50800000000001</c:v>
                </c:pt>
                <c:pt idx="224">
                  <c:v>19.036000000000001</c:v>
                </c:pt>
                <c:pt idx="225">
                  <c:v>19.037999999999982</c:v>
                </c:pt>
                <c:pt idx="226">
                  <c:v>20.093999999999994</c:v>
                </c:pt>
                <c:pt idx="227">
                  <c:v>19.012</c:v>
                </c:pt>
                <c:pt idx="228">
                  <c:v>18.475999999999999</c:v>
                </c:pt>
                <c:pt idx="229">
                  <c:v>21.36699999999999</c:v>
                </c:pt>
                <c:pt idx="230">
                  <c:v>23.811999999999983</c:v>
                </c:pt>
                <c:pt idx="231">
                  <c:v>22.64100000000002</c:v>
                </c:pt>
                <c:pt idx="232">
                  <c:v>24.64700000000002</c:v>
                </c:pt>
                <c:pt idx="233">
                  <c:v>24.870999999999981</c:v>
                </c:pt>
                <c:pt idx="234">
                  <c:v>24.147999999999996</c:v>
                </c:pt>
                <c:pt idx="235">
                  <c:v>25.924999999999983</c:v>
                </c:pt>
                <c:pt idx="236">
                  <c:v>26.199999999999989</c:v>
                </c:pt>
                <c:pt idx="237">
                  <c:v>28.435000000000002</c:v>
                </c:pt>
                <c:pt idx="238">
                  <c:v>29.356999999999999</c:v>
                </c:pt>
                <c:pt idx="239">
                  <c:v>30.444999999999993</c:v>
                </c:pt>
                <c:pt idx="240">
                  <c:v>28.996999999999986</c:v>
                </c:pt>
                <c:pt idx="241">
                  <c:v>27.204000000000008</c:v>
                </c:pt>
                <c:pt idx="242">
                  <c:v>26.861000000000018</c:v>
                </c:pt>
                <c:pt idx="243">
                  <c:v>29.722999999999985</c:v>
                </c:pt>
                <c:pt idx="244">
                  <c:v>29.606999999999999</c:v>
                </c:pt>
                <c:pt idx="245">
                  <c:v>28.942999999999984</c:v>
                </c:pt>
                <c:pt idx="246">
                  <c:v>26.829000000000008</c:v>
                </c:pt>
                <c:pt idx="247">
                  <c:v>27.097999999999985</c:v>
                </c:pt>
                <c:pt idx="248">
                  <c:v>27.52000000000001</c:v>
                </c:pt>
                <c:pt idx="249">
                  <c:v>27.751000000000005</c:v>
                </c:pt>
                <c:pt idx="250">
                  <c:v>28.700000000000017</c:v>
                </c:pt>
                <c:pt idx="251">
                  <c:v>29.09899999999999</c:v>
                </c:pt>
                <c:pt idx="252">
                  <c:v>24.076999999999998</c:v>
                </c:pt>
                <c:pt idx="253">
                  <c:v>25.629999999999995</c:v>
                </c:pt>
                <c:pt idx="254">
                  <c:v>25.025999999999982</c:v>
                </c:pt>
                <c:pt idx="255">
                  <c:v>27.034999999999997</c:v>
                </c:pt>
                <c:pt idx="256">
                  <c:v>32.569999999999993</c:v>
                </c:pt>
                <c:pt idx="257">
                  <c:v>34.851999999999975</c:v>
                </c:pt>
                <c:pt idx="258">
                  <c:v>41.711999999999989</c:v>
                </c:pt>
                <c:pt idx="259">
                  <c:v>45.459000000000003</c:v>
                </c:pt>
                <c:pt idx="260">
                  <c:v>46.497000000000014</c:v>
                </c:pt>
                <c:pt idx="261">
                  <c:v>47.09899999999999</c:v>
                </c:pt>
                <c:pt idx="262">
                  <c:v>47.605999999999995</c:v>
                </c:pt>
                <c:pt idx="263">
                  <c:v>47.676999999999992</c:v>
                </c:pt>
                <c:pt idx="264">
                  <c:v>48.580999999999989</c:v>
                </c:pt>
                <c:pt idx="265">
                  <c:v>47.683999999999997</c:v>
                </c:pt>
                <c:pt idx="266">
                  <c:v>49.97</c:v>
                </c:pt>
                <c:pt idx="267">
                  <c:v>50.562999999999988</c:v>
                </c:pt>
                <c:pt idx="268">
                  <c:v>50.536000000000001</c:v>
                </c:pt>
                <c:pt idx="269">
                  <c:v>50.611999999999995</c:v>
                </c:pt>
                <c:pt idx="270">
                  <c:v>50.563999999999993</c:v>
                </c:pt>
                <c:pt idx="271">
                  <c:v>48.619</c:v>
                </c:pt>
                <c:pt idx="272">
                  <c:v>49.264999999999986</c:v>
                </c:pt>
                <c:pt idx="273">
                  <c:v>49.569000000000017</c:v>
                </c:pt>
                <c:pt idx="274">
                  <c:v>48.677000000000021</c:v>
                </c:pt>
                <c:pt idx="275">
                  <c:v>47.254999999999995</c:v>
                </c:pt>
                <c:pt idx="276">
                  <c:v>48.490000000000009</c:v>
                </c:pt>
                <c:pt idx="277">
                  <c:v>48.464999999999975</c:v>
                </c:pt>
                <c:pt idx="278">
                  <c:v>47.021999999999991</c:v>
                </c:pt>
                <c:pt idx="279">
                  <c:v>39.740000000000009</c:v>
                </c:pt>
                <c:pt idx="280">
                  <c:v>39.242999999999995</c:v>
                </c:pt>
                <c:pt idx="281">
                  <c:v>38.600999999999971</c:v>
                </c:pt>
                <c:pt idx="282">
                  <c:v>40.518000000000001</c:v>
                </c:pt>
                <c:pt idx="283">
                  <c:v>38.72399999999999</c:v>
                </c:pt>
                <c:pt idx="284">
                  <c:v>39.51400000000001</c:v>
                </c:pt>
                <c:pt idx="285">
                  <c:v>32.078000000000003</c:v>
                </c:pt>
                <c:pt idx="286">
                  <c:v>33.081000000000017</c:v>
                </c:pt>
                <c:pt idx="287">
                  <c:v>34.184999999999974</c:v>
                </c:pt>
                <c:pt idx="288">
                  <c:v>33.396999999999991</c:v>
                </c:pt>
                <c:pt idx="289">
                  <c:v>32.044000000000011</c:v>
                </c:pt>
                <c:pt idx="290">
                  <c:v>31.192000000000007</c:v>
                </c:pt>
                <c:pt idx="291">
                  <c:v>32.522999999999996</c:v>
                </c:pt>
                <c:pt idx="292">
                  <c:v>32.353000000000009</c:v>
                </c:pt>
                <c:pt idx="293">
                  <c:v>30.572999999999979</c:v>
                </c:pt>
                <c:pt idx="294">
                  <c:v>30.151999999999987</c:v>
                </c:pt>
                <c:pt idx="295">
                  <c:v>27.748000000000019</c:v>
                </c:pt>
                <c:pt idx="296">
                  <c:v>25.478000000000009</c:v>
                </c:pt>
                <c:pt idx="297">
                  <c:v>25.445999999999998</c:v>
                </c:pt>
                <c:pt idx="298">
                  <c:v>22.599999999999994</c:v>
                </c:pt>
                <c:pt idx="299">
                  <c:v>21.640999999999991</c:v>
                </c:pt>
                <c:pt idx="300">
                  <c:v>22.200000000000017</c:v>
                </c:pt>
                <c:pt idx="301">
                  <c:v>21.87299999999999</c:v>
                </c:pt>
                <c:pt idx="302">
                  <c:v>20.369</c:v>
                </c:pt>
                <c:pt idx="303">
                  <c:v>18.777999999999992</c:v>
                </c:pt>
                <c:pt idx="304">
                  <c:v>18.081000000000017</c:v>
                </c:pt>
                <c:pt idx="305">
                  <c:v>16.203000000000003</c:v>
                </c:pt>
                <c:pt idx="306">
                  <c:v>15.701999999999998</c:v>
                </c:pt>
                <c:pt idx="307">
                  <c:v>14.734000000000009</c:v>
                </c:pt>
                <c:pt idx="308">
                  <c:v>10.609000000000009</c:v>
                </c:pt>
                <c:pt idx="309">
                  <c:v>10.417000000000002</c:v>
                </c:pt>
                <c:pt idx="310">
                  <c:v>5.7249999999999943</c:v>
                </c:pt>
                <c:pt idx="311">
                  <c:v>4.6090000000000089</c:v>
                </c:pt>
                <c:pt idx="312">
                  <c:v>5.0740000000000123</c:v>
                </c:pt>
                <c:pt idx="313">
                  <c:v>4.8149999999999977</c:v>
                </c:pt>
                <c:pt idx="314">
                  <c:v>5.3569999999999993</c:v>
                </c:pt>
                <c:pt idx="315">
                  <c:v>3.820999999999998</c:v>
                </c:pt>
                <c:pt idx="316">
                  <c:v>4.1049999999999898</c:v>
                </c:pt>
                <c:pt idx="317">
                  <c:v>1.9439999999999884</c:v>
                </c:pt>
                <c:pt idx="318">
                  <c:v>1.046999999999997</c:v>
                </c:pt>
                <c:pt idx="319">
                  <c:v>1.1169999999999902</c:v>
                </c:pt>
                <c:pt idx="320">
                  <c:v>11.342999999999989</c:v>
                </c:pt>
                <c:pt idx="321">
                  <c:v>11.649000000000001</c:v>
                </c:pt>
                <c:pt idx="322">
                  <c:v>13.212999999999965</c:v>
                </c:pt>
                <c:pt idx="323">
                  <c:v>13.628000000000014</c:v>
                </c:pt>
                <c:pt idx="324">
                  <c:v>17.676000000000045</c:v>
                </c:pt>
                <c:pt idx="325">
                  <c:v>17.406999999999982</c:v>
                </c:pt>
                <c:pt idx="326">
                  <c:v>18.046999999999997</c:v>
                </c:pt>
                <c:pt idx="327">
                  <c:v>17.986999999999966</c:v>
                </c:pt>
                <c:pt idx="328">
                  <c:v>17.418000000000006</c:v>
                </c:pt>
                <c:pt idx="329">
                  <c:v>20.758000000000038</c:v>
                </c:pt>
                <c:pt idx="330">
                  <c:v>21.10899999999998</c:v>
                </c:pt>
                <c:pt idx="331">
                  <c:v>20.533000000000015</c:v>
                </c:pt>
                <c:pt idx="332">
                  <c:v>21.807999999999993</c:v>
                </c:pt>
                <c:pt idx="333">
                  <c:v>23.076999999999998</c:v>
                </c:pt>
                <c:pt idx="334">
                  <c:v>24.407999999999959</c:v>
                </c:pt>
                <c:pt idx="335">
                  <c:v>26.211000000000013</c:v>
                </c:pt>
                <c:pt idx="336">
                  <c:v>25.470000000000027</c:v>
                </c:pt>
                <c:pt idx="337">
                  <c:v>28.990000000000009</c:v>
                </c:pt>
                <c:pt idx="338">
                  <c:v>26.967000000000041</c:v>
                </c:pt>
                <c:pt idx="339">
                  <c:v>25.81899999999996</c:v>
                </c:pt>
                <c:pt idx="340">
                  <c:v>24.812000000000012</c:v>
                </c:pt>
                <c:pt idx="341">
                  <c:v>23.764999999999986</c:v>
                </c:pt>
                <c:pt idx="342">
                  <c:v>21.849000000000046</c:v>
                </c:pt>
                <c:pt idx="343">
                  <c:v>19.481000000000051</c:v>
                </c:pt>
                <c:pt idx="344">
                  <c:v>19.017999999999972</c:v>
                </c:pt>
                <c:pt idx="345">
                  <c:v>20.231999999999971</c:v>
                </c:pt>
                <c:pt idx="346">
                  <c:v>21.088000000000022</c:v>
                </c:pt>
                <c:pt idx="347">
                  <c:v>21.47399999999999</c:v>
                </c:pt>
                <c:pt idx="348">
                  <c:v>21.150999999999954</c:v>
                </c:pt>
                <c:pt idx="349">
                  <c:v>21.990000000000009</c:v>
                </c:pt>
                <c:pt idx="350">
                  <c:v>20.182999999999993</c:v>
                </c:pt>
                <c:pt idx="351">
                  <c:v>18.625</c:v>
                </c:pt>
                <c:pt idx="352">
                  <c:v>19.191000000000031</c:v>
                </c:pt>
                <c:pt idx="353">
                  <c:v>20.474999999999966</c:v>
                </c:pt>
                <c:pt idx="354">
                  <c:v>22.214999999999975</c:v>
                </c:pt>
                <c:pt idx="355">
                  <c:v>21.79200000000003</c:v>
                </c:pt>
                <c:pt idx="356">
                  <c:v>19.37299999999999</c:v>
                </c:pt>
                <c:pt idx="357">
                  <c:v>18.997000000000014</c:v>
                </c:pt>
                <c:pt idx="358">
                  <c:v>20.19599999999997</c:v>
                </c:pt>
                <c:pt idx="359">
                  <c:v>24.410000000000025</c:v>
                </c:pt>
                <c:pt idx="360">
                  <c:v>24.050999999999988</c:v>
                </c:pt>
                <c:pt idx="361">
                  <c:v>25.958000000000027</c:v>
                </c:pt>
                <c:pt idx="362">
                  <c:v>24.875</c:v>
                </c:pt>
                <c:pt idx="363">
                  <c:v>23.689999999999998</c:v>
                </c:pt>
                <c:pt idx="364">
                  <c:v>24.724000000000046</c:v>
                </c:pt>
                <c:pt idx="365">
                  <c:v>23.297000000000025</c:v>
                </c:pt>
                <c:pt idx="366">
                  <c:v>24.374000000000024</c:v>
                </c:pt>
                <c:pt idx="367">
                  <c:v>23.890000000000043</c:v>
                </c:pt>
                <c:pt idx="368">
                  <c:v>25.415999999999997</c:v>
                </c:pt>
                <c:pt idx="369">
                  <c:v>26.169999999999959</c:v>
                </c:pt>
                <c:pt idx="370">
                  <c:v>25.185000000000002</c:v>
                </c:pt>
                <c:pt idx="371">
                  <c:v>26.788999999999987</c:v>
                </c:pt>
                <c:pt idx="372">
                  <c:v>25.559000000000026</c:v>
                </c:pt>
                <c:pt idx="373">
                  <c:v>26.146000000000015</c:v>
                </c:pt>
                <c:pt idx="374">
                  <c:v>25.134999999999991</c:v>
                </c:pt>
                <c:pt idx="375">
                  <c:v>25.378999999999962</c:v>
                </c:pt>
                <c:pt idx="376">
                  <c:v>22.454000000000008</c:v>
                </c:pt>
                <c:pt idx="377">
                  <c:v>21.677999999999997</c:v>
                </c:pt>
                <c:pt idx="378">
                  <c:v>19.576000000000022</c:v>
                </c:pt>
                <c:pt idx="379">
                  <c:v>23.101999999999975</c:v>
                </c:pt>
                <c:pt idx="380">
                  <c:v>19.249000000000024</c:v>
                </c:pt>
                <c:pt idx="381">
                  <c:v>20.43100000000004</c:v>
                </c:pt>
                <c:pt idx="382">
                  <c:v>24.300999999999988</c:v>
                </c:pt>
                <c:pt idx="383">
                  <c:v>25.230999999999995</c:v>
                </c:pt>
                <c:pt idx="384">
                  <c:v>24.903999999999996</c:v>
                </c:pt>
                <c:pt idx="385">
                  <c:v>24.92999999999995</c:v>
                </c:pt>
                <c:pt idx="386">
                  <c:v>26.289000000000044</c:v>
                </c:pt>
                <c:pt idx="387">
                  <c:v>25.216999999999985</c:v>
                </c:pt>
                <c:pt idx="388">
                  <c:v>24.60899999999998</c:v>
                </c:pt>
                <c:pt idx="389">
                  <c:v>23.533999999999992</c:v>
                </c:pt>
                <c:pt idx="390">
                  <c:v>23.104000000000042</c:v>
                </c:pt>
                <c:pt idx="391">
                  <c:v>22.34899999999999</c:v>
                </c:pt>
                <c:pt idx="392">
                  <c:v>23.281000000000006</c:v>
                </c:pt>
                <c:pt idx="393">
                  <c:v>22.165999999999997</c:v>
                </c:pt>
                <c:pt idx="394">
                  <c:v>25.637999999999977</c:v>
                </c:pt>
                <c:pt idx="395">
                  <c:v>28.34699999999998</c:v>
                </c:pt>
                <c:pt idx="396">
                  <c:v>29.495000000000005</c:v>
                </c:pt>
                <c:pt idx="397">
                  <c:v>30.512</c:v>
                </c:pt>
                <c:pt idx="398">
                  <c:v>31.222999999999956</c:v>
                </c:pt>
                <c:pt idx="399">
                  <c:v>31.670999999999992</c:v>
                </c:pt>
                <c:pt idx="400">
                  <c:v>33.387999999999977</c:v>
                </c:pt>
                <c:pt idx="401">
                  <c:v>32.468999999999994</c:v>
                </c:pt>
                <c:pt idx="402">
                  <c:v>33.586000000000013</c:v>
                </c:pt>
                <c:pt idx="403">
                  <c:v>32.631000000000029</c:v>
                </c:pt>
                <c:pt idx="404">
                  <c:v>31.212999999999965</c:v>
                </c:pt>
                <c:pt idx="405">
                  <c:v>32.54000000000002</c:v>
                </c:pt>
                <c:pt idx="406">
                  <c:v>36.084000000000003</c:v>
                </c:pt>
                <c:pt idx="407">
                  <c:v>39.312999999999988</c:v>
                </c:pt>
                <c:pt idx="408">
                  <c:v>38.40300000000002</c:v>
                </c:pt>
                <c:pt idx="409">
                  <c:v>39.01600000000002</c:v>
                </c:pt>
                <c:pt idx="410">
                  <c:v>40.646999999999991</c:v>
                </c:pt>
                <c:pt idx="411">
                  <c:v>37.104000000000042</c:v>
                </c:pt>
                <c:pt idx="412">
                  <c:v>35.932999999999993</c:v>
                </c:pt>
                <c:pt idx="413">
                  <c:v>34.528999999999996</c:v>
                </c:pt>
                <c:pt idx="414">
                  <c:v>33.778999999999996</c:v>
                </c:pt>
                <c:pt idx="415">
                  <c:v>34.626000000000005</c:v>
                </c:pt>
                <c:pt idx="416">
                  <c:v>34.977000000000004</c:v>
                </c:pt>
                <c:pt idx="417">
                  <c:v>35.440000000000026</c:v>
                </c:pt>
                <c:pt idx="418">
                  <c:v>34.209000000000003</c:v>
                </c:pt>
                <c:pt idx="419">
                  <c:v>34.123999999999995</c:v>
                </c:pt>
                <c:pt idx="420">
                  <c:v>33.473000000000042</c:v>
                </c:pt>
                <c:pt idx="421">
                  <c:v>34.421000000000021</c:v>
                </c:pt>
                <c:pt idx="422">
                  <c:v>33.836999999999989</c:v>
                </c:pt>
                <c:pt idx="423">
                  <c:v>33.841000000000008</c:v>
                </c:pt>
                <c:pt idx="424">
                  <c:v>33.355000000000018</c:v>
                </c:pt>
                <c:pt idx="425">
                  <c:v>36.37299999999999</c:v>
                </c:pt>
                <c:pt idx="426">
                  <c:v>36.23399999999998</c:v>
                </c:pt>
                <c:pt idx="427">
                  <c:v>35.867999999999995</c:v>
                </c:pt>
                <c:pt idx="428">
                  <c:v>36.501000000000005</c:v>
                </c:pt>
                <c:pt idx="429">
                  <c:v>38.16500000000002</c:v>
                </c:pt>
                <c:pt idx="430">
                  <c:v>38.60499999999999</c:v>
                </c:pt>
                <c:pt idx="431">
                  <c:v>37.302999999999997</c:v>
                </c:pt>
                <c:pt idx="432">
                  <c:v>36.58499999999998</c:v>
                </c:pt>
                <c:pt idx="433">
                  <c:v>37.233000000000033</c:v>
                </c:pt>
                <c:pt idx="434">
                  <c:v>37.079000000000008</c:v>
                </c:pt>
                <c:pt idx="435">
                  <c:v>37.347000000000008</c:v>
                </c:pt>
                <c:pt idx="436">
                  <c:v>37.220999999999975</c:v>
                </c:pt>
                <c:pt idx="437">
                  <c:v>37.323000000000036</c:v>
                </c:pt>
                <c:pt idx="438">
                  <c:v>36.783999999999992</c:v>
                </c:pt>
                <c:pt idx="439">
                  <c:v>36.306999999999988</c:v>
                </c:pt>
                <c:pt idx="440">
                  <c:v>37.287999999999982</c:v>
                </c:pt>
                <c:pt idx="441">
                  <c:v>37.205999999999989</c:v>
                </c:pt>
                <c:pt idx="442">
                  <c:v>36.206000000000017</c:v>
                </c:pt>
                <c:pt idx="443">
                  <c:v>36.228999999999985</c:v>
                </c:pt>
                <c:pt idx="444">
                  <c:v>35.436000000000007</c:v>
                </c:pt>
                <c:pt idx="445">
                  <c:v>36.085000000000008</c:v>
                </c:pt>
                <c:pt idx="446">
                  <c:v>37.592000000000013</c:v>
                </c:pt>
                <c:pt idx="447">
                  <c:v>38.376999999999981</c:v>
                </c:pt>
                <c:pt idx="448">
                  <c:v>37.998999999999995</c:v>
                </c:pt>
                <c:pt idx="449">
                  <c:v>38.212000000000018</c:v>
                </c:pt>
                <c:pt idx="450">
                  <c:v>38.72999999999999</c:v>
                </c:pt>
                <c:pt idx="451">
                  <c:v>38.607999999999976</c:v>
                </c:pt>
                <c:pt idx="452">
                  <c:v>38.162999999999982</c:v>
                </c:pt>
                <c:pt idx="453">
                  <c:v>38.564999999999969</c:v>
                </c:pt>
                <c:pt idx="454">
                  <c:v>38.84099999999998</c:v>
                </c:pt>
                <c:pt idx="455">
                  <c:v>37.31</c:v>
                </c:pt>
                <c:pt idx="456">
                  <c:v>37.727000000000032</c:v>
                </c:pt>
                <c:pt idx="457">
                  <c:v>39.555999999999983</c:v>
                </c:pt>
                <c:pt idx="458">
                  <c:v>37.27800000000002</c:v>
                </c:pt>
                <c:pt idx="459">
                  <c:v>38.048000000000002</c:v>
                </c:pt>
                <c:pt idx="460">
                  <c:v>37.831999999999994</c:v>
                </c:pt>
                <c:pt idx="461">
                  <c:v>36.762</c:v>
                </c:pt>
                <c:pt idx="462">
                  <c:v>36.507000000000005</c:v>
                </c:pt>
                <c:pt idx="463">
                  <c:v>35.897999999999968</c:v>
                </c:pt>
                <c:pt idx="464">
                  <c:v>36.217999999999961</c:v>
                </c:pt>
                <c:pt idx="465">
                  <c:v>36.953000000000031</c:v>
                </c:pt>
                <c:pt idx="466">
                  <c:v>37.415999999999997</c:v>
                </c:pt>
                <c:pt idx="467">
                  <c:v>37.631000000000029</c:v>
                </c:pt>
                <c:pt idx="468">
                  <c:v>37.271000000000015</c:v>
                </c:pt>
                <c:pt idx="469">
                  <c:v>36.66700000000003</c:v>
                </c:pt>
                <c:pt idx="470">
                  <c:v>36.72399999999999</c:v>
                </c:pt>
                <c:pt idx="471">
                  <c:v>36.802999999999997</c:v>
                </c:pt>
                <c:pt idx="472">
                  <c:v>36.076000000000022</c:v>
                </c:pt>
                <c:pt idx="473">
                  <c:v>36.791999999999973</c:v>
                </c:pt>
                <c:pt idx="474">
                  <c:v>36.996000000000038</c:v>
                </c:pt>
                <c:pt idx="475">
                  <c:v>36.142999999999972</c:v>
                </c:pt>
                <c:pt idx="476">
                  <c:v>35.91500000000002</c:v>
                </c:pt>
                <c:pt idx="477">
                  <c:v>36.031000000000006</c:v>
                </c:pt>
                <c:pt idx="478">
                  <c:v>35.61099999999999</c:v>
                </c:pt>
                <c:pt idx="479">
                  <c:v>34.839999999999975</c:v>
                </c:pt>
                <c:pt idx="480">
                  <c:v>32.591999999999985</c:v>
                </c:pt>
                <c:pt idx="481">
                  <c:v>31.94500000000005</c:v>
                </c:pt>
                <c:pt idx="482">
                  <c:v>31.052999999999997</c:v>
                </c:pt>
                <c:pt idx="483">
                  <c:v>30.830999999999989</c:v>
                </c:pt>
                <c:pt idx="484">
                  <c:v>30.571000000000026</c:v>
                </c:pt>
                <c:pt idx="485">
                  <c:v>30.445999999999998</c:v>
                </c:pt>
                <c:pt idx="486">
                  <c:v>30.598000000000013</c:v>
                </c:pt>
                <c:pt idx="487">
                  <c:v>29.992999999999995</c:v>
                </c:pt>
                <c:pt idx="488">
                  <c:v>30.325999999999993</c:v>
                </c:pt>
                <c:pt idx="489">
                  <c:v>29.626000000000005</c:v>
                </c:pt>
                <c:pt idx="490">
                  <c:v>30.581999999999965</c:v>
                </c:pt>
                <c:pt idx="491">
                  <c:v>31.060000000000002</c:v>
                </c:pt>
                <c:pt idx="492">
                  <c:v>30.402000000000015</c:v>
                </c:pt>
                <c:pt idx="493">
                  <c:v>29.524000000000001</c:v>
                </c:pt>
                <c:pt idx="494">
                  <c:v>30.25</c:v>
                </c:pt>
                <c:pt idx="495">
                  <c:v>28.976999999999975</c:v>
                </c:pt>
                <c:pt idx="496">
                  <c:v>29.71999999999997</c:v>
                </c:pt>
                <c:pt idx="497">
                  <c:v>28.067000000000007</c:v>
                </c:pt>
                <c:pt idx="498">
                  <c:v>28.412000000000035</c:v>
                </c:pt>
                <c:pt idx="499">
                  <c:v>28.678999999999974</c:v>
                </c:pt>
                <c:pt idx="500">
                  <c:v>27.29000000000002</c:v>
                </c:pt>
                <c:pt idx="501">
                  <c:v>26.781999999999982</c:v>
                </c:pt>
                <c:pt idx="502">
                  <c:v>27.83200000000005</c:v>
                </c:pt>
                <c:pt idx="503">
                  <c:v>27.850999999999999</c:v>
                </c:pt>
                <c:pt idx="504">
                  <c:v>27.139999999999986</c:v>
                </c:pt>
                <c:pt idx="505">
                  <c:v>25.191000000000031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2A-4453-8F3B-97A160E767BA}"/>
            </c:ext>
          </c:extLst>
        </c:ser>
        <c:ser>
          <c:idx val="2"/>
          <c:order val="2"/>
          <c:tx>
            <c:strRef>
              <c:f>directH!$C$20</c:f>
              <c:strCache>
                <c:ptCount val="1"/>
                <c:pt idx="0">
                  <c:v>SOLBBB 5.869 PERP-SOLBBB 5.118 PERP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directH!$F$20:$SQ$20</c:f>
              <c:numCache>
                <c:formatCode>0</c:formatCode>
                <c:ptCount val="506"/>
                <c:pt idx="0">
                  <c:v>9.2099999999999795</c:v>
                </c:pt>
                <c:pt idx="1">
                  <c:v>5.3459999999999468</c:v>
                </c:pt>
                <c:pt idx="2">
                  <c:v>0.55799999999999272</c:v>
                </c:pt>
                <c:pt idx="3">
                  <c:v>-0.91100000000000136</c:v>
                </c:pt>
                <c:pt idx="4">
                  <c:v>-1.0230000000000246</c:v>
                </c:pt>
                <c:pt idx="5">
                  <c:v>-5.0459999999999923</c:v>
                </c:pt>
                <c:pt idx="6">
                  <c:v>-4.0999999999996817E-2</c:v>
                </c:pt>
                <c:pt idx="7">
                  <c:v>8.2369999999999663</c:v>
                </c:pt>
                <c:pt idx="8">
                  <c:v>9.5760000000000218</c:v>
                </c:pt>
                <c:pt idx="9">
                  <c:v>9.6089999999999804</c:v>
                </c:pt>
                <c:pt idx="10">
                  <c:v>11.692000000000007</c:v>
                </c:pt>
                <c:pt idx="11">
                  <c:v>15.192000000000007</c:v>
                </c:pt>
                <c:pt idx="12">
                  <c:v>20.937000000000012</c:v>
                </c:pt>
                <c:pt idx="13">
                  <c:v>13.057999999999993</c:v>
                </c:pt>
                <c:pt idx="14">
                  <c:v>34.527999999999963</c:v>
                </c:pt>
                <c:pt idx="15">
                  <c:v>48.541000000000054</c:v>
                </c:pt>
                <c:pt idx="16">
                  <c:v>56.654999999999973</c:v>
                </c:pt>
                <c:pt idx="17">
                  <c:v>78.663000000000011</c:v>
                </c:pt>
                <c:pt idx="18">
                  <c:v>106.54100000000003</c:v>
                </c:pt>
                <c:pt idx="19">
                  <c:v>104.10200000000003</c:v>
                </c:pt>
                <c:pt idx="20">
                  <c:v>60.517999999999972</c:v>
                </c:pt>
                <c:pt idx="21">
                  <c:v>31.825999999999965</c:v>
                </c:pt>
                <c:pt idx="22">
                  <c:v>8.54200000000003</c:v>
                </c:pt>
                <c:pt idx="23">
                  <c:v>6.4359999999999786</c:v>
                </c:pt>
                <c:pt idx="24">
                  <c:v>7.2740000000000009</c:v>
                </c:pt>
                <c:pt idx="25">
                  <c:v>14.021999999999991</c:v>
                </c:pt>
                <c:pt idx="26">
                  <c:v>19.346000000000004</c:v>
                </c:pt>
                <c:pt idx="27">
                  <c:v>25.954000000000008</c:v>
                </c:pt>
                <c:pt idx="28">
                  <c:v>-29.758000000000038</c:v>
                </c:pt>
                <c:pt idx="29">
                  <c:v>28.555999999999983</c:v>
                </c:pt>
                <c:pt idx="30">
                  <c:v>41.847000000000037</c:v>
                </c:pt>
                <c:pt idx="31">
                  <c:v>40.74799999999999</c:v>
                </c:pt>
                <c:pt idx="32">
                  <c:v>34.649000000000001</c:v>
                </c:pt>
                <c:pt idx="33">
                  <c:v>33.044999999999959</c:v>
                </c:pt>
                <c:pt idx="34">
                  <c:v>36.940999999999974</c:v>
                </c:pt>
                <c:pt idx="35">
                  <c:v>41.797999999999945</c:v>
                </c:pt>
                <c:pt idx="36">
                  <c:v>65.644000000000005</c:v>
                </c:pt>
                <c:pt idx="37">
                  <c:v>62.849999999999966</c:v>
                </c:pt>
                <c:pt idx="38">
                  <c:v>62.228000000000009</c:v>
                </c:pt>
                <c:pt idx="39">
                  <c:v>54.005999999999972</c:v>
                </c:pt>
                <c:pt idx="40">
                  <c:v>70.12</c:v>
                </c:pt>
                <c:pt idx="41">
                  <c:v>66.519000000000005</c:v>
                </c:pt>
                <c:pt idx="42">
                  <c:v>71.174000000000035</c:v>
                </c:pt>
                <c:pt idx="43">
                  <c:v>75.537999999999954</c:v>
                </c:pt>
                <c:pt idx="44">
                  <c:v>87.973000000000013</c:v>
                </c:pt>
                <c:pt idx="45">
                  <c:v>98.007000000000005</c:v>
                </c:pt>
                <c:pt idx="46">
                  <c:v>105.04399999999998</c:v>
                </c:pt>
                <c:pt idx="47">
                  <c:v>107.25899999999996</c:v>
                </c:pt>
                <c:pt idx="48">
                  <c:v>110.80700000000002</c:v>
                </c:pt>
                <c:pt idx="49">
                  <c:v>105.63299999999998</c:v>
                </c:pt>
                <c:pt idx="50">
                  <c:v>110.16199999999998</c:v>
                </c:pt>
                <c:pt idx="51">
                  <c:v>119.46600000000001</c:v>
                </c:pt>
                <c:pt idx="52">
                  <c:v>131.79300000000001</c:v>
                </c:pt>
                <c:pt idx="53">
                  <c:v>134.221</c:v>
                </c:pt>
                <c:pt idx="54">
                  <c:v>137.86700000000002</c:v>
                </c:pt>
                <c:pt idx="55">
                  <c:v>153.41199999999998</c:v>
                </c:pt>
                <c:pt idx="56">
                  <c:v>138.024</c:v>
                </c:pt>
                <c:pt idx="57">
                  <c:v>115.048</c:v>
                </c:pt>
                <c:pt idx="58">
                  <c:v>50.501000000000033</c:v>
                </c:pt>
                <c:pt idx="59">
                  <c:v>57.103999999999985</c:v>
                </c:pt>
                <c:pt idx="60">
                  <c:v>60.875999999999976</c:v>
                </c:pt>
                <c:pt idx="61">
                  <c:v>60.743999999999971</c:v>
                </c:pt>
                <c:pt idx="62">
                  <c:v>59.398000000000025</c:v>
                </c:pt>
                <c:pt idx="63">
                  <c:v>63.608000000000004</c:v>
                </c:pt>
                <c:pt idx="64">
                  <c:v>62.30600000000004</c:v>
                </c:pt>
                <c:pt idx="65">
                  <c:v>70.024000000000001</c:v>
                </c:pt>
                <c:pt idx="66">
                  <c:v>63.510000000000048</c:v>
                </c:pt>
                <c:pt idx="67">
                  <c:v>61.663000000000068</c:v>
                </c:pt>
                <c:pt idx="68">
                  <c:v>52.555999999999983</c:v>
                </c:pt>
                <c:pt idx="69">
                  <c:v>46.939999999999941</c:v>
                </c:pt>
                <c:pt idx="70">
                  <c:v>34.778999999999996</c:v>
                </c:pt>
                <c:pt idx="71">
                  <c:v>25.149999999999977</c:v>
                </c:pt>
                <c:pt idx="72">
                  <c:v>41.263999999999953</c:v>
                </c:pt>
                <c:pt idx="73">
                  <c:v>42.793000000000063</c:v>
                </c:pt>
                <c:pt idx="74">
                  <c:v>72.253000000000043</c:v>
                </c:pt>
                <c:pt idx="75">
                  <c:v>63.800000000000011</c:v>
                </c:pt>
                <c:pt idx="76">
                  <c:v>77.987000000000023</c:v>
                </c:pt>
                <c:pt idx="77">
                  <c:v>105.22499999999999</c:v>
                </c:pt>
                <c:pt idx="78">
                  <c:v>117.96499999999997</c:v>
                </c:pt>
                <c:pt idx="79">
                  <c:v>118.54099999999997</c:v>
                </c:pt>
                <c:pt idx="80">
                  <c:v>108.15300000000002</c:v>
                </c:pt>
                <c:pt idx="81">
                  <c:v>108.68699999999998</c:v>
                </c:pt>
                <c:pt idx="82">
                  <c:v>105.07599999999999</c:v>
                </c:pt>
                <c:pt idx="83">
                  <c:v>101.545</c:v>
                </c:pt>
                <c:pt idx="84">
                  <c:v>105.545</c:v>
                </c:pt>
                <c:pt idx="85">
                  <c:v>104.477</c:v>
                </c:pt>
                <c:pt idx="86">
                  <c:v>102.53200000000001</c:v>
                </c:pt>
                <c:pt idx="87">
                  <c:v>109.55399999999999</c:v>
                </c:pt>
                <c:pt idx="88">
                  <c:v>100.42300000000002</c:v>
                </c:pt>
                <c:pt idx="89">
                  <c:v>102.30199999999999</c:v>
                </c:pt>
                <c:pt idx="90">
                  <c:v>109.33899999999998</c:v>
                </c:pt>
                <c:pt idx="91">
                  <c:v>108.22999999999999</c:v>
                </c:pt>
                <c:pt idx="92">
                  <c:v>108.26600000000001</c:v>
                </c:pt>
                <c:pt idx="93">
                  <c:v>106.97699999999999</c:v>
                </c:pt>
                <c:pt idx="94">
                  <c:v>107.246</c:v>
                </c:pt>
                <c:pt idx="95">
                  <c:v>106.95700000000001</c:v>
                </c:pt>
                <c:pt idx="96">
                  <c:v>106.53700000000001</c:v>
                </c:pt>
                <c:pt idx="97">
                  <c:v>106.068</c:v>
                </c:pt>
                <c:pt idx="98">
                  <c:v>102.98700000000001</c:v>
                </c:pt>
                <c:pt idx="99">
                  <c:v>104.92900000000002</c:v>
                </c:pt>
                <c:pt idx="100">
                  <c:v>108.75399999999999</c:v>
                </c:pt>
                <c:pt idx="101">
                  <c:v>108.89700000000001</c:v>
                </c:pt>
                <c:pt idx="102">
                  <c:v>106.041</c:v>
                </c:pt>
                <c:pt idx="103">
                  <c:v>102.896</c:v>
                </c:pt>
                <c:pt idx="104">
                  <c:v>106.56399999999999</c:v>
                </c:pt>
                <c:pt idx="105">
                  <c:v>108.88300000000001</c:v>
                </c:pt>
                <c:pt idx="106">
                  <c:v>108.233</c:v>
                </c:pt>
                <c:pt idx="107">
                  <c:v>101.187</c:v>
                </c:pt>
                <c:pt idx="108">
                  <c:v>93.612000000000009</c:v>
                </c:pt>
                <c:pt idx="109">
                  <c:v>93.652000000000001</c:v>
                </c:pt>
                <c:pt idx="110">
                  <c:v>97.85599999999998</c:v>
                </c:pt>
                <c:pt idx="111">
                  <c:v>88.072999999999993</c:v>
                </c:pt>
                <c:pt idx="112">
                  <c:v>89.578999999999994</c:v>
                </c:pt>
                <c:pt idx="113">
                  <c:v>90.506000000000014</c:v>
                </c:pt>
                <c:pt idx="114">
                  <c:v>89.900999999999996</c:v>
                </c:pt>
                <c:pt idx="115">
                  <c:v>89.162999999999982</c:v>
                </c:pt>
                <c:pt idx="116">
                  <c:v>93.918999999999983</c:v>
                </c:pt>
                <c:pt idx="117">
                  <c:v>98.603000000000009</c:v>
                </c:pt>
                <c:pt idx="118">
                  <c:v>97.028999999999996</c:v>
                </c:pt>
                <c:pt idx="119">
                  <c:v>96.695999999999998</c:v>
                </c:pt>
                <c:pt idx="120">
                  <c:v>99.126000000000005</c:v>
                </c:pt>
                <c:pt idx="121">
                  <c:v>100.91</c:v>
                </c:pt>
                <c:pt idx="122">
                  <c:v>100.078</c:v>
                </c:pt>
                <c:pt idx="123">
                  <c:v>101.24899999999998</c:v>
                </c:pt>
                <c:pt idx="124">
                  <c:v>104.52299999999998</c:v>
                </c:pt>
                <c:pt idx="125">
                  <c:v>104.26199999999999</c:v>
                </c:pt>
                <c:pt idx="126">
                  <c:v>103.60799999999999</c:v>
                </c:pt>
                <c:pt idx="127">
                  <c:v>101.81099999999999</c:v>
                </c:pt>
                <c:pt idx="128">
                  <c:v>98.213999999999999</c:v>
                </c:pt>
                <c:pt idx="129">
                  <c:v>96.804999999999993</c:v>
                </c:pt>
                <c:pt idx="130">
                  <c:v>103.40800000000002</c:v>
                </c:pt>
                <c:pt idx="131">
                  <c:v>93.034000000000006</c:v>
                </c:pt>
                <c:pt idx="132">
                  <c:v>97.998999999999995</c:v>
                </c:pt>
                <c:pt idx="133">
                  <c:v>95.891000000000005</c:v>
                </c:pt>
                <c:pt idx="134">
                  <c:v>95.168000000000006</c:v>
                </c:pt>
                <c:pt idx="135">
                  <c:v>96.51700000000001</c:v>
                </c:pt>
                <c:pt idx="136">
                  <c:v>98.507999999999981</c:v>
                </c:pt>
                <c:pt idx="137">
                  <c:v>99.662000000000006</c:v>
                </c:pt>
                <c:pt idx="138">
                  <c:v>98.885000000000005</c:v>
                </c:pt>
                <c:pt idx="139">
                  <c:v>106.13499999999999</c:v>
                </c:pt>
                <c:pt idx="140">
                  <c:v>106.10400000000001</c:v>
                </c:pt>
                <c:pt idx="141">
                  <c:v>103.53100000000001</c:v>
                </c:pt>
                <c:pt idx="142">
                  <c:v>107.09100000000001</c:v>
                </c:pt>
                <c:pt idx="143">
                  <c:v>111.86299999999999</c:v>
                </c:pt>
                <c:pt idx="144">
                  <c:v>114.47799999999999</c:v>
                </c:pt>
                <c:pt idx="145">
                  <c:v>116.34799999999998</c:v>
                </c:pt>
                <c:pt idx="146">
                  <c:v>120.60499999999999</c:v>
                </c:pt>
                <c:pt idx="147">
                  <c:v>118.78099999999999</c:v>
                </c:pt>
                <c:pt idx="148">
                  <c:v>120.64300000000001</c:v>
                </c:pt>
                <c:pt idx="149">
                  <c:v>120.90600000000001</c:v>
                </c:pt>
                <c:pt idx="150">
                  <c:v>121.08399999999999</c:v>
                </c:pt>
                <c:pt idx="151">
                  <c:v>121.02000000000001</c:v>
                </c:pt>
                <c:pt idx="152">
                  <c:v>124.97999999999999</c:v>
                </c:pt>
                <c:pt idx="153">
                  <c:v>126.91600000000001</c:v>
                </c:pt>
                <c:pt idx="154">
                  <c:v>125.614</c:v>
                </c:pt>
                <c:pt idx="155">
                  <c:v>126.506</c:v>
                </c:pt>
                <c:pt idx="156">
                  <c:v>123.994</c:v>
                </c:pt>
                <c:pt idx="157">
                  <c:v>120.90899999999999</c:v>
                </c:pt>
                <c:pt idx="158">
                  <c:v>119.816</c:v>
                </c:pt>
                <c:pt idx="159">
                  <c:v>118.00400000000002</c:v>
                </c:pt>
                <c:pt idx="160">
                  <c:v>115.83099999999999</c:v>
                </c:pt>
                <c:pt idx="161">
                  <c:v>109.47900000000001</c:v>
                </c:pt>
                <c:pt idx="162">
                  <c:v>109.06700000000001</c:v>
                </c:pt>
                <c:pt idx="163">
                  <c:v>108.062</c:v>
                </c:pt>
                <c:pt idx="164">
                  <c:v>107.331</c:v>
                </c:pt>
                <c:pt idx="165">
                  <c:v>107.36399999999999</c:v>
                </c:pt>
                <c:pt idx="166">
                  <c:v>105.54199999999999</c:v>
                </c:pt>
                <c:pt idx="167">
                  <c:v>106.49799999999999</c:v>
                </c:pt>
                <c:pt idx="168">
                  <c:v>109.22</c:v>
                </c:pt>
                <c:pt idx="169">
                  <c:v>109.84399999999999</c:v>
                </c:pt>
                <c:pt idx="170">
                  <c:v>109.56099999999999</c:v>
                </c:pt>
                <c:pt idx="171">
                  <c:v>109.88800000000001</c:v>
                </c:pt>
                <c:pt idx="172">
                  <c:v>109.20800000000001</c:v>
                </c:pt>
                <c:pt idx="173">
                  <c:v>111.58600000000001</c:v>
                </c:pt>
                <c:pt idx="174">
                  <c:v>113.77300000000001</c:v>
                </c:pt>
                <c:pt idx="175">
                  <c:v>112.28</c:v>
                </c:pt>
                <c:pt idx="176">
                  <c:v>113.131</c:v>
                </c:pt>
                <c:pt idx="177">
                  <c:v>113.38900000000001</c:v>
                </c:pt>
                <c:pt idx="178">
                  <c:v>115.05099999999999</c:v>
                </c:pt>
                <c:pt idx="179">
                  <c:v>116.90000000000002</c:v>
                </c:pt>
                <c:pt idx="180">
                  <c:v>116.98400000000001</c:v>
                </c:pt>
                <c:pt idx="181">
                  <c:v>117.54300000000001</c:v>
                </c:pt>
                <c:pt idx="182">
                  <c:v>118.72699999999999</c:v>
                </c:pt>
                <c:pt idx="183">
                  <c:v>118.66</c:v>
                </c:pt>
                <c:pt idx="184">
                  <c:v>121.289</c:v>
                </c:pt>
                <c:pt idx="185">
                  <c:v>122.063</c:v>
                </c:pt>
                <c:pt idx="186">
                  <c:v>125.562</c:v>
                </c:pt>
                <c:pt idx="187">
                  <c:v>124.137</c:v>
                </c:pt>
                <c:pt idx="188">
                  <c:v>125.52</c:v>
                </c:pt>
                <c:pt idx="189">
                  <c:v>127.49399999999999</c:v>
                </c:pt>
                <c:pt idx="190">
                  <c:v>124.67999999999999</c:v>
                </c:pt>
                <c:pt idx="191">
                  <c:v>124.80199999999999</c:v>
                </c:pt>
                <c:pt idx="192">
                  <c:v>126.17999999999999</c:v>
                </c:pt>
                <c:pt idx="193">
                  <c:v>128.58300000000003</c:v>
                </c:pt>
                <c:pt idx="194">
                  <c:v>130.45699999999999</c:v>
                </c:pt>
                <c:pt idx="195">
                  <c:v>130.13</c:v>
                </c:pt>
                <c:pt idx="196">
                  <c:v>127.41900000000001</c:v>
                </c:pt>
                <c:pt idx="197">
                  <c:v>126.95599999999999</c:v>
                </c:pt>
                <c:pt idx="198">
                  <c:v>123.84200000000001</c:v>
                </c:pt>
                <c:pt idx="199">
                  <c:v>125.254</c:v>
                </c:pt>
                <c:pt idx="200">
                  <c:v>126.76499999999999</c:v>
                </c:pt>
                <c:pt idx="201">
                  <c:v>133.23699999999999</c:v>
                </c:pt>
                <c:pt idx="202">
                  <c:v>129.25</c:v>
                </c:pt>
                <c:pt idx="203">
                  <c:v>124.37299999999999</c:v>
                </c:pt>
                <c:pt idx="204">
                  <c:v>127.075</c:v>
                </c:pt>
                <c:pt idx="205">
                  <c:v>129.61599999999999</c:v>
                </c:pt>
                <c:pt idx="206">
                  <c:v>133.93899999999999</c:v>
                </c:pt>
                <c:pt idx="207">
                  <c:v>132.858</c:v>
                </c:pt>
                <c:pt idx="208">
                  <c:v>126.19200000000001</c:v>
                </c:pt>
                <c:pt idx="209">
                  <c:v>124.25299999999999</c:v>
                </c:pt>
                <c:pt idx="210">
                  <c:v>126.961</c:v>
                </c:pt>
                <c:pt idx="211">
                  <c:v>129.44799999999998</c:v>
                </c:pt>
                <c:pt idx="212">
                  <c:v>128.94999999999999</c:v>
                </c:pt>
                <c:pt idx="213">
                  <c:v>131.36799999999999</c:v>
                </c:pt>
                <c:pt idx="214">
                  <c:v>127.43499999999999</c:v>
                </c:pt>
                <c:pt idx="215">
                  <c:v>131.86699999999999</c:v>
                </c:pt>
                <c:pt idx="216">
                  <c:v>134.69399999999999</c:v>
                </c:pt>
                <c:pt idx="217">
                  <c:v>138.66199999999998</c:v>
                </c:pt>
                <c:pt idx="218">
                  <c:v>135.797</c:v>
                </c:pt>
                <c:pt idx="219">
                  <c:v>133.11699999999999</c:v>
                </c:pt>
                <c:pt idx="220">
                  <c:v>134.834</c:v>
                </c:pt>
                <c:pt idx="221">
                  <c:v>137.577</c:v>
                </c:pt>
                <c:pt idx="222">
                  <c:v>139.571</c:v>
                </c:pt>
                <c:pt idx="223">
                  <c:v>143.02800000000002</c:v>
                </c:pt>
                <c:pt idx="224">
                  <c:v>145.98000000000002</c:v>
                </c:pt>
                <c:pt idx="225">
                  <c:v>139.14999999999998</c:v>
                </c:pt>
                <c:pt idx="226">
                  <c:v>138.36799999999999</c:v>
                </c:pt>
                <c:pt idx="227">
                  <c:v>135.816</c:v>
                </c:pt>
                <c:pt idx="228">
                  <c:v>137.47300000000001</c:v>
                </c:pt>
                <c:pt idx="229">
                  <c:v>139.83299999999997</c:v>
                </c:pt>
                <c:pt idx="230">
                  <c:v>142.99599999999998</c:v>
                </c:pt>
                <c:pt idx="231">
                  <c:v>140.078</c:v>
                </c:pt>
                <c:pt idx="232">
                  <c:v>142.792</c:v>
                </c:pt>
                <c:pt idx="233">
                  <c:v>140.13499999999999</c:v>
                </c:pt>
                <c:pt idx="234">
                  <c:v>136.08699999999999</c:v>
                </c:pt>
                <c:pt idx="235">
                  <c:v>132.678</c:v>
                </c:pt>
                <c:pt idx="236">
                  <c:v>132.56799999999998</c:v>
                </c:pt>
                <c:pt idx="237">
                  <c:v>127.43899999999999</c:v>
                </c:pt>
                <c:pt idx="238">
                  <c:v>123.03300000000002</c:v>
                </c:pt>
                <c:pt idx="239">
                  <c:v>121.74</c:v>
                </c:pt>
                <c:pt idx="240">
                  <c:v>122.40899999999999</c:v>
                </c:pt>
                <c:pt idx="241">
                  <c:v>120.16300000000001</c:v>
                </c:pt>
                <c:pt idx="242">
                  <c:v>120.29800000000002</c:v>
                </c:pt>
                <c:pt idx="243">
                  <c:v>121.514</c:v>
                </c:pt>
                <c:pt idx="244">
                  <c:v>121.14200000000001</c:v>
                </c:pt>
                <c:pt idx="245">
                  <c:v>116.70899999999999</c:v>
                </c:pt>
                <c:pt idx="246">
                  <c:v>111.87299999999999</c:v>
                </c:pt>
                <c:pt idx="247">
                  <c:v>109.71499999999999</c:v>
                </c:pt>
                <c:pt idx="248">
                  <c:v>108.236</c:v>
                </c:pt>
                <c:pt idx="249">
                  <c:v>105.92000000000002</c:v>
                </c:pt>
                <c:pt idx="250">
                  <c:v>111.09700000000001</c:v>
                </c:pt>
                <c:pt idx="251">
                  <c:v>113.678</c:v>
                </c:pt>
                <c:pt idx="252">
                  <c:v>107.292</c:v>
                </c:pt>
                <c:pt idx="253">
                  <c:v>111.38499999999999</c:v>
                </c:pt>
                <c:pt idx="254">
                  <c:v>112.494</c:v>
                </c:pt>
                <c:pt idx="255">
                  <c:v>115.351</c:v>
                </c:pt>
                <c:pt idx="256">
                  <c:v>124.568</c:v>
                </c:pt>
                <c:pt idx="257">
                  <c:v>129.01399999999998</c:v>
                </c:pt>
                <c:pt idx="258">
                  <c:v>133.19299999999998</c:v>
                </c:pt>
                <c:pt idx="259">
                  <c:v>137.49799999999999</c:v>
                </c:pt>
                <c:pt idx="260">
                  <c:v>146.52600000000001</c:v>
                </c:pt>
                <c:pt idx="261">
                  <c:v>145.91</c:v>
                </c:pt>
                <c:pt idx="262">
                  <c:v>147.16899999999998</c:v>
                </c:pt>
                <c:pt idx="263">
                  <c:v>149.952</c:v>
                </c:pt>
                <c:pt idx="264">
                  <c:v>153.99799999999999</c:v>
                </c:pt>
                <c:pt idx="265">
                  <c:v>154.642</c:v>
                </c:pt>
                <c:pt idx="266">
                  <c:v>162.39400000000001</c:v>
                </c:pt>
                <c:pt idx="267">
                  <c:v>164.785</c:v>
                </c:pt>
                <c:pt idx="268">
                  <c:v>165.82400000000001</c:v>
                </c:pt>
                <c:pt idx="269">
                  <c:v>166.9</c:v>
                </c:pt>
                <c:pt idx="270">
                  <c:v>164.90199999999999</c:v>
                </c:pt>
                <c:pt idx="271">
                  <c:v>163.49700000000001</c:v>
                </c:pt>
                <c:pt idx="272">
                  <c:v>167.93799999999999</c:v>
                </c:pt>
                <c:pt idx="273">
                  <c:v>173.827</c:v>
                </c:pt>
                <c:pt idx="274">
                  <c:v>175.27200000000005</c:v>
                </c:pt>
                <c:pt idx="275">
                  <c:v>173.23400000000001</c:v>
                </c:pt>
                <c:pt idx="276">
                  <c:v>164.99500000000003</c:v>
                </c:pt>
                <c:pt idx="277">
                  <c:v>163.53599999999997</c:v>
                </c:pt>
                <c:pt idx="278">
                  <c:v>164.851</c:v>
                </c:pt>
                <c:pt idx="279">
                  <c:v>156.17400000000001</c:v>
                </c:pt>
                <c:pt idx="280">
                  <c:v>155.03100000000001</c:v>
                </c:pt>
                <c:pt idx="281">
                  <c:v>154.56799999999998</c:v>
                </c:pt>
                <c:pt idx="282">
                  <c:v>152.92699999999999</c:v>
                </c:pt>
                <c:pt idx="283">
                  <c:v>150.458</c:v>
                </c:pt>
                <c:pt idx="284">
                  <c:v>152.51100000000002</c:v>
                </c:pt>
                <c:pt idx="285">
                  <c:v>143.495</c:v>
                </c:pt>
                <c:pt idx="286">
                  <c:v>139.97200000000001</c:v>
                </c:pt>
                <c:pt idx="287">
                  <c:v>138.50899999999999</c:v>
                </c:pt>
                <c:pt idx="288">
                  <c:v>136.72800000000001</c:v>
                </c:pt>
                <c:pt idx="289">
                  <c:v>135.57400000000001</c:v>
                </c:pt>
                <c:pt idx="290">
                  <c:v>136.434</c:v>
                </c:pt>
                <c:pt idx="291">
                  <c:v>136.49499999999998</c:v>
                </c:pt>
                <c:pt idx="292">
                  <c:v>138.47900000000001</c:v>
                </c:pt>
                <c:pt idx="293">
                  <c:v>139.49699999999999</c:v>
                </c:pt>
                <c:pt idx="294">
                  <c:v>141.54199999999997</c:v>
                </c:pt>
                <c:pt idx="295">
                  <c:v>136.48099999999999</c:v>
                </c:pt>
                <c:pt idx="296">
                  <c:v>142.67700000000002</c:v>
                </c:pt>
                <c:pt idx="297">
                  <c:v>139.22300000000001</c:v>
                </c:pt>
                <c:pt idx="298">
                  <c:v>136.12700000000001</c:v>
                </c:pt>
                <c:pt idx="299">
                  <c:v>136.25400000000002</c:v>
                </c:pt>
                <c:pt idx="300">
                  <c:v>137.822</c:v>
                </c:pt>
                <c:pt idx="301">
                  <c:v>137.46499999999997</c:v>
                </c:pt>
                <c:pt idx="302">
                  <c:v>137.59200000000001</c:v>
                </c:pt>
                <c:pt idx="303">
                  <c:v>135.49099999999999</c:v>
                </c:pt>
                <c:pt idx="304">
                  <c:v>135.678</c:v>
                </c:pt>
                <c:pt idx="305">
                  <c:v>132.11199999999999</c:v>
                </c:pt>
                <c:pt idx="306">
                  <c:v>130.25800000000001</c:v>
                </c:pt>
                <c:pt idx="307">
                  <c:v>129.935</c:v>
                </c:pt>
                <c:pt idx="308">
                  <c:v>132.33800000000002</c:v>
                </c:pt>
                <c:pt idx="309">
                  <c:v>131.70500000000001</c:v>
                </c:pt>
                <c:pt idx="310">
                  <c:v>125.63399999999999</c:v>
                </c:pt>
                <c:pt idx="311">
                  <c:v>126.51500000000001</c:v>
                </c:pt>
                <c:pt idx="312">
                  <c:v>126.798</c:v>
                </c:pt>
                <c:pt idx="313">
                  <c:v>125.21900000000001</c:v>
                </c:pt>
                <c:pt idx="314">
                  <c:v>125.06400000000001</c:v>
                </c:pt>
                <c:pt idx="315">
                  <c:v>124.233</c:v>
                </c:pt>
                <c:pt idx="316">
                  <c:v>123.80799999999999</c:v>
                </c:pt>
                <c:pt idx="317">
                  <c:v>120.292</c:v>
                </c:pt>
                <c:pt idx="318">
                  <c:v>121.04199999999999</c:v>
                </c:pt>
                <c:pt idx="319">
                  <c:v>122.44499999999999</c:v>
                </c:pt>
                <c:pt idx="320">
                  <c:v>130.56199999999998</c:v>
                </c:pt>
                <c:pt idx="321">
                  <c:v>128.44</c:v>
                </c:pt>
                <c:pt idx="322">
                  <c:v>131.56699999999998</c:v>
                </c:pt>
                <c:pt idx="323">
                  <c:v>128.81</c:v>
                </c:pt>
                <c:pt idx="324">
                  <c:v>132.34300000000002</c:v>
                </c:pt>
                <c:pt idx="325">
                  <c:v>131.58700000000002</c:v>
                </c:pt>
                <c:pt idx="326">
                  <c:v>132.55599999999998</c:v>
                </c:pt>
                <c:pt idx="327">
                  <c:v>134.07099999999997</c:v>
                </c:pt>
                <c:pt idx="328">
                  <c:v>134.203</c:v>
                </c:pt>
                <c:pt idx="329">
                  <c:v>138.86900000000003</c:v>
                </c:pt>
                <c:pt idx="330">
                  <c:v>141.786</c:v>
                </c:pt>
                <c:pt idx="331">
                  <c:v>140.53300000000002</c:v>
                </c:pt>
                <c:pt idx="332">
                  <c:v>139.38499999999999</c:v>
                </c:pt>
                <c:pt idx="333">
                  <c:v>137.53800000000001</c:v>
                </c:pt>
                <c:pt idx="334">
                  <c:v>138.43399999999997</c:v>
                </c:pt>
                <c:pt idx="335">
                  <c:v>140.49</c:v>
                </c:pt>
                <c:pt idx="336">
                  <c:v>140.20700000000002</c:v>
                </c:pt>
                <c:pt idx="337">
                  <c:v>139.30500000000004</c:v>
                </c:pt>
                <c:pt idx="338">
                  <c:v>134.67100000000002</c:v>
                </c:pt>
                <c:pt idx="339">
                  <c:v>133.92899999999997</c:v>
                </c:pt>
                <c:pt idx="340">
                  <c:v>131.94199999999998</c:v>
                </c:pt>
                <c:pt idx="341">
                  <c:v>131.04700000000003</c:v>
                </c:pt>
                <c:pt idx="342">
                  <c:v>132.88200000000003</c:v>
                </c:pt>
                <c:pt idx="343">
                  <c:v>133.95700000000002</c:v>
                </c:pt>
                <c:pt idx="344">
                  <c:v>132.54999999999998</c:v>
                </c:pt>
                <c:pt idx="345">
                  <c:v>133.81699999999998</c:v>
                </c:pt>
                <c:pt idx="346">
                  <c:v>135.66300000000001</c:v>
                </c:pt>
                <c:pt idx="347">
                  <c:v>137.251</c:v>
                </c:pt>
                <c:pt idx="348">
                  <c:v>139.32699999999997</c:v>
                </c:pt>
                <c:pt idx="349">
                  <c:v>142.60599999999999</c:v>
                </c:pt>
                <c:pt idx="350">
                  <c:v>142.41999999999999</c:v>
                </c:pt>
                <c:pt idx="351">
                  <c:v>142.321</c:v>
                </c:pt>
                <c:pt idx="352">
                  <c:v>140.66900000000001</c:v>
                </c:pt>
                <c:pt idx="353">
                  <c:v>143.12199999999999</c:v>
                </c:pt>
                <c:pt idx="354">
                  <c:v>144.25799999999998</c:v>
                </c:pt>
                <c:pt idx="355">
                  <c:v>146.23100000000002</c:v>
                </c:pt>
                <c:pt idx="356">
                  <c:v>144.214</c:v>
                </c:pt>
                <c:pt idx="357">
                  <c:v>139.30600000000001</c:v>
                </c:pt>
                <c:pt idx="358">
                  <c:v>136.53199999999998</c:v>
                </c:pt>
                <c:pt idx="359">
                  <c:v>138.24100000000001</c:v>
                </c:pt>
                <c:pt idx="360">
                  <c:v>140.047</c:v>
                </c:pt>
                <c:pt idx="361">
                  <c:v>144.51499999999999</c:v>
                </c:pt>
                <c:pt idx="362">
                  <c:v>135.82499999999999</c:v>
                </c:pt>
                <c:pt idx="363">
                  <c:v>130.63800000000003</c:v>
                </c:pt>
                <c:pt idx="364">
                  <c:v>130.06100000000004</c:v>
                </c:pt>
                <c:pt idx="365">
                  <c:v>130.04500000000002</c:v>
                </c:pt>
                <c:pt idx="366">
                  <c:v>131.51300000000001</c:v>
                </c:pt>
                <c:pt idx="367">
                  <c:v>128.13100000000003</c:v>
                </c:pt>
                <c:pt idx="368">
                  <c:v>130.875</c:v>
                </c:pt>
                <c:pt idx="369">
                  <c:v>137.30399999999997</c:v>
                </c:pt>
                <c:pt idx="370">
                  <c:v>137.35000000000002</c:v>
                </c:pt>
                <c:pt idx="371">
                  <c:v>133.90299999999999</c:v>
                </c:pt>
                <c:pt idx="372">
                  <c:v>132.31500000000003</c:v>
                </c:pt>
                <c:pt idx="373">
                  <c:v>126.28200000000004</c:v>
                </c:pt>
                <c:pt idx="374">
                  <c:v>126.30500000000001</c:v>
                </c:pt>
                <c:pt idx="375">
                  <c:v>128.24099999999999</c:v>
                </c:pt>
                <c:pt idx="376">
                  <c:v>120.38000000000002</c:v>
                </c:pt>
                <c:pt idx="377">
                  <c:v>120.00500000000002</c:v>
                </c:pt>
                <c:pt idx="378">
                  <c:v>107.73099999999999</c:v>
                </c:pt>
                <c:pt idx="379">
                  <c:v>107.53800000000001</c:v>
                </c:pt>
                <c:pt idx="380">
                  <c:v>103.04599999999999</c:v>
                </c:pt>
                <c:pt idx="381">
                  <c:v>105.22000000000003</c:v>
                </c:pt>
                <c:pt idx="382">
                  <c:v>111.82399999999996</c:v>
                </c:pt>
                <c:pt idx="383">
                  <c:v>111.07100000000003</c:v>
                </c:pt>
                <c:pt idx="384">
                  <c:v>108.91300000000001</c:v>
                </c:pt>
                <c:pt idx="385">
                  <c:v>107.33099999999996</c:v>
                </c:pt>
                <c:pt idx="386">
                  <c:v>109.90500000000003</c:v>
                </c:pt>
                <c:pt idx="387">
                  <c:v>108.53100000000001</c:v>
                </c:pt>
                <c:pt idx="388">
                  <c:v>110.22799999999995</c:v>
                </c:pt>
                <c:pt idx="389">
                  <c:v>109.78900000000004</c:v>
                </c:pt>
                <c:pt idx="390">
                  <c:v>109.464</c:v>
                </c:pt>
                <c:pt idx="391">
                  <c:v>110.065</c:v>
                </c:pt>
                <c:pt idx="392">
                  <c:v>112.79599999999999</c:v>
                </c:pt>
                <c:pt idx="393">
                  <c:v>111.08999999999997</c:v>
                </c:pt>
                <c:pt idx="394">
                  <c:v>111.69099999999997</c:v>
                </c:pt>
                <c:pt idx="395">
                  <c:v>112.74699999999996</c:v>
                </c:pt>
                <c:pt idx="396">
                  <c:v>112.50200000000001</c:v>
                </c:pt>
                <c:pt idx="397">
                  <c:v>112.63900000000001</c:v>
                </c:pt>
                <c:pt idx="398">
                  <c:v>116.47699999999998</c:v>
                </c:pt>
                <c:pt idx="399">
                  <c:v>117.49899999999997</c:v>
                </c:pt>
                <c:pt idx="400">
                  <c:v>120.846</c:v>
                </c:pt>
                <c:pt idx="401">
                  <c:v>118.73899999999998</c:v>
                </c:pt>
                <c:pt idx="402">
                  <c:v>119.99700000000001</c:v>
                </c:pt>
                <c:pt idx="403">
                  <c:v>120.786</c:v>
                </c:pt>
                <c:pt idx="404">
                  <c:v>118.71899999999999</c:v>
                </c:pt>
                <c:pt idx="405">
                  <c:v>119.65199999999999</c:v>
                </c:pt>
                <c:pt idx="406">
                  <c:v>127.62599999999998</c:v>
                </c:pt>
                <c:pt idx="407">
                  <c:v>131.85</c:v>
                </c:pt>
                <c:pt idx="408">
                  <c:v>131.024</c:v>
                </c:pt>
                <c:pt idx="409">
                  <c:v>128.39200000000002</c:v>
                </c:pt>
                <c:pt idx="410">
                  <c:v>129.14400000000001</c:v>
                </c:pt>
                <c:pt idx="411">
                  <c:v>134.11800000000002</c:v>
                </c:pt>
                <c:pt idx="412">
                  <c:v>134.447</c:v>
                </c:pt>
                <c:pt idx="413">
                  <c:v>134.15699999999998</c:v>
                </c:pt>
                <c:pt idx="414">
                  <c:v>130.999</c:v>
                </c:pt>
                <c:pt idx="415">
                  <c:v>130.31899999999999</c:v>
                </c:pt>
                <c:pt idx="416">
                  <c:v>129.86000000000001</c:v>
                </c:pt>
                <c:pt idx="417">
                  <c:v>130.16700000000003</c:v>
                </c:pt>
                <c:pt idx="418">
                  <c:v>128.97499999999999</c:v>
                </c:pt>
                <c:pt idx="419">
                  <c:v>127.39600000000002</c:v>
                </c:pt>
                <c:pt idx="420">
                  <c:v>126.06000000000003</c:v>
                </c:pt>
                <c:pt idx="421">
                  <c:v>126.68900000000002</c:v>
                </c:pt>
                <c:pt idx="422">
                  <c:v>125.22900000000001</c:v>
                </c:pt>
                <c:pt idx="423">
                  <c:v>125.86100000000002</c:v>
                </c:pt>
                <c:pt idx="424">
                  <c:v>127.93800000000002</c:v>
                </c:pt>
                <c:pt idx="425">
                  <c:v>126.91399999999999</c:v>
                </c:pt>
                <c:pt idx="426">
                  <c:v>125.15799999999999</c:v>
                </c:pt>
                <c:pt idx="427">
                  <c:v>126.619</c:v>
                </c:pt>
                <c:pt idx="428">
                  <c:v>134.17099999999999</c:v>
                </c:pt>
                <c:pt idx="429">
                  <c:v>138.01100000000002</c:v>
                </c:pt>
                <c:pt idx="430">
                  <c:v>139.94799999999998</c:v>
                </c:pt>
                <c:pt idx="431">
                  <c:v>139.79400000000001</c:v>
                </c:pt>
                <c:pt idx="432">
                  <c:v>137.78299999999999</c:v>
                </c:pt>
                <c:pt idx="433">
                  <c:v>142.08400000000003</c:v>
                </c:pt>
                <c:pt idx="434">
                  <c:v>140.87500000000003</c:v>
                </c:pt>
                <c:pt idx="435">
                  <c:v>140.874</c:v>
                </c:pt>
                <c:pt idx="436">
                  <c:v>138.75199999999998</c:v>
                </c:pt>
                <c:pt idx="437">
                  <c:v>140.08500000000004</c:v>
                </c:pt>
                <c:pt idx="438">
                  <c:v>139.815</c:v>
                </c:pt>
                <c:pt idx="439">
                  <c:v>138.43799999999999</c:v>
                </c:pt>
                <c:pt idx="440">
                  <c:v>139.11099999999999</c:v>
                </c:pt>
                <c:pt idx="441">
                  <c:v>140.28100000000001</c:v>
                </c:pt>
                <c:pt idx="442">
                  <c:v>135.339</c:v>
                </c:pt>
                <c:pt idx="443">
                  <c:v>136.34100000000001</c:v>
                </c:pt>
                <c:pt idx="444">
                  <c:v>135.76900000000001</c:v>
                </c:pt>
                <c:pt idx="445">
                  <c:v>137.12100000000001</c:v>
                </c:pt>
                <c:pt idx="446">
                  <c:v>136.35500000000002</c:v>
                </c:pt>
                <c:pt idx="447">
                  <c:v>136.5</c:v>
                </c:pt>
                <c:pt idx="448">
                  <c:v>135.065</c:v>
                </c:pt>
                <c:pt idx="449">
                  <c:v>134.072</c:v>
                </c:pt>
                <c:pt idx="450">
                  <c:v>135.25900000000001</c:v>
                </c:pt>
                <c:pt idx="451">
                  <c:v>134.91499999999996</c:v>
                </c:pt>
                <c:pt idx="452">
                  <c:v>134.84899999999999</c:v>
                </c:pt>
                <c:pt idx="453">
                  <c:v>134.08599999999998</c:v>
                </c:pt>
                <c:pt idx="454">
                  <c:v>132.03799999999998</c:v>
                </c:pt>
                <c:pt idx="455">
                  <c:v>129.55300000000003</c:v>
                </c:pt>
                <c:pt idx="456">
                  <c:v>129.14600000000002</c:v>
                </c:pt>
                <c:pt idx="457">
                  <c:v>131.72599999999997</c:v>
                </c:pt>
                <c:pt idx="458">
                  <c:v>130.13300000000004</c:v>
                </c:pt>
                <c:pt idx="459">
                  <c:v>131.41100000000003</c:v>
                </c:pt>
                <c:pt idx="460">
                  <c:v>128.76499999999999</c:v>
                </c:pt>
                <c:pt idx="461">
                  <c:v>125.41299999999998</c:v>
                </c:pt>
                <c:pt idx="462">
                  <c:v>124.98600000000002</c:v>
                </c:pt>
                <c:pt idx="463">
                  <c:v>123.69099999999997</c:v>
                </c:pt>
                <c:pt idx="464">
                  <c:v>122.96799999999999</c:v>
                </c:pt>
                <c:pt idx="465">
                  <c:v>122.93900000000002</c:v>
                </c:pt>
                <c:pt idx="466">
                  <c:v>124.99200000000002</c:v>
                </c:pt>
                <c:pt idx="467">
                  <c:v>125.26600000000002</c:v>
                </c:pt>
                <c:pt idx="468">
                  <c:v>122.97</c:v>
                </c:pt>
                <c:pt idx="469">
                  <c:v>121.869</c:v>
                </c:pt>
                <c:pt idx="470">
                  <c:v>123.178</c:v>
                </c:pt>
                <c:pt idx="471">
                  <c:v>124.52700000000002</c:v>
                </c:pt>
                <c:pt idx="472">
                  <c:v>122.28500000000003</c:v>
                </c:pt>
                <c:pt idx="473">
                  <c:v>122.86499999999998</c:v>
                </c:pt>
                <c:pt idx="474">
                  <c:v>123.09900000000002</c:v>
                </c:pt>
                <c:pt idx="475">
                  <c:v>120.53399999999999</c:v>
                </c:pt>
                <c:pt idx="476">
                  <c:v>119.214</c:v>
                </c:pt>
                <c:pt idx="477">
                  <c:v>119.39200000000002</c:v>
                </c:pt>
                <c:pt idx="478">
                  <c:v>118.42599999999999</c:v>
                </c:pt>
                <c:pt idx="479">
                  <c:v>118.446</c:v>
                </c:pt>
                <c:pt idx="480">
                  <c:v>118.18</c:v>
                </c:pt>
                <c:pt idx="481">
                  <c:v>118.02600000000001</c:v>
                </c:pt>
                <c:pt idx="482">
                  <c:v>117.36700000000002</c:v>
                </c:pt>
                <c:pt idx="483">
                  <c:v>117.22699999999998</c:v>
                </c:pt>
                <c:pt idx="484">
                  <c:v>116.56600000000003</c:v>
                </c:pt>
                <c:pt idx="485">
                  <c:v>115.46800000000002</c:v>
                </c:pt>
                <c:pt idx="486">
                  <c:v>116.47400000000002</c:v>
                </c:pt>
                <c:pt idx="487">
                  <c:v>115.34299999999999</c:v>
                </c:pt>
                <c:pt idx="488">
                  <c:v>115.434</c:v>
                </c:pt>
                <c:pt idx="489">
                  <c:v>112.124</c:v>
                </c:pt>
                <c:pt idx="490">
                  <c:v>113.56099999999998</c:v>
                </c:pt>
                <c:pt idx="491">
                  <c:v>111.89500000000001</c:v>
                </c:pt>
                <c:pt idx="492">
                  <c:v>115.27100000000002</c:v>
                </c:pt>
                <c:pt idx="493">
                  <c:v>112.00900000000001</c:v>
                </c:pt>
                <c:pt idx="494">
                  <c:v>109.53000000000003</c:v>
                </c:pt>
                <c:pt idx="495">
                  <c:v>107.91499999999999</c:v>
                </c:pt>
                <c:pt idx="496">
                  <c:v>106.43099999999998</c:v>
                </c:pt>
                <c:pt idx="497">
                  <c:v>106.60900000000001</c:v>
                </c:pt>
                <c:pt idx="498">
                  <c:v>105.35300000000001</c:v>
                </c:pt>
                <c:pt idx="499">
                  <c:v>104.76399999999998</c:v>
                </c:pt>
                <c:pt idx="500">
                  <c:v>102.60400000000001</c:v>
                </c:pt>
                <c:pt idx="501">
                  <c:v>100.14400000000001</c:v>
                </c:pt>
                <c:pt idx="502">
                  <c:v>100.88200000000003</c:v>
                </c:pt>
                <c:pt idx="503">
                  <c:v>100.24799999999999</c:v>
                </c:pt>
                <c:pt idx="504">
                  <c:v>96.967999999999989</c:v>
                </c:pt>
                <c:pt idx="505">
                  <c:v>95.915999999999997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2A-4453-8F3B-97A160E76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419772030629885"/>
          <c:h val="0.1711761769423792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directH!$F$5</c:f>
              <c:strCache>
                <c:ptCount val="1"/>
                <c:pt idx="0">
                  <c:v>23 Jun 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directH!$E$6:$E$9</c:f>
              <c:numCache>
                <c:formatCode>dd\ mmm\ yy</c:formatCode>
                <c:ptCount val="4"/>
                <c:pt idx="0">
                  <c:v>45446</c:v>
                </c:pt>
                <c:pt idx="1">
                  <c:v>45264</c:v>
                </c:pt>
                <c:pt idx="2">
                  <c:v>45242</c:v>
                </c:pt>
                <c:pt idx="3">
                  <c:v>44349</c:v>
                </c:pt>
              </c:numCache>
            </c:numRef>
          </c:xVal>
          <c:yVal>
            <c:numRef>
              <c:f>directH!$F$6:$F$9</c:f>
              <c:numCache>
                <c:formatCode>0</c:formatCode>
                <c:ptCount val="4"/>
                <c:pt idx="0">
                  <c:v>346.964</c:v>
                </c:pt>
                <c:pt idx="1">
                  <c:v>340.46499999999997</c:v>
                </c:pt>
                <c:pt idx="2">
                  <c:v>305.56900000000002</c:v>
                </c:pt>
                <c:pt idx="3">
                  <c:v>337.75400000000002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0B1-BF7A-6E14B9FAD00D}"/>
            </c:ext>
          </c:extLst>
        </c:ser>
        <c:ser>
          <c:idx val="1"/>
          <c:order val="1"/>
          <c:tx>
            <c:strRef>
              <c:f>directH!$S$5</c:f>
              <c:strCache>
                <c:ptCount val="1"/>
                <c:pt idx="0">
                  <c:v>04 Jun 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directH!$E$6:$E$9</c:f>
              <c:numCache>
                <c:formatCode>dd\ mmm\ yy</c:formatCode>
                <c:ptCount val="4"/>
                <c:pt idx="0">
                  <c:v>45446</c:v>
                </c:pt>
                <c:pt idx="1">
                  <c:v>45264</c:v>
                </c:pt>
                <c:pt idx="2">
                  <c:v>45242</c:v>
                </c:pt>
                <c:pt idx="3">
                  <c:v>44349</c:v>
                </c:pt>
              </c:numCache>
            </c:numRef>
          </c:xVal>
          <c:yVal>
            <c:numRef>
              <c:f>directH!$S$6:$S$9</c:f>
              <c:numCache>
                <c:formatCode>0</c:formatCode>
                <c:ptCount val="4"/>
                <c:pt idx="0">
                  <c:v>354.56599999999997</c:v>
                </c:pt>
                <c:pt idx="1">
                  <c:v>335.87099999999998</c:v>
                </c:pt>
                <c:pt idx="2">
                  <c:v>301.14</c:v>
                </c:pt>
                <c:pt idx="3">
                  <c:v>341.50799999999998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B7-40B1-BF7A-6E14B9FAD00D}"/>
            </c:ext>
          </c:extLst>
        </c:ser>
        <c:ser>
          <c:idx val="2"/>
          <c:order val="2"/>
          <c:tx>
            <c:strRef>
              <c:f>directH!$AI$5</c:f>
              <c:strCache>
                <c:ptCount val="1"/>
                <c:pt idx="0">
                  <c:v>12 May 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directH!$E$6:$E$9</c:f>
              <c:numCache>
                <c:formatCode>dd\ mmm\ yy</c:formatCode>
                <c:ptCount val="4"/>
                <c:pt idx="0">
                  <c:v>45446</c:v>
                </c:pt>
                <c:pt idx="1">
                  <c:v>45264</c:v>
                </c:pt>
                <c:pt idx="2">
                  <c:v>45242</c:v>
                </c:pt>
                <c:pt idx="3">
                  <c:v>44349</c:v>
                </c:pt>
              </c:numCache>
            </c:numRef>
          </c:xVal>
          <c:yVal>
            <c:numRef>
              <c:f>directH!$AI$6:$AI$9</c:f>
              <c:numCache>
                <c:formatCode>0</c:formatCode>
                <c:ptCount val="4"/>
                <c:pt idx="0">
                  <c:v>443.91699999999997</c:v>
                </c:pt>
                <c:pt idx="1">
                  <c:v>428.108</c:v>
                </c:pt>
                <c:pt idx="2">
                  <c:v>409.77699999999999</c:v>
                </c:pt>
                <c:pt idx="3">
                  <c:v>415.36099999999999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B7-40B1-BF7A-6E14B9FAD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55</xdr:row>
      <xdr:rowOff>41274</xdr:rowOff>
    </xdr:from>
    <xdr:to>
      <xdr:col>12</xdr:col>
      <xdr:colOff>590549</xdr:colOff>
      <xdr:row>83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209A8-EBC9-410E-9834-C1A7C1D6D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55</xdr:row>
      <xdr:rowOff>0</xdr:rowOff>
    </xdr:from>
    <xdr:to>
      <xdr:col>24</xdr:col>
      <xdr:colOff>409575</xdr:colOff>
      <xdr:row>83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7C7C4-90D4-4D96-9261-C4A764281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85</xdr:row>
      <xdr:rowOff>88900</xdr:rowOff>
    </xdr:from>
    <xdr:to>
      <xdr:col>12</xdr:col>
      <xdr:colOff>587375</xdr:colOff>
      <xdr:row>113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1CF234-DDD6-4EFE-9DAF-533308056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86</xdr:row>
      <xdr:rowOff>0</xdr:rowOff>
    </xdr:from>
    <xdr:to>
      <xdr:col>24</xdr:col>
      <xdr:colOff>409575</xdr:colOff>
      <xdr:row>114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4C62E0-6A6B-452D-9336-DEB2AA672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55</xdr:row>
      <xdr:rowOff>41274</xdr:rowOff>
    </xdr:from>
    <xdr:to>
      <xdr:col>12</xdr:col>
      <xdr:colOff>590549</xdr:colOff>
      <xdr:row>83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4A3FE-657A-44A9-A917-36B1D893B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55</xdr:row>
      <xdr:rowOff>0</xdr:rowOff>
    </xdr:from>
    <xdr:to>
      <xdr:col>24</xdr:col>
      <xdr:colOff>409575</xdr:colOff>
      <xdr:row>83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E3B9A0-D662-4995-A390-F210BEF30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85</xdr:row>
      <xdr:rowOff>88900</xdr:rowOff>
    </xdr:from>
    <xdr:to>
      <xdr:col>12</xdr:col>
      <xdr:colOff>587375</xdr:colOff>
      <xdr:row>113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874060-31A5-4055-86AC-D75C4647B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86</xdr:row>
      <xdr:rowOff>0</xdr:rowOff>
    </xdr:from>
    <xdr:to>
      <xdr:col>24</xdr:col>
      <xdr:colOff>409575</xdr:colOff>
      <xdr:row>114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DA4A0E-B812-4C4C-97C1-38CB92002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55</xdr:row>
      <xdr:rowOff>41274</xdr:rowOff>
    </xdr:from>
    <xdr:to>
      <xdr:col>12</xdr:col>
      <xdr:colOff>590549</xdr:colOff>
      <xdr:row>83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FE533-2416-42A9-83A8-A6544AC83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55</xdr:row>
      <xdr:rowOff>0</xdr:rowOff>
    </xdr:from>
    <xdr:to>
      <xdr:col>24</xdr:col>
      <xdr:colOff>409575</xdr:colOff>
      <xdr:row>83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57DE0-0A3E-4B41-B0FF-6E850418A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85</xdr:row>
      <xdr:rowOff>88900</xdr:rowOff>
    </xdr:from>
    <xdr:to>
      <xdr:col>12</xdr:col>
      <xdr:colOff>587375</xdr:colOff>
      <xdr:row>113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6544DE-AE4B-4B47-B7E4-07A82F221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86</xdr:row>
      <xdr:rowOff>0</xdr:rowOff>
    </xdr:from>
    <xdr:to>
      <xdr:col>24</xdr:col>
      <xdr:colOff>409575</xdr:colOff>
      <xdr:row>114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E1672D-7879-4048-95CC-CB3CC975A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34</xdr:row>
      <xdr:rowOff>41274</xdr:rowOff>
    </xdr:from>
    <xdr:to>
      <xdr:col>12</xdr:col>
      <xdr:colOff>590549</xdr:colOff>
      <xdr:row>62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11302-B9DE-4449-B267-309AA5991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34</xdr:row>
      <xdr:rowOff>0</xdr:rowOff>
    </xdr:from>
    <xdr:to>
      <xdr:col>24</xdr:col>
      <xdr:colOff>409575</xdr:colOff>
      <xdr:row>62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982B5-ED8F-426A-8085-06F62D440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64</xdr:row>
      <xdr:rowOff>88900</xdr:rowOff>
    </xdr:from>
    <xdr:to>
      <xdr:col>12</xdr:col>
      <xdr:colOff>587375</xdr:colOff>
      <xdr:row>92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DDB2FE-EEB0-40AC-B3E2-FDCC45562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65</xdr:row>
      <xdr:rowOff>0</xdr:rowOff>
    </xdr:from>
    <xdr:to>
      <xdr:col>24</xdr:col>
      <xdr:colOff>409575</xdr:colOff>
      <xdr:row>93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0593D8-27FD-42D5-A390-08D9B5FFD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23</xdr:row>
      <xdr:rowOff>41274</xdr:rowOff>
    </xdr:from>
    <xdr:to>
      <xdr:col>12</xdr:col>
      <xdr:colOff>590549</xdr:colOff>
      <xdr:row>51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FA822-1D96-485B-BC2E-DBE728D89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24</xdr:col>
      <xdr:colOff>409575</xdr:colOff>
      <xdr:row>51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33276-1646-4D21-9B49-9EEA67CE4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53</xdr:row>
      <xdr:rowOff>88900</xdr:rowOff>
    </xdr:from>
    <xdr:to>
      <xdr:col>12</xdr:col>
      <xdr:colOff>587375</xdr:colOff>
      <xdr:row>81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669A7-0498-405E-A8E2-CD9CEE92C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24</xdr:col>
      <xdr:colOff>409575</xdr:colOff>
      <xdr:row>82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57260-44C7-4746-B94F-51B49EC2C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23</xdr:row>
      <xdr:rowOff>41274</xdr:rowOff>
    </xdr:from>
    <xdr:to>
      <xdr:col>12</xdr:col>
      <xdr:colOff>590549</xdr:colOff>
      <xdr:row>51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177A2-69CD-45AB-9B2E-DA34566EA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24</xdr:col>
      <xdr:colOff>409575</xdr:colOff>
      <xdr:row>51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1FBF94-31C4-4F92-AAC9-FFDDB5AB2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53</xdr:row>
      <xdr:rowOff>88900</xdr:rowOff>
    </xdr:from>
    <xdr:to>
      <xdr:col>12</xdr:col>
      <xdr:colOff>587375</xdr:colOff>
      <xdr:row>81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46D60-A5BD-4DA8-BD00-41673F3A2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24</xdr:col>
      <xdr:colOff>409575</xdr:colOff>
      <xdr:row>82</xdr:row>
      <xdr:rowOff>22225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8A5F3E-4C50-474E-94C6-AA0662815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584200</xdr:colOff>
      <xdr:row>2</xdr:row>
      <xdr:rowOff>95250</xdr:rowOff>
    </xdr:from>
    <xdr:to>
      <xdr:col>31</xdr:col>
      <xdr:colOff>69850</xdr:colOff>
      <xdr:row>5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A22C827-4EB6-4AFD-ACE7-BDCD59791496}"/>
            </a:ext>
          </a:extLst>
        </xdr:cNvPr>
        <xdr:cNvSpPr txBox="1"/>
      </xdr:nvSpPr>
      <xdr:spPr>
        <a:xfrm>
          <a:off x="10547350" y="361950"/>
          <a:ext cx="2533650" cy="3238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accent2"/>
              </a:solidFill>
            </a:rPr>
            <a:t>LPHP DAPI:0:1 3595071 &lt;GO&gt;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DDE1CD-9F7B-4B19-A604-E78710335C80}" name="Table1" displayName="Table1" ref="B3:K45" totalsRowShown="0" headerRowDxfId="22" dataDxfId="21">
  <autoFilter ref="B3:K45" xr:uid="{C4986A26-50E8-4A8C-A229-0ECF22E8B9B0}"/>
  <tableColumns count="10">
    <tableColumn id="1" xr3:uid="{4E058F92-900E-478E-A4F8-DB89863E2A96}" name="isin" dataDxfId="20"/>
    <tableColumn id="2" xr3:uid="{134DB1D9-C64F-4F2A-9407-18234E2E3B82}" name="type" dataDxfId="19"/>
    <tableColumn id="6" xr3:uid="{AEB31582-844A-4826-90AA-4BA656F12390}" name="bbg" dataDxfId="18">
      <calculatedColumnFormula>Table1[[#This Row],[isin]]&amp;" "&amp;Table1[[#This Row],[type]]</calculatedColumnFormula>
    </tableColumn>
    <tableColumn id="3" xr3:uid="{5695B33E-B992-4A46-A5BD-94C657B8E8FC}" name="short_name" dataDxfId="17">
      <calculatedColumnFormula>_xll.BDP(Table1[[#This Row],[bbg]],Table1[[#Headers],[short_name]])</calculatedColumnFormula>
    </tableColumn>
    <tableColumn id="10" xr3:uid="{ECB5C2EC-4118-4BF9-8FA4-55265DE66E35}" name="coupon" dataDxfId="16">
      <calculatedColumnFormula>_xll.BDP(Table1[[#This Row],[bbg]],Table1[[#Headers],[coupon]])</calculatedColumnFormula>
    </tableColumn>
    <tableColumn id="9" xr3:uid="{06AD7DC3-F060-4766-B719-D420A82DF0D5}" name="security_name" dataDxfId="15">
      <calculatedColumnFormula>_xll.BDP(Table1[[#This Row],[bbg]],Table1[[#Headers],[security_name]])</calculatedColumnFormula>
    </tableColumn>
    <tableColumn id="4" xr3:uid="{B6B2D18E-4498-47A7-B05F-F8937344AF92}" name="INDUSTRY_GROUP" dataDxfId="14">
      <calculatedColumnFormula>_xll.BDP(Table1[[#This Row],[bbg]],Table1[[#Headers],[INDUSTRY_GROUP]])</calculatedColumnFormula>
    </tableColumn>
    <tableColumn id="8" xr3:uid="{2AF9A730-4714-4F42-AF0A-92779BE5253B}" name="nxt_call_dt" dataDxfId="13">
      <calculatedColumnFormula>_xll.BDP(Table1[[#This Row],[bbg]],Table1[[#Headers],[nxt_call_dt]])</calculatedColumnFormula>
    </tableColumn>
    <tableColumn id="7" xr3:uid="{EED4F902-A3F2-4928-966A-34A4A8AB4BFE}" name="calc_maturity" dataDxfId="12">
      <calculatedColumnFormula>_xll.BDP(Table1[[#This Row],[bbg]],Table1[[#Headers],[calc_maturity]])</calculatedColumnFormula>
    </tableColumn>
    <tableColumn id="5" xr3:uid="{55180C83-EDAA-44EB-9569-2F93FB5FA38C}" name="z_sprd_mid" dataDxfId="11">
      <calculatedColumnFormula>_xll.BDP(Table1[[#This Row],[bbg]],Table1[[#Headers],[z_sprd_mid]])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1B9F47-B350-4783-9933-18C92BB2B3AB}" name="Table2" displayName="Table2" ref="A1:I429" totalsRowShown="0" headerRowDxfId="10" dataDxfId="9">
  <autoFilter ref="A1:I429" xr:uid="{A86ABB8D-F7B4-4F19-AB51-6094080C848B}"/>
  <tableColumns count="9">
    <tableColumn id="1" xr3:uid="{CA969BB5-A0CF-46F5-8D98-A89005A09B03}" name="isin" dataDxfId="8"/>
    <tableColumn id="6" xr3:uid="{483C847B-C652-4803-9B87-AFD6B13DDED5}" name="len" dataDxfId="7">
      <calculatedColumnFormula>LEN(Table2[[#This Row],[isin]])</calculatedColumnFormula>
    </tableColumn>
    <tableColumn id="5" xr3:uid="{1FB95B46-7873-4C88-B9E0-9AB718D4576D}" name="MktSec" dataDxfId="6"/>
    <tableColumn id="2" xr3:uid="{A24DD52B-9869-4DF3-A65A-D52960011CCC}" name="Description" dataDxfId="5"/>
    <tableColumn id="3" xr3:uid="{BECB60E9-E7D5-4A80-BF46-6C073B5F8924}" name="short_name" dataDxfId="4">
      <calculatedColumnFormula>_xll.BDP(Table2[[#This Row],[isin]]&amp;" "&amp;Table2[[#This Row],[MktSec]],Table2[[#Headers],[short_name]])</calculatedColumnFormula>
    </tableColumn>
    <tableColumn id="4" xr3:uid="{34D116F4-1603-4096-BD8B-5431334297C5}" name="INDUSTRY_GROUP" dataDxfId="3">
      <calculatedColumnFormula array="1">_xll.BDP(Table2[[#This Row],[isin]]&amp;" "&amp;Table2[[#This Row],[MktSec]],Table2[[#Headers],[INDUSTRY_GROUP]])</calculatedColumnFormula>
    </tableColumn>
    <tableColumn id="7" xr3:uid="{A2EF0B6F-29E5-4828-A62C-DBA379D26AAC}" name="callable" dataDxfId="2">
      <calculatedColumnFormula>_xll.BDP(Table2[[#This Row],[isin]]&amp;" "&amp;Table2[[#This Row],[MktSec]],Table2[[#Headers],[callable]])</calculatedColumnFormula>
    </tableColumn>
    <tableColumn id="8" xr3:uid="{9CB5E7BB-1FE2-4076-820F-5FA82AE7103E}" name="nxt_call_dt" dataDxfId="1">
      <calculatedColumnFormula>_xll.BDP(Table2[[#This Row],[isin]]&amp;" "&amp;Table2[[#This Row],[MktSec]],Table2[[#Headers],[nxt_call_dt]])</calculatedColumnFormula>
    </tableColumn>
    <tableColumn id="9" xr3:uid="{61CD837D-3EDF-4C4D-A120-74F361C84576}" name="final_maturity" dataDxfId="0">
      <calculatedColumnFormula>_xll.BDP(Table2[[#This Row],[isin]]&amp;" "&amp;Table2[[#This Row],[MktSec]],Table2[[#Headers],[final_maturity]])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exceljet.net/dynamic-array-formulas-in-exc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0DB77-0811-47C7-9396-8F5A9034DFAA}">
  <sheetPr>
    <tabColor rgb="FFC00000"/>
  </sheetPr>
  <dimension ref="F7:H17"/>
  <sheetViews>
    <sheetView workbookViewId="0">
      <selection activeCell="B25" sqref="B25"/>
    </sheetView>
  </sheetViews>
  <sheetFormatPr defaultRowHeight="14.5" x14ac:dyDescent="0.35"/>
  <cols>
    <col min="6" max="6" width="13.26953125" bestFit="1" customWidth="1"/>
    <col min="7" max="7" width="33.90625" bestFit="1" customWidth="1"/>
  </cols>
  <sheetData>
    <row r="7" spans="6:8" x14ac:dyDescent="0.35">
      <c r="F7" t="s">
        <v>1088</v>
      </c>
    </row>
    <row r="9" spans="6:8" x14ac:dyDescent="0.35">
      <c r="F9" t="s">
        <v>1086</v>
      </c>
    </row>
    <row r="10" spans="6:8" x14ac:dyDescent="0.35">
      <c r="F10" t="s">
        <v>1244</v>
      </c>
      <c r="G10" t="s">
        <v>1245</v>
      </c>
      <c r="H10" t="s">
        <v>1266</v>
      </c>
    </row>
    <row r="11" spans="6:8" x14ac:dyDescent="0.35">
      <c r="F11" t="s">
        <v>1122</v>
      </c>
      <c r="G11" t="s">
        <v>1247</v>
      </c>
      <c r="H11" t="s">
        <v>1267</v>
      </c>
    </row>
    <row r="12" spans="6:8" x14ac:dyDescent="0.35">
      <c r="F12" t="s">
        <v>1270</v>
      </c>
      <c r="G12" t="s">
        <v>1271</v>
      </c>
    </row>
    <row r="13" spans="6:8" x14ac:dyDescent="0.35">
      <c r="F13" t="s">
        <v>1145</v>
      </c>
      <c r="G13" t="s">
        <v>1246</v>
      </c>
      <c r="H13" t="s">
        <v>1266</v>
      </c>
    </row>
    <row r="17" spans="6:8" x14ac:dyDescent="0.35">
      <c r="F17" t="s">
        <v>1248</v>
      </c>
      <c r="G17" t="s">
        <v>1249</v>
      </c>
      <c r="H17" t="s">
        <v>1268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EE748-4A53-4173-9F0D-50FE9DBEC5EF}">
  <sheetPr>
    <tabColor theme="9"/>
  </sheetPr>
  <dimension ref="A2:AH56"/>
  <sheetViews>
    <sheetView showGridLines="0" workbookViewId="0">
      <pane xSplit="3" ySplit="6" topLeftCell="L7" activePane="bottomRight" state="frozen"/>
      <selection pane="topRight" activeCell="D1" sqref="D1"/>
      <selection pane="bottomLeft" activeCell="A6" sqref="A6"/>
      <selection pane="bottomRight" activeCell="T9" sqref="T9"/>
    </sheetView>
  </sheetViews>
  <sheetFormatPr defaultRowHeight="10.5" x14ac:dyDescent="0.25"/>
  <cols>
    <col min="1" max="1" width="8.7265625" style="2"/>
    <col min="2" max="2" width="6.26953125" style="2" bestFit="1" customWidth="1"/>
    <col min="3" max="3" width="8.7265625" style="2"/>
    <col min="4" max="4" width="6.36328125" style="2" bestFit="1" customWidth="1"/>
    <col min="5" max="6" width="8.7265625" style="36"/>
    <col min="7" max="8" width="20.08984375" style="2" bestFit="1" customWidth="1"/>
    <col min="9" max="10" width="9.90625" style="2" bestFit="1" customWidth="1"/>
    <col min="11" max="11" width="8.7265625" style="2"/>
    <col min="12" max="12" width="11.81640625" style="2" customWidth="1"/>
    <col min="13" max="19" width="8.7265625" style="2"/>
    <col min="20" max="20" width="5.36328125" style="2" customWidth="1"/>
    <col min="21" max="21" width="5.26953125" style="2" customWidth="1"/>
    <col min="22" max="22" width="8.7265625" style="2"/>
    <col min="23" max="23" width="21.08984375" style="2" bestFit="1" customWidth="1"/>
    <col min="24" max="24" width="8.7265625" style="2"/>
    <col min="25" max="26" width="9.90625" style="2" bestFit="1" customWidth="1"/>
    <col min="27" max="29" width="8.7265625" style="2"/>
    <col min="30" max="31" width="9.90625" style="2" bestFit="1" customWidth="1"/>
    <col min="32" max="16384" width="8.7265625" style="2"/>
  </cols>
  <sheetData>
    <row r="2" spans="1:34" x14ac:dyDescent="0.25">
      <c r="C2" s="21" t="s">
        <v>1136</v>
      </c>
      <c r="D2" s="36" cm="1">
        <f t="array" aca="1" ref="D2" ca="1">ROWS(_xlfn._xlws.FILTER(_xlfn.ANCHORARRAY(tkrBbg!N2),(_xlfn.ANCHORARRAY(tkrBbg!N2)&lt;&gt;0)*(_xlfn.ANCHORARRAY(tkrBbg!N2)&lt;&gt;"#N/A Field Not Applicable")*(_xlfn.ANCHORARRAY(tkrBbg!N2)&lt;&gt;"#N/A Invalid Security")*(_xlfn.ANCHORARRAY(tkrBbg!N2)&lt;&gt;"#N/A Requesting Data...")*(_xlfn.ANCHORARRAY(tkrBbg!N2)&lt;&gt;"ticker")))</f>
        <v>68</v>
      </c>
    </row>
    <row r="3" spans="1:34" x14ac:dyDescent="0.25">
      <c r="C3" s="2" t="s">
        <v>1221</v>
      </c>
      <c r="D3" s="36">
        <f ca="1">ROWS(_xlfn.UNIQUE(_xlfn.ANCHORARRAY(tkrBbg!H2),FALSE,TRUE))</f>
        <v>24</v>
      </c>
      <c r="E3" s="2"/>
      <c r="J3" s="2" t="s">
        <v>1227</v>
      </c>
      <c r="K3" s="19" t="e">
        <f>AVERAGE(K7:K57)</f>
        <v>#VALUE!</v>
      </c>
      <c r="M3" s="19">
        <f>AVERAGE(M7:M57)</f>
        <v>344.10786662077288</v>
      </c>
      <c r="N3" s="19">
        <f>AVERAGE(N7:N57)</f>
        <v>359.44287400729684</v>
      </c>
      <c r="P3" s="19" t="e">
        <f>AVERAGE(P7:P57)</f>
        <v>#VALUE!</v>
      </c>
    </row>
    <row r="4" spans="1:34" x14ac:dyDescent="0.25">
      <c r="C4" s="2" t="s">
        <v>1222</v>
      </c>
      <c r="D4" s="36">
        <f ca="1">D2-D3</f>
        <v>44</v>
      </c>
      <c r="E4" s="2"/>
      <c r="J4" s="2" t="s">
        <v>1228</v>
      </c>
      <c r="K4" s="19" t="e">
        <f>_xlfn.STDEV.P(K7:K57)</f>
        <v>#VALUE!</v>
      </c>
      <c r="M4" s="19">
        <f>_xlfn.STDEV.P(M7:M57)</f>
        <v>213.93501165614782</v>
      </c>
      <c r="N4" s="19">
        <f>_xlfn.STDEV.P(N7:N57)</f>
        <v>153.56468812072839</v>
      </c>
      <c r="P4" s="19" t="e">
        <f>_xlfn.STDEV.P(P7:P57)</f>
        <v>#VALUE!</v>
      </c>
      <c r="Y4" s="28"/>
    </row>
    <row r="5" spans="1:34" x14ac:dyDescent="0.25">
      <c r="Y5" s="28">
        <f ca="1">WORKDAY(TODAY()-15,1)</f>
        <v>44001</v>
      </c>
      <c r="Z5" s="28">
        <f ca="1">Y5</f>
        <v>44001</v>
      </c>
      <c r="AD5" s="28">
        <f ca="1">WORKDAY(TODAY()-32,1)</f>
        <v>43984</v>
      </c>
      <c r="AE5" s="28">
        <f ca="1">AD5</f>
        <v>43984</v>
      </c>
    </row>
    <row r="6" spans="1:34" ht="33" x14ac:dyDescent="0.3">
      <c r="A6" s="38" t="s">
        <v>1225</v>
      </c>
      <c r="B6" s="38" t="s">
        <v>1256</v>
      </c>
      <c r="C6" s="38" t="s">
        <v>1111</v>
      </c>
      <c r="D6" s="39" t="s">
        <v>1224</v>
      </c>
      <c r="E6" s="38" t="s">
        <v>1146</v>
      </c>
      <c r="F6" s="38" t="s">
        <v>1147</v>
      </c>
      <c r="G6" s="38" t="s">
        <v>1137</v>
      </c>
      <c r="H6" s="38" t="s">
        <v>1138</v>
      </c>
      <c r="I6" s="38" t="s">
        <v>1142</v>
      </c>
      <c r="J6" s="38" t="s">
        <v>1143</v>
      </c>
      <c r="K6" s="38" t="s">
        <v>1144</v>
      </c>
      <c r="L6" s="38" t="s">
        <v>1139</v>
      </c>
      <c r="M6" s="38" t="s">
        <v>1140</v>
      </c>
      <c r="N6" s="38" t="s">
        <v>1141</v>
      </c>
      <c r="O6" s="38" t="s">
        <v>1145</v>
      </c>
      <c r="P6" s="38" t="s">
        <v>1151</v>
      </c>
      <c r="Q6" s="38" t="s">
        <v>1150</v>
      </c>
      <c r="R6" s="38" t="s">
        <v>1152</v>
      </c>
      <c r="S6" s="38" t="s">
        <v>1229</v>
      </c>
      <c r="T6" s="38" t="s">
        <v>1259</v>
      </c>
      <c r="U6" s="38" t="s">
        <v>1260</v>
      </c>
      <c r="V6" s="1" t="s">
        <v>1226</v>
      </c>
      <c r="W6" s="1" t="s">
        <v>1122</v>
      </c>
      <c r="X6" s="1" t="s">
        <v>1242</v>
      </c>
      <c r="Y6" s="38" t="s">
        <v>1257</v>
      </c>
      <c r="Z6" s="38" t="s">
        <v>1258</v>
      </c>
      <c r="AA6" s="38" t="s">
        <v>1145</v>
      </c>
      <c r="AB6" s="38" t="s">
        <v>1151</v>
      </c>
      <c r="AC6" s="38" t="s">
        <v>1262</v>
      </c>
      <c r="AD6" s="38" t="s">
        <v>1263</v>
      </c>
      <c r="AE6" s="38" t="s">
        <v>1264</v>
      </c>
      <c r="AF6" s="38" t="s">
        <v>1145</v>
      </c>
      <c r="AG6" s="38" t="s">
        <v>1151</v>
      </c>
      <c r="AH6" s="38" t="s">
        <v>1262</v>
      </c>
    </row>
    <row r="7" spans="1:34" x14ac:dyDescent="0.25">
      <c r="A7" s="2" t="str" cm="1">
        <f t="array" aca="1" ref="A7:A51" ca="1">_xlfn._xlws.SORT(_xlfn._xlws.FILTER(_xlfn.ANCHORARRAY(tkrBbg!N2),NOT(ISNUMBER(_xlfn.XMATCH(_xlfn.ANCHORARRAY(tkrBbg!N2),_xlfn.ANCHORARRAY(tkrBbg!T2))))*(_xlfn.ANCHORARRAY(tkrBbg!N2)&lt;&gt;0)*(_xlfn.ANCHORARRAY(tkrBbg!N2)&lt;&gt;"#N/A Field Not Applicable")*(_xlfn.ANCHORARRAY(tkrBbg!N2)&lt;&gt;"#N/A Invalid Security")*(_xlfn.ANCHORARRAY(tkrBbg!N2)&lt;&gt;"#N/A Requesting Data...")*(_xlfn.ANCHORARRAY(tkrBbg!N2)&lt;&gt;"ticker")*(_xlfn.ANCHORARRAY(tkrBbg!N2)&lt;&gt;"NA error")))</f>
        <v>ACFP</v>
      </c>
      <c r="B7" s="2" cm="1">
        <f t="array" aca="1" ref="B7:B51" ca="1">IF(_xlfn.ANCHORARRAY(tkrBbg!V2)&gt;2,_xlfn.ANCHORARRAY(tkrBbg!V2),"-")</f>
        <v>3</v>
      </c>
      <c r="C7" s="15" t="s">
        <v>1153</v>
      </c>
      <c r="D7" s="36" t="str" cm="1">
        <f t="array" aca="1" ref="D7:D51" ca="1">IF(ISNUMBER(_xlfn.XMATCH(_xlfn.ANCHORARRAY(A7),_xlfn.ANCHORARRAY(tkrBbg!T2))),"single","-")</f>
        <v>-</v>
      </c>
      <c r="E7" s="37" t="s">
        <v>1040</v>
      </c>
      <c r="F7" s="37" t="s">
        <v>1042</v>
      </c>
      <c r="G7" s="2" t="str" cm="1">
        <f t="array" ref="G7">_xll.BDP(E7,"security_name")</f>
        <v>ACFP 4 1/8 PERP</v>
      </c>
      <c r="H7" s="2" t="str" cm="1">
        <f t="array" ref="H7">_xll.BDP(F7,"security_name")</f>
        <v>ACFP 2 5/8 PERP</v>
      </c>
      <c r="I7" s="28" t="e" cm="1">
        <f t="array" ref="I7">_xll.BDP(E7,"nxt_call_dt")*1</f>
        <v>#VALUE!</v>
      </c>
      <c r="J7" s="28" cm="1">
        <f t="array" ref="J7">_xll.BDP(F7,"nxt_call_dt")*1</f>
        <v>45687</v>
      </c>
      <c r="K7" s="35" t="e">
        <f t="shared" ref="K7:K51" si="0">(J7-I7)/365</f>
        <v>#VALUE!</v>
      </c>
      <c r="L7" s="37" t="s">
        <v>745</v>
      </c>
      <c r="M7" s="19" cm="1">
        <f t="array" ref="M7">_xll.BDP(E7,$L7)</f>
        <v>410.459716796875</v>
      </c>
      <c r="N7" s="19" cm="1">
        <f t="array" ref="N7">_xll.BDP(F7,$L7)</f>
        <v>737.6171875</v>
      </c>
      <c r="O7" s="19">
        <f t="shared" ref="O7:O51" si="1">N7-M7</f>
        <v>327.157470703125</v>
      </c>
      <c r="P7" s="19" t="e">
        <f>IF(K7=0,"-",O7/K7)</f>
        <v>#VALUE!</v>
      </c>
      <c r="Q7" s="2" t="str" cm="1">
        <f t="array" ref="Q7">_xll.BDP(E7,"rtg_moody")</f>
        <v>#N/A N/A</v>
      </c>
      <c r="R7" s="2" t="str" cm="1">
        <f t="array" ref="R7">_xll.BDP(F7,"rtg_moody")</f>
        <v>#N/A N/A</v>
      </c>
      <c r="S7" s="34" t="e">
        <f t="shared" ref="S7:S11" si="2">IF(P7="-","-",(P7-$P$3)/(2*$P$4))</f>
        <v>#VALUE!</v>
      </c>
      <c r="T7" s="34" t="str" cm="1">
        <f t="array" ref="T7">_xll.BDP(E7,"crncy")</f>
        <v>EUR</v>
      </c>
      <c r="U7" s="34" t="str" cm="1">
        <f t="array" ref="U7">_xll.BDP(F7,"crncy")</f>
        <v>EUR</v>
      </c>
      <c r="V7" s="2" t="s">
        <v>1265</v>
      </c>
      <c r="W7" s="2" t="str" cm="1">
        <f t="array" aca="1" ref="W7:W51" ca="1">INDEX(tkrBbg!M:M,_xlfn.XMATCH(_xlfn.ANCHORARRAY(A7),tkrBbg!H:H))</f>
        <v>Consumer, Cyclical</v>
      </c>
      <c r="X7" s="2" t="s">
        <v>1265</v>
      </c>
      <c r="Y7" s="19" cm="1">
        <f t="array" aca="1" ref="Y7" ca="1">_xll.BDH(E7,$L7,Y$5)</f>
        <v>211.8</v>
      </c>
      <c r="Z7" s="19" cm="1">
        <f t="array" aca="1" ref="Z7" ca="1">_xll.BDH(F7,$L7,Z$5)</f>
        <v>735.27</v>
      </c>
      <c r="AA7" s="19">
        <f t="shared" ref="AA7" ca="1" si="3">Z7-Y7</f>
        <v>523.47</v>
      </c>
      <c r="AB7" s="19" t="e">
        <f t="shared" ref="AB7:AB14" si="4">IF(K7=0,"-",AA7/K7)</f>
        <v>#VALUE!</v>
      </c>
      <c r="AC7" s="19" t="e">
        <f>IF(AB7="-","-",P7-AB7)</f>
        <v>#VALUE!</v>
      </c>
      <c r="AD7" s="19" cm="1">
        <f t="array" aca="1" ref="AD7" ca="1">_xll.BDH(E7,$L7,AD$5)</f>
        <v>250.09800000000001</v>
      </c>
      <c r="AE7" s="19" cm="1">
        <f t="array" aca="1" ref="AE7" ca="1">_xll.BDH(F7,$L7,AE$5)</f>
        <v>664.56500000000005</v>
      </c>
      <c r="AF7" s="19">
        <f t="shared" ref="AF7:AF18" ca="1" si="5">IFERROR(AE7-AD7,"-")</f>
        <v>414.46700000000004</v>
      </c>
      <c r="AG7" s="19" t="e">
        <f ca="1">IF(OR(K7=0,AF7="-"),"-",AF7/K7)</f>
        <v>#VALUE!</v>
      </c>
      <c r="AH7" s="19" t="e">
        <f ca="1">IF(AG7="-","-",P7-AG7)</f>
        <v>#VALUE!</v>
      </c>
    </row>
    <row r="8" spans="1:34" x14ac:dyDescent="0.25">
      <c r="A8" s="2" t="str">
        <f ca="1"/>
        <v>AKEFP</v>
      </c>
      <c r="B8" s="2">
        <f ca="1"/>
        <v>3</v>
      </c>
      <c r="C8" s="15" t="s">
        <v>1155</v>
      </c>
      <c r="D8" s="36" t="str">
        <f ca="1"/>
        <v>-</v>
      </c>
      <c r="E8" s="37" t="s">
        <v>913</v>
      </c>
      <c r="F8" s="37" t="s">
        <v>915</v>
      </c>
      <c r="G8" s="2" t="str" cm="1">
        <f t="array" ref="G8">_xll.BDP(E8,"security_name")</f>
        <v>AKEFP 4 3/4 PERP</v>
      </c>
      <c r="H8" s="2" t="str" cm="1">
        <f t="array" ref="H8">_xll.BDP(F8,"security_name")</f>
        <v>AKEFP 1 1/2 PERP</v>
      </c>
      <c r="I8" s="28" cm="1">
        <f t="array" ref="I8">_xll.BDP(E8,"nxt_call_dt")*1</f>
        <v>44133</v>
      </c>
      <c r="J8" s="28" cm="1">
        <f t="array" ref="J8">_xll.BDP(F8,"nxt_call_dt")*1</f>
        <v>45951</v>
      </c>
      <c r="K8" s="35">
        <f t="shared" si="0"/>
        <v>4.9808219178082194</v>
      </c>
      <c r="L8" s="37" t="s">
        <v>745</v>
      </c>
      <c r="M8" s="19" cm="1">
        <f t="array" ref="M8">_xll.BDP(E8,$L8)</f>
        <v>192.1746826171875</v>
      </c>
      <c r="N8" s="19" cm="1">
        <f t="array" ref="N8">_xll.BDP(F8,$L8)</f>
        <v>296.9754638671875</v>
      </c>
      <c r="O8" s="19">
        <f t="shared" si="1"/>
        <v>104.80078125</v>
      </c>
      <c r="P8" s="19">
        <f t="shared" ref="P8:P51" si="6">IF(K8=0,"-",O8/K8)</f>
        <v>21.040860922029701</v>
      </c>
      <c r="Q8" s="2" t="str" cm="1">
        <f t="array" ref="Q8">_xll.BDP(E8,"rtg_moody")</f>
        <v>Baa3</v>
      </c>
      <c r="R8" s="2" t="str" cm="1">
        <f t="array" ref="R8">_xll.BDP(F8,"rtg_moody")</f>
        <v>Baa3</v>
      </c>
      <c r="S8" s="34" t="e">
        <f t="shared" si="2"/>
        <v>#VALUE!</v>
      </c>
      <c r="T8" s="34" t="str" cm="1">
        <f t="array" ref="T8">_xll.BDP(E8,"crncy")</f>
        <v>EUR</v>
      </c>
      <c r="U8" s="34" t="str" cm="1">
        <f t="array" ref="U8">_xll.BDP(F8,"crncy")</f>
        <v>EUR</v>
      </c>
      <c r="V8" s="2" t="s">
        <v>1265</v>
      </c>
      <c r="W8" s="2" t="str">
        <f ca="1"/>
        <v>Basic Materials</v>
      </c>
      <c r="X8" s="2" t="s">
        <v>1265</v>
      </c>
      <c r="Y8" s="19" cm="1">
        <f t="array" aca="1" ref="Y8" ca="1">_xll.BDH(E8,$L8,Y$5)</f>
        <v>220.589</v>
      </c>
      <c r="Z8" s="19" cm="1">
        <f t="array" aca="1" ref="Z8" ca="1">_xll.BDH(F8,$L8,Z$5)</f>
        <v>286.45100000000002</v>
      </c>
      <c r="AA8" s="19">
        <f t="shared" ref="AA8:AA51" ca="1" si="7">Z8-Y8</f>
        <v>65.862000000000023</v>
      </c>
      <c r="AB8" s="19">
        <f t="shared" ca="1" si="4"/>
        <v>13.223118811881193</v>
      </c>
      <c r="AC8" s="19">
        <f t="shared" ref="AC8:AC51" ca="1" si="8">IF(AB8="-","-",P8-AB8)</f>
        <v>7.8177421101485081</v>
      </c>
      <c r="AD8" s="19" cm="1">
        <f t="array" aca="1" ref="AD8" ca="1">_xll.BDH(E8,$L8,AD$5)</f>
        <v>177.34200000000001</v>
      </c>
      <c r="AE8" s="19" cm="1">
        <f t="array" aca="1" ref="AE8" ca="1">_xll.BDH(F8,$L8,AE$5)</f>
        <v>304.89100000000002</v>
      </c>
      <c r="AF8" s="19">
        <f t="shared" ca="1" si="5"/>
        <v>127.54900000000001</v>
      </c>
      <c r="AG8" s="19">
        <f t="shared" ref="AG8:AG51" ca="1" si="9">IF(OR(K8=0,AF8="-"),"-",AF8/K8)</f>
        <v>25.608022552255225</v>
      </c>
      <c r="AH8" s="19">
        <f t="shared" ref="AH8:AH51" ca="1" si="10">IF(AG8="-","-",P8-AG8)</f>
        <v>-4.5671616302255238</v>
      </c>
    </row>
    <row r="9" spans="1:34" x14ac:dyDescent="0.25">
      <c r="A9" s="2" t="str">
        <f ca="1"/>
        <v>AKFAST</v>
      </c>
      <c r="B9" s="2" t="str">
        <f ca="1"/>
        <v>-</v>
      </c>
      <c r="C9" s="15" t="s">
        <v>1156</v>
      </c>
      <c r="D9" s="36" t="str">
        <f ca="1"/>
        <v>-</v>
      </c>
      <c r="E9" s="37" t="s">
        <v>1052</v>
      </c>
      <c r="F9" s="37" t="s">
        <v>1053</v>
      </c>
      <c r="G9" s="2" t="str" cm="1">
        <f t="array" ref="G9">_xll.BDP(E9,"security_name")</f>
        <v>AKFAST 3 7/8 10/05/78</v>
      </c>
      <c r="H9" s="2" t="str" cm="1">
        <f t="array" ref="H9">_xll.BDP(F9,"security_name")</f>
        <v>AKFAST 2.249 05/17/81</v>
      </c>
      <c r="I9" s="28" cm="1">
        <f t="array" ref="I9">_xll.BDP(E9,"nxt_call_dt")*1</f>
        <v>45115</v>
      </c>
      <c r="J9" s="28" cm="1">
        <f t="array" ref="J9">_xll.BDP(F9,"nxt_call_dt")*1</f>
        <v>46070</v>
      </c>
      <c r="K9" s="35">
        <f t="shared" si="0"/>
        <v>2.6164383561643834</v>
      </c>
      <c r="L9" s="37" t="s">
        <v>745</v>
      </c>
      <c r="M9" s="19" cm="1">
        <f t="array" ref="M9">_xll.BDP(E9,$L9)</f>
        <v>395.20941162109375</v>
      </c>
      <c r="N9" s="19" cm="1">
        <f t="array" ref="N9">_xll.BDP(F9,$L9)</f>
        <v>426.77444458007813</v>
      </c>
      <c r="O9" s="19">
        <f t="shared" si="1"/>
        <v>31.565032958984375</v>
      </c>
      <c r="P9" s="19">
        <f t="shared" si="6"/>
        <v>12.064122544533296</v>
      </c>
      <c r="Q9" s="2" t="str" cm="1">
        <f t="array" ref="Q9">_xll.BDP(E9,"rtg_moody")</f>
        <v>#N/A N/A</v>
      </c>
      <c r="R9" s="2" t="str" cm="1">
        <f t="array" ref="R9">_xll.BDP(F9,"rtg_moody")</f>
        <v>#N/A N/A</v>
      </c>
      <c r="S9" s="34" t="e">
        <f t="shared" si="2"/>
        <v>#VALUE!</v>
      </c>
      <c r="T9" s="34" t="str" cm="1">
        <f t="array" ref="T9">_xll.BDP(E9,"crncy")</f>
        <v>EUR</v>
      </c>
      <c r="U9" s="34" t="str" cm="1">
        <f t="array" ref="U9">_xll.BDP(F9,"crncy")</f>
        <v>EUR</v>
      </c>
      <c r="V9" s="2" t="s">
        <v>1265</v>
      </c>
      <c r="W9" s="2" t="str">
        <f ca="1"/>
        <v>Financial</v>
      </c>
      <c r="X9" s="2" t="s">
        <v>1265</v>
      </c>
      <c r="Y9" s="19" cm="1">
        <f t="array" aca="1" ref="Y9" ca="1">_xll.BDH(E9,$L9,Y$5)</f>
        <v>391.69</v>
      </c>
      <c r="Z9" s="19" cm="1">
        <f t="array" aca="1" ref="Z9" ca="1">_xll.BDH(F9,$L9,Z$5)</f>
        <v>416.94200000000001</v>
      </c>
      <c r="AA9" s="19">
        <f t="shared" ca="1" si="7"/>
        <v>25.25200000000001</v>
      </c>
      <c r="AB9" s="19">
        <f t="shared" ca="1" si="4"/>
        <v>9.6512879581151871</v>
      </c>
      <c r="AC9" s="19">
        <f t="shared" ca="1" si="8"/>
        <v>2.4128345864181089</v>
      </c>
      <c r="AD9" s="19" cm="1">
        <f t="array" aca="1" ref="AD9" ca="1">_xll.BDH(E9,$L9,AD$5)</f>
        <v>412.59899999999999</v>
      </c>
      <c r="AE9" s="19" cm="1">
        <f t="array" aca="1" ref="AE9" ca="1">_xll.BDH(F9,$L9,AE$5)</f>
        <v>444.58600000000001</v>
      </c>
      <c r="AF9" s="19">
        <f t="shared" ca="1" si="5"/>
        <v>31.987000000000023</v>
      </c>
      <c r="AG9" s="19">
        <f t="shared" ca="1" si="9"/>
        <v>12.225397905759172</v>
      </c>
      <c r="AH9" s="19">
        <f t="shared" ca="1" si="10"/>
        <v>-0.16127536122587571</v>
      </c>
    </row>
    <row r="10" spans="1:34" x14ac:dyDescent="0.25">
      <c r="A10" s="2" t="str">
        <f ca="1"/>
        <v>AMXLMM</v>
      </c>
      <c r="B10" s="2" t="str">
        <f ca="1"/>
        <v>-</v>
      </c>
      <c r="C10" s="15" t="s">
        <v>1158</v>
      </c>
      <c r="D10" s="36" t="str">
        <f ca="1"/>
        <v>-</v>
      </c>
      <c r="E10" s="37" t="s">
        <v>940</v>
      </c>
      <c r="F10" s="37" t="s">
        <v>939</v>
      </c>
      <c r="G10" s="2" t="str" cm="1">
        <f t="array" ref="G10">_xll.BDP(E10,"security_name")</f>
        <v>AMXLMM 6 3/8 09/06/73</v>
      </c>
      <c r="H10" s="2" t="str" cm="1">
        <f t="array" ref="H10">_xll.BDP(F10,"security_name")</f>
        <v>AMXLMM 6 3/8 09/06/73</v>
      </c>
      <c r="I10" s="28" cm="1">
        <f t="array" ref="I10">_xll.BDP(E10,"nxt_call_dt")*1</f>
        <v>44080</v>
      </c>
      <c r="J10" s="28" cm="1">
        <f t="array" ref="J10">_xll.BDP(F10,"nxt_call_dt")*1</f>
        <v>45175</v>
      </c>
      <c r="K10" s="35">
        <f t="shared" si="0"/>
        <v>3</v>
      </c>
      <c r="L10" s="37" t="s">
        <v>745</v>
      </c>
      <c r="M10" s="19" cm="1">
        <f t="array" ref="M10">_xll.BDP(E10,$L10)</f>
        <v>355.99789428710938</v>
      </c>
      <c r="N10" s="19" cm="1">
        <f t="array" ref="N10">_xll.BDP(F10,$L10)</f>
        <v>246.1524658203125</v>
      </c>
      <c r="O10" s="19">
        <f t="shared" si="1"/>
        <v>-109.84542846679688</v>
      </c>
      <c r="P10" s="19">
        <f t="shared" si="6"/>
        <v>-36.615142822265625</v>
      </c>
      <c r="Q10" s="2" t="str" cm="1">
        <f t="array" ref="Q10">_xll.BDP(E10,"rtg_moody")</f>
        <v>Baa2</v>
      </c>
      <c r="R10" s="2" t="str" cm="1">
        <f t="array" ref="R10">_xll.BDP(F10,"rtg_moody")</f>
        <v>Baa2</v>
      </c>
      <c r="S10" s="34" t="e">
        <f t="shared" si="2"/>
        <v>#VALUE!</v>
      </c>
      <c r="T10" s="34" t="str" cm="1">
        <f t="array" ref="T10">_xll.BDP(E10,"crncy")</f>
        <v>GBP</v>
      </c>
      <c r="U10" s="34" t="str" cm="1">
        <f t="array" ref="U10">_xll.BDP(F10,"crncy")</f>
        <v>EUR</v>
      </c>
      <c r="V10" s="2" t="s">
        <v>1265</v>
      </c>
      <c r="W10" s="2" t="str">
        <f ca="1"/>
        <v>Communications</v>
      </c>
      <c r="X10" s="2" t="s">
        <v>1265</v>
      </c>
      <c r="Y10" s="19" cm="1">
        <f t="array" aca="1" ref="Y10" ca="1">_xll.BDH(E10,$L10,Y$5)</f>
        <v>353.26400000000001</v>
      </c>
      <c r="Z10" s="19" cm="1">
        <f t="array" aca="1" ref="Z10" ca="1">_xll.BDH(F10,$L10,Z$5)</f>
        <v>239.02199999999999</v>
      </c>
      <c r="AA10" s="19">
        <f t="shared" ca="1" si="7"/>
        <v>-114.24200000000002</v>
      </c>
      <c r="AB10" s="19">
        <f t="shared" ca="1" si="4"/>
        <v>-38.080666666666673</v>
      </c>
      <c r="AC10" s="19">
        <f t="shared" ca="1" si="8"/>
        <v>1.4655238444010479</v>
      </c>
      <c r="AD10" s="19" cm="1">
        <f t="array" aca="1" ref="AD10" ca="1">_xll.BDH(E10,$L10,AD$5)</f>
        <v>374.78199999999998</v>
      </c>
      <c r="AE10" s="19" cm="1">
        <f t="array" aca="1" ref="AE10" ca="1">_xll.BDH(F10,$L10,AE$5)</f>
        <v>242.238</v>
      </c>
      <c r="AF10" s="19">
        <f t="shared" ca="1" si="5"/>
        <v>-132.54399999999998</v>
      </c>
      <c r="AG10" s="19">
        <f t="shared" ca="1" si="9"/>
        <v>-44.181333333333328</v>
      </c>
      <c r="AH10" s="19">
        <f t="shared" ca="1" si="10"/>
        <v>7.5661905110677026</v>
      </c>
    </row>
    <row r="11" spans="1:34" x14ac:dyDescent="0.25">
      <c r="A11" s="2" t="str">
        <f ca="1"/>
        <v>ARNDTN</v>
      </c>
      <c r="B11" s="2">
        <f ca="1"/>
        <v>5</v>
      </c>
      <c r="C11" s="15" t="s">
        <v>1160</v>
      </c>
      <c r="D11" s="36" t="str">
        <f ca="1"/>
        <v>-</v>
      </c>
      <c r="E11" s="37" t="s">
        <v>1062</v>
      </c>
      <c r="F11" s="37" t="s">
        <v>1061</v>
      </c>
      <c r="G11" s="2" t="str" cm="1">
        <f t="array" ref="G11">_xll.BDP(E11,"security_name")</f>
        <v>ARNDTN 5 1/4 PERP</v>
      </c>
      <c r="H11" s="2" t="str" cm="1">
        <f t="array" ref="H11">_xll.BDP(F11,"security_name")</f>
        <v>ARNDTN 2 7/8 PERP</v>
      </c>
      <c r="I11" s="28" cm="1">
        <f t="array" ref="I11">_xll.BDP(E11,"nxt_call_dt")*1</f>
        <v>45128</v>
      </c>
      <c r="J11" s="28" cm="1">
        <f t="array" ref="J11">_xll.BDP(F11,"nxt_call_dt")*1</f>
        <v>45669</v>
      </c>
      <c r="K11" s="35">
        <f t="shared" si="0"/>
        <v>1.4821917808219178</v>
      </c>
      <c r="L11" s="37" t="s">
        <v>745</v>
      </c>
      <c r="M11" s="19" cm="1">
        <f t="array" ref="M11">_xll.BDP(E11,$L11)</f>
        <v>485.09848022460938</v>
      </c>
      <c r="N11" s="19" cm="1">
        <f t="array" ref="N11">_xll.BDP(F11,$L11)</f>
        <v>448.206298828125</v>
      </c>
      <c r="O11" s="19">
        <f t="shared" si="1"/>
        <v>-36.892181396484375</v>
      </c>
      <c r="P11" s="19">
        <f t="shared" si="6"/>
        <v>-24.890288742544911</v>
      </c>
      <c r="Q11" s="2" t="str" cm="1">
        <f t="array" ref="Q11">_xll.BDP(E11,"rtg_moody")</f>
        <v>#N/A N/A</v>
      </c>
      <c r="R11" s="2" t="str" cm="1">
        <f t="array" ref="R11">_xll.BDP(F11,"rtg_moody")</f>
        <v>#N/A N/A</v>
      </c>
      <c r="S11" s="34" t="e">
        <f t="shared" si="2"/>
        <v>#VALUE!</v>
      </c>
      <c r="T11" s="34" t="str" cm="1">
        <f t="array" ref="T11">_xll.BDP(E11,"crncy")</f>
        <v>USD</v>
      </c>
      <c r="U11" s="34" t="str" cm="1">
        <f t="array" ref="U11">_xll.BDP(F11,"crncy")</f>
        <v>EUR</v>
      </c>
      <c r="V11" s="2" t="s">
        <v>1265</v>
      </c>
      <c r="W11" s="2" t="str">
        <f ca="1"/>
        <v>Financial</v>
      </c>
      <c r="X11" s="2" t="s">
        <v>1265</v>
      </c>
      <c r="Y11" s="19" cm="1">
        <f t="array" aca="1" ref="Y11" ca="1">_xll.BDH(E11,$L11,Y$5)</f>
        <v>481.096</v>
      </c>
      <c r="Z11" s="19" cm="1">
        <f t="array" aca="1" ref="Z11" ca="1">_xll.BDH(F11,$L11,Z$5)</f>
        <v>438.202</v>
      </c>
      <c r="AA11" s="19">
        <f t="shared" ca="1" si="7"/>
        <v>-42.894000000000005</v>
      </c>
      <c r="AB11" s="19">
        <f t="shared" ca="1" si="4"/>
        <v>-28.939574861367841</v>
      </c>
      <c r="AC11" s="19">
        <f t="shared" ca="1" si="8"/>
        <v>4.0492861188229305</v>
      </c>
      <c r="AD11" s="19" cm="1">
        <f t="array" aca="1" ref="AD11" ca="1">_xll.BDH(E11,$L11,AD$5)</f>
        <v>576.78499999999997</v>
      </c>
      <c r="AE11" s="19" cm="1">
        <f t="array" aca="1" ref="AE11" ca="1">_xll.BDH(F11,$L11,AE$5)</f>
        <v>492.178</v>
      </c>
      <c r="AF11" s="19">
        <f t="shared" ca="1" si="5"/>
        <v>-84.606999999999971</v>
      </c>
      <c r="AG11" s="19">
        <f t="shared" ca="1" si="9"/>
        <v>-57.082356746765228</v>
      </c>
      <c r="AH11" s="19">
        <f t="shared" ca="1" si="10"/>
        <v>32.192068004220317</v>
      </c>
    </row>
    <row r="12" spans="1:34" x14ac:dyDescent="0.25">
      <c r="A12" s="2" t="str">
        <f ca="1"/>
        <v>BAYNGR</v>
      </c>
      <c r="B12" s="2">
        <f ca="1"/>
        <v>4</v>
      </c>
      <c r="C12" s="15" t="s">
        <v>1162</v>
      </c>
      <c r="D12" s="36" t="str">
        <f ca="1"/>
        <v>-</v>
      </c>
      <c r="E12" s="37" t="s">
        <v>903</v>
      </c>
      <c r="F12" s="37" t="s">
        <v>904</v>
      </c>
      <c r="G12" s="2" t="str" cm="1">
        <f t="array" ref="G12">_xll.BDP(E12,"security_name")</f>
        <v>BAYNGR 3 3/4 07/01/74</v>
      </c>
      <c r="H12" s="2" t="str" cm="1">
        <f t="array" ref="H12">_xll.BDP(F12,"security_name")</f>
        <v>BAYNGR 2 3/8 11/12/79</v>
      </c>
      <c r="I12" s="28" cm="1">
        <f t="array" ref="I12">_xll.BDP(E12,"nxt_call_dt")*1</f>
        <v>45474</v>
      </c>
      <c r="J12" s="28" cm="1">
        <f t="array" ref="J12">_xll.BDP(F12,"nxt_call_dt")*1</f>
        <v>45700</v>
      </c>
      <c r="K12" s="35">
        <f t="shared" si="0"/>
        <v>0.61917808219178083</v>
      </c>
      <c r="L12" s="37" t="s">
        <v>745</v>
      </c>
      <c r="M12" s="19" cm="1">
        <f t="array" ref="M12">_xll.BDP(E12,$L12)</f>
        <v>297.72036743164063</v>
      </c>
      <c r="N12" s="19" cm="1">
        <f t="array" ref="N12">_xll.BDP(F12,$L12)</f>
        <v>320.48428344726563</v>
      </c>
      <c r="O12" s="19">
        <f t="shared" si="1"/>
        <v>22.763916015625</v>
      </c>
      <c r="P12" s="19">
        <f t="shared" si="6"/>
        <v>36.764731618155423</v>
      </c>
      <c r="Q12" s="2" t="str" cm="1">
        <f t="array" ref="Q12">_xll.BDP(E12,"rtg_moody")</f>
        <v>Baa3</v>
      </c>
      <c r="R12" s="2" t="str" cm="1">
        <f t="array" ref="R12">_xll.BDP(F12,"rtg_moody")</f>
        <v>Baa3</v>
      </c>
      <c r="S12" s="34" t="e">
        <f t="shared" ref="S12:S51" si="11">IF(P12="-","-",(P12-$P$3)/(2*$P$4))</f>
        <v>#VALUE!</v>
      </c>
      <c r="T12" s="34" t="str" cm="1">
        <f t="array" ref="T12">_xll.BDP(E12,"crncy")</f>
        <v>EUR</v>
      </c>
      <c r="U12" s="34" t="str" cm="1">
        <f t="array" ref="U12">_xll.BDP(F12,"crncy")</f>
        <v>EUR</v>
      </c>
      <c r="V12" s="2" t="s">
        <v>1265</v>
      </c>
      <c r="W12" s="2" t="str">
        <f ca="1"/>
        <v>Consumer, Non-cyclical</v>
      </c>
      <c r="X12" s="2" t="s">
        <v>1265</v>
      </c>
      <c r="Y12" s="19" cm="1">
        <f t="array" aca="1" ref="Y12" ca="1">_xll.BDH(E12,$L12,Y$5)</f>
        <v>306.13099999999997</v>
      </c>
      <c r="Z12" s="19" cm="1">
        <f t="array" aca="1" ref="Z12" ca="1">_xll.BDH(F12,$L12,Z$5)</f>
        <v>325.36500000000001</v>
      </c>
      <c r="AA12" s="19">
        <f t="shared" ca="1" si="7"/>
        <v>19.234000000000037</v>
      </c>
      <c r="AB12" s="19">
        <f t="shared" ca="1" si="4"/>
        <v>31.063761061946963</v>
      </c>
      <c r="AC12" s="19">
        <f t="shared" ca="1" si="8"/>
        <v>5.7009705562084605</v>
      </c>
      <c r="AD12" s="19" cm="1">
        <f t="array" aca="1" ref="AD12" ca="1">_xll.BDH(E12,$L12,AD$5)</f>
        <v>289.846</v>
      </c>
      <c r="AE12" s="19" cm="1">
        <f t="array" aca="1" ref="AE12" ca="1">_xll.BDH(F12,$L12,AE$5)</f>
        <v>313.7</v>
      </c>
      <c r="AF12" s="19">
        <f t="shared" ca="1" si="5"/>
        <v>23.853999999999985</v>
      </c>
      <c r="AG12" s="19">
        <f t="shared" ca="1" si="9"/>
        <v>38.525265486725637</v>
      </c>
      <c r="AH12" s="19">
        <f t="shared" ca="1" si="10"/>
        <v>-1.7605338685702137</v>
      </c>
    </row>
    <row r="13" spans="1:34" x14ac:dyDescent="0.25">
      <c r="A13" s="2" t="str">
        <f ca="1"/>
        <v>BERTEL</v>
      </c>
      <c r="B13" s="2" t="str">
        <f ca="1"/>
        <v>-</v>
      </c>
      <c r="C13" s="15" t="s">
        <v>1163</v>
      </c>
      <c r="D13" s="36" t="str">
        <f ca="1"/>
        <v>-</v>
      </c>
      <c r="E13" s="37" t="s">
        <v>941</v>
      </c>
      <c r="F13" s="37" t="s">
        <v>942</v>
      </c>
      <c r="G13" s="2" t="str" cm="1">
        <f t="array" ref="G13">_xll.BDP(E13,"security_name")</f>
        <v>BERTEL 3 04/23/75</v>
      </c>
      <c r="H13" s="2" t="str" cm="1">
        <f t="array" ref="H13">_xll.BDP(F13,"security_name")</f>
        <v>BERTEL 3 1/2 04/23/75</v>
      </c>
      <c r="I13" s="28" cm="1">
        <f t="array" ref="I13">_xll.BDP(E13,"nxt_call_dt")*1</f>
        <v>45039</v>
      </c>
      <c r="J13" s="28" cm="1">
        <f t="array" ref="J13">_xll.BDP(F13,"nxt_call_dt")*1</f>
        <v>46500</v>
      </c>
      <c r="K13" s="35">
        <f t="shared" si="0"/>
        <v>4.0027397260273974</v>
      </c>
      <c r="L13" s="37" t="s">
        <v>745</v>
      </c>
      <c r="M13" s="19" cm="1">
        <f t="array" ref="M13">_xll.BDP(E13,$L13)</f>
        <v>349.86734008789063</v>
      </c>
      <c r="N13" s="19" cm="1">
        <f t="array" ref="N13">_xll.BDP(F13,$L13)</f>
        <v>370.4114990234375</v>
      </c>
      <c r="O13" s="19">
        <f t="shared" si="1"/>
        <v>20.544158935546875</v>
      </c>
      <c r="P13" s="19">
        <f t="shared" si="6"/>
        <v>5.1325243062796782</v>
      </c>
      <c r="Q13" s="2" t="str" cm="1">
        <f t="array" ref="Q13">_xll.BDP(E13,"rtg_moody")</f>
        <v>Ba1</v>
      </c>
      <c r="R13" s="2" t="str" cm="1">
        <f t="array" ref="R13">_xll.BDP(F13,"rtg_moody")</f>
        <v>Ba1</v>
      </c>
      <c r="S13" s="34" t="e">
        <f t="shared" si="11"/>
        <v>#VALUE!</v>
      </c>
      <c r="T13" s="34" t="str" cm="1">
        <f t="array" ref="T13">_xll.BDP(E13,"crncy")</f>
        <v>EUR</v>
      </c>
      <c r="U13" s="34" t="str" cm="1">
        <f t="array" ref="U13">_xll.BDP(F13,"crncy")</f>
        <v>EUR</v>
      </c>
      <c r="V13" s="2" t="s">
        <v>1265</v>
      </c>
      <c r="W13" s="2" t="str">
        <f ca="1"/>
        <v>Communications</v>
      </c>
      <c r="X13" s="2" t="s">
        <v>1265</v>
      </c>
      <c r="Y13" s="19" cm="1">
        <f t="array" aca="1" ref="Y13" ca="1">_xll.BDH(E13,$L13,Y$5)</f>
        <v>376.79899999999998</v>
      </c>
      <c r="Z13" s="19" cm="1">
        <f t="array" aca="1" ref="Z13" ca="1">_xll.BDH(F13,$L13,Z$5)</f>
        <v>376.51400000000001</v>
      </c>
      <c r="AA13" s="19">
        <f t="shared" ca="1" si="7"/>
        <v>-0.28499999999996817</v>
      </c>
      <c r="AB13" s="19">
        <f t="shared" ca="1" si="4"/>
        <v>-7.1201232032846257E-2</v>
      </c>
      <c r="AC13" s="19">
        <f t="shared" ca="1" si="8"/>
        <v>5.2037255383125247</v>
      </c>
      <c r="AD13" s="19" cm="1">
        <f t="array" aca="1" ref="AD13" ca="1">_xll.BDH(E13,$L13,AD$5)</f>
        <v>409.322</v>
      </c>
      <c r="AE13" s="19" cm="1">
        <f t="array" aca="1" ref="AE13" ca="1">_xll.BDH(F13,$L13,AE$5)</f>
        <v>392.82799999999997</v>
      </c>
      <c r="AF13" s="19">
        <f t="shared" ca="1" si="5"/>
        <v>-16.494000000000028</v>
      </c>
      <c r="AG13" s="19">
        <f t="shared" ca="1" si="9"/>
        <v>-4.1206776180698226</v>
      </c>
      <c r="AH13" s="19">
        <f t="shared" ca="1" si="10"/>
        <v>9.2532019243495007</v>
      </c>
    </row>
    <row r="14" spans="1:34" x14ac:dyDescent="0.25">
      <c r="A14" s="2" t="str">
        <f ca="1"/>
        <v>BHP</v>
      </c>
      <c r="B14" s="2">
        <f ca="1"/>
        <v>5</v>
      </c>
      <c r="C14" s="15" t="s">
        <v>1164</v>
      </c>
      <c r="D14" s="36" t="str">
        <f ca="1"/>
        <v>-</v>
      </c>
      <c r="E14" s="37" t="s">
        <v>938</v>
      </c>
      <c r="F14" s="37" t="s">
        <v>936</v>
      </c>
      <c r="G14" s="2" t="str" cm="1">
        <f t="array" ref="G14">_xll.BDP(E14,"security_name")</f>
        <v>BHP 6 1/2 10/22/77</v>
      </c>
      <c r="H14" s="2" t="str" cm="1">
        <f t="array" ref="H14">_xll.BDP(F14,"security_name")</f>
        <v>BHP 6 3/4 10/19/75</v>
      </c>
      <c r="I14" s="28" cm="1">
        <f t="array" ref="I14">_xll.BDP(E14,"nxt_call_dt")*1</f>
        <v>44856</v>
      </c>
      <c r="J14" s="28" cm="1">
        <f t="array" ref="J14">_xll.BDP(F14,"nxt_call_dt")*1</f>
        <v>45950</v>
      </c>
      <c r="K14" s="35">
        <f t="shared" si="0"/>
        <v>2.9972602739726026</v>
      </c>
      <c r="L14" s="37" t="s">
        <v>1083</v>
      </c>
      <c r="M14" s="19" cm="1">
        <f t="array" ref="M14">_xll.BDP(E14,$L14)</f>
        <v>228.16599540966629</v>
      </c>
      <c r="N14" s="19" cm="1">
        <f t="array" ref="N14">_xll.BDP(F14,$L14)</f>
        <v>307.84521624100671</v>
      </c>
      <c r="O14" s="19">
        <f t="shared" si="1"/>
        <v>79.679220831340416</v>
      </c>
      <c r="P14" s="19">
        <f t="shared" si="6"/>
        <v>26.584017919048677</v>
      </c>
      <c r="Q14" s="2" t="str" cm="1">
        <f t="array" ref="Q14">_xll.BDP(E14,"rtg_moody")</f>
        <v>Baa1</v>
      </c>
      <c r="R14" s="2" t="str" cm="1">
        <f t="array" ref="R14">_xll.BDP(F14,"rtg_moody")</f>
        <v>Baa1</v>
      </c>
      <c r="S14" s="34" t="e">
        <f t="shared" si="11"/>
        <v>#VALUE!</v>
      </c>
      <c r="T14" s="34" t="str" cm="1">
        <f t="array" ref="T14">_xll.BDP(E14,"crncy")</f>
        <v>GBP</v>
      </c>
      <c r="U14" s="34" t="str" cm="1">
        <f t="array" ref="U14">_xll.BDP(F14,"crncy")</f>
        <v>USD</v>
      </c>
      <c r="V14" s="2" t="s">
        <v>1265</v>
      </c>
      <c r="W14" s="2" t="str">
        <f ca="1"/>
        <v>Basic Materials</v>
      </c>
      <c r="X14" s="2" t="s">
        <v>1265</v>
      </c>
      <c r="Y14" s="19" cm="1">
        <f t="array" aca="1" ref="Y14" ca="1">_xll.BDH(E14,$L14,Y$5)</f>
        <v>262.64400000000001</v>
      </c>
      <c r="Z14" s="19" cm="1">
        <f t="array" aca="1" ref="Z14" ca="1">_xll.BDH(F14,$L14,Z$5)</f>
        <v>307.154</v>
      </c>
      <c r="AA14" s="19">
        <f t="shared" ca="1" si="7"/>
        <v>44.509999999999991</v>
      </c>
      <c r="AB14" s="19">
        <f t="shared" ca="1" si="4"/>
        <v>14.85022851919561</v>
      </c>
      <c r="AC14" s="19">
        <f t="shared" ca="1" si="8"/>
        <v>11.733789399853066</v>
      </c>
      <c r="AD14" s="19" cm="1">
        <f t="array" aca="1" ref="AD14" ca="1">_xll.BDH(E14,$L14,AD$5)</f>
        <v>327.46100000000001</v>
      </c>
      <c r="AE14" s="19" cm="1">
        <f t="array" aca="1" ref="AE14" ca="1">_xll.BDH(F14,$L14,AE$5)</f>
        <v>328.387</v>
      </c>
      <c r="AF14" s="19">
        <f t="shared" ca="1" si="5"/>
        <v>0.92599999999998772</v>
      </c>
      <c r="AG14" s="19">
        <f t="shared" ca="1" si="9"/>
        <v>0.30894881170017874</v>
      </c>
      <c r="AH14" s="19">
        <f t="shared" ca="1" si="10"/>
        <v>26.275069107348497</v>
      </c>
    </row>
    <row r="15" spans="1:34" x14ac:dyDescent="0.25">
      <c r="A15" s="2" t="str">
        <f ca="1"/>
        <v>BNFP</v>
      </c>
      <c r="B15" s="2" t="str">
        <f ca="1"/>
        <v>-</v>
      </c>
      <c r="C15" s="15" t="s">
        <v>1165</v>
      </c>
      <c r="D15" s="36" t="str">
        <f ca="1"/>
        <v>-</v>
      </c>
      <c r="E15" s="37" t="s">
        <v>906</v>
      </c>
      <c r="F15" s="37" t="s">
        <v>906</v>
      </c>
      <c r="G15" s="2" t="str" cm="1">
        <f t="array" ref="G15">_xll.BDP(E15,"security_name")</f>
        <v>BNFP 1 3/4 PERP</v>
      </c>
      <c r="H15" s="2" t="str" cm="1">
        <f t="array" ref="H15">_xll.BDP(F15,"security_name")</f>
        <v>BNFP 1 3/4 PERP</v>
      </c>
      <c r="I15" s="28" cm="1">
        <f t="array" ref="I15">_xll.BDP(E15,"nxt_call_dt")*1</f>
        <v>45012</v>
      </c>
      <c r="J15" s="28" cm="1">
        <f t="array" ref="J15">_xll.BDP(F15,"nxt_call_dt")*1</f>
        <v>45012</v>
      </c>
      <c r="K15" s="35">
        <f t="shared" si="0"/>
        <v>0</v>
      </c>
      <c r="L15" s="37" t="s">
        <v>745</v>
      </c>
      <c r="M15" s="19" cm="1">
        <f t="array" ref="M15">_xll.BDP(E15,$L15)</f>
        <v>212.73809814453125</v>
      </c>
      <c r="N15" s="19" cm="1">
        <f t="array" ref="N15">_xll.BDP(F15,$L15)</f>
        <v>212.73809814453125</v>
      </c>
      <c r="O15" s="19">
        <f t="shared" si="1"/>
        <v>0</v>
      </c>
      <c r="P15" s="19" t="str">
        <f t="shared" si="6"/>
        <v>-</v>
      </c>
      <c r="Q15" s="2" t="str" cm="1">
        <f t="array" ref="Q15">_xll.BDP(E15,"rtg_moody")</f>
        <v>Baa3</v>
      </c>
      <c r="R15" s="2" t="str" cm="1">
        <f t="array" ref="R15">_xll.BDP(F15,"rtg_moody")</f>
        <v>Baa3</v>
      </c>
      <c r="S15" s="34" t="str">
        <f t="shared" si="11"/>
        <v>-</v>
      </c>
      <c r="T15" s="34" t="str" cm="1">
        <f t="array" ref="T15">_xll.BDP(E15,"crncy")</f>
        <v>EUR</v>
      </c>
      <c r="U15" s="34" t="str" cm="1">
        <f t="array" ref="U15">_xll.BDP(F15,"crncy")</f>
        <v>EUR</v>
      </c>
      <c r="V15" s="2" t="s">
        <v>1265</v>
      </c>
      <c r="W15" s="2" t="str">
        <f ca="1"/>
        <v>Consumer, Non-cyclical</v>
      </c>
      <c r="X15" s="2" t="s">
        <v>1265</v>
      </c>
      <c r="Y15" s="19" cm="1">
        <f t="array" aca="1" ref="Y15" ca="1">_xll.BDH(E15,$L15,Y$5)</f>
        <v>220.893</v>
      </c>
      <c r="Z15" s="19" cm="1">
        <f t="array" aca="1" ref="Z15" ca="1">_xll.BDH(F15,$L15,Z$5)</f>
        <v>220.893</v>
      </c>
      <c r="AA15" s="19">
        <f t="shared" ca="1" si="7"/>
        <v>0</v>
      </c>
      <c r="AB15" s="19" t="str">
        <f>IF(K15=0,"-",AA15/K15)</f>
        <v>-</v>
      </c>
      <c r="AC15" s="19" t="str">
        <f t="shared" si="8"/>
        <v>-</v>
      </c>
      <c r="AD15" s="19" cm="1">
        <f t="array" aca="1" ref="AD15" ca="1">_xll.BDH(E15,$L15,AD$5)</f>
        <v>207.34</v>
      </c>
      <c r="AE15" s="19" cm="1">
        <f t="array" aca="1" ref="AE15" ca="1">_xll.BDH(F15,$L15,AE$5)</f>
        <v>207.34</v>
      </c>
      <c r="AF15" s="19">
        <f t="shared" ca="1" si="5"/>
        <v>0</v>
      </c>
      <c r="AG15" s="19" t="str">
        <f t="shared" ca="1" si="9"/>
        <v>-</v>
      </c>
      <c r="AH15" s="19" t="str">
        <f t="shared" ca="1" si="10"/>
        <v>-</v>
      </c>
    </row>
    <row r="16" spans="1:34" x14ac:dyDescent="0.25">
      <c r="A16" s="2" t="str">
        <f ca="1"/>
        <v>CNALN</v>
      </c>
      <c r="B16" s="2" t="str">
        <f ca="1"/>
        <v>-</v>
      </c>
      <c r="C16" s="15" t="s">
        <v>1167</v>
      </c>
      <c r="D16" s="36" t="str">
        <f ca="1"/>
        <v>-</v>
      </c>
      <c r="E16" s="37" t="s">
        <v>1013</v>
      </c>
      <c r="F16" s="37" t="s">
        <v>1014</v>
      </c>
      <c r="G16" s="2" t="str" cm="1">
        <f t="array" ref="G16">_xll.BDP(E16,"security_name")</f>
        <v>CNALN 3 04/10/76</v>
      </c>
      <c r="H16" s="2" t="str" cm="1">
        <f t="array" ref="H16">_xll.BDP(F16,"security_name")</f>
        <v>CNALN 5 1/4 04/10/75</v>
      </c>
      <c r="I16" s="28" cm="1">
        <f t="array" ref="I16">_xll.BDP(E16,"nxt_call_dt")*1</f>
        <v>44296</v>
      </c>
      <c r="J16" s="28" cm="1">
        <f t="array" ref="J16">_xll.BDP(F16,"nxt_call_dt")*1</f>
        <v>45757</v>
      </c>
      <c r="K16" s="35">
        <f t="shared" si="0"/>
        <v>4.0027397260273974</v>
      </c>
      <c r="L16" s="37" t="s">
        <v>745</v>
      </c>
      <c r="M16" s="19" cm="1">
        <f t="array" ref="M16">_xll.BDP(E16,$L16)</f>
        <v>474.64453125</v>
      </c>
      <c r="N16" s="19" cm="1">
        <f t="array" ref="N16">_xll.BDP(F16,$L16)</f>
        <v>488.88641357421875</v>
      </c>
      <c r="O16" s="19">
        <f t="shared" si="1"/>
        <v>14.24188232421875</v>
      </c>
      <c r="P16" s="19">
        <f t="shared" si="6"/>
        <v>3.558033571758962</v>
      </c>
      <c r="Q16" s="2" t="str" cm="1">
        <f t="array" ref="Q16">_xll.BDP(E16,"rtg_moody")</f>
        <v>Ba1</v>
      </c>
      <c r="R16" s="2" t="str" cm="1">
        <f t="array" ref="R16">_xll.BDP(F16,"rtg_moody")</f>
        <v>Ba1</v>
      </c>
      <c r="S16" s="34" t="e">
        <f t="shared" si="11"/>
        <v>#VALUE!</v>
      </c>
      <c r="T16" s="34" t="str" cm="1">
        <f t="array" ref="T16">_xll.BDP(E16,"crncy")</f>
        <v>EUR</v>
      </c>
      <c r="U16" s="34" t="str" cm="1">
        <f t="array" ref="U16">_xll.BDP(F16,"crncy")</f>
        <v>GBP</v>
      </c>
      <c r="V16" s="2" t="s">
        <v>1265</v>
      </c>
      <c r="W16" s="2" t="str">
        <f ca="1"/>
        <v>Utilities</v>
      </c>
      <c r="X16" s="2" t="s">
        <v>1265</v>
      </c>
      <c r="Y16" s="19" cm="1">
        <f t="array" aca="1" ref="Y16" ca="1">_xll.BDH(E16,$L16,Y$5)</f>
        <v>481.43799999999999</v>
      </c>
      <c r="Z16" s="19" cm="1">
        <f t="array" aca="1" ref="Z16" ca="1">_xll.BDH(F16,$L16,Z$5)</f>
        <v>505.60199999999998</v>
      </c>
      <c r="AA16" s="19">
        <f t="shared" ca="1" si="7"/>
        <v>24.163999999999987</v>
      </c>
      <c r="AB16" s="19">
        <f t="shared" ref="AB16:AB51" ca="1" si="12">IF(K16=0,"-",AA16/K16)</f>
        <v>6.0368651608487305</v>
      </c>
      <c r="AC16" s="19">
        <f t="shared" ca="1" si="8"/>
        <v>-2.4788315890897685</v>
      </c>
      <c r="AD16" s="19" cm="1">
        <f t="array" aca="1" ref="AD16" ca="1">_xll.BDH(E16,$L16,AD$5)</f>
        <v>603.53800000000001</v>
      </c>
      <c r="AE16" s="19" cm="1">
        <f t="array" aca="1" ref="AE16" ca="1">_xll.BDH(F16,$L16,AE$5)</f>
        <v>548.85199999999998</v>
      </c>
      <c r="AF16" s="19">
        <f t="shared" ca="1" si="5"/>
        <v>-54.686000000000035</v>
      </c>
      <c r="AG16" s="19">
        <f t="shared" ca="1" si="9"/>
        <v>-13.662142368240939</v>
      </c>
      <c r="AH16" s="19">
        <f t="shared" ca="1" si="10"/>
        <v>17.220175939999901</v>
      </c>
    </row>
    <row r="17" spans="1:34" x14ac:dyDescent="0.25">
      <c r="A17" s="2" t="str">
        <f ca="1"/>
        <v>CPIPGR</v>
      </c>
      <c r="B17" s="2" t="str">
        <f ca="1"/>
        <v>-</v>
      </c>
      <c r="C17" s="15" t="s">
        <v>1169</v>
      </c>
      <c r="D17" s="36" t="str">
        <f ca="1"/>
        <v>-</v>
      </c>
      <c r="E17" s="37" t="s">
        <v>1067</v>
      </c>
      <c r="F17" s="37" t="s">
        <v>1068</v>
      </c>
      <c r="G17" s="2" t="str" cm="1">
        <f t="array" ref="G17">_xll.BDP(E17,"security_name")</f>
        <v>CPIPGR 4 3/8 PERP</v>
      </c>
      <c r="H17" s="2" t="str" cm="1">
        <f t="array" ref="H17">_xll.BDP(F17,"security_name")</f>
        <v>CPIPGR 4 7/8 PERP</v>
      </c>
      <c r="I17" s="28" cm="1">
        <f t="array" ref="I17">_xll.BDP(E17,"nxt_call_dt")*1</f>
        <v>45147</v>
      </c>
      <c r="J17" s="28" cm="1">
        <f t="array" ref="J17">_xll.BDP(F17,"nxt_call_dt")*1</f>
        <v>45854</v>
      </c>
      <c r="K17" s="35">
        <f t="shared" si="0"/>
        <v>1.9369863013698629</v>
      </c>
      <c r="L17" s="37" t="s">
        <v>745</v>
      </c>
      <c r="M17" s="19" cm="1">
        <f t="array" ref="M17">_xll.BDP(E17,$L17)</f>
        <v>548.72906494140625</v>
      </c>
      <c r="N17" s="19" cm="1">
        <f t="array" ref="N17">_xll.BDP(F17,$L17)</f>
        <v>556.5550537109375</v>
      </c>
      <c r="O17" s="19">
        <f t="shared" si="1"/>
        <v>7.82598876953125</v>
      </c>
      <c r="P17" s="19">
        <f t="shared" si="6"/>
        <v>4.0402912317947752</v>
      </c>
      <c r="Q17" s="2" t="str" cm="1">
        <f t="array" ref="Q17">_xll.BDP(E17,"rtg_moody")</f>
        <v>Ba1</v>
      </c>
      <c r="R17" s="2" t="str" cm="1">
        <f t="array" ref="R17">_xll.BDP(F17,"rtg_moody")</f>
        <v>Ba1</v>
      </c>
      <c r="S17" s="34" t="e">
        <f t="shared" si="11"/>
        <v>#VALUE!</v>
      </c>
      <c r="T17" s="34" t="str" cm="1">
        <f t="array" ref="T17">_xll.BDP(E17,"crncy")</f>
        <v>EUR</v>
      </c>
      <c r="U17" s="34" t="str" cm="1">
        <f t="array" ref="U17">_xll.BDP(F17,"crncy")</f>
        <v>EUR</v>
      </c>
      <c r="V17" s="2" t="s">
        <v>1265</v>
      </c>
      <c r="W17" s="2" t="str">
        <f ca="1"/>
        <v>Financial</v>
      </c>
      <c r="X17" s="2" t="s">
        <v>1265</v>
      </c>
      <c r="Y17" s="19" cm="1">
        <f t="array" aca="1" ref="Y17" ca="1">_xll.BDH(E17,$L17,Y$5)</f>
        <v>517.25199999999995</v>
      </c>
      <c r="Z17" s="19" cm="1">
        <f t="array" aca="1" ref="Z17" ca="1">_xll.BDH(F17,$L17,Z$5)</f>
        <v>547.13199999999995</v>
      </c>
      <c r="AA17" s="19">
        <f t="shared" ca="1" si="7"/>
        <v>29.879999999999995</v>
      </c>
      <c r="AB17" s="19">
        <f t="shared" ca="1" si="12"/>
        <v>15.426025459688825</v>
      </c>
      <c r="AC17" s="19">
        <f t="shared" ca="1" si="8"/>
        <v>-11.38573422789405</v>
      </c>
      <c r="AD17" s="19" cm="1">
        <f t="array" aca="1" ref="AD17" ca="1">_xll.BDH(E17,$L17,AD$5)</f>
        <v>621.50699999999995</v>
      </c>
      <c r="AE17" s="19" cm="1">
        <f t="array" aca="1" ref="AE17" ca="1">_xll.BDH(F17,$L17,AE$5)</f>
        <v>638.99800000000005</v>
      </c>
      <c r="AF17" s="19">
        <f t="shared" ca="1" si="5"/>
        <v>17.491000000000099</v>
      </c>
      <c r="AG17" s="19">
        <f t="shared" ca="1" si="9"/>
        <v>9.0300070721358363</v>
      </c>
      <c r="AH17" s="19">
        <f t="shared" ca="1" si="10"/>
        <v>-4.9897158403410611</v>
      </c>
    </row>
    <row r="18" spans="1:34" x14ac:dyDescent="0.25">
      <c r="A18" s="2" t="str">
        <f ca="1"/>
        <v>DBHNGR</v>
      </c>
      <c r="B18" s="2" t="str">
        <f ca="1"/>
        <v>-</v>
      </c>
      <c r="C18" s="15" t="s">
        <v>1170</v>
      </c>
      <c r="D18" s="36" t="str">
        <f ca="1"/>
        <v>-</v>
      </c>
      <c r="E18" s="37" t="s">
        <v>919</v>
      </c>
      <c r="F18" s="37" t="s">
        <v>920</v>
      </c>
      <c r="G18" s="2" t="str" cm="1">
        <f t="array" ref="G18">_xll.BDP(E18,"security_name")</f>
        <v>DBHNGR 0.95 PERP</v>
      </c>
      <c r="H18" s="2" t="str" cm="1">
        <f t="array" ref="H18">_xll.BDP(F18,"security_name")</f>
        <v>DBHNGR 1.6 PERP</v>
      </c>
      <c r="I18" s="28" cm="1">
        <f t="array" ref="I18">_xll.BDP(E18,"nxt_call_dt")*1</f>
        <v>45679</v>
      </c>
      <c r="J18" s="28" cm="1">
        <f t="array" ref="J18">_xll.BDP(F18,"nxt_call_dt")*1</f>
        <v>47317</v>
      </c>
      <c r="K18" s="35">
        <f t="shared" si="0"/>
        <v>4.4876712328767123</v>
      </c>
      <c r="L18" s="37" t="s">
        <v>1083</v>
      </c>
      <c r="M18" s="19" cm="1">
        <f t="array" ref="M18">_xll.BDP(E18,$L18)</f>
        <v>198.71901520866868</v>
      </c>
      <c r="N18" s="19" cm="1">
        <f t="array" ref="N18">_xll.BDP(F18,$L18)</f>
        <v>207.49608453391446</v>
      </c>
      <c r="O18" s="19">
        <f t="shared" si="1"/>
        <v>8.7770693252457761</v>
      </c>
      <c r="P18" s="19">
        <f t="shared" si="6"/>
        <v>1.9558182562360857</v>
      </c>
      <c r="Q18" s="2" t="str" cm="1">
        <f t="array" ref="Q18">_xll.BDP(E18,"rtg_moody")</f>
        <v>A2</v>
      </c>
      <c r="R18" s="2" t="str" cm="1">
        <f t="array" ref="R18">_xll.BDP(F18,"rtg_moody")</f>
        <v>A2</v>
      </c>
      <c r="S18" s="34" t="e">
        <f t="shared" si="11"/>
        <v>#VALUE!</v>
      </c>
      <c r="T18" s="34" t="str" cm="1">
        <f t="array" ref="T18">_xll.BDP(E18,"crncy")</f>
        <v>EUR</v>
      </c>
      <c r="U18" s="34" t="str" cm="1">
        <f t="array" ref="U18">_xll.BDP(F18,"crncy")</f>
        <v>EUR</v>
      </c>
      <c r="V18" s="2" t="s">
        <v>1265</v>
      </c>
      <c r="W18" s="2" t="str">
        <f ca="1"/>
        <v>Industrial</v>
      </c>
      <c r="X18" s="2" t="s">
        <v>1265</v>
      </c>
      <c r="Y18" s="19" cm="1">
        <f t="array" aca="1" ref="Y18" ca="1">_xll.BDH(E18,$L18,Y$5)</f>
        <v>192.39599999999999</v>
      </c>
      <c r="Z18" s="19" cm="1">
        <f t="array" aca="1" ref="Z18" ca="1">_xll.BDH(F18,$L18,Z$5)</f>
        <v>199.99799999999999</v>
      </c>
      <c r="AA18" s="19">
        <f t="shared" ca="1" si="7"/>
        <v>7.6020000000000039</v>
      </c>
      <c r="AB18" s="19">
        <f t="shared" ca="1" si="12"/>
        <v>1.6939743589743599</v>
      </c>
      <c r="AC18" s="19">
        <f t="shared" ca="1" si="8"/>
        <v>0.26184389726172586</v>
      </c>
      <c r="AD18" s="19" cm="1">
        <f t="array" aca="1" ref="AD18" ca="1">_xll.BDH(E18,$L18,AD$5)</f>
        <v>177.78100000000001</v>
      </c>
      <c r="AE18" s="19" cm="1">
        <f t="array" aca="1" ref="AE18" ca="1">_xll.BDH(F18,$L18,AE$5)</f>
        <v>191.95500000000001</v>
      </c>
      <c r="AF18" s="19">
        <f t="shared" ca="1" si="5"/>
        <v>14.174000000000007</v>
      </c>
      <c r="AG18" s="19">
        <f t="shared" ca="1" si="9"/>
        <v>3.1584310134310147</v>
      </c>
      <c r="AH18" s="19">
        <f t="shared" ca="1" si="10"/>
        <v>-1.202612757194929</v>
      </c>
    </row>
    <row r="19" spans="1:34" x14ac:dyDescent="0.25">
      <c r="A19" s="2" t="str">
        <f ca="1"/>
        <v>EDF</v>
      </c>
      <c r="B19" s="2">
        <f ca="1"/>
        <v>9</v>
      </c>
      <c r="C19" s="15" t="s">
        <v>1121</v>
      </c>
      <c r="D19" s="36" t="str">
        <f ca="1"/>
        <v>-</v>
      </c>
      <c r="E19" s="37" t="s">
        <v>1048</v>
      </c>
      <c r="F19" s="37" t="s">
        <v>1110</v>
      </c>
      <c r="G19" s="2" t="str" cm="1">
        <f t="array" ref="G19">_xll.BDP(E19,"security_name")</f>
        <v>DBOERS 2 3/4 02/05/41</v>
      </c>
      <c r="H19" s="2" t="str" cm="1">
        <f t="array" ref="H19">_xll.BDP(F19,"security_name")</f>
        <v>DBOERS 1 1/4 06/16/47</v>
      </c>
      <c r="I19" s="28" cm="1">
        <f t="array" ref="I19">_xll.BDP(E19,"nxt_call_dt")*1</f>
        <v>44140</v>
      </c>
      <c r="J19" s="28" cm="1">
        <f t="array" ref="J19">_xll.BDP(F19,"nxt_call_dt")*1</f>
        <v>46462</v>
      </c>
      <c r="K19" s="35">
        <f t="shared" si="0"/>
        <v>6.3616438356164382</v>
      </c>
      <c r="L19" s="37" t="s">
        <v>1083</v>
      </c>
      <c r="M19" s="19" cm="1">
        <f t="array" ref="M19">_xll.BDP(E19,$L19)</f>
        <v>2.6263246618735363</v>
      </c>
      <c r="N19" s="19" cm="1">
        <f t="array" ref="N19">_xll.BDP(F19,$L19)</f>
        <v>152.19899352909576</v>
      </c>
      <c r="O19" s="19">
        <f t="shared" si="1"/>
        <v>149.57266886722223</v>
      </c>
      <c r="P19" s="19">
        <f t="shared" si="6"/>
        <v>23.51163830169514</v>
      </c>
      <c r="Q19" s="2" t="str" cm="1">
        <f t="array" ref="Q19">_xll.BDP(E19,"rtg_moody")</f>
        <v>#N/A N/A</v>
      </c>
      <c r="R19" s="2" t="str" cm="1">
        <f t="array" ref="R19">_xll.BDP(F19,"rtg_moody")</f>
        <v>#N/A N/A</v>
      </c>
      <c r="S19" s="34" t="e">
        <f t="shared" si="11"/>
        <v>#VALUE!</v>
      </c>
      <c r="T19" s="34" t="str" cm="1">
        <f t="array" ref="T19">_xll.BDP(E19,"crncy")</f>
        <v>EUR</v>
      </c>
      <c r="U19" s="34" t="str" cm="1">
        <f t="array" ref="U19">_xll.BDP(F19,"crncy")</f>
        <v>EUR</v>
      </c>
      <c r="V19" s="2" t="s">
        <v>1265</v>
      </c>
      <c r="W19" s="2" t="str">
        <f ca="1"/>
        <v>Utilities</v>
      </c>
      <c r="X19" s="2" t="s">
        <v>1265</v>
      </c>
      <c r="Y19" s="19" cm="1">
        <f t="array" aca="1" ref="Y19" ca="1">_xll.BDH(E19,$L19,Y$5)</f>
        <v>57.444000000000003</v>
      </c>
      <c r="Z19" s="40">
        <f ca="1">Y19</f>
        <v>57.444000000000003</v>
      </c>
      <c r="AA19" s="19">
        <f t="shared" ca="1" si="7"/>
        <v>0</v>
      </c>
      <c r="AB19" s="19">
        <f t="shared" ca="1" si="12"/>
        <v>0</v>
      </c>
      <c r="AC19" s="19">
        <f t="shared" ca="1" si="8"/>
        <v>23.51163830169514</v>
      </c>
      <c r="AD19" s="19" cm="1">
        <f t="array" aca="1" ref="AD19" ca="1">_xll.BDH(E19,$L19,AD$5)</f>
        <v>141.32</v>
      </c>
      <c r="AE19" s="19" t="str" cm="1">
        <f t="array" aca="1" ref="AE19" ca="1">_xll.BDH(F19,$L19,AE$5)</f>
        <v>#N/A N/A</v>
      </c>
      <c r="AF19" s="19" t="str">
        <f ca="1">IFERROR(AE19-AD19,"-")</f>
        <v>-</v>
      </c>
      <c r="AG19" s="19" t="str">
        <f t="shared" ca="1" si="9"/>
        <v>-</v>
      </c>
      <c r="AH19" s="19" t="str">
        <f t="shared" ca="1" si="10"/>
        <v>-</v>
      </c>
    </row>
    <row r="20" spans="1:34" x14ac:dyDescent="0.25">
      <c r="A20" s="2" t="str">
        <f ca="1"/>
        <v>EDPPL</v>
      </c>
      <c r="B20" s="2" t="str">
        <f ca="1"/>
        <v>-</v>
      </c>
      <c r="C20" s="15" t="s">
        <v>1172</v>
      </c>
      <c r="D20" s="36" t="str">
        <f ca="1"/>
        <v>-</v>
      </c>
      <c r="E20" s="37" t="s">
        <v>982</v>
      </c>
      <c r="F20" s="37" t="s">
        <v>985</v>
      </c>
      <c r="G20" s="2" t="str" cm="1">
        <f t="array" ref="G20">_xll.BDP(E20,"security_name")</f>
        <v>EDF 4 PERP</v>
      </c>
      <c r="H20" s="2" t="str" cm="1">
        <f t="array" ref="H20">_xll.BDP(F20,"security_name")</f>
        <v>EDF 3 PERP</v>
      </c>
      <c r="I20" s="28" cm="1">
        <f t="array" ref="I20">_xll.BDP(E20,"nxt_call_dt")*1</f>
        <v>45477</v>
      </c>
      <c r="J20" s="28" cm="1">
        <f t="array" ref="J20">_xll.BDP(F20,"nxt_call_dt")*1</f>
        <v>46633</v>
      </c>
      <c r="K20" s="35">
        <f t="shared" si="0"/>
        <v>3.1671232876712327</v>
      </c>
      <c r="L20" s="37" t="s">
        <v>745</v>
      </c>
      <c r="M20" s="19" cm="1">
        <f t="array" ref="M20">_xll.BDP(E20,$L20)</f>
        <v>319.35366821289063</v>
      </c>
      <c r="N20" s="19" cm="1">
        <f t="array" ref="N20">_xll.BDP(F20,$L20)</f>
        <v>370.10177612304688</v>
      </c>
      <c r="O20" s="19">
        <f t="shared" si="1"/>
        <v>50.74810791015625</v>
      </c>
      <c r="P20" s="19">
        <f t="shared" si="6"/>
        <v>16.023407774400546</v>
      </c>
      <c r="Q20" s="2" t="str" cm="1">
        <f t="array" ref="Q20">_xll.BDP(E20,"rtg_moody")</f>
        <v>Baa3</v>
      </c>
      <c r="R20" s="2" t="str" cm="1">
        <f t="array" ref="R20">_xll.BDP(F20,"rtg_moody")</f>
        <v>Baa3</v>
      </c>
      <c r="S20" s="34" t="e">
        <f t="shared" si="11"/>
        <v>#VALUE!</v>
      </c>
      <c r="T20" s="34" t="str" cm="1">
        <f t="array" ref="T20">_xll.BDP(E20,"crncy")</f>
        <v>EUR</v>
      </c>
      <c r="U20" s="34" t="str" cm="1">
        <f t="array" ref="U20">_xll.BDP(F20,"crncy")</f>
        <v>EUR</v>
      </c>
      <c r="V20" s="2" t="s">
        <v>1265</v>
      </c>
      <c r="W20" s="2" t="str">
        <f ca="1"/>
        <v>Utilities</v>
      </c>
      <c r="X20" s="2" t="s">
        <v>1265</v>
      </c>
      <c r="Y20" s="19" cm="1">
        <f t="array" aca="1" ref="Y20" ca="1">_xll.BDH(E20,$L20,Y$5)</f>
        <v>389.88099999999997</v>
      </c>
      <c r="Z20" s="19" cm="1">
        <f t="array" aca="1" ref="Z20" ca="1">_xll.BDH(F20,$L20,Z$5)</f>
        <v>396.01100000000002</v>
      </c>
      <c r="AA20" s="19">
        <f t="shared" ca="1" si="7"/>
        <v>6.1300000000000523</v>
      </c>
      <c r="AB20" s="19">
        <f t="shared" ca="1" si="12"/>
        <v>1.935510380622854</v>
      </c>
      <c r="AC20" s="19">
        <f t="shared" ca="1" si="8"/>
        <v>14.087897393777691</v>
      </c>
      <c r="AD20" s="19" cm="1">
        <f t="array" aca="1" ref="AD20" ca="1">_xll.BDH(E20,$L20,AD$5)</f>
        <v>378.38200000000001</v>
      </c>
      <c r="AE20" s="19" cm="1">
        <f t="array" aca="1" ref="AE20" ca="1">_xll.BDH(F20,$L20,AE$5)</f>
        <v>378.17099999999999</v>
      </c>
      <c r="AF20" s="19">
        <f t="shared" ref="AF20:AF51" ca="1" si="13">IFERROR(AE20-AD20,"-")</f>
        <v>-0.21100000000001273</v>
      </c>
      <c r="AG20" s="19">
        <f t="shared" ca="1" si="9"/>
        <v>-6.6621972318343117E-2</v>
      </c>
      <c r="AH20" s="19">
        <f t="shared" ca="1" si="10"/>
        <v>16.090029746718891</v>
      </c>
    </row>
    <row r="21" spans="1:34" x14ac:dyDescent="0.25">
      <c r="A21" s="2" t="str">
        <f ca="1"/>
        <v>ENBW</v>
      </c>
      <c r="B21" s="2">
        <f ca="1"/>
        <v>6</v>
      </c>
      <c r="C21" s="15" t="s">
        <v>1173</v>
      </c>
      <c r="D21" s="36" t="str">
        <f ca="1"/>
        <v>-</v>
      </c>
      <c r="E21" s="37" t="s">
        <v>1027</v>
      </c>
      <c r="F21" s="37" t="s">
        <v>1028</v>
      </c>
      <c r="G21" s="2" t="str" cm="1">
        <f t="array" ref="G21">_xll.BDP(E21,"security_name")</f>
        <v>EDPPL 4.496 04/30/79</v>
      </c>
      <c r="H21" s="2" t="str" cm="1">
        <f t="array" ref="H21">_xll.BDP(F21,"security_name")</f>
        <v>EDPPL 1.7 07/20/80</v>
      </c>
      <c r="I21" s="28" cm="1">
        <f t="array" ref="I21">_xll.BDP(E21,"nxt_call_dt")*1</f>
        <v>45321</v>
      </c>
      <c r="J21" s="28" cm="1">
        <f t="array" ref="J21">_xll.BDP(F21,"nxt_call_dt")*1</f>
        <v>45767</v>
      </c>
      <c r="K21" s="35">
        <f t="shared" si="0"/>
        <v>1.2219178082191782</v>
      </c>
      <c r="L21" s="37" t="s">
        <v>745</v>
      </c>
      <c r="M21" s="19" cm="1">
        <f t="array" ref="M21">_xll.BDP(E21,$L21)</f>
        <v>277.1448974609375</v>
      </c>
      <c r="N21" s="19" cm="1">
        <f t="array" ref="N21">_xll.BDP(F21,$L21)</f>
        <v>202.74024963378906</v>
      </c>
      <c r="O21" s="19">
        <f t="shared" si="1"/>
        <v>-74.404647827148438</v>
      </c>
      <c r="P21" s="19">
        <f t="shared" si="6"/>
        <v>-60.891696091724612</v>
      </c>
      <c r="Q21" s="2" t="str" cm="1">
        <f t="array" ref="Q21">_xll.BDP(E21,"rtg_moody")</f>
        <v>Ba2</v>
      </c>
      <c r="R21" s="2" t="str" cm="1">
        <f t="array" ref="R21">_xll.BDP(F21,"rtg_moody")</f>
        <v>Ba2</v>
      </c>
      <c r="S21" s="34" t="e">
        <f t="shared" si="11"/>
        <v>#VALUE!</v>
      </c>
      <c r="T21" s="34" t="str" cm="1">
        <f t="array" ref="T21">_xll.BDP(E21,"crncy")</f>
        <v>EUR</v>
      </c>
      <c r="U21" s="34" t="str" cm="1">
        <f t="array" ref="U21">_xll.BDP(F21,"crncy")</f>
        <v>EUR</v>
      </c>
      <c r="V21" s="2" t="s">
        <v>1265</v>
      </c>
      <c r="W21" s="2" t="str">
        <f ca="1"/>
        <v>Utilities</v>
      </c>
      <c r="X21" s="2" t="s">
        <v>1265</v>
      </c>
      <c r="Y21" s="19" cm="1">
        <f t="array" aca="1" ref="Y21" ca="1">_xll.BDH(E21,$L21,Y$5)</f>
        <v>263.27</v>
      </c>
      <c r="Z21" s="19" cm="1">
        <f t="array" aca="1" ref="Z21" ca="1">_xll.BDH(F21,$L21,Z$5)</f>
        <v>201.595</v>
      </c>
      <c r="AA21" s="19">
        <f t="shared" ca="1" si="7"/>
        <v>-61.674999999999983</v>
      </c>
      <c r="AB21" s="19">
        <f t="shared" ca="1" si="12"/>
        <v>-50.473934977578459</v>
      </c>
      <c r="AC21" s="19">
        <f t="shared" ca="1" si="8"/>
        <v>-10.417761114146153</v>
      </c>
      <c r="AD21" s="19" cm="1">
        <f t="array" aca="1" ref="AD21" ca="1">_xll.BDH(E21,$L21,AD$5)</f>
        <v>317.02100000000002</v>
      </c>
      <c r="AE21" s="19" cm="1">
        <f t="array" aca="1" ref="AE21" ca="1">_xll.BDH(F21,$L21,AE$5)</f>
        <v>207.334</v>
      </c>
      <c r="AF21" s="19">
        <f t="shared" ca="1" si="13"/>
        <v>-109.68700000000001</v>
      </c>
      <c r="AG21" s="19">
        <f t="shared" ca="1" si="9"/>
        <v>-89.766266816143499</v>
      </c>
      <c r="AH21" s="19">
        <f t="shared" ca="1" si="10"/>
        <v>28.874570724418888</v>
      </c>
    </row>
    <row r="22" spans="1:34" x14ac:dyDescent="0.25">
      <c r="A22" s="2" t="str">
        <f ca="1"/>
        <v>ENELIM</v>
      </c>
      <c r="B22" s="2">
        <f ca="1"/>
        <v>8</v>
      </c>
      <c r="C22" s="15" t="s">
        <v>1175</v>
      </c>
      <c r="D22" s="36" t="str">
        <f ca="1"/>
        <v>-</v>
      </c>
      <c r="E22" s="37" t="s">
        <v>991</v>
      </c>
      <c r="F22" s="37" t="s">
        <v>993</v>
      </c>
      <c r="G22" s="2" t="str" cm="1">
        <f t="array" ref="G22">_xll.BDP(E22,"security_name")</f>
        <v>ENBW 3 3/8 04/05/77</v>
      </c>
      <c r="H22" s="2" t="str" cm="1">
        <f t="array" ref="H22">_xll.BDP(F22,"security_name")</f>
        <v>ENBW 1 5/8 08/05/79</v>
      </c>
      <c r="I22" s="28" cm="1">
        <f t="array" ref="I22">_xll.BDP(E22,"nxt_call_dt")*1</f>
        <v>44566</v>
      </c>
      <c r="J22" s="28" cm="1">
        <f t="array" ref="J22">_xll.BDP(F22,"nxt_call_dt")*1</f>
        <v>46512</v>
      </c>
      <c r="K22" s="35">
        <f t="shared" si="0"/>
        <v>5.3315068493150681</v>
      </c>
      <c r="L22" s="37" t="s">
        <v>745</v>
      </c>
      <c r="M22" s="19" cm="1">
        <f t="array" ref="M22">_xll.BDP(E22,$L22)</f>
        <v>162.77232360839844</v>
      </c>
      <c r="N22" s="19" cm="1">
        <f t="array" ref="N22">_xll.BDP(F22,$L22)</f>
        <v>232.54403686523438</v>
      </c>
      <c r="O22" s="19">
        <f t="shared" si="1"/>
        <v>69.771713256835938</v>
      </c>
      <c r="P22" s="19">
        <f t="shared" si="6"/>
        <v>13.086677974689167</v>
      </c>
      <c r="Q22" s="2" t="str" cm="1">
        <f t="array" ref="Q22">_xll.BDP(E22,"rtg_moody")</f>
        <v>Baa2</v>
      </c>
      <c r="R22" s="2" t="str" cm="1">
        <f t="array" ref="R22">_xll.BDP(F22,"rtg_moody")</f>
        <v>Baa2</v>
      </c>
      <c r="S22" s="34" t="e">
        <f t="shared" si="11"/>
        <v>#VALUE!</v>
      </c>
      <c r="T22" s="34" t="str" cm="1">
        <f t="array" ref="T22">_xll.BDP(E22,"crncy")</f>
        <v>EUR</v>
      </c>
      <c r="U22" s="34" t="str" cm="1">
        <f t="array" ref="U22">_xll.BDP(F22,"crncy")</f>
        <v>EUR</v>
      </c>
      <c r="V22" s="2" t="s">
        <v>1265</v>
      </c>
      <c r="W22" s="2" t="str">
        <f ca="1"/>
        <v>Utilities</v>
      </c>
      <c r="X22" s="2" t="s">
        <v>1265</v>
      </c>
      <c r="Y22" s="19" cm="1">
        <f t="array" aca="1" ref="Y22" ca="1">_xll.BDH(E22,$L22,Y$5)</f>
        <v>150.97999999999999</v>
      </c>
      <c r="Z22" s="19" cm="1">
        <f t="array" aca="1" ref="Z22" ca="1">_xll.BDH(F22,$L22,Z$5)</f>
        <v>223.035</v>
      </c>
      <c r="AA22" s="19">
        <f t="shared" ca="1" si="7"/>
        <v>72.055000000000007</v>
      </c>
      <c r="AB22" s="19">
        <f t="shared" ca="1" si="12"/>
        <v>13.514940904419324</v>
      </c>
      <c r="AC22" s="19">
        <f t="shared" ca="1" si="8"/>
        <v>-0.42826292973015789</v>
      </c>
      <c r="AD22" s="19" cm="1">
        <f t="array" aca="1" ref="AD22" ca="1">_xll.BDH(E22,$L22,AD$5)</f>
        <v>163.44</v>
      </c>
      <c r="AE22" s="19" cm="1">
        <f t="array" aca="1" ref="AE22" ca="1">_xll.BDH(F22,$L22,AE$5)</f>
        <v>232.90600000000001</v>
      </c>
      <c r="AF22" s="19">
        <f t="shared" ca="1" si="13"/>
        <v>69.466000000000008</v>
      </c>
      <c r="AG22" s="19">
        <f t="shared" ca="1" si="9"/>
        <v>13.029337101747176</v>
      </c>
      <c r="AH22" s="19">
        <f t="shared" ca="1" si="10"/>
        <v>5.7340872941990639E-2</v>
      </c>
    </row>
    <row r="23" spans="1:34" x14ac:dyDescent="0.25">
      <c r="A23" s="2" t="str">
        <f ca="1"/>
        <v>ENGIFP</v>
      </c>
      <c r="B23" s="2">
        <f ca="1"/>
        <v>5</v>
      </c>
      <c r="C23" s="15" t="s">
        <v>1176</v>
      </c>
      <c r="D23" s="36" t="str">
        <f ca="1"/>
        <v>-</v>
      </c>
      <c r="E23" s="37" t="s">
        <v>1001</v>
      </c>
      <c r="F23" s="37" t="s">
        <v>1004</v>
      </c>
      <c r="G23" s="2" t="str" cm="1">
        <f t="array" ref="G23">_xll.BDP(E23,"security_name")</f>
        <v>ENELIM 2 1/2 11/24/78</v>
      </c>
      <c r="H23" s="2" t="str" cm="1">
        <f t="array" ref="H23">_xll.BDP(F23,"security_name")</f>
        <v>ENELIM 3 3/8 11/24/81</v>
      </c>
      <c r="I23" s="28" cm="1">
        <f t="array" ref="I23">_xll.BDP(E23,"nxt_call_dt")*1</f>
        <v>45162</v>
      </c>
      <c r="J23" s="28" cm="1">
        <f t="array" ref="J23">_xll.BDP(F23,"nxt_call_dt")*1</f>
        <v>46258</v>
      </c>
      <c r="K23" s="35">
        <f t="shared" si="0"/>
        <v>3.0027397260273974</v>
      </c>
      <c r="L23" s="37" t="s">
        <v>745</v>
      </c>
      <c r="M23" s="19" cm="1">
        <f t="array" ref="M23">_xll.BDP(E23,$L23)</f>
        <v>268.64175415039063</v>
      </c>
      <c r="N23" s="19" cm="1">
        <f t="array" ref="N23">_xll.BDP(F23,$L23)</f>
        <v>304.3992919921875</v>
      </c>
      <c r="O23" s="19">
        <f t="shared" si="1"/>
        <v>35.757537841796875</v>
      </c>
      <c r="P23" s="19">
        <f t="shared" si="6"/>
        <v>11.908304117021769</v>
      </c>
      <c r="Q23" s="2" t="str" cm="1">
        <f t="array" ref="Q23">_xll.BDP(E23,"rtg_moody")</f>
        <v>Ba1</v>
      </c>
      <c r="R23" s="2" t="str" cm="1">
        <f t="array" ref="R23">_xll.BDP(F23,"rtg_moody")</f>
        <v>Ba1</v>
      </c>
      <c r="S23" s="34" t="e">
        <f t="shared" si="11"/>
        <v>#VALUE!</v>
      </c>
      <c r="T23" s="34" t="str" cm="1">
        <f t="array" ref="T23">_xll.BDP(E23,"crncy")</f>
        <v>EUR</v>
      </c>
      <c r="U23" s="34" t="str" cm="1">
        <f t="array" ref="U23">_xll.BDP(F23,"crncy")</f>
        <v>EUR</v>
      </c>
      <c r="V23" s="2" t="s">
        <v>1265</v>
      </c>
      <c r="W23" s="2" t="str">
        <f ca="1"/>
        <v>Utilities</v>
      </c>
      <c r="X23" s="2" t="s">
        <v>1265</v>
      </c>
      <c r="Y23" s="19" cm="1">
        <f t="array" aca="1" ref="Y23" ca="1">_xll.BDH(E23,$L23,Y$5)</f>
        <v>263.03500000000003</v>
      </c>
      <c r="Z23" s="19" cm="1">
        <f t="array" aca="1" ref="Z23" ca="1">_xll.BDH(F23,$L23,Z$5)</f>
        <v>303.91000000000003</v>
      </c>
      <c r="AA23" s="19">
        <f t="shared" ca="1" si="7"/>
        <v>40.875</v>
      </c>
      <c r="AB23" s="19">
        <f t="shared" ca="1" si="12"/>
        <v>13.612568430656934</v>
      </c>
      <c r="AC23" s="19">
        <f t="shared" ca="1" si="8"/>
        <v>-1.7042643136351643</v>
      </c>
      <c r="AD23" s="19" cm="1">
        <f t="array" aca="1" ref="AD23" ca="1">_xll.BDH(E23,$L23,AD$5)</f>
        <v>265.96300000000002</v>
      </c>
      <c r="AE23" s="19" cm="1">
        <f t="array" aca="1" ref="AE23" ca="1">_xll.BDH(F23,$L23,AE$5)</f>
        <v>299.56900000000002</v>
      </c>
      <c r="AF23" s="19">
        <f t="shared" ca="1" si="13"/>
        <v>33.605999999999995</v>
      </c>
      <c r="AG23" s="19">
        <f t="shared" ca="1" si="9"/>
        <v>11.19177919708029</v>
      </c>
      <c r="AH23" s="19">
        <f t="shared" ca="1" si="10"/>
        <v>0.71652491994147915</v>
      </c>
    </row>
    <row r="24" spans="1:34" x14ac:dyDescent="0.25">
      <c r="A24" s="2" t="str">
        <f ca="1"/>
        <v>ERFFP</v>
      </c>
      <c r="B24" s="2">
        <f ca="1"/>
        <v>3</v>
      </c>
      <c r="C24" s="15" t="s">
        <v>1177</v>
      </c>
      <c r="D24" s="36" t="str">
        <f ca="1"/>
        <v>-</v>
      </c>
      <c r="E24" s="37" t="s">
        <v>974</v>
      </c>
      <c r="F24" s="37" t="s">
        <v>977</v>
      </c>
      <c r="G24" s="2" t="str" cm="1">
        <f t="array" ref="G24">_xll.BDP(E24,"security_name")</f>
        <v>ENGIFP 1 3/8 PERP</v>
      </c>
      <c r="H24" s="2" t="str" cm="1">
        <f t="array" ref="H24">_xll.BDP(F24,"security_name")</f>
        <v>ENGIFP 1 5/8 PERP</v>
      </c>
      <c r="I24" s="28" cm="1">
        <f t="array" ref="I24">_xll.BDP(E24,"nxt_call_dt")*1</f>
        <v>44942</v>
      </c>
      <c r="J24" s="28" cm="1">
        <f t="array" ref="J24">_xll.BDP(F24,"nxt_call_dt")*1</f>
        <v>45755</v>
      </c>
      <c r="K24" s="35">
        <f t="shared" si="0"/>
        <v>2.2273972602739724</v>
      </c>
      <c r="L24" s="37" t="s">
        <v>745</v>
      </c>
      <c r="M24" s="19" cm="1">
        <f t="array" ref="M24">_xll.BDP(E24,$L24)</f>
        <v>260.76742553710938</v>
      </c>
      <c r="N24" s="19" cm="1">
        <f t="array" ref="N24">_xll.BDP(F24,$L24)</f>
        <v>248.62788391113281</v>
      </c>
      <c r="O24" s="19">
        <f t="shared" si="1"/>
        <v>-12.139541625976563</v>
      </c>
      <c r="P24" s="19">
        <f t="shared" si="6"/>
        <v>-5.4501017139993184</v>
      </c>
      <c r="Q24" s="2" t="str" cm="1">
        <f t="array" ref="Q24">_xll.BDP(E24,"rtg_moody")</f>
        <v>Baa2</v>
      </c>
      <c r="R24" s="2" t="str" cm="1">
        <f t="array" ref="R24">_xll.BDP(F24,"rtg_moody")</f>
        <v>Baa2</v>
      </c>
      <c r="S24" s="34" t="e">
        <f t="shared" si="11"/>
        <v>#VALUE!</v>
      </c>
      <c r="T24" s="34" t="str" cm="1">
        <f t="array" ref="T24">_xll.BDP(E24,"crncy")</f>
        <v>EUR</v>
      </c>
      <c r="U24" s="34" t="str" cm="1">
        <f t="array" ref="U24">_xll.BDP(F24,"crncy")</f>
        <v>EUR</v>
      </c>
      <c r="V24" s="2" t="s">
        <v>1265</v>
      </c>
      <c r="W24" s="2" t="str">
        <f ca="1"/>
        <v>Consumer, Non-cyclical</v>
      </c>
      <c r="X24" s="2" t="s">
        <v>1265</v>
      </c>
      <c r="Y24" s="19" cm="1">
        <f t="array" aca="1" ref="Y24" ca="1">_xll.BDH(E24,$L24,Y$5)</f>
        <v>277.69200000000001</v>
      </c>
      <c r="Z24" s="19" cm="1">
        <f t="array" aca="1" ref="Z24" ca="1">_xll.BDH(F24,$L24,Z$5)</f>
        <v>241.31800000000001</v>
      </c>
      <c r="AA24" s="19">
        <f t="shared" ca="1" si="7"/>
        <v>-36.373999999999995</v>
      </c>
      <c r="AB24" s="19">
        <f t="shared" ca="1" si="12"/>
        <v>-16.330270602706026</v>
      </c>
      <c r="AC24" s="19">
        <f t="shared" ca="1" si="8"/>
        <v>10.880168888706708</v>
      </c>
      <c r="AD24" s="19" cm="1">
        <f t="array" aca="1" ref="AD24" ca="1">_xll.BDH(E24,$L24,AD$5)</f>
        <v>249.303</v>
      </c>
      <c r="AE24" s="19" cm="1">
        <f t="array" aca="1" ref="AE24" ca="1">_xll.BDH(F24,$L24,AE$5)</f>
        <v>234.40199999999999</v>
      </c>
      <c r="AF24" s="19">
        <f t="shared" ca="1" si="13"/>
        <v>-14.90100000000001</v>
      </c>
      <c r="AG24" s="19">
        <f t="shared" ca="1" si="9"/>
        <v>-6.6898708487084919</v>
      </c>
      <c r="AH24" s="19">
        <f t="shared" ca="1" si="10"/>
        <v>1.2397691347091735</v>
      </c>
    </row>
    <row r="25" spans="1:34" x14ac:dyDescent="0.25">
      <c r="A25" s="2" t="str">
        <f ca="1"/>
        <v>GYCGR</v>
      </c>
      <c r="B25" s="2">
        <f ca="1"/>
        <v>3</v>
      </c>
      <c r="C25" s="15" t="s">
        <v>1178</v>
      </c>
      <c r="D25" s="36" t="str">
        <f ca="1"/>
        <v>-</v>
      </c>
      <c r="E25" s="37" t="s">
        <v>907</v>
      </c>
      <c r="F25" s="37" t="s">
        <v>762</v>
      </c>
      <c r="G25" s="2" t="str" cm="1">
        <f t="array" ref="G25">_xll.BDP(E25,"security_name")</f>
        <v>ERFFP 2 7/8 PERP</v>
      </c>
      <c r="H25" s="2" t="str" cm="1">
        <f t="array" ref="H25">_xll.BDP(F25,"security_name")</f>
        <v>ERFFP 3 1/4 PERP</v>
      </c>
      <c r="I25" s="28" cm="1">
        <f t="array" ref="I25">_xll.BDP(E25,"nxt_call_dt")*1</f>
        <v>44784</v>
      </c>
      <c r="J25" s="28" cm="1">
        <f t="array" ref="J25">_xll.BDP(F25,"nxt_call_dt")*1</f>
        <v>45974</v>
      </c>
      <c r="K25" s="35">
        <f t="shared" si="0"/>
        <v>3.2602739726027399</v>
      </c>
      <c r="L25" s="37" t="s">
        <v>745</v>
      </c>
      <c r="M25" s="19" cm="1">
        <f t="array" ref="M25">_xll.BDP(E25,$L25)</f>
        <v>427.97613525390625</v>
      </c>
      <c r="N25" s="19" cm="1">
        <f t="array" ref="N25">_xll.BDP(F25,$L25)</f>
        <v>434.85101318359375</v>
      </c>
      <c r="O25" s="19">
        <f t="shared" si="1"/>
        <v>6.8748779296875</v>
      </c>
      <c r="P25" s="19">
        <f t="shared" si="6"/>
        <v>2.1086810456604517</v>
      </c>
      <c r="Q25" s="2" t="str" cm="1">
        <f t="array" ref="Q25">_xll.BDP(E25,"rtg_moody")</f>
        <v>#N/A N/A</v>
      </c>
      <c r="R25" s="2" t="str" cm="1">
        <f t="array" ref="R25">_xll.BDP(F25,"rtg_moody")</f>
        <v>#N/A N/A</v>
      </c>
      <c r="S25" s="34" t="e">
        <f t="shared" si="11"/>
        <v>#VALUE!</v>
      </c>
      <c r="T25" s="34" t="str" cm="1">
        <f t="array" ref="T25">_xll.BDP(E25,"crncy")</f>
        <v>EUR</v>
      </c>
      <c r="U25" s="34" t="str" cm="1">
        <f t="array" ref="U25">_xll.BDP(F25,"crncy")</f>
        <v>EUR</v>
      </c>
      <c r="V25" s="2" t="s">
        <v>1265</v>
      </c>
      <c r="W25" s="2" t="str">
        <f ca="1"/>
        <v>Financial</v>
      </c>
      <c r="X25" s="2" t="s">
        <v>1265</v>
      </c>
      <c r="Y25" s="19" cm="1">
        <f t="array" aca="1" ref="Y25" ca="1">_xll.BDH(E25,$L25,Y$5)</f>
        <v>442.83800000000002</v>
      </c>
      <c r="Z25" s="19" cm="1">
        <f t="array" aca="1" ref="Z25" ca="1">_xll.BDH(F25,$L25,Z$5)</f>
        <v>444.69900000000001</v>
      </c>
      <c r="AA25" s="19">
        <f t="shared" ca="1" si="7"/>
        <v>1.86099999999999</v>
      </c>
      <c r="AB25" s="19">
        <f t="shared" ca="1" si="12"/>
        <v>0.57081092436974479</v>
      </c>
      <c r="AC25" s="19">
        <f t="shared" ca="1" si="8"/>
        <v>1.5378701212907069</v>
      </c>
      <c r="AD25" s="19" cm="1">
        <f t="array" aca="1" ref="AD25" ca="1">_xll.BDH(E25,$L25,AD$5)</f>
        <v>485.54899999999998</v>
      </c>
      <c r="AE25" s="19" cm="1">
        <f t="array" aca="1" ref="AE25" ca="1">_xll.BDH(F25,$L25,AE$5)</f>
        <v>475.69600000000003</v>
      </c>
      <c r="AF25" s="19">
        <f t="shared" ca="1" si="13"/>
        <v>-9.8529999999999518</v>
      </c>
      <c r="AG25" s="19">
        <f t="shared" ca="1" si="9"/>
        <v>-3.0221386554621699</v>
      </c>
      <c r="AH25" s="19">
        <f t="shared" ca="1" si="10"/>
        <v>5.130819701122622</v>
      </c>
    </row>
    <row r="26" spans="1:34" x14ac:dyDescent="0.25">
      <c r="A26" s="2" t="str">
        <f ca="1"/>
        <v>IBESM</v>
      </c>
      <c r="B26" s="2">
        <f ca="1"/>
        <v>3</v>
      </c>
      <c r="C26" s="15" t="s">
        <v>1181</v>
      </c>
      <c r="D26" s="36" t="str">
        <f ca="1"/>
        <v>-</v>
      </c>
      <c r="E26" s="37" t="s">
        <v>1064</v>
      </c>
      <c r="F26" s="37" t="s">
        <v>1066</v>
      </c>
      <c r="G26" s="2" t="str" cm="1">
        <f t="array" ref="G26">_xll.BDP(E26,"security_name")</f>
        <v>GYCGR 3 3/4 PERP</v>
      </c>
      <c r="H26" s="2" t="str" cm="1">
        <f t="array" ref="H26">_xll.BDP(F26,"security_name")</f>
        <v>GYCGR 2 1/2 PERP</v>
      </c>
      <c r="I26" s="28" cm="1">
        <f t="array" ref="I26">_xll.BDP(E26,"nxt_call_dt")*1</f>
        <v>44610</v>
      </c>
      <c r="J26" s="28" cm="1">
        <f t="array" ref="J26">_xll.BDP(F26,"nxt_call_dt")*1</f>
        <v>45131</v>
      </c>
      <c r="K26" s="35">
        <f t="shared" si="0"/>
        <v>1.4273972602739726</v>
      </c>
      <c r="L26" s="37" t="s">
        <v>745</v>
      </c>
      <c r="M26" s="19" cm="1">
        <f t="array" ref="M26">_xll.BDP(E26,$L26)</f>
        <v>262.41128540039063</v>
      </c>
      <c r="N26" s="19" cm="1">
        <f t="array" ref="N26">_xll.BDP(F26,$L26)</f>
        <v>328.0244140625</v>
      </c>
      <c r="O26" s="19">
        <f t="shared" si="1"/>
        <v>65.613128662109375</v>
      </c>
      <c r="P26" s="19">
        <f t="shared" si="6"/>
        <v>45.966971135642844</v>
      </c>
      <c r="Q26" s="2" t="str" cm="1">
        <f t="array" ref="Q26">_xll.BDP(E26,"rtg_moody")</f>
        <v>Baa3</v>
      </c>
      <c r="R26" s="2" t="str" cm="1">
        <f t="array" ref="R26">_xll.BDP(F26,"rtg_moody")</f>
        <v>Baa3</v>
      </c>
      <c r="S26" s="34" t="e">
        <f t="shared" si="11"/>
        <v>#VALUE!</v>
      </c>
      <c r="T26" s="34" t="str" cm="1">
        <f t="array" ref="T26">_xll.BDP(E26,"crncy")</f>
        <v>EUR</v>
      </c>
      <c r="U26" s="34" t="str" cm="1">
        <f t="array" ref="U26">_xll.BDP(F26,"crncy")</f>
        <v>EUR</v>
      </c>
      <c r="V26" s="2" t="s">
        <v>1265</v>
      </c>
      <c r="W26" s="2" t="str">
        <f ca="1"/>
        <v>Utilities</v>
      </c>
      <c r="X26" s="2" t="s">
        <v>1265</v>
      </c>
      <c r="Y26" s="19" cm="1">
        <f t="array" aca="1" ref="Y26" ca="1">_xll.BDH(E26,$L26,Y$5)</f>
        <v>252.386</v>
      </c>
      <c r="Z26" s="19" cm="1">
        <f t="array" aca="1" ref="Z26" ca="1">_xll.BDH(F26,$L26,Z$5)</f>
        <v>320.59300000000002</v>
      </c>
      <c r="AA26" s="19">
        <f t="shared" ca="1" si="7"/>
        <v>68.207000000000022</v>
      </c>
      <c r="AB26" s="19">
        <f t="shared" ca="1" si="12"/>
        <v>47.784174664107503</v>
      </c>
      <c r="AC26" s="19">
        <f t="shared" ca="1" si="8"/>
        <v>-1.8172035284646597</v>
      </c>
      <c r="AD26" s="19" cm="1">
        <f t="array" aca="1" ref="AD26" ca="1">_xll.BDH(E26,$L26,AD$5)</f>
        <v>280.14800000000002</v>
      </c>
      <c r="AE26" s="19" cm="1">
        <f t="array" aca="1" ref="AE26" ca="1">_xll.BDH(F26,$L26,AE$5)</f>
        <v>349.76100000000002</v>
      </c>
      <c r="AF26" s="19">
        <f t="shared" ca="1" si="13"/>
        <v>69.613</v>
      </c>
      <c r="AG26" s="19">
        <f t="shared" ca="1" si="9"/>
        <v>48.769184261036465</v>
      </c>
      <c r="AH26" s="19">
        <f t="shared" ca="1" si="10"/>
        <v>-2.8022131253936209</v>
      </c>
    </row>
    <row r="27" spans="1:34" x14ac:dyDescent="0.25">
      <c r="A27" s="2" t="str">
        <f ca="1"/>
        <v>IFXGR</v>
      </c>
      <c r="B27" s="2" t="str">
        <f ca="1"/>
        <v>-</v>
      </c>
      <c r="C27" s="15" t="s">
        <v>1183</v>
      </c>
      <c r="D27" s="36" t="str">
        <f ca="1"/>
        <v>-</v>
      </c>
      <c r="E27" s="37" t="s">
        <v>1008</v>
      </c>
      <c r="F27" s="37" t="s">
        <v>1010</v>
      </c>
      <c r="G27" s="2" t="str" cm="1">
        <f t="array" ref="G27">_xll.BDP(E27,"security_name")</f>
        <v>IBESM 1 7/8 PERP</v>
      </c>
      <c r="H27" s="2" t="str" cm="1">
        <f t="array" ref="H27">_xll.BDP(F27,"security_name")</f>
        <v>IBESM 3 1/4 PERP</v>
      </c>
      <c r="I27" s="28" cm="1">
        <f t="array" ref="I27">_xll.BDP(E27,"nxt_call_dt")*1</f>
        <v>44979</v>
      </c>
      <c r="J27" s="28" cm="1">
        <f t="array" ref="J27">_xll.BDP(F27,"nxt_call_dt")*1</f>
        <v>45608</v>
      </c>
      <c r="K27" s="35">
        <f t="shared" si="0"/>
        <v>1.7232876712328766</v>
      </c>
      <c r="L27" s="37" t="s">
        <v>745</v>
      </c>
      <c r="M27" s="19" cm="1">
        <f t="array" ref="M27">_xll.BDP(E27,$L27)</f>
        <v>211.85145568847656</v>
      </c>
      <c r="N27" s="19" cm="1">
        <f t="array" ref="N27">_xll.BDP(F27,$L27)</f>
        <v>207.19802856445313</v>
      </c>
      <c r="O27" s="19">
        <f t="shared" si="1"/>
        <v>-4.6534271240234375</v>
      </c>
      <c r="P27" s="19">
        <f t="shared" si="6"/>
        <v>-2.70031939629341</v>
      </c>
      <c r="Q27" s="2" t="str" cm="1">
        <f t="array" ref="Q27">_xll.BDP(E27,"rtg_moody")</f>
        <v>Baa3</v>
      </c>
      <c r="R27" s="2" t="str" cm="1">
        <f t="array" ref="R27">_xll.BDP(F27,"rtg_moody")</f>
        <v>Baa3</v>
      </c>
      <c r="S27" s="34" t="e">
        <f t="shared" si="11"/>
        <v>#VALUE!</v>
      </c>
      <c r="T27" s="34" t="str" cm="1">
        <f t="array" ref="T27">_xll.BDP(E27,"crncy")</f>
        <v>EUR</v>
      </c>
      <c r="U27" s="34" t="str" cm="1">
        <f t="array" ref="U27">_xll.BDP(F27,"crncy")</f>
        <v>EUR</v>
      </c>
      <c r="V27" s="2" t="s">
        <v>1265</v>
      </c>
      <c r="W27" s="2" t="str">
        <f ca="1"/>
        <v>Technology</v>
      </c>
      <c r="X27" s="2" t="s">
        <v>1265</v>
      </c>
      <c r="Y27" s="19" cm="1">
        <f t="array" aca="1" ref="Y27" ca="1">_xll.BDH(E27,$L27,Y$5)</f>
        <v>210.63900000000001</v>
      </c>
      <c r="Z27" s="19" cm="1">
        <f t="array" aca="1" ref="Z27" ca="1">_xll.BDH(F27,$L27,Z$5)</f>
        <v>199.88300000000001</v>
      </c>
      <c r="AA27" s="19">
        <f t="shared" ca="1" si="7"/>
        <v>-10.756</v>
      </c>
      <c r="AB27" s="19">
        <f t="shared" ca="1" si="12"/>
        <v>-6.2415580286168524</v>
      </c>
      <c r="AC27" s="19">
        <f t="shared" ca="1" si="8"/>
        <v>3.5412386323234424</v>
      </c>
      <c r="AD27" s="19" cm="1">
        <f t="array" aca="1" ref="AD27" ca="1">_xll.BDH(E27,$L27,AD$5)</f>
        <v>200.006</v>
      </c>
      <c r="AE27" s="19" cm="1">
        <f t="array" aca="1" ref="AE27" ca="1">_xll.BDH(F27,$L27,AE$5)</f>
        <v>201.625</v>
      </c>
      <c r="AF27" s="19">
        <f t="shared" ca="1" si="13"/>
        <v>1.6189999999999998</v>
      </c>
      <c r="AG27" s="19">
        <f t="shared" ca="1" si="9"/>
        <v>0.93948330683624792</v>
      </c>
      <c r="AH27" s="19">
        <f t="shared" ca="1" si="10"/>
        <v>-3.639802703129658</v>
      </c>
    </row>
    <row r="28" spans="1:34" x14ac:dyDescent="0.25">
      <c r="A28" s="2" t="str">
        <f ca="1"/>
        <v>KPN</v>
      </c>
      <c r="B28" s="2" t="str">
        <f ca="1"/>
        <v>-</v>
      </c>
      <c r="C28" s="15" t="s">
        <v>1184</v>
      </c>
      <c r="D28" s="36" t="str">
        <f ca="1"/>
        <v>-</v>
      </c>
      <c r="E28" s="37" t="s">
        <v>970</v>
      </c>
      <c r="F28" s="37" t="s">
        <v>971</v>
      </c>
      <c r="G28" s="2" t="str" cm="1">
        <f t="array" ref="G28">_xll.BDP(E28,"security_name")</f>
        <v>IFXGR 2 7/8 PERP</v>
      </c>
      <c r="H28" s="2" t="str" cm="1">
        <f t="array" ref="H28">_xll.BDP(F28,"security_name")</f>
        <v>IFXGR 3 5/8 PERP</v>
      </c>
      <c r="I28" s="28" cm="1">
        <f t="array" ref="I28">_xll.BDP(E28,"nxt_call_dt")*1</f>
        <v>45658</v>
      </c>
      <c r="J28" s="28" cm="1">
        <f t="array" ref="J28">_xll.BDP(F28,"nxt_call_dt")*1</f>
        <v>46753</v>
      </c>
      <c r="K28" s="35">
        <f t="shared" si="0"/>
        <v>3</v>
      </c>
      <c r="L28" s="37" t="s">
        <v>745</v>
      </c>
      <c r="M28" s="19" cm="1">
        <f t="array" ref="M28">_xll.BDP(E28,$L28)</f>
        <v>355.5770263671875</v>
      </c>
      <c r="N28" s="19" cm="1">
        <f t="array" ref="N28">_xll.BDP(F28,$L28)</f>
        <v>377.242919921875</v>
      </c>
      <c r="O28" s="19">
        <f t="shared" si="1"/>
        <v>21.6658935546875</v>
      </c>
      <c r="P28" s="19">
        <f t="shared" si="6"/>
        <v>7.221964518229167</v>
      </c>
      <c r="Q28" s="2" t="str" cm="1">
        <f t="array" ref="Q28">_xll.BDP(E28,"rtg_moody")</f>
        <v>#N/A N/A</v>
      </c>
      <c r="R28" s="2" t="str" cm="1">
        <f t="array" ref="R28">_xll.BDP(F28,"rtg_moody")</f>
        <v>#N/A N/A</v>
      </c>
      <c r="S28" s="34" t="e">
        <f t="shared" si="11"/>
        <v>#VALUE!</v>
      </c>
      <c r="T28" s="34" t="str" cm="1">
        <f t="array" ref="T28">_xll.BDP(E28,"crncy")</f>
        <v>EUR</v>
      </c>
      <c r="U28" s="34" t="str" cm="1">
        <f t="array" ref="U28">_xll.BDP(F28,"crncy")</f>
        <v>EUR</v>
      </c>
      <c r="V28" s="2" t="s">
        <v>1265</v>
      </c>
      <c r="W28" s="2" t="str">
        <f ca="1"/>
        <v>Communications</v>
      </c>
      <c r="X28" s="2" t="s">
        <v>1265</v>
      </c>
      <c r="Y28" s="19" cm="1">
        <f t="array" aca="1" ref="Y28" ca="1">_xll.BDH(E28,$L28,Y$5)</f>
        <v>377.67500000000001</v>
      </c>
      <c r="Z28" s="19" cm="1">
        <f t="array" aca="1" ref="Z28" ca="1">_xll.BDH(F28,$L28,Z$5)</f>
        <v>388.8</v>
      </c>
      <c r="AA28" s="19">
        <f t="shared" ca="1" si="7"/>
        <v>11.125</v>
      </c>
      <c r="AB28" s="19">
        <f t="shared" ca="1" si="12"/>
        <v>3.7083333333333335</v>
      </c>
      <c r="AC28" s="19">
        <f t="shared" ca="1" si="8"/>
        <v>3.5136311848958335</v>
      </c>
      <c r="AD28" s="19" cm="1">
        <f t="array" aca="1" ref="AD28" ca="1">_xll.BDH(E28,$L28,AD$5)</f>
        <v>352.43200000000002</v>
      </c>
      <c r="AE28" s="19" cm="1">
        <f t="array" aca="1" ref="AE28" ca="1">_xll.BDH(F28,$L28,AE$5)</f>
        <v>391.733</v>
      </c>
      <c r="AF28" s="19">
        <f t="shared" ca="1" si="13"/>
        <v>39.300999999999988</v>
      </c>
      <c r="AG28" s="19">
        <f t="shared" ca="1" si="9"/>
        <v>13.10033333333333</v>
      </c>
      <c r="AH28" s="19">
        <f t="shared" ca="1" si="10"/>
        <v>-5.8783688151041629</v>
      </c>
    </row>
    <row r="29" spans="1:34" x14ac:dyDescent="0.25">
      <c r="A29" s="2" t="str">
        <f ca="1"/>
        <v>MRKGR</v>
      </c>
      <c r="B29" s="2">
        <f ca="1"/>
        <v>4</v>
      </c>
      <c r="C29" s="15" t="s">
        <v>1186</v>
      </c>
      <c r="D29" s="36" t="str">
        <f ca="1"/>
        <v>-</v>
      </c>
      <c r="E29" s="37" t="s">
        <v>943</v>
      </c>
      <c r="F29" s="37" t="s">
        <v>944</v>
      </c>
      <c r="G29" s="2" t="str" cm="1">
        <f t="array" ref="G29">_xll.BDP(E29,"security_name")</f>
        <v>KPN 7 03/28/73</v>
      </c>
      <c r="H29" s="2" t="str" cm="1">
        <f t="array" ref="H29">_xll.BDP(F29,"security_name")</f>
        <v>KPN 2 PERP</v>
      </c>
      <c r="I29" s="28" cm="1">
        <f t="array" ref="I29">_xll.BDP(E29,"nxt_call_dt")*1</f>
        <v>45013</v>
      </c>
      <c r="J29" s="28" cm="1">
        <f t="array" ref="J29">_xll.BDP(F29,"nxt_call_dt")*1</f>
        <v>45604</v>
      </c>
      <c r="K29" s="35">
        <f t="shared" si="0"/>
        <v>1.6191780821917807</v>
      </c>
      <c r="L29" s="37" t="s">
        <v>745</v>
      </c>
      <c r="M29" s="19" cm="1">
        <f t="array" ref="M29">_xll.BDP(E29,$L29)</f>
        <v>360.948486328125</v>
      </c>
      <c r="N29" s="19" cm="1">
        <f t="array" ref="N29">_xll.BDP(F29,$L29)</f>
        <v>361.54037475585938</v>
      </c>
      <c r="O29" s="19">
        <f t="shared" si="1"/>
        <v>0.591888427734375</v>
      </c>
      <c r="P29" s="19">
        <f t="shared" si="6"/>
        <v>0.36554869056353112</v>
      </c>
      <c r="Q29" s="2" t="str" cm="1">
        <f t="array" ref="Q29">_xll.BDP(E29,"rtg_moody")</f>
        <v>Ba2</v>
      </c>
      <c r="R29" s="2" t="str" cm="1">
        <f t="array" ref="R29">_xll.BDP(F29,"rtg_moody")</f>
        <v>Ba2</v>
      </c>
      <c r="S29" s="34" t="e">
        <f t="shared" si="11"/>
        <v>#VALUE!</v>
      </c>
      <c r="T29" s="34" t="str" cm="1">
        <f t="array" ref="T29">_xll.BDP(E29,"crncy")</f>
        <v>USD</v>
      </c>
      <c r="U29" s="34" t="str" cm="1">
        <f t="array" ref="U29">_xll.BDP(F29,"crncy")</f>
        <v>EUR</v>
      </c>
      <c r="V29" s="2" t="s">
        <v>1265</v>
      </c>
      <c r="W29" s="2" t="str">
        <f ca="1"/>
        <v>Consumer, Non-cyclical</v>
      </c>
      <c r="X29" s="2" t="s">
        <v>1265</v>
      </c>
      <c r="Y29" s="19" cm="1">
        <f t="array" aca="1" ref="Y29" ca="1">_xll.BDH(E29,$L29,Y$5)</f>
        <v>364.07499999999999</v>
      </c>
      <c r="Z29" s="19" cm="1">
        <f t="array" aca="1" ref="Z29" ca="1">_xll.BDH(F29,$L29,Z$5)</f>
        <v>369.43400000000003</v>
      </c>
      <c r="AA29" s="19">
        <f t="shared" ca="1" si="7"/>
        <v>5.3590000000000373</v>
      </c>
      <c r="AB29" s="19">
        <f t="shared" ca="1" si="12"/>
        <v>3.3097038917089909</v>
      </c>
      <c r="AC29" s="19">
        <f t="shared" ca="1" si="8"/>
        <v>-2.9441552011454597</v>
      </c>
      <c r="AD29" s="19" cm="1">
        <f t="array" aca="1" ref="AD29" ca="1">_xll.BDH(E29,$L29,AD$5)</f>
        <v>445.24200000000002</v>
      </c>
      <c r="AE29" s="19" cm="1">
        <f t="array" aca="1" ref="AE29" ca="1">_xll.BDH(F29,$L29,AE$5)</f>
        <v>346.72300000000001</v>
      </c>
      <c r="AF29" s="19">
        <f t="shared" ca="1" si="13"/>
        <v>-98.519000000000005</v>
      </c>
      <c r="AG29" s="19">
        <f t="shared" ca="1" si="9"/>
        <v>-60.845067681895102</v>
      </c>
      <c r="AH29" s="19">
        <f t="shared" ca="1" si="10"/>
        <v>61.210616372458631</v>
      </c>
    </row>
    <row r="30" spans="1:34" x14ac:dyDescent="0.25">
      <c r="A30" s="2" t="str">
        <f ca="1"/>
        <v>NGGLN</v>
      </c>
      <c r="B30" s="2">
        <f ca="1"/>
        <v>3</v>
      </c>
      <c r="C30" s="15" t="s">
        <v>1190</v>
      </c>
      <c r="D30" s="36" t="str">
        <f ca="1"/>
        <v>-</v>
      </c>
      <c r="E30" s="37" t="s">
        <v>909</v>
      </c>
      <c r="F30" s="37" t="s">
        <v>912</v>
      </c>
      <c r="G30" s="2" t="str" cm="1">
        <f t="array" ref="G30">_xll.BDP(E30,"security_name")</f>
        <v>MRKGR 2 5/8 12/12/74</v>
      </c>
      <c r="H30" s="2" t="str" cm="1">
        <f t="array" ref="H30">_xll.BDP(F30,"security_name")</f>
        <v>MRKGR 2 7/8 06/25/79</v>
      </c>
      <c r="I30" s="28" cm="1">
        <f t="array" ref="I30">_xll.BDP(E30,"nxt_call_dt")*1</f>
        <v>44359</v>
      </c>
      <c r="J30" s="28" cm="1">
        <f t="array" ref="J30">_xll.BDP(F30,"nxt_call_dt")*1</f>
        <v>47202</v>
      </c>
      <c r="K30" s="35">
        <f t="shared" si="0"/>
        <v>7.7890410958904113</v>
      </c>
      <c r="L30" s="37" t="s">
        <v>745</v>
      </c>
      <c r="M30" s="19" cm="1">
        <f t="array" ref="M30">_xll.BDP(E30,$L30)</f>
        <v>215.10523986816406</v>
      </c>
      <c r="N30" s="19" cm="1">
        <f t="array" ref="N30">_xll.BDP(F30,$L30)</f>
        <v>246.53883361816406</v>
      </c>
      <c r="O30" s="19">
        <f t="shared" si="1"/>
        <v>31.43359375</v>
      </c>
      <c r="P30" s="19">
        <f t="shared" si="6"/>
        <v>4.0356179102180789</v>
      </c>
      <c r="Q30" s="2" t="str" cm="1">
        <f t="array" ref="Q30">_xll.BDP(E30,"rtg_moody")</f>
        <v>Baa3</v>
      </c>
      <c r="R30" s="2" t="str" cm="1">
        <f t="array" ref="R30">_xll.BDP(F30,"rtg_moody")</f>
        <v>Baa3</v>
      </c>
      <c r="S30" s="34" t="e">
        <f t="shared" si="11"/>
        <v>#VALUE!</v>
      </c>
      <c r="T30" s="34" t="str" cm="1">
        <f t="array" ref="T30">_xll.BDP(E30,"crncy")</f>
        <v>EUR</v>
      </c>
      <c r="U30" s="34" t="str" cm="1">
        <f t="array" ref="U30">_xll.BDP(F30,"crncy")</f>
        <v>EUR</v>
      </c>
      <c r="V30" s="2" t="s">
        <v>1265</v>
      </c>
      <c r="W30" s="2" t="str">
        <f ca="1"/>
        <v>Utilities</v>
      </c>
      <c r="X30" s="2" t="s">
        <v>1265</v>
      </c>
      <c r="Y30" s="19" cm="1">
        <f t="array" aca="1" ref="Y30" ca="1">_xll.BDH(E30,$L30,Y$5)</f>
        <v>179.72200000000001</v>
      </c>
      <c r="Z30" s="19" cm="1">
        <f t="array" aca="1" ref="Z30" ca="1">_xll.BDH(F30,$L30,Z$5)</f>
        <v>239.94</v>
      </c>
      <c r="AA30" s="19">
        <f t="shared" ca="1" si="7"/>
        <v>60.217999999999989</v>
      </c>
      <c r="AB30" s="19">
        <f t="shared" ca="1" si="12"/>
        <v>7.731118536756945</v>
      </c>
      <c r="AC30" s="19">
        <f t="shared" ca="1" si="8"/>
        <v>-3.6955006265388661</v>
      </c>
      <c r="AD30" s="19" cm="1">
        <f t="array" aca="1" ref="AD30" ca="1">_xll.BDH(E30,$L30,AD$5)</f>
        <v>138.56100000000001</v>
      </c>
      <c r="AE30" s="19" cm="1">
        <f t="array" aca="1" ref="AE30" ca="1">_xll.BDH(F30,$L30,AE$5)</f>
        <v>233.233</v>
      </c>
      <c r="AF30" s="19">
        <f t="shared" ca="1" si="13"/>
        <v>94.671999999999997</v>
      </c>
      <c r="AG30" s="19">
        <f t="shared" ca="1" si="9"/>
        <v>12.154512838550826</v>
      </c>
      <c r="AH30" s="19">
        <f t="shared" ca="1" si="10"/>
        <v>-8.1188949283327467</v>
      </c>
    </row>
    <row r="31" spans="1:34" x14ac:dyDescent="0.25">
      <c r="A31" s="2" t="str">
        <f ca="1"/>
        <v>NTGYSM</v>
      </c>
      <c r="B31" s="2" t="str">
        <f ca="1"/>
        <v>-</v>
      </c>
      <c r="C31" s="15" t="s">
        <v>1191</v>
      </c>
      <c r="D31" s="36" t="str">
        <f ca="1"/>
        <v>-</v>
      </c>
      <c r="E31" s="37" t="s">
        <v>1015</v>
      </c>
      <c r="F31" s="37" t="s">
        <v>1016</v>
      </c>
      <c r="G31" s="2" t="str" cm="1">
        <f t="array" ref="G31">_xll.BDP(E31,"security_name")</f>
        <v>NGGLN 1 5/8 12/05/79</v>
      </c>
      <c r="H31" s="2" t="str" cm="1">
        <f t="array" ref="H31">_xll.BDP(F31,"security_name")</f>
        <v>NGGLN 2 1/8 09/05/82</v>
      </c>
      <c r="I31" s="28" cm="1">
        <f t="array" ref="I31">_xll.BDP(E31,"nxt_call_dt")*1</f>
        <v>45540</v>
      </c>
      <c r="J31" s="28" cm="1">
        <f t="array" ref="J31">_xll.BDP(F31,"nxt_call_dt")*1</f>
        <v>46543</v>
      </c>
      <c r="K31" s="35">
        <f t="shared" si="0"/>
        <v>2.7479452054794522</v>
      </c>
      <c r="L31" s="37" t="s">
        <v>745</v>
      </c>
      <c r="M31" s="19" cm="1">
        <f t="array" ref="M31">_xll.BDP(E31,$L31)</f>
        <v>233.60618591308594</v>
      </c>
      <c r="N31" s="19" cm="1">
        <f t="array" ref="N31">_xll.BDP(F31,$L31)</f>
        <v>263.90582275390625</v>
      </c>
      <c r="O31" s="19">
        <f t="shared" si="1"/>
        <v>30.299636840820313</v>
      </c>
      <c r="P31" s="19">
        <f t="shared" si="6"/>
        <v>11.026288581155946</v>
      </c>
      <c r="Q31" s="2" t="str" cm="1">
        <f t="array" ref="Q31">_xll.BDP(E31,"rtg_moody")</f>
        <v>Baa3</v>
      </c>
      <c r="R31" s="2" t="str" cm="1">
        <f t="array" ref="R31">_xll.BDP(F31,"rtg_moody")</f>
        <v>Baa3</v>
      </c>
      <c r="S31" s="34" t="e">
        <f t="shared" si="11"/>
        <v>#VALUE!</v>
      </c>
      <c r="T31" s="34" t="str" cm="1">
        <f t="array" ref="T31">_xll.BDP(E31,"crncy")</f>
        <v>EUR</v>
      </c>
      <c r="U31" s="34" t="str" cm="1">
        <f t="array" ref="U31">_xll.BDP(F31,"crncy")</f>
        <v>EUR</v>
      </c>
      <c r="V31" s="2" t="s">
        <v>1265</v>
      </c>
      <c r="W31" s="2" t="str">
        <f ca="1"/>
        <v>Utilities</v>
      </c>
      <c r="X31" s="2" t="s">
        <v>1265</v>
      </c>
      <c r="Y31" s="19" cm="1">
        <f t="array" aca="1" ref="Y31" ca="1">_xll.BDH(E31,$L31,Y$5)</f>
        <v>215.52099999999999</v>
      </c>
      <c r="Z31" s="19" cm="1">
        <f t="array" aca="1" ref="Z31" ca="1">_xll.BDH(F31,$L31,Z$5)</f>
        <v>250.31299999999999</v>
      </c>
      <c r="AA31" s="19">
        <f t="shared" ca="1" si="7"/>
        <v>34.792000000000002</v>
      </c>
      <c r="AB31" s="19">
        <f t="shared" ca="1" si="12"/>
        <v>12.661096709870389</v>
      </c>
      <c r="AC31" s="19">
        <f t="shared" ca="1" si="8"/>
        <v>-1.6348081287144431</v>
      </c>
      <c r="AD31" s="19" cm="1">
        <f t="array" aca="1" ref="AD31" ca="1">_xll.BDH(E31,$L31,AD$5)</f>
        <v>214.01900000000001</v>
      </c>
      <c r="AE31" s="19" cm="1">
        <f t="array" aca="1" ref="AE31" ca="1">_xll.BDH(F31,$L31,AE$5)</f>
        <v>257.57799999999997</v>
      </c>
      <c r="AF31" s="19">
        <f t="shared" ca="1" si="13"/>
        <v>43.558999999999969</v>
      </c>
      <c r="AG31" s="19">
        <f t="shared" ca="1" si="9"/>
        <v>15.851480558325013</v>
      </c>
      <c r="AH31" s="19">
        <f t="shared" ca="1" si="10"/>
        <v>-4.8251919771690677</v>
      </c>
    </row>
    <row r="32" spans="1:34" x14ac:dyDescent="0.25">
      <c r="A32" s="2" t="str">
        <f ca="1"/>
        <v>OMVAV</v>
      </c>
      <c r="B32" s="2">
        <f ca="1"/>
        <v>3</v>
      </c>
      <c r="C32" s="15" t="s">
        <v>1192</v>
      </c>
      <c r="D32" s="36" t="str">
        <f ca="1"/>
        <v>-</v>
      </c>
      <c r="E32" s="37" t="s">
        <v>1011</v>
      </c>
      <c r="F32" s="37" t="s">
        <v>1012</v>
      </c>
      <c r="G32" s="2" t="str" cm="1">
        <f t="array" ref="G32">_xll.BDP(E32,"security_name")</f>
        <v>NTGYSM 4 1/8 PERP</v>
      </c>
      <c r="H32" s="2" t="str" cm="1">
        <f t="array" ref="H32">_xll.BDP(F32,"security_name")</f>
        <v>NTGYSM 3 3/8 PERP</v>
      </c>
      <c r="I32" s="28" cm="1">
        <f t="array" ref="I32">_xll.BDP(E32,"nxt_call_dt")*1</f>
        <v>44883</v>
      </c>
      <c r="J32" s="28" cm="1">
        <f t="array" ref="J32">_xll.BDP(F32,"nxt_call_dt")*1</f>
        <v>45406</v>
      </c>
      <c r="K32" s="35">
        <f t="shared" si="0"/>
        <v>1.4328767123287671</v>
      </c>
      <c r="L32" s="37" t="s">
        <v>745</v>
      </c>
      <c r="M32" s="19" cm="1">
        <f t="array" ref="M32">_xll.BDP(E32,$L32)</f>
        <v>313.70538330078125</v>
      </c>
      <c r="N32" s="19" cm="1">
        <f t="array" ref="N32">_xll.BDP(F32,$L32)</f>
        <v>342.89437866210938</v>
      </c>
      <c r="O32" s="19">
        <f t="shared" si="1"/>
        <v>29.188995361328125</v>
      </c>
      <c r="P32" s="19">
        <f t="shared" si="6"/>
        <v>20.3709049844833</v>
      </c>
      <c r="Q32" s="2" t="str" cm="1">
        <f t="array" ref="Q32">_xll.BDP(E32,"rtg_moody")</f>
        <v>Ba1u</v>
      </c>
      <c r="R32" s="2" t="str" cm="1">
        <f t="array" ref="R32">_xll.BDP(F32,"rtg_moody")</f>
        <v>Ba1u</v>
      </c>
      <c r="S32" s="34" t="e">
        <f t="shared" si="11"/>
        <v>#VALUE!</v>
      </c>
      <c r="T32" s="34" t="str" cm="1">
        <f t="array" ref="T32">_xll.BDP(E32,"crncy")</f>
        <v>EUR</v>
      </c>
      <c r="U32" s="34" t="str" cm="1">
        <f t="array" ref="U32">_xll.BDP(F32,"crncy")</f>
        <v>EUR</v>
      </c>
      <c r="V32" s="2" t="s">
        <v>1265</v>
      </c>
      <c r="W32" s="2" t="str">
        <f ca="1"/>
        <v>Energy</v>
      </c>
      <c r="X32" s="2" t="s">
        <v>1265</v>
      </c>
      <c r="Y32" s="19" cm="1">
        <f t="array" aca="1" ref="Y32" ca="1">_xll.BDH(E32,$L32,Y$5)</f>
        <v>316.96100000000001</v>
      </c>
      <c r="Z32" s="19" cm="1">
        <f t="array" aca="1" ref="Z32" ca="1">_xll.BDH(F32,$L32,Z$5)</f>
        <v>345.49099999999999</v>
      </c>
      <c r="AA32" s="19">
        <f t="shared" ca="1" si="7"/>
        <v>28.529999999999973</v>
      </c>
      <c r="AB32" s="19">
        <f t="shared" ca="1" si="12"/>
        <v>19.910994263862314</v>
      </c>
      <c r="AC32" s="19">
        <f t="shared" ca="1" si="8"/>
        <v>0.45991072062098581</v>
      </c>
      <c r="AD32" s="19" cm="1">
        <f t="array" aca="1" ref="AD32" ca="1">_xll.BDH(E32,$L32,AD$5)</f>
        <v>343.05900000000003</v>
      </c>
      <c r="AE32" s="19" cm="1">
        <f t="array" aca="1" ref="AE32" ca="1">_xll.BDH(F32,$L32,AE$5)</f>
        <v>356.26</v>
      </c>
      <c r="AF32" s="19">
        <f t="shared" ca="1" si="13"/>
        <v>13.200999999999965</v>
      </c>
      <c r="AG32" s="19">
        <f t="shared" ca="1" si="9"/>
        <v>9.2129349904397468</v>
      </c>
      <c r="AH32" s="19">
        <f t="shared" ca="1" si="10"/>
        <v>11.157969994043553</v>
      </c>
    </row>
    <row r="33" spans="1:34" x14ac:dyDescent="0.25">
      <c r="A33" s="2" t="str">
        <f ca="1"/>
        <v>ORAFP</v>
      </c>
      <c r="B33" s="2">
        <f ca="1"/>
        <v>7</v>
      </c>
      <c r="C33" s="15" t="s">
        <v>1193</v>
      </c>
      <c r="D33" s="36" t="str">
        <f ca="1"/>
        <v>-</v>
      </c>
      <c r="E33" s="37" t="s">
        <v>921</v>
      </c>
      <c r="F33" s="37" t="s">
        <v>923</v>
      </c>
      <c r="G33" s="2" t="str" cm="1">
        <f t="array" ref="G33">_xll.BDP(E33,"security_name")</f>
        <v>OMVAV 5 1/4 PERP</v>
      </c>
      <c r="H33" s="2" t="str" cm="1">
        <f t="array" ref="H33">_xll.BDP(F33,"security_name")</f>
        <v>OMVAV 6 1/4 PERP</v>
      </c>
      <c r="I33" s="28" cm="1">
        <f t="array" ref="I33">_xll.BDP(E33,"nxt_call_dt")*1</f>
        <v>44539</v>
      </c>
      <c r="J33" s="28" cm="1">
        <f t="array" ref="J33">_xll.BDP(F33,"nxt_call_dt")*1</f>
        <v>46000</v>
      </c>
      <c r="K33" s="35">
        <f t="shared" si="0"/>
        <v>4.0027397260273974</v>
      </c>
      <c r="L33" s="37" t="s">
        <v>745</v>
      </c>
      <c r="M33" s="19" cm="1">
        <f t="array" ref="M33">_xll.BDP(E33,$L33)</f>
        <v>225.76362609863281</v>
      </c>
      <c r="N33" s="19" cm="1">
        <f t="array" ref="N33">_xll.BDP(F33,$L33)</f>
        <v>296.62921142578125</v>
      </c>
      <c r="O33" s="19">
        <f t="shared" si="1"/>
        <v>70.865585327148438</v>
      </c>
      <c r="P33" s="19">
        <f t="shared" si="6"/>
        <v>17.704270119376577</v>
      </c>
      <c r="Q33" s="2" t="str" cm="1">
        <f t="array" ref="Q33">_xll.BDP(E33,"rtg_moody")</f>
        <v>Baa2</v>
      </c>
      <c r="R33" s="2" t="str" cm="1">
        <f t="array" ref="R33">_xll.BDP(F33,"rtg_moody")</f>
        <v>Baa2</v>
      </c>
      <c r="S33" s="34" t="e">
        <f t="shared" si="11"/>
        <v>#VALUE!</v>
      </c>
      <c r="T33" s="34" t="str" cm="1">
        <f t="array" ref="T33">_xll.BDP(E33,"crncy")</f>
        <v>EUR</v>
      </c>
      <c r="U33" s="34" t="str" cm="1">
        <f t="array" ref="U33">_xll.BDP(F33,"crncy")</f>
        <v>EUR</v>
      </c>
      <c r="V33" s="2" t="s">
        <v>1265</v>
      </c>
      <c r="W33" s="2" t="str">
        <f ca="1"/>
        <v>Communications</v>
      </c>
      <c r="X33" s="2" t="s">
        <v>1265</v>
      </c>
      <c r="Y33" s="19" cm="1">
        <f t="array" aca="1" ref="Y33" ca="1">_xll.BDH(E33,$L33,Y$5)</f>
        <v>210.93799999999999</v>
      </c>
      <c r="Z33" s="19" cm="1">
        <f t="array" aca="1" ref="Z33" ca="1">_xll.BDH(F33,$L33,Z$5)</f>
        <v>305.51400000000001</v>
      </c>
      <c r="AA33" s="19">
        <f t="shared" ca="1" si="7"/>
        <v>94.576000000000022</v>
      </c>
      <c r="AB33" s="19">
        <f t="shared" ca="1" si="12"/>
        <v>23.627816563997268</v>
      </c>
      <c r="AC33" s="19">
        <f t="shared" ca="1" si="8"/>
        <v>-5.9235464446206905</v>
      </c>
      <c r="AD33" s="19" cm="1">
        <f t="array" aca="1" ref="AD33" ca="1">_xll.BDH(E33,$L33,AD$5)</f>
        <v>251.7</v>
      </c>
      <c r="AE33" s="19" cm="1">
        <f t="array" aca="1" ref="AE33" ca="1">_xll.BDH(F33,$L33,AE$5)</f>
        <v>312.56400000000002</v>
      </c>
      <c r="AF33" s="19">
        <f t="shared" ca="1" si="13"/>
        <v>60.864000000000033</v>
      </c>
      <c r="AG33" s="19">
        <f t="shared" ca="1" si="9"/>
        <v>15.205585215605756</v>
      </c>
      <c r="AH33" s="19">
        <f t="shared" ca="1" si="10"/>
        <v>2.4986849037708208</v>
      </c>
    </row>
    <row r="34" spans="1:34" x14ac:dyDescent="0.25">
      <c r="A34" s="2" t="str">
        <f ca="1"/>
        <v>ORSTED</v>
      </c>
      <c r="B34" s="2">
        <f ca="1"/>
        <v>3</v>
      </c>
      <c r="C34" s="15" t="s">
        <v>1194</v>
      </c>
      <c r="D34" s="36" t="str">
        <f ca="1"/>
        <v>-</v>
      </c>
      <c r="E34" s="37" t="s">
        <v>949</v>
      </c>
      <c r="F34" s="37" t="s">
        <v>953</v>
      </c>
      <c r="G34" s="2" t="str" cm="1">
        <f t="array" ref="G34">_xll.BDP(E34,"security_name")</f>
        <v>ORAFP 4 PERP</v>
      </c>
      <c r="H34" s="2" t="str" cm="1">
        <f t="array" ref="H34">_xll.BDP(F34,"security_name")</f>
        <v>ORAFP 1 3/4 PERP</v>
      </c>
      <c r="I34" s="28" cm="1">
        <f t="array" ref="I34">_xll.BDP(E34,"nxt_call_dt")*1</f>
        <v>44470</v>
      </c>
      <c r="J34" s="28" cm="1">
        <f t="array" ref="J34">_xll.BDP(F34,"nxt_call_dt")*1</f>
        <v>46375</v>
      </c>
      <c r="K34" s="35">
        <f t="shared" si="0"/>
        <v>5.2191780821917808</v>
      </c>
      <c r="L34" s="37" t="s">
        <v>745</v>
      </c>
      <c r="M34" s="19" cm="1">
        <f t="array" ref="M34">_xll.BDP(E34,$L34)</f>
        <v>151.87167358398438</v>
      </c>
      <c r="N34" s="19" cm="1">
        <f t="array" ref="N34">_xll.BDP(F34,$L34)</f>
        <v>237.99385070800781</v>
      </c>
      <c r="O34" s="19">
        <f t="shared" si="1"/>
        <v>86.122177124023438</v>
      </c>
      <c r="P34" s="19">
        <f t="shared" si="6"/>
        <v>16.501099553946748</v>
      </c>
      <c r="Q34" s="2" t="str" cm="1">
        <f t="array" ref="Q34">_xll.BDP(E34,"rtg_moody")</f>
        <v>Baa3</v>
      </c>
      <c r="R34" s="2" t="str" cm="1">
        <f t="array" ref="R34">_xll.BDP(F34,"rtg_moody")</f>
        <v>Baa3</v>
      </c>
      <c r="S34" s="34" t="e">
        <f t="shared" si="11"/>
        <v>#VALUE!</v>
      </c>
      <c r="T34" s="34" t="str" cm="1">
        <f t="array" ref="T34">_xll.BDP(E34,"crncy")</f>
        <v>EUR</v>
      </c>
      <c r="U34" s="34" t="str" cm="1">
        <f t="array" ref="U34">_xll.BDP(F34,"crncy")</f>
        <v>EUR</v>
      </c>
      <c r="V34" s="2" t="s">
        <v>1265</v>
      </c>
      <c r="W34" s="2" t="str">
        <f ca="1"/>
        <v>Utilities</v>
      </c>
      <c r="X34" s="2" t="s">
        <v>1265</v>
      </c>
      <c r="Y34" s="19" cm="1">
        <f t="array" aca="1" ref="Y34" ca="1">_xll.BDH(E34,$L34,Y$5)</f>
        <v>152.05000000000001</v>
      </c>
      <c r="Z34" s="19" cm="1">
        <f t="array" aca="1" ref="Z34" ca="1">_xll.BDH(F34,$L34,Z$5)</f>
        <v>233.75399999999999</v>
      </c>
      <c r="AA34" s="19">
        <f t="shared" ca="1" si="7"/>
        <v>81.703999999999979</v>
      </c>
      <c r="AB34" s="19">
        <f t="shared" ca="1" si="12"/>
        <v>15.654572178477686</v>
      </c>
      <c r="AC34" s="19">
        <f t="shared" ca="1" si="8"/>
        <v>0.84652737546906209</v>
      </c>
      <c r="AD34" s="19" cm="1">
        <f t="array" aca="1" ref="AD34" ca="1">_xll.BDH(E34,$L34,AD$5)</f>
        <v>139.26900000000001</v>
      </c>
      <c r="AE34" s="19" cm="1">
        <f t="array" aca="1" ref="AE34" ca="1">_xll.BDH(F34,$L34,AE$5)</f>
        <v>228.00899999999999</v>
      </c>
      <c r="AF34" s="19">
        <f t="shared" ca="1" si="13"/>
        <v>88.739999999999981</v>
      </c>
      <c r="AG34" s="19">
        <f t="shared" ca="1" si="9"/>
        <v>17.002677165354328</v>
      </c>
      <c r="AH34" s="19">
        <f t="shared" ca="1" si="10"/>
        <v>-0.50157761140757984</v>
      </c>
    </row>
    <row r="35" spans="1:34" x14ac:dyDescent="0.25">
      <c r="A35" s="2" t="str">
        <f ca="1"/>
        <v>REPSM</v>
      </c>
      <c r="B35" s="2">
        <f ca="1"/>
        <v>4</v>
      </c>
      <c r="C35" s="15" t="s">
        <v>1195</v>
      </c>
      <c r="D35" s="36" t="str">
        <f ca="1"/>
        <v>-</v>
      </c>
      <c r="E35" s="37" t="s">
        <v>1023</v>
      </c>
      <c r="F35" s="37" t="s">
        <v>1025</v>
      </c>
      <c r="G35" s="2" t="str" cm="1">
        <f t="array" ref="G35">_xll.BDP(E35,"security_name")</f>
        <v>ORSTED 6 1/4 06/26/13</v>
      </c>
      <c r="H35" s="2" t="str" cm="1">
        <f t="array" ref="H35">_xll.BDP(F35,"security_name")</f>
        <v>ORSTED 1 3/4 12/09/19</v>
      </c>
      <c r="I35" s="28" cm="1">
        <f t="array" ref="I35">_xll.BDP(E35,"nxt_call_dt")*1</f>
        <v>45103</v>
      </c>
      <c r="J35" s="28" cm="1">
        <f t="array" ref="J35">_xll.BDP(F35,"nxt_call_dt")*1</f>
        <v>46639</v>
      </c>
      <c r="K35" s="35">
        <f t="shared" si="0"/>
        <v>4.2082191780821914</v>
      </c>
      <c r="L35" s="37" t="s">
        <v>745</v>
      </c>
      <c r="M35" s="19" cm="1">
        <f t="array" ref="M35">_xll.BDP(E35,$L35)</f>
        <v>183.43484497070313</v>
      </c>
      <c r="N35" s="19" cm="1">
        <f t="array" ref="N35">_xll.BDP(F35,$L35)</f>
        <v>222.02919006347656</v>
      </c>
      <c r="O35" s="19">
        <f t="shared" si="1"/>
        <v>38.594345092773438</v>
      </c>
      <c r="P35" s="19">
        <f t="shared" si="6"/>
        <v>9.1711822648843135</v>
      </c>
      <c r="Q35" s="2" t="str" cm="1">
        <f t="array" ref="Q35">_xll.BDP(E35,"rtg_moody")</f>
        <v>Baa3</v>
      </c>
      <c r="R35" s="2" t="str" cm="1">
        <f t="array" ref="R35">_xll.BDP(F35,"rtg_moody")</f>
        <v>Baa3</v>
      </c>
      <c r="S35" s="34" t="e">
        <f t="shared" si="11"/>
        <v>#VALUE!</v>
      </c>
      <c r="T35" s="34" t="str" cm="1">
        <f t="array" ref="T35">_xll.BDP(E35,"crncy")</f>
        <v>EUR</v>
      </c>
      <c r="U35" s="34" t="str" cm="1">
        <f t="array" ref="U35">_xll.BDP(F35,"crncy")</f>
        <v>EUR</v>
      </c>
      <c r="V35" s="2" t="s">
        <v>1265</v>
      </c>
      <c r="W35" s="2" t="str">
        <f ca="1"/>
        <v>Energy</v>
      </c>
      <c r="X35" s="2" t="s">
        <v>1265</v>
      </c>
      <c r="Y35" s="19" cm="1">
        <f t="array" aca="1" ref="Y35" ca="1">_xll.BDH(E35,$L35,Y$5)</f>
        <v>171.791</v>
      </c>
      <c r="Z35" s="19" cm="1">
        <f t="array" aca="1" ref="Z35" ca="1">_xll.BDH(F35,$L35,Z$5)</f>
        <v>210.75800000000001</v>
      </c>
      <c r="AA35" s="19">
        <f t="shared" ca="1" si="7"/>
        <v>38.967000000000013</v>
      </c>
      <c r="AB35" s="19">
        <f t="shared" ca="1" si="12"/>
        <v>9.2597363281250047</v>
      </c>
      <c r="AC35" s="19">
        <f t="shared" ca="1" si="8"/>
        <v>-8.855406324069115E-2</v>
      </c>
      <c r="AD35" s="19" cm="1">
        <f t="array" aca="1" ref="AD35" ca="1">_xll.BDH(E35,$L35,AD$5)</f>
        <v>169.072</v>
      </c>
      <c r="AE35" s="19" cm="1">
        <f t="array" aca="1" ref="AE35" ca="1">_xll.BDH(F35,$L35,AE$5)</f>
        <v>208.095</v>
      </c>
      <c r="AF35" s="19">
        <f t="shared" ca="1" si="13"/>
        <v>39.022999999999996</v>
      </c>
      <c r="AG35" s="19">
        <f t="shared" ca="1" si="9"/>
        <v>9.2730436197916664</v>
      </c>
      <c r="AH35" s="19">
        <f t="shared" ca="1" si="10"/>
        <v>-0.10186135490735282</v>
      </c>
    </row>
    <row r="36" spans="1:34" x14ac:dyDescent="0.25">
      <c r="A36" s="2" t="str">
        <f ca="1"/>
        <v>RWE</v>
      </c>
      <c r="B36" s="2">
        <f ca="1"/>
        <v>3</v>
      </c>
      <c r="C36" s="15" t="s">
        <v>1196</v>
      </c>
      <c r="D36" s="36" t="str">
        <f ca="1"/>
        <v>-</v>
      </c>
      <c r="E36" s="37" t="s">
        <v>924</v>
      </c>
      <c r="F36" s="37" t="s">
        <v>926</v>
      </c>
      <c r="G36" s="2" t="str" cm="1">
        <f t="array" ref="G36">_xll.BDP(E36,"security_name")</f>
        <v>REPSM 3 7/8 PERP</v>
      </c>
      <c r="H36" s="2" t="str" cm="1">
        <f t="array" ref="H36">_xll.BDP(F36,"security_name")</f>
        <v>REPSM 3 3/4 PERP</v>
      </c>
      <c r="I36" s="28" cm="1">
        <f t="array" ref="I36">_xll.BDP(E36,"nxt_call_dt")*1</f>
        <v>44280</v>
      </c>
      <c r="J36" s="28" cm="1">
        <f t="array" ref="J36">_xll.BDP(F36,"nxt_call_dt")*1</f>
        <v>46092</v>
      </c>
      <c r="K36" s="35">
        <f t="shared" si="0"/>
        <v>4.9643835616438352</v>
      </c>
      <c r="L36" s="37" t="s">
        <v>745</v>
      </c>
      <c r="M36" s="19" cm="1">
        <f t="array" ref="M36">_xll.BDP(E36,$L36)</f>
        <v>256.91030883789063</v>
      </c>
      <c r="N36" s="19" cm="1">
        <f t="array" ref="N36">_xll.BDP(F36,$L36)</f>
        <v>388.66433715820313</v>
      </c>
      <c r="O36" s="19">
        <f t="shared" si="1"/>
        <v>131.7540283203125</v>
      </c>
      <c r="P36" s="19">
        <f t="shared" si="6"/>
        <v>26.539856698076196</v>
      </c>
      <c r="Q36" s="2" t="str" cm="1">
        <f t="array" ref="Q36">_xll.BDP(E36,"rtg_moody")</f>
        <v>Ba1</v>
      </c>
      <c r="R36" s="2" t="str" cm="1">
        <f t="array" ref="R36">_xll.BDP(F36,"rtg_moody")</f>
        <v>Ba1</v>
      </c>
      <c r="S36" s="34" t="e">
        <f t="shared" si="11"/>
        <v>#VALUE!</v>
      </c>
      <c r="T36" s="34" t="str" cm="1">
        <f t="array" ref="T36">_xll.BDP(E36,"crncy")</f>
        <v>EUR</v>
      </c>
      <c r="U36" s="34" t="str" cm="1">
        <f t="array" ref="U36">_xll.BDP(F36,"crncy")</f>
        <v>EUR</v>
      </c>
      <c r="V36" s="2" t="s">
        <v>1265</v>
      </c>
      <c r="W36" s="2" t="str">
        <f ca="1"/>
        <v>Utilities</v>
      </c>
      <c r="X36" s="2" t="s">
        <v>1243</v>
      </c>
      <c r="Y36" s="19" cm="1">
        <f t="array" aca="1" ref="Y36" ca="1">_xll.BDH(E36,$L36,Y$5)</f>
        <v>259.29199999999997</v>
      </c>
      <c r="Z36" s="19" cm="1">
        <f t="array" aca="1" ref="Z36" ca="1">_xll.BDH(F36,$L36,Z$5)</f>
        <v>404.03100000000001</v>
      </c>
      <c r="AA36" s="19">
        <f t="shared" ca="1" si="7"/>
        <v>144.73900000000003</v>
      </c>
      <c r="AB36" s="19">
        <f t="shared" ca="1" si="12"/>
        <v>29.155482891832239</v>
      </c>
      <c r="AC36" s="19">
        <f t="shared" ca="1" si="8"/>
        <v>-2.615626193756043</v>
      </c>
      <c r="AD36" s="19" cm="1">
        <f t="array" aca="1" ref="AD36" ca="1">_xll.BDH(E36,$L36,AD$5)</f>
        <v>246.66399999999999</v>
      </c>
      <c r="AE36" s="19" t="str" cm="1">
        <f t="array" aca="1" ref="AE36" ca="1">_xll.BDH(F36,$L36,AE$5)</f>
        <v>#N/A N/A</v>
      </c>
      <c r="AF36" s="19" t="str">
        <f t="shared" ca="1" si="13"/>
        <v>-</v>
      </c>
      <c r="AG36" s="19" t="str">
        <f t="shared" ca="1" si="9"/>
        <v>-</v>
      </c>
      <c r="AH36" s="19" t="str">
        <f t="shared" ca="1" si="10"/>
        <v>-</v>
      </c>
    </row>
    <row r="37" spans="1:34" x14ac:dyDescent="0.25">
      <c r="A37" s="2" t="str">
        <f ca="1"/>
        <v>SBBBSS</v>
      </c>
      <c r="B37" s="2" t="str">
        <f ca="1"/>
        <v>-</v>
      </c>
      <c r="C37" s="15" t="s">
        <v>1197</v>
      </c>
      <c r="D37" s="36" t="str">
        <f ca="1"/>
        <v>-</v>
      </c>
      <c r="E37" s="37" t="s">
        <v>996</v>
      </c>
      <c r="F37" s="37" t="s">
        <v>997</v>
      </c>
      <c r="G37" s="2" t="str" cm="1">
        <f t="array" ref="G37">_xll.BDP(E37,"security_name")</f>
        <v>RWE 3 1/2 04/21/75</v>
      </c>
      <c r="H37" s="2" t="str" cm="1">
        <f t="array" ref="H37">_xll.BDP(F37,"security_name")</f>
        <v>RWE 6 5/8 07/30/75</v>
      </c>
      <c r="I37" s="28" cm="1">
        <f t="array" ref="I37">_xll.BDP(E37,"nxt_call_dt")*1</f>
        <v>45768</v>
      </c>
      <c r="J37" s="28" cm="1">
        <f t="array" ref="J37">_xll.BDP(F37,"nxt_call_dt")*1</f>
        <v>46111</v>
      </c>
      <c r="K37" s="35">
        <f t="shared" si="0"/>
        <v>0.9397260273972603</v>
      </c>
      <c r="L37" s="37" t="s">
        <v>745</v>
      </c>
      <c r="M37" s="19" cm="1">
        <f t="array" ref="M37">_xll.BDP(E37,$L37)</f>
        <v>286.69613647460938</v>
      </c>
      <c r="N37" s="19" cm="1">
        <f t="array" ref="N37">_xll.BDP(F37,$L37)</f>
        <v>406.09011840820313</v>
      </c>
      <c r="O37" s="19">
        <f t="shared" si="1"/>
        <v>119.39398193359375</v>
      </c>
      <c r="P37" s="19">
        <f t="shared" si="6"/>
        <v>127.05190497306623</v>
      </c>
      <c r="Q37" s="2" t="str" cm="1">
        <f t="array" ref="Q37">_xll.BDP(E37,"rtg_moody")</f>
        <v>Ba2</v>
      </c>
      <c r="R37" s="2" t="str" cm="1">
        <f t="array" ref="R37">_xll.BDP(F37,"rtg_moody")</f>
        <v>Ba2</v>
      </c>
      <c r="S37" s="34" t="e">
        <f t="shared" si="11"/>
        <v>#VALUE!</v>
      </c>
      <c r="T37" s="34" t="str" cm="1">
        <f t="array" ref="T37">_xll.BDP(E37,"crncy")</f>
        <v>EUR</v>
      </c>
      <c r="U37" s="34" t="str" cm="1">
        <f t="array" ref="U37">_xll.BDP(F37,"crncy")</f>
        <v>USD</v>
      </c>
      <c r="V37" s="2" t="s">
        <v>1265</v>
      </c>
      <c r="W37" s="2" t="str">
        <f ca="1"/>
        <v>Financial</v>
      </c>
      <c r="X37" s="2" t="s">
        <v>1265</v>
      </c>
      <c r="Y37" s="19" cm="1">
        <f t="array" aca="1" ref="Y37" ca="1">_xll.BDH(E37,$L37,Y$5)</f>
        <v>287.62599999999998</v>
      </c>
      <c r="Z37" s="19" cm="1">
        <f t="array" aca="1" ref="Z37" ca="1">_xll.BDH(F37,$L37,Z$5)</f>
        <v>414.56400000000002</v>
      </c>
      <c r="AA37" s="19">
        <f t="shared" ca="1" si="7"/>
        <v>126.93800000000005</v>
      </c>
      <c r="AB37" s="19">
        <f t="shared" ca="1" si="12"/>
        <v>135.07979591836738</v>
      </c>
      <c r="AC37" s="19">
        <f t="shared" ca="1" si="8"/>
        <v>-8.0278909453011522</v>
      </c>
      <c r="AD37" s="19" cm="1">
        <f t="array" aca="1" ref="AD37" ca="1">_xll.BDH(E37,$L37,AD$5)</f>
        <v>301.60000000000002</v>
      </c>
      <c r="AE37" s="19" cm="1">
        <f t="array" aca="1" ref="AE37" ca="1">_xll.BDH(F37,$L37,AE$5)</f>
        <v>482.76</v>
      </c>
      <c r="AF37" s="19">
        <f t="shared" ca="1" si="13"/>
        <v>181.15999999999997</v>
      </c>
      <c r="AG37" s="19">
        <f t="shared" ca="1" si="9"/>
        <v>192.77959183673465</v>
      </c>
      <c r="AH37" s="19">
        <f t="shared" ca="1" si="10"/>
        <v>-65.727686863668424</v>
      </c>
    </row>
    <row r="38" spans="1:34" x14ac:dyDescent="0.25">
      <c r="A38" s="2" t="str">
        <f ca="1"/>
        <v>SESGFP</v>
      </c>
      <c r="B38" s="2" t="str">
        <f ca="1"/>
        <v>-</v>
      </c>
      <c r="C38" s="15" t="s">
        <v>1198</v>
      </c>
      <c r="D38" s="36" t="str">
        <f ca="1"/>
        <v>-</v>
      </c>
      <c r="E38" s="37" t="s">
        <v>1057</v>
      </c>
      <c r="F38" s="37" t="s">
        <v>1058</v>
      </c>
      <c r="G38" s="2" t="str" cm="1">
        <f t="array" ref="G38">_xll.BDP(E38,"security_name")</f>
        <v>SBBBSS 4 5/8 PERP</v>
      </c>
      <c r="H38" s="2" t="str" cm="1">
        <f t="array" ref="H38">_xll.BDP(F38,"security_name")</f>
        <v>SBBBSS 2.624 PERP</v>
      </c>
      <c r="I38" s="28" cm="1">
        <f t="array" ref="I38">_xll.BDP(E38,"nxt_call_dt")*1</f>
        <v>45409</v>
      </c>
      <c r="J38" s="28" cm="1">
        <f t="array" ref="J38">_xll.BDP(F38,"nxt_call_dt")*1</f>
        <v>45687</v>
      </c>
      <c r="K38" s="35">
        <f t="shared" si="0"/>
        <v>0.76164383561643834</v>
      </c>
      <c r="L38" s="37" t="s">
        <v>745</v>
      </c>
      <c r="M38" s="19" cm="1">
        <f t="array" ref="M38">_xll.BDP(E38,$L38)</f>
        <v>473.29592895507813</v>
      </c>
      <c r="N38" s="19" cm="1">
        <f t="array" ref="N38">_xll.BDP(F38,$L38)</f>
        <v>488.4114990234375</v>
      </c>
      <c r="O38" s="19">
        <f t="shared" si="1"/>
        <v>15.115570068359375</v>
      </c>
      <c r="P38" s="19">
        <f t="shared" si="6"/>
        <v>19.845982283997021</v>
      </c>
      <c r="Q38" s="2" t="str" cm="1">
        <f t="array" ref="Q38">_xll.BDP(E38,"rtg_moody")</f>
        <v>#N/A N/A</v>
      </c>
      <c r="R38" s="2" t="str" cm="1">
        <f t="array" ref="R38">_xll.BDP(F38,"rtg_moody")</f>
        <v>#N/A N/A</v>
      </c>
      <c r="S38" s="34" t="e">
        <f t="shared" si="11"/>
        <v>#VALUE!</v>
      </c>
      <c r="T38" s="34" t="str" cm="1">
        <f t="array" ref="T38">_xll.BDP(E38,"crncy")</f>
        <v>EUR</v>
      </c>
      <c r="U38" s="34" t="str" cm="1">
        <f t="array" ref="U38">_xll.BDP(F38,"crncy")</f>
        <v>EUR</v>
      </c>
      <c r="V38" s="2" t="s">
        <v>1265</v>
      </c>
      <c r="W38" s="2" t="str">
        <f ca="1"/>
        <v>Communications</v>
      </c>
      <c r="X38" s="2" t="s">
        <v>1265</v>
      </c>
      <c r="Y38" s="19" cm="1">
        <f t="array" aca="1" ref="Y38" ca="1">_xll.BDH(E38,$L38,Y$5)</f>
        <v>455.755</v>
      </c>
      <c r="Z38" s="19" cm="1">
        <f t="array" aca="1" ref="Z38" ca="1">_xll.BDH(F38,$L38,Z$5)</f>
        <v>464.18200000000002</v>
      </c>
      <c r="AA38" s="19">
        <f t="shared" ca="1" si="7"/>
        <v>8.4270000000000209</v>
      </c>
      <c r="AB38" s="19">
        <f t="shared" ca="1" si="12"/>
        <v>11.064226618705064</v>
      </c>
      <c r="AC38" s="19">
        <f t="shared" ca="1" si="8"/>
        <v>8.7817556652919571</v>
      </c>
      <c r="AD38" s="19" cm="1">
        <f t="array" aca="1" ref="AD38" ca="1">_xll.BDH(E38,$L38,AD$5)</f>
        <v>652.93700000000001</v>
      </c>
      <c r="AE38" s="19" cm="1">
        <f t="array" aca="1" ref="AE38" ca="1">_xll.BDH(F38,$L38,AE$5)</f>
        <v>606.48400000000004</v>
      </c>
      <c r="AF38" s="19">
        <f t="shared" ca="1" si="13"/>
        <v>-46.452999999999975</v>
      </c>
      <c r="AG38" s="19">
        <f t="shared" ca="1" si="9"/>
        <v>-60.990449640287736</v>
      </c>
      <c r="AH38" s="19">
        <f t="shared" ca="1" si="10"/>
        <v>80.836431924284753</v>
      </c>
    </row>
    <row r="39" spans="1:34" x14ac:dyDescent="0.25">
      <c r="A39" s="2" t="str">
        <f ca="1"/>
        <v>SEVFP</v>
      </c>
      <c r="B39" s="2">
        <f ca="1"/>
        <v>4</v>
      </c>
      <c r="C39" s="15" t="s">
        <v>1200</v>
      </c>
      <c r="D39" s="36" t="str">
        <f ca="1"/>
        <v>-</v>
      </c>
      <c r="E39" s="37" t="s">
        <v>947</v>
      </c>
      <c r="F39" s="37" t="s">
        <v>948</v>
      </c>
      <c r="G39" s="2" t="str" cm="1">
        <f t="array" ref="G39">_xll.BDP(E39,"security_name")</f>
        <v>SESGFP 4 5/8 PERP</v>
      </c>
      <c r="H39" s="2" t="str" cm="1">
        <f t="array" ref="H39">_xll.BDP(F39,"security_name")</f>
        <v>SESGFP 5 5/8 PERP</v>
      </c>
      <c r="I39" s="28" cm="1">
        <f t="array" ref="I39">_xll.BDP(E39,"nxt_call_dt")*1</f>
        <v>44563</v>
      </c>
      <c r="J39" s="28" cm="1">
        <f t="array" ref="J39">_xll.BDP(F39,"nxt_call_dt")*1</f>
        <v>45320</v>
      </c>
      <c r="K39" s="35">
        <f t="shared" si="0"/>
        <v>2.0739726027397261</v>
      </c>
      <c r="L39" s="37" t="s">
        <v>745</v>
      </c>
      <c r="M39" s="19" cm="1">
        <f t="array" ref="M39">_xll.BDP(E39,$L39)</f>
        <v>354.03018188476563</v>
      </c>
      <c r="N39" s="19" cm="1">
        <f t="array" ref="N39">_xll.BDP(F39,$L39)</f>
        <v>463.01193237304688</v>
      </c>
      <c r="O39" s="19">
        <f t="shared" si="1"/>
        <v>108.98175048828125</v>
      </c>
      <c r="P39" s="19">
        <f t="shared" si="6"/>
        <v>52.547343366212225</v>
      </c>
      <c r="Q39" s="2" t="str" cm="1">
        <f t="array" ref="Q39">_xll.BDP(E39,"rtg_moody")</f>
        <v>Ba1</v>
      </c>
      <c r="R39" s="2" t="str" cm="1">
        <f t="array" ref="R39">_xll.BDP(F39,"rtg_moody")</f>
        <v>Ba1</v>
      </c>
      <c r="S39" s="34" t="e">
        <f t="shared" si="11"/>
        <v>#VALUE!</v>
      </c>
      <c r="T39" s="34" t="str" cm="1">
        <f t="array" ref="T39">_xll.BDP(E39,"crncy")</f>
        <v>EUR</v>
      </c>
      <c r="U39" s="34" t="str" cm="1">
        <f t="array" ref="U39">_xll.BDP(F39,"crncy")</f>
        <v>EUR</v>
      </c>
      <c r="V39" s="2" t="s">
        <v>1265</v>
      </c>
      <c r="W39" s="2" t="str">
        <f ca="1"/>
        <v>Utilities</v>
      </c>
      <c r="X39" s="2" t="s">
        <v>1265</v>
      </c>
      <c r="Y39" s="19" cm="1">
        <f t="array" aca="1" ref="Y39" ca="1">_xll.BDH(E39,$L39,Y$5)</f>
        <v>394.98</v>
      </c>
      <c r="Z39" s="19" cm="1">
        <f t="array" aca="1" ref="Z39" ca="1">_xll.BDH(F39,$L39,Z$5)</f>
        <v>511.56900000000002</v>
      </c>
      <c r="AA39" s="19">
        <f t="shared" ca="1" si="7"/>
        <v>116.589</v>
      </c>
      <c r="AB39" s="19">
        <f t="shared" ca="1" si="12"/>
        <v>56.215303830911495</v>
      </c>
      <c r="AC39" s="19">
        <f t="shared" ca="1" si="8"/>
        <v>-3.6679604646992701</v>
      </c>
      <c r="AD39" s="19" cm="1">
        <f t="array" aca="1" ref="AD39" ca="1">_xll.BDH(E39,$L39,AD$5)</f>
        <v>441.03199999999998</v>
      </c>
      <c r="AE39" s="19" cm="1">
        <f t="array" aca="1" ref="AE39" ca="1">_xll.BDH(F39,$L39,AE$5)</f>
        <v>549.245</v>
      </c>
      <c r="AF39" s="19">
        <f t="shared" ca="1" si="13"/>
        <v>108.21300000000002</v>
      </c>
      <c r="AG39" s="19">
        <f t="shared" ca="1" si="9"/>
        <v>52.176677675033034</v>
      </c>
      <c r="AH39" s="19">
        <f t="shared" ca="1" si="10"/>
        <v>0.37066569117919101</v>
      </c>
    </row>
    <row r="40" spans="1:34" x14ac:dyDescent="0.25">
      <c r="A40" s="2" t="str">
        <f ca="1"/>
        <v>SOFTBK</v>
      </c>
      <c r="B40" s="2" t="str">
        <f ca="1"/>
        <v>-</v>
      </c>
      <c r="C40" s="15" t="s">
        <v>1201</v>
      </c>
      <c r="D40" s="36" t="str">
        <f ca="1"/>
        <v>-</v>
      </c>
      <c r="E40" s="37" t="s">
        <v>978</v>
      </c>
      <c r="F40" s="37" t="s">
        <v>980</v>
      </c>
      <c r="G40" s="2" t="str" cm="1">
        <f t="array" ref="G40">_xll.BDP(E40,"security_name")</f>
        <v>SEVFP 2 1/2 PERP</v>
      </c>
      <c r="H40" s="2" t="str" cm="1">
        <f t="array" ref="H40">_xll.BDP(F40,"security_name")</f>
        <v>SEVFP 1 5/8 PERP</v>
      </c>
      <c r="I40" s="28" cm="1">
        <f t="array" ref="I40">_xll.BDP(E40,"nxt_call_dt")*1</f>
        <v>44650</v>
      </c>
      <c r="J40" s="28" cm="1">
        <f t="array" ref="J40">_xll.BDP(F40,"nxt_call_dt")*1</f>
        <v>46174</v>
      </c>
      <c r="K40" s="35">
        <f t="shared" si="0"/>
        <v>4.1753424657534248</v>
      </c>
      <c r="L40" s="37" t="s">
        <v>745</v>
      </c>
      <c r="M40" s="19" cm="1">
        <f t="array" ref="M40">_xll.BDP(E40,$L40)</f>
        <v>252.76348876953125</v>
      </c>
      <c r="N40" s="19" cm="1">
        <f t="array" ref="N40">_xll.BDP(F40,$L40)</f>
        <v>295.866943359375</v>
      </c>
      <c r="O40" s="19">
        <f t="shared" si="1"/>
        <v>43.10345458984375</v>
      </c>
      <c r="P40" s="19">
        <f t="shared" si="6"/>
        <v>10.32333394048095</v>
      </c>
      <c r="Q40" s="2" t="str" cm="1">
        <f t="array" ref="Q40">_xll.BDP(E40,"rtg_moody")</f>
        <v>Baa3</v>
      </c>
      <c r="R40" s="2" t="str" cm="1">
        <f t="array" ref="R40">_xll.BDP(F40,"rtg_moody")</f>
        <v>Baa3</v>
      </c>
      <c r="S40" s="34" t="e">
        <f t="shared" si="11"/>
        <v>#VALUE!</v>
      </c>
      <c r="T40" s="34" t="str" cm="1">
        <f t="array" ref="T40">_xll.BDP(E40,"crncy")</f>
        <v>EUR</v>
      </c>
      <c r="U40" s="34" t="str" cm="1">
        <f t="array" ref="U40">_xll.BDP(F40,"crncy")</f>
        <v>EUR</v>
      </c>
      <c r="V40" s="2" t="s">
        <v>1265</v>
      </c>
      <c r="W40" s="2" t="str">
        <f ca="1"/>
        <v>Communications</v>
      </c>
      <c r="X40" s="2" t="s">
        <v>1265</v>
      </c>
      <c r="Y40" s="19" cm="1">
        <f t="array" aca="1" ref="Y40" ca="1">_xll.BDH(E40,$L40,Y$5)</f>
        <v>252.09299999999999</v>
      </c>
      <c r="Z40" s="19" cm="1">
        <f t="array" aca="1" ref="Z40" ca="1">_xll.BDH(F40,$L40,Z$5)</f>
        <v>299.97899999999998</v>
      </c>
      <c r="AA40" s="19">
        <f t="shared" ca="1" si="7"/>
        <v>47.885999999999996</v>
      </c>
      <c r="AB40" s="19">
        <f t="shared" ca="1" si="12"/>
        <v>11.468759842519683</v>
      </c>
      <c r="AC40" s="19">
        <f t="shared" ca="1" si="8"/>
        <v>-1.145425902038733</v>
      </c>
      <c r="AD40" s="19" cm="1">
        <f t="array" aca="1" ref="AD40" ca="1">_xll.BDH(E40,$L40,AD$5)</f>
        <v>267.29000000000002</v>
      </c>
      <c r="AE40" s="19" cm="1">
        <f t="array" aca="1" ref="AE40" ca="1">_xll.BDH(F40,$L40,AE$5)</f>
        <v>304.68200000000002</v>
      </c>
      <c r="AF40" s="19">
        <f t="shared" ca="1" si="13"/>
        <v>37.391999999999996</v>
      </c>
      <c r="AG40" s="19">
        <f t="shared" ca="1" si="9"/>
        <v>8.9554330708661407</v>
      </c>
      <c r="AH40" s="19">
        <f t="shared" ca="1" si="10"/>
        <v>1.3679008696148092</v>
      </c>
    </row>
    <row r="41" spans="1:34" x14ac:dyDescent="0.25">
      <c r="A41" s="2" t="str">
        <f ca="1"/>
        <v>SOLBBB</v>
      </c>
      <c r="B41" s="2">
        <f ca="1"/>
        <v>4</v>
      </c>
      <c r="C41" s="15" t="s">
        <v>1202</v>
      </c>
      <c r="D41" s="36" t="str">
        <f ca="1"/>
        <v>-</v>
      </c>
      <c r="E41" s="37" t="s">
        <v>1075</v>
      </c>
      <c r="F41" s="37" t="s">
        <v>1076</v>
      </c>
      <c r="G41" s="2" t="str" cm="1">
        <f t="array" ref="G41">_xll.BDP(E41,"security_name")</f>
        <v>SOFTBK 6 PERP</v>
      </c>
      <c r="H41" s="2" t="str" cm="1">
        <f t="array" ref="H41">_xll.BDP(F41,"security_name")</f>
        <v>SOFTBK 6 7/8 PERP</v>
      </c>
      <c r="I41" s="28" cm="1">
        <f t="array" ref="I41">_xll.BDP(E41,"nxt_call_dt")*1</f>
        <v>45126</v>
      </c>
      <c r="J41" s="28" cm="1">
        <f t="array" ref="J41">_xll.BDP(F41,"nxt_call_dt")*1</f>
        <v>46587</v>
      </c>
      <c r="K41" s="35">
        <f t="shared" si="0"/>
        <v>4.0027397260273974</v>
      </c>
      <c r="L41" s="37" t="s">
        <v>745</v>
      </c>
      <c r="M41" s="19" cm="1">
        <f t="array" ref="M41">_xll.BDP(E41,$L41)</f>
        <v>888.24249267578125</v>
      </c>
      <c r="N41" s="19" cm="1">
        <f t="array" ref="N41">_xll.BDP(F41,$L41)</f>
        <v>759.56011962890625</v>
      </c>
      <c r="O41" s="19">
        <f t="shared" si="1"/>
        <v>-128.682373046875</v>
      </c>
      <c r="P41" s="19">
        <f t="shared" si="6"/>
        <v>-32.148573690697724</v>
      </c>
      <c r="Q41" s="2" t="str" cm="1">
        <f t="array" ref="Q41">_xll.BDP(E41,"rtg_moody")</f>
        <v>B2u</v>
      </c>
      <c r="R41" s="2" t="str" cm="1">
        <f t="array" ref="R41">_xll.BDP(F41,"rtg_moody")</f>
        <v>B2u</v>
      </c>
      <c r="S41" s="34" t="e">
        <f t="shared" si="11"/>
        <v>#VALUE!</v>
      </c>
      <c r="T41" s="34" t="str" cm="1">
        <f t="array" ref="T41">_xll.BDP(E41,"crncy")</f>
        <v>USD</v>
      </c>
      <c r="U41" s="34" t="str" cm="1">
        <f t="array" ref="U41">_xll.BDP(F41,"crncy")</f>
        <v>USD</v>
      </c>
      <c r="V41" s="2" t="s">
        <v>1265</v>
      </c>
      <c r="W41" s="2" t="str">
        <f ca="1"/>
        <v>Basic Materials</v>
      </c>
      <c r="X41" s="2" t="s">
        <v>1265</v>
      </c>
      <c r="Y41" s="19" cm="1">
        <f t="array" aca="1" ref="Y41" ca="1">_xll.BDH(E41,$L41,Y$5)</f>
        <v>846.08500000000004</v>
      </c>
      <c r="Z41" s="19" cm="1">
        <f t="array" aca="1" ref="Z41" ca="1">_xll.BDH(F41,$L41,Z$5)</f>
        <v>741.18299999999999</v>
      </c>
      <c r="AA41" s="19">
        <f t="shared" ca="1" si="7"/>
        <v>-104.90200000000004</v>
      </c>
      <c r="AB41" s="19">
        <f t="shared" ca="1" si="12"/>
        <v>-26.207549623545528</v>
      </c>
      <c r="AC41" s="19">
        <f t="shared" ca="1" si="8"/>
        <v>-5.9410240671521954</v>
      </c>
      <c r="AD41" s="19" cm="1">
        <f t="array" aca="1" ref="AD41" ca="1">_xll.BDH(E41,$L41,AD$5)</f>
        <v>811.11599999999999</v>
      </c>
      <c r="AE41" s="19" cm="1">
        <f t="array" aca="1" ref="AE41" ca="1">_xll.BDH(F41,$L41,AE$5)</f>
        <v>718.40599999999995</v>
      </c>
      <c r="AF41" s="19">
        <f t="shared" ca="1" si="13"/>
        <v>-92.710000000000036</v>
      </c>
      <c r="AG41" s="19">
        <f t="shared" ca="1" si="9"/>
        <v>-23.161635865845319</v>
      </c>
      <c r="AH41" s="19">
        <f t="shared" ca="1" si="10"/>
        <v>-8.9869378248524043</v>
      </c>
    </row>
    <row r="42" spans="1:34" x14ac:dyDescent="0.25">
      <c r="A42" s="2" t="str">
        <f ca="1"/>
        <v>SSELN</v>
      </c>
      <c r="B42" s="2">
        <f ca="1"/>
        <v>4</v>
      </c>
      <c r="C42" s="15" t="s">
        <v>1112</v>
      </c>
      <c r="D42" s="36" t="str">
        <f ca="1"/>
        <v>-</v>
      </c>
      <c r="E42" s="37" t="s">
        <v>761</v>
      </c>
      <c r="F42" s="37" t="s">
        <v>759</v>
      </c>
      <c r="G42" s="2" t="str" cm="1">
        <f t="array" ref="G42">_xll.BDP(E42,"security_name")</f>
        <v>SOLBBB 5.118 PERP</v>
      </c>
      <c r="H42" s="2" t="str" cm="1">
        <f t="array" ref="H42">_xll.BDP(F42,"security_name")</f>
        <v>SOLBBB 4 1/4 PERP</v>
      </c>
      <c r="I42" s="28" cm="1">
        <f t="array" ref="I42">_xll.BDP(E42,"nxt_call_dt")*1</f>
        <v>44349</v>
      </c>
      <c r="J42" s="28" cm="1">
        <f t="array" ref="J42">_xll.BDP(F42,"nxt_call_dt")*1</f>
        <v>45264</v>
      </c>
      <c r="K42" s="35">
        <f t="shared" si="0"/>
        <v>2.506849315068493</v>
      </c>
      <c r="L42" s="37" t="s">
        <v>745</v>
      </c>
      <c r="M42" s="19" cm="1">
        <f t="array" ref="M42">_xll.BDP(E42,$L42)</f>
        <v>318.05487060546875</v>
      </c>
      <c r="N42" s="19" cm="1">
        <f t="array" ref="N42">_xll.BDP(F42,$L42)</f>
        <v>330.41827392578125</v>
      </c>
      <c r="O42" s="19">
        <f t="shared" si="1"/>
        <v>12.3634033203125</v>
      </c>
      <c r="P42" s="19">
        <f t="shared" si="6"/>
        <v>4.9318494119279377</v>
      </c>
      <c r="Q42" s="2" t="str" cm="1">
        <f t="array" ref="Q42">_xll.BDP(E42,"rtg_moody")</f>
        <v>Ba1</v>
      </c>
      <c r="R42" s="2" t="str" cm="1">
        <f t="array" ref="R42">_xll.BDP(F42,"rtg_moody")</f>
        <v>Ba1</v>
      </c>
      <c r="S42" s="34" t="e">
        <f t="shared" si="11"/>
        <v>#VALUE!</v>
      </c>
      <c r="T42" s="34" t="str" cm="1">
        <f t="array" ref="T42">_xll.BDP(E42,"crncy")</f>
        <v>EUR</v>
      </c>
      <c r="U42" s="34" t="str" cm="1">
        <f t="array" ref="U42">_xll.BDP(F42,"crncy")</f>
        <v>EUR</v>
      </c>
      <c r="V42" s="2" t="s">
        <v>1265</v>
      </c>
      <c r="W42" s="2" t="str">
        <f ca="1"/>
        <v>Utilities</v>
      </c>
      <c r="X42" s="2" t="s">
        <v>1265</v>
      </c>
      <c r="Y42" s="19" cm="1">
        <f t="array" aca="1" ref="Y42" ca="1">_xll.BDH(E42,$L42,Y$5)</f>
        <v>326.53399999999999</v>
      </c>
      <c r="Z42" s="19" cm="1">
        <f t="array" aca="1" ref="Z42" ca="1">_xll.BDH(F42,$L42,Z$5)</f>
        <v>337.63</v>
      </c>
      <c r="AA42" s="19">
        <f t="shared" ca="1" si="7"/>
        <v>11.096000000000004</v>
      </c>
      <c r="AB42" s="19">
        <f t="shared" ca="1" si="12"/>
        <v>4.4262732240437179</v>
      </c>
      <c r="AC42" s="19">
        <f t="shared" ca="1" si="8"/>
        <v>0.50557618788421976</v>
      </c>
      <c r="AD42" s="19" cm="1">
        <f t="array" aca="1" ref="AD42" ca="1">_xll.BDH(E42,$L42,AD$5)</f>
        <v>374.28899999999999</v>
      </c>
      <c r="AE42" s="19" cm="1">
        <f t="array" aca="1" ref="AE42" ca="1">_xll.BDH(F42,$L42,AE$5)</f>
        <v>387.47199999999998</v>
      </c>
      <c r="AF42" s="19">
        <f t="shared" ca="1" si="13"/>
        <v>13.182999999999993</v>
      </c>
      <c r="AG42" s="19">
        <f t="shared" ca="1" si="9"/>
        <v>5.2587923497267735</v>
      </c>
      <c r="AH42" s="19">
        <f t="shared" ca="1" si="10"/>
        <v>-0.32694293779883576</v>
      </c>
    </row>
    <row r="43" spans="1:34" x14ac:dyDescent="0.25">
      <c r="A43" s="2" t="str">
        <f ca="1"/>
        <v>TELEFO</v>
      </c>
      <c r="B43" s="2">
        <f ca="1"/>
        <v>8</v>
      </c>
      <c r="C43" s="15" t="s">
        <v>1203</v>
      </c>
      <c r="D43" s="36" t="str">
        <f ca="1"/>
        <v>-</v>
      </c>
      <c r="E43" s="37" t="s">
        <v>1026</v>
      </c>
      <c r="F43" s="37" t="str">
        <f>E43</f>
        <v>EK605885 Corp</v>
      </c>
      <c r="G43" s="2" t="str" cm="1">
        <f t="array" ref="G43">_xll.BDP(E43,"security_name")</f>
        <v>STEDIN 3 1/4 PERP</v>
      </c>
      <c r="H43" s="2" t="str" cm="1">
        <f t="array" ref="H43">_xll.BDP(F43,"security_name")</f>
        <v>STEDIN 3 1/4 PERP</v>
      </c>
      <c r="I43" s="28" cm="1">
        <f t="array" ref="I43">_xll.BDP(E43,"nxt_call_dt")*1</f>
        <v>44531</v>
      </c>
      <c r="J43" s="28" cm="1">
        <f t="array" ref="J43">_xll.BDP(F43,"nxt_call_dt")*1</f>
        <v>44531</v>
      </c>
      <c r="K43" s="35">
        <f t="shared" si="0"/>
        <v>0</v>
      </c>
      <c r="L43" s="37" t="s">
        <v>745</v>
      </c>
      <c r="M43" s="19" cm="1">
        <f t="array" ref="M43">_xll.BDP(E43,$L43)</f>
        <v>253.79168701171875</v>
      </c>
      <c r="N43" s="19" cm="1">
        <f t="array" ref="N43">_xll.BDP(F43,$L43)</f>
        <v>253.79168701171875</v>
      </c>
      <c r="O43" s="19">
        <f t="shared" si="1"/>
        <v>0</v>
      </c>
      <c r="P43" s="19" t="str">
        <f t="shared" si="6"/>
        <v>-</v>
      </c>
      <c r="Q43" s="2" t="str" cm="1">
        <f t="array" ref="Q43">_xll.BDP(E43,"rtg_moody")</f>
        <v>#N/A N/A</v>
      </c>
      <c r="R43" s="2" t="str" cm="1">
        <f t="array" ref="R43">_xll.BDP(F43,"rtg_moody")</f>
        <v>#N/A N/A</v>
      </c>
      <c r="S43" s="34" t="str">
        <f t="shared" si="11"/>
        <v>-</v>
      </c>
      <c r="T43" s="34" t="str" cm="1">
        <f t="array" ref="T43">_xll.BDP(E43,"crncy")</f>
        <v>EUR</v>
      </c>
      <c r="U43" s="34" t="str" cm="1">
        <f t="array" ref="U43">_xll.BDP(F43,"crncy")</f>
        <v>EUR</v>
      </c>
      <c r="V43" s="2" t="s">
        <v>1265</v>
      </c>
      <c r="W43" s="2" t="str">
        <f ca="1"/>
        <v>Communications</v>
      </c>
      <c r="X43" s="2" t="s">
        <v>1265</v>
      </c>
      <c r="Y43" s="19" cm="1">
        <f t="array" aca="1" ref="Y43" ca="1">_xll.BDH(E43,$L43,Y$5)</f>
        <v>240.23599999999999</v>
      </c>
      <c r="Z43" s="19" cm="1">
        <f t="array" aca="1" ref="Z43" ca="1">_xll.BDH(F43,$L43,Z$5)</f>
        <v>240.23599999999999</v>
      </c>
      <c r="AA43" s="19">
        <f t="shared" ca="1" si="7"/>
        <v>0</v>
      </c>
      <c r="AB43" s="19" t="str">
        <f t="shared" si="12"/>
        <v>-</v>
      </c>
      <c r="AC43" s="19" t="str">
        <f t="shared" si="8"/>
        <v>-</v>
      </c>
      <c r="AD43" s="19" cm="1">
        <f t="array" aca="1" ref="AD43" ca="1">_xll.BDH(E43,$L43,AD$5)</f>
        <v>215.15600000000001</v>
      </c>
      <c r="AE43" s="19" cm="1">
        <f t="array" aca="1" ref="AE43" ca="1">_xll.BDH(F43,$L43,AE$5)</f>
        <v>215.15600000000001</v>
      </c>
      <c r="AF43" s="19">
        <f t="shared" ca="1" si="13"/>
        <v>0</v>
      </c>
      <c r="AG43" s="19" t="str">
        <f t="shared" ca="1" si="9"/>
        <v>-</v>
      </c>
      <c r="AH43" s="19" t="str">
        <f t="shared" ca="1" si="10"/>
        <v>-</v>
      </c>
    </row>
    <row r="44" spans="1:34" x14ac:dyDescent="0.25">
      <c r="A44" s="2" t="str">
        <f ca="1"/>
        <v>TELIAS</v>
      </c>
      <c r="B44" s="2" t="str">
        <f ca="1"/>
        <v>-</v>
      </c>
      <c r="C44" s="15" t="s">
        <v>1207</v>
      </c>
      <c r="D44" s="36" t="str">
        <f ca="1"/>
        <v>-</v>
      </c>
      <c r="E44" s="37" t="s">
        <v>958</v>
      </c>
      <c r="F44" s="37" t="s">
        <v>963</v>
      </c>
      <c r="G44" s="2" t="str" cm="1">
        <f t="array" ref="G44">_xll.BDP(E44,"security_name")</f>
        <v>TELEFO 3 PERP</v>
      </c>
      <c r="H44" s="2" t="str" cm="1">
        <f t="array" ref="H44">_xll.BDP(F44,"security_name")</f>
        <v>TELEFO 2 7/8 PERP</v>
      </c>
      <c r="I44" s="28" cm="1">
        <f t="array" ref="I44">_xll.BDP(E44,"nxt_call_dt")*1</f>
        <v>45173</v>
      </c>
      <c r="J44" s="28" cm="1">
        <f t="array" ref="J44">_xll.BDP(F44,"nxt_call_dt")*1</f>
        <v>46562</v>
      </c>
      <c r="K44" s="35">
        <f t="shared" si="0"/>
        <v>3.8054794520547945</v>
      </c>
      <c r="L44" s="37" t="s">
        <v>745</v>
      </c>
      <c r="M44" s="19" cm="1">
        <f t="array" ref="M44">_xll.BDP(E44,$L44)</f>
        <v>378.4373779296875</v>
      </c>
      <c r="N44" s="19" cm="1">
        <f t="array" ref="N44">_xll.BDP(F44,$L44)</f>
        <v>381.31234741210938</v>
      </c>
      <c r="O44" s="19">
        <f t="shared" si="1"/>
        <v>2.874969482421875</v>
      </c>
      <c r="P44" s="19">
        <f t="shared" si="6"/>
        <v>0.75548154145715218</v>
      </c>
      <c r="Q44" s="2" t="str" cm="1">
        <f t="array" ref="Q44">_xll.BDP(E44,"rtg_moody")</f>
        <v>Ba2</v>
      </c>
      <c r="R44" s="2" t="str" cm="1">
        <f t="array" ref="R44">_xll.BDP(F44,"rtg_moody")</f>
        <v>Ba2</v>
      </c>
      <c r="S44" s="34" t="e">
        <f t="shared" si="11"/>
        <v>#VALUE!</v>
      </c>
      <c r="T44" s="34" t="str" cm="1">
        <f t="array" ref="T44">_xll.BDP(E44,"crncy")</f>
        <v>EUR</v>
      </c>
      <c r="U44" s="34" t="str" cm="1">
        <f t="array" ref="U44">_xll.BDP(F44,"crncy")</f>
        <v>EUR</v>
      </c>
      <c r="V44" s="2" t="s">
        <v>1265</v>
      </c>
      <c r="W44" s="2" t="str">
        <f ca="1"/>
        <v>Communications</v>
      </c>
      <c r="X44" s="2" t="s">
        <v>1265</v>
      </c>
      <c r="Y44" s="19" cm="1">
        <f t="array" aca="1" ref="Y44" ca="1">_xll.BDH(E44,$L44,Y$5)</f>
        <v>391.12599999999998</v>
      </c>
      <c r="Z44" s="19" cm="1">
        <f t="array" aca="1" ref="Z44" ca="1">_xll.BDH(F44,$L44,Z$5)</f>
        <v>367.36599999999999</v>
      </c>
      <c r="AA44" s="19">
        <f t="shared" ca="1" si="7"/>
        <v>-23.759999999999991</v>
      </c>
      <c r="AB44" s="19">
        <f t="shared" ca="1" si="12"/>
        <v>-6.2436285097192199</v>
      </c>
      <c r="AC44" s="19">
        <f t="shared" ca="1" si="8"/>
        <v>6.9991100511763724</v>
      </c>
      <c r="AD44" s="19" cm="1">
        <f t="array" aca="1" ref="AD44" ca="1">_xll.BDH(E44,$L44,AD$5)</f>
        <v>390.37</v>
      </c>
      <c r="AE44" s="19" cm="1">
        <f t="array" aca="1" ref="AE44" ca="1">_xll.BDH(F44,$L44,AE$5)</f>
        <v>379.46699999999998</v>
      </c>
      <c r="AF44" s="19">
        <f t="shared" ca="1" si="13"/>
        <v>-10.90300000000002</v>
      </c>
      <c r="AG44" s="19">
        <f t="shared" ca="1" si="9"/>
        <v>-2.8650791936645121</v>
      </c>
      <c r="AH44" s="19">
        <f t="shared" ca="1" si="10"/>
        <v>3.6205607351216642</v>
      </c>
    </row>
    <row r="45" spans="1:34" x14ac:dyDescent="0.25">
      <c r="A45" s="2" t="str">
        <f ca="1"/>
        <v>TOTAL</v>
      </c>
      <c r="B45" s="2">
        <f ca="1"/>
        <v>6</v>
      </c>
      <c r="C45" s="15" t="s">
        <v>1208</v>
      </c>
      <c r="D45" s="36" t="str">
        <f ca="1"/>
        <v>-</v>
      </c>
      <c r="E45" s="37" t="s">
        <v>945</v>
      </c>
      <c r="F45" s="37" t="s">
        <v>946</v>
      </c>
      <c r="G45" s="2" t="str" cm="1">
        <f t="array" ref="G45">_xll.BDP(E45,"security_name")</f>
        <v>TELIAS 3 04/04/78</v>
      </c>
      <c r="H45" s="2" t="str" cm="1">
        <f t="array" ref="H45">_xll.BDP(F45,"security_name")</f>
        <v>TELIAS 1 3/8 05/11/81</v>
      </c>
      <c r="I45" s="28" cm="1">
        <f t="array" ref="I45">_xll.BDP(E45,"nxt_call_dt")*1</f>
        <v>45020</v>
      </c>
      <c r="J45" s="28" cm="1">
        <f t="array" ref="J45">_xll.BDP(F45,"nxt_call_dt")*1</f>
        <v>46064</v>
      </c>
      <c r="K45" s="35">
        <f t="shared" si="0"/>
        <v>2.8602739726027395</v>
      </c>
      <c r="L45" s="37" t="s">
        <v>745</v>
      </c>
      <c r="M45" s="19" cm="1">
        <f t="array" ref="M45">_xll.BDP(E45,$L45)</f>
        <v>239.85816955566406</v>
      </c>
      <c r="N45" s="19" cm="1">
        <f t="array" ref="N45">_xll.BDP(F45,$L45)</f>
        <v>266.4952392578125</v>
      </c>
      <c r="O45" s="19">
        <f t="shared" si="1"/>
        <v>26.637069702148438</v>
      </c>
      <c r="P45" s="19">
        <f t="shared" si="6"/>
        <v>9.3127686219197123</v>
      </c>
      <c r="Q45" s="2" t="str" cm="1">
        <f t="array" ref="Q45">_xll.BDP(E45,"rtg_moody")</f>
        <v>Baa3</v>
      </c>
      <c r="R45" s="2" t="str" cm="1">
        <f t="array" ref="R45">_xll.BDP(F45,"rtg_moody")</f>
        <v>Baa3</v>
      </c>
      <c r="S45" s="34" t="e">
        <f t="shared" si="11"/>
        <v>#VALUE!</v>
      </c>
      <c r="T45" s="34" t="str" cm="1">
        <f t="array" ref="T45">_xll.BDP(E45,"crncy")</f>
        <v>EUR</v>
      </c>
      <c r="U45" s="34" t="str" cm="1">
        <f t="array" ref="U45">_xll.BDP(F45,"crncy")</f>
        <v>EUR</v>
      </c>
      <c r="V45" s="2" t="s">
        <v>1265</v>
      </c>
      <c r="W45" s="2" t="str">
        <f ca="1"/>
        <v>Energy</v>
      </c>
      <c r="X45" s="2" t="s">
        <v>1265</v>
      </c>
      <c r="Y45" s="19" cm="1">
        <f t="array" aca="1" ref="Y45" ca="1">_xll.BDH(E45,$L45,Y$5)</f>
        <v>242.27799999999999</v>
      </c>
      <c r="Z45" s="19" cm="1">
        <f t="array" aca="1" ref="Z45" ca="1">_xll.BDH(F45,$L45,Z$5)</f>
        <v>267.17700000000002</v>
      </c>
      <c r="AA45" s="19">
        <f t="shared" ca="1" si="7"/>
        <v>24.899000000000029</v>
      </c>
      <c r="AB45" s="19">
        <f t="shared" ca="1" si="12"/>
        <v>8.7051101532567152</v>
      </c>
      <c r="AC45" s="19">
        <f t="shared" ca="1" si="8"/>
        <v>0.60765846866299711</v>
      </c>
      <c r="AD45" s="19" cm="1">
        <f t="array" aca="1" ref="AD45" ca="1">_xll.BDH(E45,$L45,AD$5)</f>
        <v>219.47</v>
      </c>
      <c r="AE45" s="19" cm="1">
        <f t="array" aca="1" ref="AE45" ca="1">_xll.BDH(F45,$L45,AE$5)</f>
        <v>264.476</v>
      </c>
      <c r="AF45" s="19">
        <f t="shared" ca="1" si="13"/>
        <v>45.006</v>
      </c>
      <c r="AG45" s="19">
        <f t="shared" ca="1" si="9"/>
        <v>15.734856321839082</v>
      </c>
      <c r="AH45" s="19">
        <f t="shared" ca="1" si="10"/>
        <v>-6.4220876999193699</v>
      </c>
    </row>
    <row r="46" spans="1:34" x14ac:dyDescent="0.25">
      <c r="A46" s="2" t="str">
        <f ca="1"/>
        <v>TRAFIG</v>
      </c>
      <c r="B46" s="2" t="str">
        <f ca="1"/>
        <v>-</v>
      </c>
      <c r="C46" s="15" t="s">
        <v>1211</v>
      </c>
      <c r="D46" s="36" t="str">
        <f ca="1"/>
        <v>-</v>
      </c>
      <c r="E46" s="37" t="s">
        <v>929</v>
      </c>
      <c r="F46" s="37" t="s">
        <v>933</v>
      </c>
      <c r="G46" s="2" t="str" cm="1">
        <f t="array" ref="G46">_xll.BDP(E46,"security_name")</f>
        <v>TOTAL 3 7/8 PERP</v>
      </c>
      <c r="H46" s="2" t="str" cm="1">
        <f t="array" ref="H46">_xll.BDP(F46,"security_name")</f>
        <v>TOTAL 3.369 PERP</v>
      </c>
      <c r="I46" s="28" cm="1">
        <f t="array" ref="I46">_xll.BDP(E46,"nxt_call_dt")*1</f>
        <v>44699</v>
      </c>
      <c r="J46" s="28" cm="1">
        <f t="array" ref="J46">_xll.BDP(F46,"nxt_call_dt")*1</f>
        <v>46301</v>
      </c>
      <c r="K46" s="35">
        <f t="shared" si="0"/>
        <v>4.3890410958904109</v>
      </c>
      <c r="L46" s="37" t="s">
        <v>745</v>
      </c>
      <c r="M46" s="19" cm="1">
        <f t="array" ref="M46">_xll.BDP(E46,$L46)</f>
        <v>199.09220886230469</v>
      </c>
      <c r="N46" s="19" cm="1">
        <f t="array" ref="N46">_xll.BDP(F46,$L46)</f>
        <v>236.52322387695313</v>
      </c>
      <c r="O46" s="19">
        <f t="shared" si="1"/>
        <v>37.431015014648438</v>
      </c>
      <c r="P46" s="19">
        <f t="shared" si="6"/>
        <v>8.5282899377944315</v>
      </c>
      <c r="Q46" s="2" t="str" cm="1">
        <f t="array" ref="Q46">_xll.BDP(E46,"rtg_moody")</f>
        <v>A2</v>
      </c>
      <c r="R46" s="2" t="str" cm="1">
        <f t="array" ref="R46">_xll.BDP(F46,"rtg_moody")</f>
        <v>A2</v>
      </c>
      <c r="S46" s="34" t="e">
        <f t="shared" si="11"/>
        <v>#VALUE!</v>
      </c>
      <c r="T46" s="34" t="str" cm="1">
        <f t="array" ref="T46">_xll.BDP(E46,"crncy")</f>
        <v>EUR</v>
      </c>
      <c r="U46" s="34" t="str" cm="1">
        <f t="array" ref="U46">_xll.BDP(F46,"crncy")</f>
        <v>EUR</v>
      </c>
      <c r="V46" s="2" t="s">
        <v>1265</v>
      </c>
      <c r="W46" s="2" t="str">
        <f ca="1"/>
        <v>Energy</v>
      </c>
      <c r="X46" s="2" t="s">
        <v>1265</v>
      </c>
      <c r="Y46" s="19" cm="1">
        <f t="array" aca="1" ref="Y46" ca="1">_xll.BDH(E46,$L46,Y$5)</f>
        <v>242.065</v>
      </c>
      <c r="Z46" s="19" cm="1">
        <f t="array" aca="1" ref="Z46" ca="1">_xll.BDH(F46,$L46,Z$5)</f>
        <v>241.733</v>
      </c>
      <c r="AA46" s="19">
        <f t="shared" ca="1" si="7"/>
        <v>-0.33199999999999363</v>
      </c>
      <c r="AB46" s="19">
        <f t="shared" ca="1" si="12"/>
        <v>-7.5642946317102167E-2</v>
      </c>
      <c r="AC46" s="19">
        <f t="shared" ca="1" si="8"/>
        <v>8.6039328841115328</v>
      </c>
      <c r="AD46" s="19" cm="1">
        <f t="array" aca="1" ref="AD46" ca="1">_xll.BDH(E46,$L46,AD$5)</f>
        <v>175.203</v>
      </c>
      <c r="AE46" s="19" cm="1">
        <f t="array" aca="1" ref="AE46" ca="1">_xll.BDH(F46,$L46,AE$5)</f>
        <v>222.62299999999999</v>
      </c>
      <c r="AF46" s="19">
        <f t="shared" ca="1" si="13"/>
        <v>47.419999999999987</v>
      </c>
      <c r="AG46" s="19">
        <f t="shared" ca="1" si="9"/>
        <v>10.804182272159798</v>
      </c>
      <c r="AH46" s="19">
        <f t="shared" ca="1" si="10"/>
        <v>-2.2758923343653663</v>
      </c>
    </row>
    <row r="47" spans="1:34" x14ac:dyDescent="0.25">
      <c r="A47" s="2" t="str">
        <f ca="1"/>
        <v>ULFP</v>
      </c>
      <c r="B47" s="2" t="str">
        <f ca="1"/>
        <v>-</v>
      </c>
      <c r="C47" s="15" t="s">
        <v>1212</v>
      </c>
      <c r="D47" s="36" t="str">
        <f ca="1"/>
        <v>-</v>
      </c>
      <c r="E47" s="37" t="s">
        <v>1072</v>
      </c>
      <c r="F47" s="37" t="s">
        <v>1073</v>
      </c>
      <c r="G47" s="2" t="str" cm="1">
        <f t="array" ref="G47">_xll.BDP(E47,"security_name")</f>
        <v>TRAFIG 6 7/8 PERP</v>
      </c>
      <c r="H47" s="2" t="str" cm="1">
        <f t="array" ref="H47">_xll.BDP(F47,"security_name")</f>
        <v>TRAFIG 7 1/2 PERP</v>
      </c>
      <c r="I47" s="28" cm="1">
        <f t="array" ref="I47">_xll.BDP(E47,"nxt_call_dt")*1</f>
        <v>44552</v>
      </c>
      <c r="J47" s="28" cm="1">
        <f t="array" ref="J47">_xll.BDP(F47,"nxt_call_dt")*1</f>
        <v>45504</v>
      </c>
      <c r="K47" s="35">
        <f t="shared" si="0"/>
        <v>2.6082191780821917</v>
      </c>
      <c r="L47" s="37" t="s">
        <v>745</v>
      </c>
      <c r="M47" s="19" cm="1">
        <f t="array" ref="M47">_xll.BDP(E47,$L47)</f>
        <v>1385.6146240234375</v>
      </c>
      <c r="N47" s="19" cm="1">
        <f t="array" ref="N47">_xll.BDP(F47,$L47)</f>
        <v>921.26513671875</v>
      </c>
      <c r="O47" s="19">
        <f t="shared" si="1"/>
        <v>-464.3494873046875</v>
      </c>
      <c r="P47" s="19">
        <f t="shared" si="6"/>
        <v>-178.03315427122999</v>
      </c>
      <c r="Q47" s="2" t="str" cm="1">
        <f t="array" ref="Q47">_xll.BDP(E47,"rtg_moody")</f>
        <v>#N/A N/A</v>
      </c>
      <c r="R47" s="2" t="str" cm="1">
        <f t="array" ref="R47">_xll.BDP(F47,"rtg_moody")</f>
        <v>#N/A N/A</v>
      </c>
      <c r="S47" s="34" t="e">
        <f t="shared" si="11"/>
        <v>#VALUE!</v>
      </c>
      <c r="T47" s="34" t="str" cm="1">
        <f t="array" ref="T47">_xll.BDP(E47,"crncy")</f>
        <v>USD</v>
      </c>
      <c r="U47" s="34" t="str" cm="1">
        <f t="array" ref="U47">_xll.BDP(F47,"crncy")</f>
        <v>EUR</v>
      </c>
      <c r="V47" s="2" t="s">
        <v>1265</v>
      </c>
      <c r="W47" s="2" t="str">
        <f ca="1"/>
        <v>Financial</v>
      </c>
      <c r="X47" s="2" t="s">
        <v>1265</v>
      </c>
      <c r="Y47" s="19" cm="1">
        <f t="array" aca="1" ref="Y47" ca="1">_xll.BDH(E47,$L47,Y$5)</f>
        <v>1447.075</v>
      </c>
      <c r="Z47" s="19" cm="1">
        <f t="array" aca="1" ref="Z47" ca="1">_xll.BDH(F47,$L47,Z$5)</f>
        <v>982.95799999999997</v>
      </c>
      <c r="AA47" s="19">
        <f t="shared" ca="1" si="7"/>
        <v>-464.11700000000008</v>
      </c>
      <c r="AB47" s="19">
        <f t="shared" ca="1" si="12"/>
        <v>-177.94401785714288</v>
      </c>
      <c r="AC47" s="19">
        <f t="shared" ca="1" si="8"/>
        <v>-8.9136414087107596E-2</v>
      </c>
      <c r="AD47" s="19" cm="1">
        <f t="array" aca="1" ref="AD47" ca="1">_xll.BDH(E47,$L47,AD$5)</f>
        <v>2091.35</v>
      </c>
      <c r="AE47" s="19" cm="1">
        <f t="array" aca="1" ref="AE47" ca="1">_xll.BDH(F47,$L47,AE$5)</f>
        <v>1142.058</v>
      </c>
      <c r="AF47" s="19">
        <f t="shared" ca="1" si="13"/>
        <v>-949.29199999999992</v>
      </c>
      <c r="AG47" s="19">
        <f t="shared" ca="1" si="9"/>
        <v>-363.96174369747899</v>
      </c>
      <c r="AH47" s="19">
        <f t="shared" ca="1" si="10"/>
        <v>185.928589426249</v>
      </c>
    </row>
    <row r="48" spans="1:34" x14ac:dyDescent="0.25">
      <c r="A48" s="2" t="str">
        <f ca="1"/>
        <v>VATFAL</v>
      </c>
      <c r="B48" s="2" t="str">
        <f ca="1"/>
        <v>-</v>
      </c>
      <c r="C48" s="15" t="s">
        <v>1213</v>
      </c>
      <c r="D48" s="36" t="str">
        <f ca="1"/>
        <v>-</v>
      </c>
      <c r="E48" s="37" t="s">
        <v>1050</v>
      </c>
      <c r="F48" s="37" t="s">
        <v>1051</v>
      </c>
      <c r="G48" s="2" t="str" cm="1">
        <f t="array" ref="G48">_xll.BDP(E48,"security_name")</f>
        <v>ULFP 2 1/8 PERP</v>
      </c>
      <c r="H48" s="2" t="str" cm="1">
        <f t="array" ref="H48">_xll.BDP(F48,"security_name")</f>
        <v>ULFP 2 7/8 PERP</v>
      </c>
      <c r="I48" s="28" cm="1">
        <f t="array" ref="I48">_xll.BDP(E48,"nxt_call_dt")*1</f>
        <v>45132</v>
      </c>
      <c r="J48" s="28" cm="1">
        <f t="array" ref="J48">_xll.BDP(F48,"nxt_call_dt")*1</f>
        <v>46047</v>
      </c>
      <c r="K48" s="35">
        <f t="shared" si="0"/>
        <v>2.506849315068493</v>
      </c>
      <c r="L48" s="37" t="s">
        <v>745</v>
      </c>
      <c r="M48" s="19" cm="1">
        <f t="array" ref="M48">_xll.BDP(E48,$L48)</f>
        <v>695.7113037109375</v>
      </c>
      <c r="N48" s="19" cm="1">
        <f t="array" ref="N48">_xll.BDP(F48,$L48)</f>
        <v>552.78955078125</v>
      </c>
      <c r="O48" s="19">
        <f t="shared" si="1"/>
        <v>-142.9217529296875</v>
      </c>
      <c r="P48" s="19">
        <f t="shared" si="6"/>
        <v>-57.012502534793377</v>
      </c>
      <c r="Q48" s="2" t="str" cm="1">
        <f t="array" ref="Q48">_xll.BDP(E48,"rtg_moody")</f>
        <v>Baa2</v>
      </c>
      <c r="R48" s="2" t="str" cm="1">
        <f t="array" ref="R48">_xll.BDP(F48,"rtg_moody")</f>
        <v>Baa2</v>
      </c>
      <c r="S48" s="34" t="e">
        <f t="shared" si="11"/>
        <v>#VALUE!</v>
      </c>
      <c r="T48" s="34" t="str" cm="1">
        <f t="array" ref="T48">_xll.BDP(E48,"crncy")</f>
        <v>EUR</v>
      </c>
      <c r="U48" s="34" t="str" cm="1">
        <f t="array" ref="U48">_xll.BDP(F48,"crncy")</f>
        <v>EUR</v>
      </c>
      <c r="V48" s="2" t="s">
        <v>1265</v>
      </c>
      <c r="W48" s="2" t="str">
        <f ca="1"/>
        <v>Utilities</v>
      </c>
      <c r="X48" s="2" t="s">
        <v>1265</v>
      </c>
      <c r="Y48" s="19" cm="1">
        <f t="array" aca="1" ref="Y48" ca="1">_xll.BDH(E48,$L48,Y$5)</f>
        <v>615.45799999999997</v>
      </c>
      <c r="Z48" s="19" cm="1">
        <f t="array" aca="1" ref="Z48" ca="1">_xll.BDH(F48,$L48,Z$5)</f>
        <v>525.822</v>
      </c>
      <c r="AA48" s="19">
        <f t="shared" ca="1" si="7"/>
        <v>-89.635999999999967</v>
      </c>
      <c r="AB48" s="19">
        <f t="shared" ca="1" si="12"/>
        <v>-35.756437158469936</v>
      </c>
      <c r="AC48" s="19">
        <f t="shared" ca="1" si="8"/>
        <v>-21.256065376323441</v>
      </c>
      <c r="AD48" s="19" cm="1">
        <f t="array" aca="1" ref="AD48" ca="1">_xll.BDH(E48,$L48,AD$5)</f>
        <v>671.20899999999995</v>
      </c>
      <c r="AE48" s="19" cm="1">
        <f t="array" aca="1" ref="AE48" ca="1">_xll.BDH(F48,$L48,AE$5)</f>
        <v>557.33100000000002</v>
      </c>
      <c r="AF48" s="19">
        <f t="shared" ca="1" si="13"/>
        <v>-113.87799999999993</v>
      </c>
      <c r="AG48" s="19">
        <f t="shared" ca="1" si="9"/>
        <v>-45.426743169398883</v>
      </c>
      <c r="AH48" s="19">
        <f t="shared" ca="1" si="10"/>
        <v>-11.585759365394495</v>
      </c>
    </row>
    <row r="49" spans="1:34" x14ac:dyDescent="0.25">
      <c r="A49" s="2" t="str">
        <f ca="1"/>
        <v>VLVY</v>
      </c>
      <c r="B49" s="2" t="str">
        <f ca="1"/>
        <v>-</v>
      </c>
      <c r="C49" s="15" t="s">
        <v>1214</v>
      </c>
      <c r="D49" s="36" t="str">
        <f ca="1"/>
        <v>-</v>
      </c>
      <c r="E49" s="37" t="s">
        <v>1000</v>
      </c>
      <c r="F49" s="37" t="s">
        <v>999</v>
      </c>
      <c r="G49" s="2" t="str" cm="1">
        <f t="array" ref="G49">_xll.BDP(E49,"security_name")</f>
        <v>VATFAL 6.1 11/19/78</v>
      </c>
      <c r="H49" s="2" t="str" cm="1">
        <f t="array" ref="H49">_xll.BDP(F49,"security_name")</f>
        <v>VATFAL 3 03/19/77</v>
      </c>
      <c r="I49" s="28" cm="1">
        <f t="array" ref="I49">_xll.BDP(E49,"nxt_call_dt")*1</f>
        <v>45249</v>
      </c>
      <c r="J49" s="28" cm="1">
        <f t="array" ref="J49">_xll.BDP(F49,"nxt_call_dt")*1</f>
        <v>46465</v>
      </c>
      <c r="K49" s="35">
        <f t="shared" si="0"/>
        <v>3.3315068493150686</v>
      </c>
      <c r="L49" s="37" t="s">
        <v>1083</v>
      </c>
      <c r="M49" s="19" cm="1">
        <f t="array" ref="M49">_xll.BDP(E49,$L49)</f>
        <v>424.22430022781401</v>
      </c>
      <c r="N49" s="19" cm="1">
        <f t="array" ref="N49">_xll.BDP(F49,$L49)</f>
        <v>268.74793800187916</v>
      </c>
      <c r="O49" s="19">
        <f t="shared" si="1"/>
        <v>-155.47636222593485</v>
      </c>
      <c r="P49" s="19">
        <f t="shared" si="6"/>
        <v>-46.668480437883403</v>
      </c>
      <c r="Q49" s="2" t="str" cm="1">
        <f t="array" ref="Q49">_xll.BDP(E49,"rtg_moody")</f>
        <v>Baa2</v>
      </c>
      <c r="R49" s="2" t="str" cm="1">
        <f t="array" ref="R49">_xll.BDP(F49,"rtg_moody")</f>
        <v>Baa2</v>
      </c>
      <c r="S49" s="34" t="e">
        <f t="shared" si="11"/>
        <v>#VALUE!</v>
      </c>
      <c r="T49" s="34" t="str" cm="1">
        <f t="array" ref="T49">_xll.BDP(E49,"crncy")</f>
        <v>USD</v>
      </c>
      <c r="U49" s="34" t="str" cm="1">
        <f t="array" ref="U49">_xll.BDP(F49,"crncy")</f>
        <v>EUR</v>
      </c>
      <c r="V49" s="2" t="s">
        <v>1265</v>
      </c>
      <c r="W49" s="2" t="str">
        <f ca="1"/>
        <v>Consumer, Cyclical</v>
      </c>
      <c r="X49" s="2" t="s">
        <v>1265</v>
      </c>
      <c r="Y49" s="19" cm="1">
        <f t="array" aca="1" ref="Y49" ca="1">_xll.BDH(E49,$L49,Y$5)</f>
        <v>413.97</v>
      </c>
      <c r="Z49" s="19" cm="1">
        <f t="array" aca="1" ref="Z49" ca="1">_xll.BDH(F49,$L49,Z$5)</f>
        <v>263.334</v>
      </c>
      <c r="AA49" s="19">
        <f t="shared" ca="1" si="7"/>
        <v>-150.63600000000002</v>
      </c>
      <c r="AB49" s="19">
        <f t="shared" ca="1" si="12"/>
        <v>-45.215575657894746</v>
      </c>
      <c r="AC49" s="19">
        <f t="shared" ca="1" si="8"/>
        <v>-1.452904779988657</v>
      </c>
      <c r="AD49" s="19" cm="1">
        <f t="array" aca="1" ref="AD49" ca="1">_xll.BDH(E49,$L49,AD$5)</f>
        <v>424.78500000000003</v>
      </c>
      <c r="AE49" s="19" cm="1">
        <f t="array" aca="1" ref="AE49" ca="1">_xll.BDH(F49,$L49,AE$5)</f>
        <v>273.15100000000001</v>
      </c>
      <c r="AF49" s="19">
        <f t="shared" ca="1" si="13"/>
        <v>-151.63400000000001</v>
      </c>
      <c r="AG49" s="19">
        <f t="shared" ca="1" si="9"/>
        <v>-45.51513980263158</v>
      </c>
      <c r="AH49" s="19">
        <f t="shared" ca="1" si="10"/>
        <v>-1.1533406352518227</v>
      </c>
    </row>
    <row r="50" spans="1:34" x14ac:dyDescent="0.25">
      <c r="A50" s="2" t="str">
        <f ca="1"/>
        <v>VOD</v>
      </c>
      <c r="B50" s="2">
        <f ca="1"/>
        <v>5</v>
      </c>
      <c r="C50" s="15" t="s">
        <v>1216</v>
      </c>
      <c r="D50" s="36" t="str">
        <f ca="1"/>
        <v>-</v>
      </c>
      <c r="E50" s="37" t="s">
        <v>964</v>
      </c>
      <c r="F50" s="37" t="s">
        <v>965</v>
      </c>
      <c r="G50" s="2" t="str" cm="1">
        <f t="array" ref="G50">_xll.BDP(E50,"security_name")</f>
        <v>VOD 3.1 01/03/79</v>
      </c>
      <c r="H50" s="2" t="str" cm="1">
        <f t="array" ref="H50">_xll.BDP(F50,"security_name")</f>
        <v>VOD 4.2 10/03/78</v>
      </c>
      <c r="I50" s="28" cm="1">
        <f t="array" ref="I50">_xll.BDP(E50,"nxt_call_dt")*1</f>
        <v>45202</v>
      </c>
      <c r="J50" s="28" cm="1">
        <f t="array" ref="J50">_xll.BDP(F50,"nxt_call_dt")*1</f>
        <v>46937</v>
      </c>
      <c r="K50" s="35">
        <f t="shared" si="0"/>
        <v>4.7534246575342465</v>
      </c>
      <c r="L50" s="37" t="s">
        <v>745</v>
      </c>
      <c r="M50" s="19" cm="1">
        <f t="array" ref="M50">_xll.BDP(E50,$L50)</f>
        <v>313.67398071289063</v>
      </c>
      <c r="N50" s="19" cm="1">
        <f t="array" ref="N50">_xll.BDP(F50,$L50)</f>
        <v>314.06961059570313</v>
      </c>
      <c r="O50" s="19">
        <f t="shared" si="1"/>
        <v>0.3956298828125</v>
      </c>
      <c r="P50" s="19">
        <f t="shared" si="6"/>
        <v>8.3230494078710374E-2</v>
      </c>
      <c r="Q50" s="2" t="str" cm="1">
        <f t="array" ref="Q50">_xll.BDP(E50,"rtg_moody")</f>
        <v>Ba1</v>
      </c>
      <c r="R50" s="2" t="str" cm="1">
        <f t="array" ref="R50">_xll.BDP(F50,"rtg_moody")</f>
        <v>Ba1</v>
      </c>
      <c r="S50" s="34" t="e">
        <f t="shared" si="11"/>
        <v>#VALUE!</v>
      </c>
      <c r="T50" s="34" t="str" cm="1">
        <f t="array" ref="T50">_xll.BDP(E50,"crncy")</f>
        <v>EUR</v>
      </c>
      <c r="U50" s="34" t="str" cm="1">
        <f t="array" ref="U50">_xll.BDP(F50,"crncy")</f>
        <v>EUR</v>
      </c>
      <c r="V50" s="2" t="s">
        <v>1265</v>
      </c>
      <c r="W50" s="2" t="str">
        <f ca="1"/>
        <v>Communications</v>
      </c>
      <c r="X50" s="2" t="s">
        <v>1265</v>
      </c>
      <c r="Y50" s="19" cm="1">
        <f t="array" aca="1" ref="Y50" ca="1">_xll.BDH(E50,$L50,Y$5)</f>
        <v>314.41300000000001</v>
      </c>
      <c r="Z50" s="19" cm="1">
        <f t="array" aca="1" ref="Z50" ca="1">_xll.BDH(F50,$L50,Z$5)</f>
        <v>315.31599999999997</v>
      </c>
      <c r="AA50" s="19">
        <f t="shared" ca="1" si="7"/>
        <v>0.90299999999996317</v>
      </c>
      <c r="AB50" s="19">
        <f t="shared" ca="1" si="12"/>
        <v>0.18996829971180781</v>
      </c>
      <c r="AC50" s="19">
        <f t="shared" ca="1" si="8"/>
        <v>-0.10673780563309744</v>
      </c>
      <c r="AD50" s="19" cm="1">
        <f t="array" aca="1" ref="AD50" ca="1">_xll.BDH(E50,$L50,AD$5)</f>
        <v>311.37700000000001</v>
      </c>
      <c r="AE50" s="19" cm="1">
        <f t="array" aca="1" ref="AE50" ca="1">_xll.BDH(F50,$L50,AE$5)</f>
        <v>328.65600000000001</v>
      </c>
      <c r="AF50" s="19">
        <f t="shared" ca="1" si="13"/>
        <v>17.278999999999996</v>
      </c>
      <c r="AG50" s="19">
        <f t="shared" ca="1" si="9"/>
        <v>3.6350634005763682</v>
      </c>
      <c r="AH50" s="19">
        <f t="shared" ca="1" si="10"/>
        <v>-3.5518329064976579</v>
      </c>
    </row>
    <row r="51" spans="1:34" x14ac:dyDescent="0.25">
      <c r="A51" s="2" t="str">
        <f ca="1"/>
        <v>VW</v>
      </c>
      <c r="B51" s="2">
        <f ca="1"/>
        <v>9</v>
      </c>
      <c r="C51" s="15" t="s">
        <v>1217</v>
      </c>
      <c r="D51" s="36" t="str">
        <f ca="1"/>
        <v>-</v>
      </c>
      <c r="E51" s="37" t="s">
        <v>1033</v>
      </c>
      <c r="F51" s="37" t="s">
        <v>1039</v>
      </c>
      <c r="G51" s="2" t="str" cm="1">
        <f t="array" ref="G51">_xll.BDP(E51,"security_name")</f>
        <v>VW 2.7 PERP</v>
      </c>
      <c r="H51" s="2" t="str" cm="1">
        <f t="array" ref="H51">_xll.BDP(F51,"security_name")</f>
        <v>VW 3 1/2 PERP</v>
      </c>
      <c r="I51" s="28" cm="1">
        <f t="array" ref="I51">_xll.BDP(E51,"nxt_call_dt")*1</f>
        <v>44909</v>
      </c>
      <c r="J51" s="28" cm="1">
        <f t="array" ref="J51">_xll.BDP(F51,"nxt_call_dt")*1</f>
        <v>47562</v>
      </c>
      <c r="K51" s="35">
        <f t="shared" si="0"/>
        <v>7.2684931506849315</v>
      </c>
      <c r="L51" s="37" t="s">
        <v>745</v>
      </c>
      <c r="M51" s="19" cm="1">
        <f t="array" ref="M51">_xll.BDP(E51,$L51)</f>
        <v>381.37460327148438</v>
      </c>
      <c r="N51" s="19" cm="1">
        <f t="array" ref="N51">_xll.BDP(F51,$L51)</f>
        <v>398.30859375</v>
      </c>
      <c r="O51" s="19">
        <f t="shared" si="1"/>
        <v>16.933990478515625</v>
      </c>
      <c r="P51" s="19">
        <f t="shared" si="6"/>
        <v>2.3297800696035442</v>
      </c>
      <c r="Q51" s="2" t="str" cm="1">
        <f t="array" ref="Q51">_xll.BDP(E51,"rtg_moody")</f>
        <v>Baa2</v>
      </c>
      <c r="R51" s="2" t="str" cm="1">
        <f t="array" ref="R51">_xll.BDP(F51,"rtg_moody")</f>
        <v>Baa2</v>
      </c>
      <c r="S51" s="34" t="e">
        <f t="shared" si="11"/>
        <v>#VALUE!</v>
      </c>
      <c r="T51" s="34" t="str" cm="1">
        <f t="array" ref="T51">_xll.BDP(E51,"crncy")</f>
        <v>EUR</v>
      </c>
      <c r="U51" s="34" t="str" cm="1">
        <f t="array" ref="U51">_xll.BDP(F51,"crncy")</f>
        <v>EUR</v>
      </c>
      <c r="W51" s="2" t="str">
        <f ca="1"/>
        <v>Consumer, Cyclical</v>
      </c>
      <c r="X51" s="2" t="s">
        <v>1265</v>
      </c>
      <c r="Y51" s="19" cm="1">
        <f t="array" aca="1" ref="Y51" ca="1">_xll.BDH(E51,$L51,Y$5)</f>
        <v>376.089</v>
      </c>
      <c r="Z51" s="19" cm="1">
        <f t="array" aca="1" ref="Z51" ca="1">_xll.BDH(F51,$L51,Z$5)</f>
        <v>375.298</v>
      </c>
      <c r="AA51" s="19">
        <f t="shared" ca="1" si="7"/>
        <v>-0.79099999999999682</v>
      </c>
      <c r="AB51" s="19">
        <f t="shared" ca="1" si="12"/>
        <v>-0.10882585751978847</v>
      </c>
      <c r="AC51" s="19">
        <f t="shared" ca="1" si="8"/>
        <v>2.4386059271233327</v>
      </c>
      <c r="AD51" s="19" cm="1">
        <f t="array" aca="1" ref="AD51" ca="1">_xll.BDH(E51,$L51,AD$5)</f>
        <v>361.66199999999998</v>
      </c>
      <c r="AE51" s="19" cm="1">
        <f t="array" aca="1" ref="AE51" ca="1">_xll.BDH(F51,$L51,AE$5)</f>
        <v>389.19</v>
      </c>
      <c r="AF51" s="19">
        <f t="shared" ca="1" si="13"/>
        <v>27.52800000000002</v>
      </c>
      <c r="AG51" s="19">
        <f t="shared" ca="1" si="9"/>
        <v>3.78730493780626</v>
      </c>
      <c r="AH51" s="19">
        <f t="shared" ca="1" si="10"/>
        <v>-1.4575248682027158</v>
      </c>
    </row>
    <row r="52" spans="1:34" x14ac:dyDescent="0.25">
      <c r="S52" s="34"/>
      <c r="T52" s="34"/>
      <c r="U52" s="34"/>
    </row>
    <row r="53" spans="1:34" x14ac:dyDescent="0.25">
      <c r="S53" s="34"/>
      <c r="T53" s="34"/>
      <c r="U53" s="34"/>
    </row>
    <row r="54" spans="1:34" x14ac:dyDescent="0.25">
      <c r="S54" s="34"/>
      <c r="T54" s="34"/>
      <c r="U54" s="34"/>
    </row>
    <row r="55" spans="1:34" x14ac:dyDescent="0.25">
      <c r="S55" s="34"/>
      <c r="T55" s="34"/>
      <c r="U55" s="34"/>
    </row>
    <row r="56" spans="1:34" x14ac:dyDescent="0.25">
      <c r="S56" s="34"/>
      <c r="T56" s="34"/>
      <c r="U56" s="34"/>
    </row>
  </sheetData>
  <conditionalFormatting sqref="T7:U51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{9AC90B7C-8E12-4110-B0DE-3BABB2FCD895}</x14:id>
        </ext>
      </extLst>
    </cfRule>
  </conditionalFormatting>
  <conditionalFormatting sqref="AC7:AC51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{FA3CDF8D-5A76-4612-9D53-8E0EB3758725}</x14:id>
        </ext>
      </extLst>
    </cfRule>
  </conditionalFormatting>
  <conditionalFormatting sqref="AH7:AH51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{55F6EAF8-76E2-4928-BBA0-9859D25BB4F3}</x14:id>
        </ext>
      </extLst>
    </cfRule>
  </conditionalFormatting>
  <conditionalFormatting sqref="P7:P5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{0D9620A6-5AEE-4229-A8C4-B85D6415BEAE}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C90B7C-8E12-4110-B0DE-3BABB2FCD8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T7:U51</xm:sqref>
        </x14:conditionalFormatting>
        <x14:conditionalFormatting xmlns:xm="http://schemas.microsoft.com/office/excel/2006/main">
          <x14:cfRule type="dataBar" id="{FA3CDF8D-5A76-4612-9D53-8E0EB37587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AC7:AC51</xm:sqref>
        </x14:conditionalFormatting>
        <x14:conditionalFormatting xmlns:xm="http://schemas.microsoft.com/office/excel/2006/main">
          <x14:cfRule type="dataBar" id="{55F6EAF8-76E2-4928-BBA0-9859D25BB4F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AH7:AH51</xm:sqref>
        </x14:conditionalFormatting>
        <x14:conditionalFormatting xmlns:xm="http://schemas.microsoft.com/office/excel/2006/main">
          <x14:cfRule type="dataBar" id="{0D9620A6-5AEE-4229-A8C4-B85D6415BE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P7:P51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F67B449-1DCE-4392-8B76-B3E8E9F22EEA}">
          <x14:formula1>
            <xm:f>tkrBbg!$X:$X</xm:f>
          </x14:formula1>
          <xm:sqref>L7:L51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5001-F3D2-484A-BFB0-8C5B3AB2F04A}">
  <sheetPr>
    <tabColor theme="9"/>
  </sheetPr>
  <dimension ref="A2:U79"/>
  <sheetViews>
    <sheetView showGridLines="0" workbookViewId="0">
      <pane xSplit="2" ySplit="6" topLeftCell="C7" activePane="bottomRight" state="frozen"/>
      <selection pane="topRight" activeCell="D1" sqref="D1"/>
      <selection pane="bottomLeft" activeCell="A6" sqref="A6"/>
      <selection pane="bottomRight" activeCell="A7" sqref="A7"/>
    </sheetView>
  </sheetViews>
  <sheetFormatPr defaultRowHeight="10.5" x14ac:dyDescent="0.25"/>
  <cols>
    <col min="1" max="2" width="8.7265625" style="2"/>
    <col min="3" max="3" width="6.36328125" style="2" bestFit="1" customWidth="1"/>
    <col min="4" max="5" width="8.7265625" style="36"/>
    <col min="6" max="7" width="20.08984375" style="2" bestFit="1" customWidth="1"/>
    <col min="8" max="9" width="9.90625" style="2" bestFit="1" customWidth="1"/>
    <col min="10" max="10" width="8.7265625" style="2"/>
    <col min="11" max="11" width="11.81640625" style="2" customWidth="1"/>
    <col min="12" max="19" width="8.7265625" style="2"/>
    <col min="20" max="20" width="21.08984375" style="2" bestFit="1" customWidth="1"/>
    <col min="21" max="16384" width="8.7265625" style="2"/>
  </cols>
  <sheetData>
    <row r="2" spans="1:21" x14ac:dyDescent="0.25">
      <c r="B2" s="21" t="s">
        <v>1136</v>
      </c>
      <c r="C2" s="36" cm="1">
        <f t="array" aca="1" ref="C2" ca="1">ROWS(_xlfn._xlws.FILTER(_xlfn.ANCHORARRAY(tkrBbg!N2),(_xlfn.ANCHORARRAY(tkrBbg!N2)&lt;&gt;0)*(_xlfn.ANCHORARRAY(tkrBbg!N2)&lt;&gt;"#N/A Field Not Applicable")*(_xlfn.ANCHORARRAY(tkrBbg!N2)&lt;&gt;"#N/A Invalid Security")*(_xlfn.ANCHORARRAY(tkrBbg!N2)&lt;&gt;"#N/A Requesting Data...")*(_xlfn.ANCHORARRAY(tkrBbg!N2)&lt;&gt;"ticker")))</f>
        <v>68</v>
      </c>
    </row>
    <row r="3" spans="1:21" x14ac:dyDescent="0.25">
      <c r="B3" s="2" t="s">
        <v>1221</v>
      </c>
      <c r="C3" s="36">
        <f ca="1">ROWS(_xlfn.UNIQUE(_xlfn.ANCHORARRAY(tkrBbg!H2),FALSE,TRUE))</f>
        <v>24</v>
      </c>
      <c r="D3" s="2"/>
      <c r="I3" s="2" t="s">
        <v>1227</v>
      </c>
      <c r="J3" s="19" t="e">
        <f>AVERAGE(J7:J80)</f>
        <v>#VALUE!</v>
      </c>
      <c r="L3" s="19">
        <f>AVERAGE(L7:L80)</f>
        <v>446.01602532517512</v>
      </c>
      <c r="M3" s="19">
        <f>AVERAGE(M7:M80)</f>
        <v>447.24286900045979</v>
      </c>
      <c r="O3" s="19" t="e">
        <f>AVERAGE(O7:O80)</f>
        <v>#VALUE!</v>
      </c>
    </row>
    <row r="4" spans="1:21" x14ac:dyDescent="0.25">
      <c r="B4" s="2" t="s">
        <v>1222</v>
      </c>
      <c r="C4" s="36">
        <f ca="1">C2-C3</f>
        <v>44</v>
      </c>
      <c r="D4" s="2"/>
      <c r="I4" s="2" t="s">
        <v>1228</v>
      </c>
      <c r="J4" s="19" t="e">
        <f>_xlfn.STDEV.P(J7:J80)</f>
        <v>#VALUE!</v>
      </c>
      <c r="L4" s="19">
        <f>_xlfn.STDEV.P(L7:L80)</f>
        <v>544.37810697976033</v>
      </c>
      <c r="M4" s="19">
        <f>_xlfn.STDEV.P(M7:M80)</f>
        <v>521.28009390475279</v>
      </c>
      <c r="O4" s="19" t="e">
        <f>_xlfn.STDEV.P(O7:O80)</f>
        <v>#VALUE!</v>
      </c>
    </row>
    <row r="6" spans="1:21" ht="22" x14ac:dyDescent="0.3">
      <c r="A6" s="38" t="s">
        <v>1225</v>
      </c>
      <c r="B6" s="38" t="s">
        <v>1111</v>
      </c>
      <c r="C6" s="39" t="s">
        <v>1224</v>
      </c>
      <c r="D6" s="38" t="s">
        <v>1146</v>
      </c>
      <c r="E6" s="38" t="s">
        <v>1147</v>
      </c>
      <c r="F6" s="38" t="s">
        <v>1137</v>
      </c>
      <c r="G6" s="38" t="s">
        <v>1138</v>
      </c>
      <c r="H6" s="38" t="s">
        <v>1142</v>
      </c>
      <c r="I6" s="38" t="s">
        <v>1143</v>
      </c>
      <c r="J6" s="38" t="s">
        <v>1144</v>
      </c>
      <c r="K6" s="38" t="s">
        <v>1139</v>
      </c>
      <c r="L6" s="38" t="s">
        <v>1140</v>
      </c>
      <c r="M6" s="38" t="s">
        <v>1141</v>
      </c>
      <c r="N6" s="38" t="s">
        <v>1145</v>
      </c>
      <c r="O6" s="38" t="s">
        <v>1151</v>
      </c>
      <c r="P6" s="38" t="s">
        <v>1150</v>
      </c>
      <c r="Q6" s="38" t="s">
        <v>1152</v>
      </c>
      <c r="R6" s="38" t="s">
        <v>1229</v>
      </c>
      <c r="S6" s="1" t="s">
        <v>1226</v>
      </c>
      <c r="T6" s="1" t="s">
        <v>1122</v>
      </c>
      <c r="U6" s="1" t="s">
        <v>1242</v>
      </c>
    </row>
    <row r="7" spans="1:21" x14ac:dyDescent="0.25">
      <c r="A7" s="2" t="str" cm="1">
        <f t="array" aca="1" ref="A7:A74" ca="1">_xlfn._xlws.SORT(_xlfn._xlws.FILTER(_xlfn.ANCHORARRAY(tkrBbg!N2),(_xlfn.ANCHORARRAY(tkrBbg!N2)&lt;&gt;0)*(_xlfn.ANCHORARRAY(tkrBbg!N2)&lt;&gt;"#N/A Field Not Applicable")*(_xlfn.ANCHORARRAY(tkrBbg!N2)&lt;&gt;"#N/A Invalid Security")*(_xlfn.ANCHORARRAY(tkrBbg!N2)&lt;&gt;"#N/A Requesting Data...")*(_xlfn.ANCHORARRAY(tkrBbg!N2)&lt;&gt;"ticker")*(_xlfn.ANCHORARRAY(tkrBbg!N2)&lt;&gt;"NA error")))</f>
        <v>ACFP</v>
      </c>
      <c r="B7" s="15" t="s">
        <v>1153</v>
      </c>
      <c r="C7" s="36" t="str" cm="1">
        <f t="array" aca="1" ref="C7:C74" ca="1">IF(ISNUMBER(_xlfn.XMATCH(_xlfn.ANCHORARRAY(A7),_xlfn.ANCHORARRAY(tkrBbg!T2))),"single","-")</f>
        <v>-</v>
      </c>
      <c r="D7" s="37" t="s">
        <v>1040</v>
      </c>
      <c r="E7" s="37" t="s">
        <v>1042</v>
      </c>
      <c r="F7" s="2" t="str" cm="1">
        <f t="array" ref="F7">_xll.BDP(D7,"security_name")</f>
        <v>ACFP 4 1/8 PERP</v>
      </c>
      <c r="G7" s="2" t="str" cm="1">
        <f t="array" ref="G7">_xll.BDP(E7,"security_name")</f>
        <v>ACFP 2 5/8 PERP</v>
      </c>
      <c r="H7" s="28" t="e" cm="1">
        <f t="array" ref="H7">_xll.BDP(D7,"nxt_call_dt")*1</f>
        <v>#VALUE!</v>
      </c>
      <c r="I7" s="28" cm="1">
        <f t="array" ref="I7">_xll.BDP(E7,"nxt_call_dt")*1</f>
        <v>45687</v>
      </c>
      <c r="J7" s="35" t="e">
        <f t="shared" ref="J7:J11" si="0">(I7-H7)/365</f>
        <v>#VALUE!</v>
      </c>
      <c r="K7" s="37" t="s">
        <v>745</v>
      </c>
      <c r="L7" s="19" cm="1">
        <f t="array" ref="L7">_xll.BDP(D7,$K7)</f>
        <v>410.459716796875</v>
      </c>
      <c r="M7" s="19" cm="1">
        <f t="array" ref="M7">_xll.BDP(E7,$K7)</f>
        <v>737.6171875</v>
      </c>
      <c r="N7" s="19">
        <f t="shared" ref="N7:N21" si="1">M7-L7</f>
        <v>327.157470703125</v>
      </c>
      <c r="O7" s="19" t="e">
        <f>IF(J7=0,"-",N7/J7)</f>
        <v>#VALUE!</v>
      </c>
      <c r="P7" s="2" t="str" cm="1">
        <f t="array" ref="P7">_xll.BDP(D7,"rtg_moody")</f>
        <v>#N/A N/A</v>
      </c>
      <c r="Q7" s="2" t="str" cm="1">
        <f t="array" ref="Q7">_xll.BDP(E7,"rtg_moody")</f>
        <v>#N/A N/A</v>
      </c>
      <c r="R7" s="34" t="e">
        <f t="shared" ref="R7:R11" si="2">IF(O7="-","-",(O7-$O$3)/(2*$O$4))</f>
        <v>#VALUE!</v>
      </c>
      <c r="T7" s="2" t="str" cm="1">
        <f t="array" aca="1" ref="T7:T74" ca="1">INDEX(tkrBbg!M:M,_xlfn.XMATCH(_xlfn.ANCHORARRAY(A7),tkrBbg!H:H))</f>
        <v>Consumer, Cyclical</v>
      </c>
    </row>
    <row r="8" spans="1:21" x14ac:dyDescent="0.25">
      <c r="A8" s="2" t="str">
        <f ca="1"/>
        <v>AFFP</v>
      </c>
      <c r="B8" s="15" t="s">
        <v>1154</v>
      </c>
      <c r="C8" s="36" t="str">
        <f ca="1"/>
        <v>single</v>
      </c>
      <c r="D8" s="37" t="s">
        <v>1043</v>
      </c>
      <c r="E8" s="37" t="s">
        <v>1148</v>
      </c>
      <c r="F8" s="2" t="str" cm="1">
        <f t="array" ref="F8">_xll.BDP(D8,"security_name")</f>
        <v>AFFP 6 1/4 PERP</v>
      </c>
      <c r="G8" s="2" t="str" cm="1">
        <f t="array" ref="G8">_xll.BDP(E8,"security_name")</f>
        <v>AFFP 1 7/8 01/16/25</v>
      </c>
      <c r="H8" s="28" cm="1">
        <f t="array" ref="H8">_xll.BDP(D8,"nxt_call_dt")*1</f>
        <v>44105</v>
      </c>
      <c r="I8" s="28" cm="1">
        <f t="array" ref="I8">_xll.BDP(E8,"nxt_call_dt")*1</f>
        <v>45581</v>
      </c>
      <c r="J8" s="35">
        <f t="shared" si="0"/>
        <v>4.043835616438356</v>
      </c>
      <c r="K8" s="37" t="s">
        <v>745</v>
      </c>
      <c r="L8" s="19" cm="1">
        <f t="array" ref="L8">_xll.BDP(D8,$K8)</f>
        <v>1338.3909912109375</v>
      </c>
      <c r="M8" s="19" cm="1">
        <f t="array" ref="M8">_xll.BDP(E8,$K8)</f>
        <v>653.8101806640625</v>
      </c>
      <c r="N8" s="19">
        <f t="shared" si="1"/>
        <v>-684.580810546875</v>
      </c>
      <c r="O8" s="19">
        <f t="shared" ref="O8:O15" si="3">IF(J8=0,"-",N8/J8)</f>
        <v>-169.28997008781124</v>
      </c>
      <c r="P8" s="2" t="str" cm="1">
        <f t="array" ref="P8">_xll.BDP(D8,"rtg_moody")</f>
        <v>#N/A N/A</v>
      </c>
      <c r="Q8" s="2" t="str" cm="1">
        <f t="array" ref="Q8">_xll.BDP(E8,"rtg_moody")</f>
        <v>#N/A N/A</v>
      </c>
      <c r="R8" s="34" t="e">
        <f t="shared" si="2"/>
        <v>#VALUE!</v>
      </c>
      <c r="T8" s="2" t="str">
        <f ca="1"/>
        <v>Consumer, Cyclical</v>
      </c>
    </row>
    <row r="9" spans="1:21" x14ac:dyDescent="0.25">
      <c r="A9" s="2" t="str">
        <f ca="1"/>
        <v>AKEFP</v>
      </c>
      <c r="B9" s="15" t="s">
        <v>1155</v>
      </c>
      <c r="C9" s="36" t="str">
        <f ca="1"/>
        <v>-</v>
      </c>
      <c r="D9" s="37" t="s">
        <v>913</v>
      </c>
      <c r="E9" s="37" t="s">
        <v>915</v>
      </c>
      <c r="F9" s="2" t="str" cm="1">
        <f t="array" ref="F9">_xll.BDP(D9,"security_name")</f>
        <v>AKEFP 4 3/4 PERP</v>
      </c>
      <c r="G9" s="2" t="str" cm="1">
        <f t="array" ref="G9">_xll.BDP(E9,"security_name")</f>
        <v>AKEFP 1 1/2 PERP</v>
      </c>
      <c r="H9" s="28" cm="1">
        <f t="array" ref="H9">_xll.BDP(D9,"nxt_call_dt")*1</f>
        <v>44133</v>
      </c>
      <c r="I9" s="28" cm="1">
        <f t="array" ref="I9">_xll.BDP(E9,"nxt_call_dt")*1</f>
        <v>45951</v>
      </c>
      <c r="J9" s="35">
        <f t="shared" si="0"/>
        <v>4.9808219178082194</v>
      </c>
      <c r="K9" s="37" t="s">
        <v>745</v>
      </c>
      <c r="L9" s="19" cm="1">
        <f t="array" ref="L9">_xll.BDP(D9,$K9)</f>
        <v>192.1746826171875</v>
      </c>
      <c r="M9" s="19" cm="1">
        <f t="array" ref="M9">_xll.BDP(E9,$K9)</f>
        <v>296.9754638671875</v>
      </c>
      <c r="N9" s="19">
        <f t="shared" si="1"/>
        <v>104.80078125</v>
      </c>
      <c r="O9" s="19">
        <f t="shared" si="3"/>
        <v>21.040860922029701</v>
      </c>
      <c r="P9" s="2" t="str" cm="1">
        <f t="array" ref="P9">_xll.BDP(D9,"rtg_moody")</f>
        <v>Baa3</v>
      </c>
      <c r="Q9" s="2" t="str" cm="1">
        <f t="array" ref="Q9">_xll.BDP(E9,"rtg_moody")</f>
        <v>Baa3</v>
      </c>
      <c r="R9" s="34" t="e">
        <f t="shared" si="2"/>
        <v>#VALUE!</v>
      </c>
      <c r="T9" s="2" t="str">
        <f ca="1"/>
        <v>Basic Materials</v>
      </c>
    </row>
    <row r="10" spans="1:21" x14ac:dyDescent="0.25">
      <c r="A10" s="2" t="str">
        <f ca="1"/>
        <v>AKFAST</v>
      </c>
      <c r="B10" s="15" t="s">
        <v>1156</v>
      </c>
      <c r="C10" s="36" t="str">
        <f ca="1"/>
        <v>-</v>
      </c>
      <c r="D10" s="37" t="s">
        <v>1052</v>
      </c>
      <c r="E10" s="37" t="s">
        <v>1053</v>
      </c>
      <c r="F10" s="2" t="str" cm="1">
        <f t="array" ref="F10">_xll.BDP(D10,"security_name")</f>
        <v>AKFAST 3 7/8 10/05/78</v>
      </c>
      <c r="G10" s="2" t="str" cm="1">
        <f t="array" ref="G10">_xll.BDP(E10,"security_name")</f>
        <v>AKFAST 2.249 05/17/81</v>
      </c>
      <c r="H10" s="28" cm="1">
        <f t="array" ref="H10">_xll.BDP(D10,"nxt_call_dt")*1</f>
        <v>45115</v>
      </c>
      <c r="I10" s="28" cm="1">
        <f t="array" ref="I10">_xll.BDP(E10,"nxt_call_dt")*1</f>
        <v>46070</v>
      </c>
      <c r="J10" s="35">
        <f t="shared" si="0"/>
        <v>2.6164383561643834</v>
      </c>
      <c r="K10" s="37" t="s">
        <v>745</v>
      </c>
      <c r="L10" s="19" cm="1">
        <f t="array" ref="L10">_xll.BDP(D10,$K10)</f>
        <v>395.20941162109375</v>
      </c>
      <c r="M10" s="19" cm="1">
        <f t="array" ref="M10">_xll.BDP(E10,$K10)</f>
        <v>426.77444458007813</v>
      </c>
      <c r="N10" s="19">
        <f t="shared" si="1"/>
        <v>31.565032958984375</v>
      </c>
      <c r="O10" s="19">
        <f t="shared" si="3"/>
        <v>12.064122544533296</v>
      </c>
      <c r="P10" s="2" t="str" cm="1">
        <f t="array" ref="P10">_xll.BDP(D10,"rtg_moody")</f>
        <v>#N/A N/A</v>
      </c>
      <c r="Q10" s="2" t="str" cm="1">
        <f t="array" ref="Q10">_xll.BDP(E10,"rtg_moody")</f>
        <v>#N/A N/A</v>
      </c>
      <c r="R10" s="34" t="e">
        <f t="shared" si="2"/>
        <v>#VALUE!</v>
      </c>
      <c r="T10" s="2" t="str">
        <f ca="1"/>
        <v>Financial</v>
      </c>
    </row>
    <row r="11" spans="1:21" x14ac:dyDescent="0.25">
      <c r="A11" s="2" t="str">
        <f ca="1"/>
        <v>ALLRNV</v>
      </c>
      <c r="B11" s="15" t="s">
        <v>1157</v>
      </c>
      <c r="C11" s="36" t="str">
        <f ca="1"/>
        <v>single</v>
      </c>
      <c r="D11" s="37" t="s">
        <v>1022</v>
      </c>
      <c r="E11" s="37" t="s">
        <v>1149</v>
      </c>
      <c r="F11" s="2" t="str" cm="1">
        <f t="array" ref="F11">_xll.BDP(D11,"security_name")</f>
        <v>ALLRNV 1 5/8 PERP</v>
      </c>
      <c r="G11" s="2" t="str" cm="1">
        <f t="array" ref="G11">_xll.BDP(E11,"security_name")</f>
        <v>ALLRNV 0 3/8 06/10/30</v>
      </c>
      <c r="H11" s="28" cm="1">
        <f t="array" ref="H11">_xll.BDP(D11,"nxt_call_dt")*1</f>
        <v>45746</v>
      </c>
      <c r="I11" s="28" cm="1">
        <f t="array" ref="I11">_xll.BDP(E11,"nxt_call_dt")*1</f>
        <v>47552</v>
      </c>
      <c r="J11" s="35">
        <f t="shared" si="0"/>
        <v>4.9479452054794519</v>
      </c>
      <c r="K11" s="37" t="s">
        <v>745</v>
      </c>
      <c r="L11" s="19" cm="1">
        <f t="array" ref="L11">_xll.BDP(D11,$K11)</f>
        <v>144.46624755859375</v>
      </c>
      <c r="M11" s="19" cm="1">
        <f t="array" ref="M11">_xll.BDP(E11,$K11)</f>
        <v>43.0673828125</v>
      </c>
      <c r="N11" s="19">
        <f t="shared" si="1"/>
        <v>-101.39886474609375</v>
      </c>
      <c r="O11" s="19">
        <f t="shared" si="3"/>
        <v>-20.493126042261473</v>
      </c>
      <c r="P11" s="2" t="str" cm="1">
        <f t="array" ref="P11">_xll.BDP(D11,"rtg_moody")</f>
        <v>A2</v>
      </c>
      <c r="Q11" s="2" t="str" cm="1">
        <f t="array" ref="Q11">_xll.BDP(E11,"rtg_moody")</f>
        <v>Aa2</v>
      </c>
      <c r="R11" s="34" t="e">
        <f t="shared" si="2"/>
        <v>#VALUE!</v>
      </c>
      <c r="T11" s="2" t="str">
        <f ca="1"/>
        <v>Utilities</v>
      </c>
    </row>
    <row r="12" spans="1:21" x14ac:dyDescent="0.25">
      <c r="A12" s="2" t="str">
        <f ca="1"/>
        <v>AMXLMM</v>
      </c>
      <c r="B12" s="15" t="s">
        <v>1158</v>
      </c>
      <c r="C12" s="36" t="str">
        <f ca="1"/>
        <v>-</v>
      </c>
      <c r="D12" s="37" t="s">
        <v>940</v>
      </c>
      <c r="E12" s="37" t="s">
        <v>940</v>
      </c>
      <c r="F12" s="2" t="str" cm="1">
        <f t="array" ref="F12">_xll.BDP(D12,"security_name")</f>
        <v>AMXLMM 6 3/8 09/06/73</v>
      </c>
      <c r="G12" s="2" t="str" cm="1">
        <f t="array" ref="G12">_xll.BDP(E12,"security_name")</f>
        <v>AMXLMM 6 3/8 09/06/73</v>
      </c>
      <c r="H12" s="28" cm="1">
        <f t="array" ref="H12">_xll.BDP(D12,"nxt_call_dt")*1</f>
        <v>44080</v>
      </c>
      <c r="I12" s="28" cm="1">
        <f t="array" ref="I12">_xll.BDP(E12,"nxt_call_dt")*1</f>
        <v>44080</v>
      </c>
      <c r="J12" s="35">
        <f t="shared" ref="J12" si="4">(I12-H12)/365</f>
        <v>0</v>
      </c>
      <c r="K12" s="37" t="s">
        <v>745</v>
      </c>
      <c r="L12" s="19" cm="1">
        <f t="array" ref="L12">_xll.BDP(D12,$K12)</f>
        <v>355.99789428710938</v>
      </c>
      <c r="M12" s="19" cm="1">
        <f t="array" ref="M12">_xll.BDP(E12,$K12)</f>
        <v>355.99789428710938</v>
      </c>
      <c r="N12" s="19">
        <f t="shared" si="1"/>
        <v>0</v>
      </c>
      <c r="O12" s="19" t="str">
        <f t="shared" si="3"/>
        <v>-</v>
      </c>
      <c r="P12" s="2" t="str" cm="1">
        <f t="array" ref="P12">_xll.BDP(D12,"rtg_moody")</f>
        <v>Baa2</v>
      </c>
      <c r="Q12" s="2" t="str" cm="1">
        <f t="array" ref="Q12">_xll.BDP(E12,"rtg_moody")</f>
        <v>Baa2</v>
      </c>
      <c r="R12" s="34" t="str">
        <f>IF(O12="-","-",(O12-$O$3)/(2*$O$4))</f>
        <v>-</v>
      </c>
      <c r="T12" s="2" t="str">
        <f ca="1"/>
        <v>Communications</v>
      </c>
    </row>
    <row r="13" spans="1:21" x14ac:dyDescent="0.25">
      <c r="A13" s="2" t="str">
        <f ca="1"/>
        <v>ANNGR</v>
      </c>
      <c r="B13" s="15" t="s">
        <v>1159</v>
      </c>
      <c r="C13" s="36" t="str">
        <f ca="1"/>
        <v>single</v>
      </c>
      <c r="D13" s="37" t="s">
        <v>1049</v>
      </c>
      <c r="E13" s="37" t="str">
        <f>D13</f>
        <v>EK642935 Corp</v>
      </c>
      <c r="F13" s="2" t="str" cm="1">
        <f t="array" ref="F13">_xll.BDP(D13,"security_name")</f>
        <v>ANNGR 4 PERP</v>
      </c>
      <c r="G13" s="2" t="str" cm="1">
        <f t="array" ref="G13">_xll.BDP(E13,"security_name")</f>
        <v>ANNGR 4 PERP</v>
      </c>
      <c r="H13" s="28" cm="1">
        <f t="array" ref="H13">_xll.BDP(D13,"nxt_call_dt")*1</f>
        <v>44547</v>
      </c>
      <c r="I13" s="28" cm="1">
        <f t="array" ref="I13">_xll.BDP(E13,"nxt_call_dt")*1</f>
        <v>44547</v>
      </c>
      <c r="J13" s="35">
        <f t="shared" ref="J13" si="5">(I13-H13)/365</f>
        <v>0</v>
      </c>
      <c r="K13" s="37" t="s">
        <v>745</v>
      </c>
      <c r="L13" s="19" cm="1">
        <f t="array" ref="L13">_xll.BDP(D13,$K13)</f>
        <v>234.26416015625</v>
      </c>
      <c r="M13" s="19" cm="1">
        <f t="array" ref="M13">_xll.BDP(E13,$K13)</f>
        <v>234.26416015625</v>
      </c>
      <c r="N13" s="19">
        <f t="shared" si="1"/>
        <v>0</v>
      </c>
      <c r="O13" s="19" t="str">
        <f t="shared" si="3"/>
        <v>-</v>
      </c>
      <c r="P13" s="2" t="str" cm="1">
        <f t="array" ref="P13">_xll.BDP(D13,"rtg_moody")</f>
        <v>#N/A N/A</v>
      </c>
      <c r="Q13" s="2" t="str" cm="1">
        <f t="array" ref="Q13">_xll.BDP(E13,"rtg_moody")</f>
        <v>#N/A N/A</v>
      </c>
      <c r="R13" s="34" t="str">
        <f t="shared" ref="R13:R74" si="6">IF(O13="-","-",(O13-$O$3)/(2*$O$4))</f>
        <v>-</v>
      </c>
      <c r="T13" s="2" t="str">
        <f ca="1"/>
        <v>Financial</v>
      </c>
    </row>
    <row r="14" spans="1:21" x14ac:dyDescent="0.25">
      <c r="A14" s="2" t="str">
        <f ca="1"/>
        <v>ARNDTN</v>
      </c>
      <c r="B14" s="15" t="s">
        <v>1160</v>
      </c>
      <c r="C14" s="36" t="str">
        <f ca="1"/>
        <v>-</v>
      </c>
      <c r="D14" s="37" t="s">
        <v>1062</v>
      </c>
      <c r="E14" s="37" t="s">
        <v>1061</v>
      </c>
      <c r="F14" s="2" t="str" cm="1">
        <f t="array" ref="F14">_xll.BDP(D14,"security_name")</f>
        <v>ARNDTN 5 1/4 PERP</v>
      </c>
      <c r="G14" s="2" t="str" cm="1">
        <f t="array" ref="G14">_xll.BDP(E14,"security_name")</f>
        <v>ARNDTN 2 7/8 PERP</v>
      </c>
      <c r="H14" s="28" cm="1">
        <f t="array" ref="H14">_xll.BDP(D14,"nxt_call_dt")*1</f>
        <v>45128</v>
      </c>
      <c r="I14" s="28" cm="1">
        <f t="array" ref="I14">_xll.BDP(E14,"nxt_call_dt")*1</f>
        <v>45669</v>
      </c>
      <c r="J14" s="35">
        <f t="shared" ref="J14" si="7">(I14-H14)/365</f>
        <v>1.4821917808219178</v>
      </c>
      <c r="K14" s="37" t="s">
        <v>745</v>
      </c>
      <c r="L14" s="19" cm="1">
        <f t="array" ref="L14">_xll.BDP(D14,$K14)</f>
        <v>485.09848022460938</v>
      </c>
      <c r="M14" s="19" cm="1">
        <f t="array" ref="M14">_xll.BDP(E14,$K14)</f>
        <v>448.206298828125</v>
      </c>
      <c r="N14" s="19">
        <f t="shared" si="1"/>
        <v>-36.892181396484375</v>
      </c>
      <c r="O14" s="19">
        <f t="shared" si="3"/>
        <v>-24.890288742544911</v>
      </c>
      <c r="P14" s="2" t="str" cm="1">
        <f t="array" ref="P14">_xll.BDP(D14,"rtg_moody")</f>
        <v>#N/A N/A</v>
      </c>
      <c r="Q14" s="2" t="str" cm="1">
        <f t="array" ref="Q14">_xll.BDP(E14,"rtg_moody")</f>
        <v>#N/A N/A</v>
      </c>
      <c r="R14" s="34" t="e">
        <f t="shared" si="6"/>
        <v>#VALUE!</v>
      </c>
      <c r="T14" s="2" t="str">
        <f ca="1"/>
        <v>Financial</v>
      </c>
    </row>
    <row r="15" spans="1:21" x14ac:dyDescent="0.25">
      <c r="A15" s="2" t="str">
        <f ca="1"/>
        <v>BALDER</v>
      </c>
      <c r="B15" s="15" t="s">
        <v>1161</v>
      </c>
      <c r="C15" s="36" t="str">
        <f ca="1"/>
        <v>single</v>
      </c>
      <c r="D15" s="37" t="s">
        <v>1054</v>
      </c>
      <c r="E15" s="37" t="str">
        <f>D15</f>
        <v>AO971106 Corp</v>
      </c>
      <c r="F15" s="2" t="str" cm="1">
        <f t="array" ref="F15">_xll.BDP(D15,"security_name")</f>
        <v>BALDER 3 03/07/78</v>
      </c>
      <c r="G15" s="2" t="str" cm="1">
        <f t="array" ref="G15">_xll.BDP(E15,"security_name")</f>
        <v>BALDER 3 03/07/78</v>
      </c>
      <c r="H15" s="28" cm="1">
        <f t="array" ref="H15">_xll.BDP(D15,"nxt_call_dt")*1</f>
        <v>44992</v>
      </c>
      <c r="I15" s="28" cm="1">
        <f t="array" ref="I15">_xll.BDP(E15,"nxt_call_dt")*1</f>
        <v>44992</v>
      </c>
      <c r="J15" s="35">
        <f t="shared" ref="J15" si="8">(I15-H15)/365</f>
        <v>0</v>
      </c>
      <c r="K15" s="37" t="s">
        <v>745</v>
      </c>
      <c r="L15" s="19" cm="1">
        <f t="array" ref="L15">_xll.BDP(D15,$K15)</f>
        <v>483.68630981445313</v>
      </c>
      <c r="M15" s="19" cm="1">
        <f t="array" ref="M15">_xll.BDP(E15,$K15)</f>
        <v>483.68630981445313</v>
      </c>
      <c r="N15" s="19">
        <f t="shared" si="1"/>
        <v>0</v>
      </c>
      <c r="O15" s="19" t="str">
        <f t="shared" si="3"/>
        <v>-</v>
      </c>
      <c r="P15" s="2" t="str" cm="1">
        <f t="array" ref="P15">_xll.BDP(D15,"rtg_moody")</f>
        <v>Ba2u</v>
      </c>
      <c r="Q15" s="2" t="str" cm="1">
        <f t="array" ref="Q15">_xll.BDP(E15,"rtg_moody")</f>
        <v>Ba2u</v>
      </c>
      <c r="R15" s="34" t="str">
        <f t="shared" si="6"/>
        <v>-</v>
      </c>
      <c r="T15" s="2" t="str">
        <f ca="1"/>
        <v>Financial</v>
      </c>
    </row>
    <row r="16" spans="1:21" x14ac:dyDescent="0.25">
      <c r="A16" s="2" t="str">
        <f ca="1"/>
        <v>BAYNGR</v>
      </c>
      <c r="B16" s="15" t="s">
        <v>1162</v>
      </c>
      <c r="C16" s="36" t="str">
        <f ca="1"/>
        <v>-</v>
      </c>
      <c r="D16" s="37" t="s">
        <v>903</v>
      </c>
      <c r="E16" s="37" t="s">
        <v>904</v>
      </c>
      <c r="F16" s="2" t="str" cm="1">
        <f t="array" ref="F16">_xll.BDP(D16,"security_name")</f>
        <v>BAYNGR 3 3/4 07/01/74</v>
      </c>
      <c r="G16" s="2" t="str" cm="1">
        <f t="array" ref="G16">_xll.BDP(E16,"security_name")</f>
        <v>BAYNGR 2 3/8 11/12/79</v>
      </c>
      <c r="H16" s="28" cm="1">
        <f t="array" ref="H16">_xll.BDP(D16,"nxt_call_dt")*1</f>
        <v>45474</v>
      </c>
      <c r="I16" s="28" cm="1">
        <f t="array" ref="I16">_xll.BDP(E16,"nxt_call_dt")*1</f>
        <v>45700</v>
      </c>
      <c r="J16" s="35">
        <f t="shared" ref="J16" si="9">(I16-H16)/365</f>
        <v>0.61917808219178083</v>
      </c>
      <c r="K16" s="37" t="s">
        <v>745</v>
      </c>
      <c r="L16" s="19" cm="1">
        <f t="array" ref="L16">_xll.BDP(D16,$K16)</f>
        <v>297.72036743164063</v>
      </c>
      <c r="M16" s="19" cm="1">
        <f t="array" ref="M16">_xll.BDP(E16,$K16)</f>
        <v>320.48428344726563</v>
      </c>
      <c r="N16" s="19">
        <f t="shared" si="1"/>
        <v>22.763916015625</v>
      </c>
      <c r="O16" s="19">
        <f t="shared" ref="O16" si="10">IF(J16=0,"-",N16/J16)</f>
        <v>36.764731618155423</v>
      </c>
      <c r="P16" s="2" t="str" cm="1">
        <f t="array" ref="P16">_xll.BDP(D16,"rtg_moody")</f>
        <v>Baa3</v>
      </c>
      <c r="Q16" s="2" t="str" cm="1">
        <f t="array" ref="Q16">_xll.BDP(E16,"rtg_moody")</f>
        <v>Baa3</v>
      </c>
      <c r="R16" s="34" t="e">
        <f t="shared" si="6"/>
        <v>#VALUE!</v>
      </c>
      <c r="T16" s="2" t="str">
        <f ca="1"/>
        <v>Consumer, Non-cyclical</v>
      </c>
    </row>
    <row r="17" spans="1:20" x14ac:dyDescent="0.25">
      <c r="A17" s="2" t="str">
        <f ca="1"/>
        <v>BERTEL</v>
      </c>
      <c r="B17" s="15" t="s">
        <v>1163</v>
      </c>
      <c r="C17" s="36" t="str">
        <f ca="1"/>
        <v>-</v>
      </c>
      <c r="D17" s="37" t="s">
        <v>941</v>
      </c>
      <c r="E17" s="37" t="s">
        <v>942</v>
      </c>
      <c r="F17" s="2" t="str" cm="1">
        <f t="array" ref="F17">_xll.BDP(D17,"security_name")</f>
        <v>BERTEL 3 04/23/75</v>
      </c>
      <c r="G17" s="2" t="str" cm="1">
        <f t="array" ref="G17">_xll.BDP(E17,"security_name")</f>
        <v>BERTEL 3 1/2 04/23/75</v>
      </c>
      <c r="H17" s="28" cm="1">
        <f t="array" ref="H17">_xll.BDP(D17,"nxt_call_dt")*1</f>
        <v>45039</v>
      </c>
      <c r="I17" s="28" cm="1">
        <f t="array" ref="I17">_xll.BDP(E17,"nxt_call_dt")*1</f>
        <v>46500</v>
      </c>
      <c r="J17" s="35">
        <f t="shared" ref="J17" si="11">(I17-H17)/365</f>
        <v>4.0027397260273974</v>
      </c>
      <c r="K17" s="37" t="s">
        <v>745</v>
      </c>
      <c r="L17" s="19" cm="1">
        <f t="array" ref="L17">_xll.BDP(D17,$K17)</f>
        <v>349.86734008789063</v>
      </c>
      <c r="M17" s="19" cm="1">
        <f t="array" ref="M17">_xll.BDP(E17,$K17)</f>
        <v>370.4114990234375</v>
      </c>
      <c r="N17" s="19">
        <f t="shared" si="1"/>
        <v>20.544158935546875</v>
      </c>
      <c r="O17" s="19">
        <f t="shared" ref="O17:O18" si="12">IF(J17=0,"-",N17/J17)</f>
        <v>5.1325243062796782</v>
      </c>
      <c r="P17" s="2" t="str" cm="1">
        <f t="array" ref="P17">_xll.BDP(D17,"rtg_moody")</f>
        <v>Ba1</v>
      </c>
      <c r="Q17" s="2" t="str" cm="1">
        <f t="array" ref="Q17">_xll.BDP(E17,"rtg_moody")</f>
        <v>Ba1</v>
      </c>
      <c r="R17" s="34" t="e">
        <f t="shared" si="6"/>
        <v>#VALUE!</v>
      </c>
      <c r="T17" s="2" t="str">
        <f ca="1"/>
        <v>Communications</v>
      </c>
    </row>
    <row r="18" spans="1:20" x14ac:dyDescent="0.25">
      <c r="A18" s="2" t="str">
        <f ca="1"/>
        <v>BHP</v>
      </c>
      <c r="B18" s="15" t="s">
        <v>1164</v>
      </c>
      <c r="C18" s="36" t="str">
        <f ca="1"/>
        <v>-</v>
      </c>
      <c r="D18" s="37" t="s">
        <v>938</v>
      </c>
      <c r="E18" s="37" t="s">
        <v>936</v>
      </c>
      <c r="F18" s="2" t="str" cm="1">
        <f t="array" ref="F18">_xll.BDP(D18,"security_name")</f>
        <v>BHP 6 1/2 10/22/77</v>
      </c>
      <c r="G18" s="2" t="str" cm="1">
        <f t="array" ref="G18">_xll.BDP(E18,"security_name")</f>
        <v>BHP 6 3/4 10/19/75</v>
      </c>
      <c r="H18" s="28" cm="1">
        <f t="array" ref="H18">_xll.BDP(D18,"nxt_call_dt")*1</f>
        <v>44856</v>
      </c>
      <c r="I18" s="28" cm="1">
        <f t="array" ref="I18">_xll.BDP(E18,"nxt_call_dt")*1</f>
        <v>45950</v>
      </c>
      <c r="J18" s="35">
        <f t="shared" ref="J18" si="13">(I18-H18)/365</f>
        <v>2.9972602739726026</v>
      </c>
      <c r="K18" s="37" t="s">
        <v>1083</v>
      </c>
      <c r="L18" s="19" cm="1">
        <f t="array" ref="L18">_xll.BDP(D18,$K18)</f>
        <v>228.16599540966629</v>
      </c>
      <c r="M18" s="19" cm="1">
        <f t="array" ref="M18">_xll.BDP(E18,$K18)</f>
        <v>307.84521624100671</v>
      </c>
      <c r="N18" s="19">
        <f t="shared" si="1"/>
        <v>79.679220831340416</v>
      </c>
      <c r="O18" s="19">
        <f t="shared" si="12"/>
        <v>26.584017919048677</v>
      </c>
      <c r="P18" s="2" t="str" cm="1">
        <f t="array" ref="P18">_xll.BDP(D18,"rtg_moody")</f>
        <v>Baa1</v>
      </c>
      <c r="Q18" s="2" t="str" cm="1">
        <f t="array" ref="Q18">_xll.BDP(E18,"rtg_moody")</f>
        <v>Baa1</v>
      </c>
      <c r="R18" s="34" t="e">
        <f t="shared" si="6"/>
        <v>#VALUE!</v>
      </c>
      <c r="T18" s="2" t="str">
        <f ca="1"/>
        <v>Basic Materials</v>
      </c>
    </row>
    <row r="19" spans="1:20" x14ac:dyDescent="0.25">
      <c r="A19" s="2" t="str">
        <f ca="1"/>
        <v>BNFP</v>
      </c>
      <c r="B19" s="15" t="s">
        <v>1165</v>
      </c>
      <c r="C19" s="36" t="str">
        <f ca="1"/>
        <v>-</v>
      </c>
      <c r="D19" s="37" t="s">
        <v>906</v>
      </c>
      <c r="E19" s="37" t="s">
        <v>906</v>
      </c>
      <c r="F19" s="2" t="str" cm="1">
        <f t="array" ref="F19">_xll.BDP(D19,"security_name")</f>
        <v>BNFP 1 3/4 PERP</v>
      </c>
      <c r="G19" s="2" t="str" cm="1">
        <f t="array" ref="G19">_xll.BDP(E19,"security_name")</f>
        <v>BNFP 1 3/4 PERP</v>
      </c>
      <c r="H19" s="28" cm="1">
        <f t="array" ref="H19">_xll.BDP(D19,"nxt_call_dt")*1</f>
        <v>45012</v>
      </c>
      <c r="I19" s="28" cm="1">
        <f t="array" ref="I19">_xll.BDP(E19,"nxt_call_dt")*1</f>
        <v>45012</v>
      </c>
      <c r="J19" s="35">
        <f t="shared" ref="J19" si="14">(I19-H19)/365</f>
        <v>0</v>
      </c>
      <c r="K19" s="37" t="s">
        <v>745</v>
      </c>
      <c r="L19" s="19" cm="1">
        <f t="array" ref="L19">_xll.BDP(D19,$K19)</f>
        <v>212.73809814453125</v>
      </c>
      <c r="M19" s="19" cm="1">
        <f t="array" ref="M19">_xll.BDP(E19,$K19)</f>
        <v>212.73809814453125</v>
      </c>
      <c r="N19" s="19">
        <f t="shared" si="1"/>
        <v>0</v>
      </c>
      <c r="O19" s="19" t="str">
        <f t="shared" ref="O19" si="15">IF(J19=0,"-",N19/J19)</f>
        <v>-</v>
      </c>
      <c r="P19" s="2" t="str" cm="1">
        <f t="array" ref="P19">_xll.BDP(D19,"rtg_moody")</f>
        <v>Baa3</v>
      </c>
      <c r="Q19" s="2" t="str" cm="1">
        <f t="array" ref="Q19">_xll.BDP(E19,"rtg_moody")</f>
        <v>Baa3</v>
      </c>
      <c r="R19" s="34" t="str">
        <f t="shared" si="6"/>
        <v>-</v>
      </c>
      <c r="T19" s="2" t="str">
        <f ca="1"/>
        <v>Consumer, Non-cyclical</v>
      </c>
    </row>
    <row r="20" spans="1:20" x14ac:dyDescent="0.25">
      <c r="A20" s="2" t="str">
        <f ca="1"/>
        <v>BRITEL</v>
      </c>
      <c r="B20" s="15" t="s">
        <v>1166</v>
      </c>
      <c r="C20" s="36" t="str">
        <f ca="1"/>
        <v>single</v>
      </c>
      <c r="D20" s="37" t="s">
        <v>969</v>
      </c>
      <c r="E20" s="37" t="str">
        <f>D20</f>
        <v>BG013162 Corp</v>
      </c>
      <c r="F20" s="2" t="str" cm="1">
        <f t="array" ref="F20">_xll.BDP(D20,"security_name")</f>
        <v>BRITEL 1.874 08/18/80</v>
      </c>
      <c r="G20" s="2" t="str" cm="1">
        <f t="array" ref="G20">_xll.BDP(E20,"security_name")</f>
        <v>BRITEL 1.874 08/18/80</v>
      </c>
      <c r="H20" s="28" cm="1">
        <f t="array" ref="H20">_xll.BDP(D20,"nxt_call_dt")*1</f>
        <v>45795</v>
      </c>
      <c r="I20" s="28" cm="1">
        <f t="array" ref="I20">_xll.BDP(E20,"nxt_call_dt")*1</f>
        <v>45795</v>
      </c>
      <c r="J20" s="35">
        <f t="shared" ref="J20" si="16">(I20-H20)/365</f>
        <v>0</v>
      </c>
      <c r="K20" s="37" t="s">
        <v>745</v>
      </c>
      <c r="L20" s="19" cm="1">
        <f t="array" ref="L20">_xll.BDP(D20,$K20)</f>
        <v>386.07455444335938</v>
      </c>
      <c r="M20" s="19" cm="1">
        <f t="array" ref="M20">_xll.BDP(E20,$K20)</f>
        <v>386.07455444335938</v>
      </c>
      <c r="N20" s="19">
        <f t="shared" si="1"/>
        <v>0</v>
      </c>
      <c r="O20" s="19" t="str">
        <f t="shared" ref="O20" si="17">IF(J20=0,"-",N20/J20)</f>
        <v>-</v>
      </c>
      <c r="P20" s="2" t="str" cm="1">
        <f t="array" ref="P20">_xll.BDP(D20,"rtg_moody")</f>
        <v>Ba1</v>
      </c>
      <c r="Q20" s="2" t="str" cm="1">
        <f t="array" ref="Q20">_xll.BDP(E20,"rtg_moody")</f>
        <v>Ba1</v>
      </c>
      <c r="R20" s="34" t="str">
        <f t="shared" si="6"/>
        <v>-</v>
      </c>
      <c r="T20" s="2" t="str">
        <f ca="1"/>
        <v>Communications</v>
      </c>
    </row>
    <row r="21" spans="1:20" x14ac:dyDescent="0.25">
      <c r="A21" s="2" t="str">
        <f ca="1"/>
        <v>CNALN</v>
      </c>
      <c r="B21" s="15" t="s">
        <v>1167</v>
      </c>
      <c r="C21" s="36" t="str">
        <f ca="1"/>
        <v>-</v>
      </c>
      <c r="D21" s="37" t="s">
        <v>1013</v>
      </c>
      <c r="E21" s="37" t="s">
        <v>1014</v>
      </c>
      <c r="F21" s="2" t="str" cm="1">
        <f t="array" ref="F21">_xll.BDP(D21,"security_name")</f>
        <v>CNALN 3 04/10/76</v>
      </c>
      <c r="G21" s="2" t="str" cm="1">
        <f t="array" ref="G21">_xll.BDP(E21,"security_name")</f>
        <v>CNALN 5 1/4 04/10/75</v>
      </c>
      <c r="H21" s="28" cm="1">
        <f t="array" ref="H21">_xll.BDP(D21,"nxt_call_dt")*1</f>
        <v>44296</v>
      </c>
      <c r="I21" s="28" cm="1">
        <f t="array" ref="I21">_xll.BDP(E21,"nxt_call_dt")*1</f>
        <v>45757</v>
      </c>
      <c r="J21" s="35">
        <f t="shared" ref="J21" si="18">(I21-H21)/365</f>
        <v>4.0027397260273974</v>
      </c>
      <c r="K21" s="37" t="s">
        <v>745</v>
      </c>
      <c r="L21" s="19" cm="1">
        <f t="array" ref="L21">_xll.BDP(D21,$K21)</f>
        <v>474.64453125</v>
      </c>
      <c r="M21" s="19" cm="1">
        <f t="array" ref="M21">_xll.BDP(E21,$K21)</f>
        <v>488.88641357421875</v>
      </c>
      <c r="N21" s="19">
        <f t="shared" si="1"/>
        <v>14.24188232421875</v>
      </c>
      <c r="O21" s="19">
        <f t="shared" ref="O21" si="19">IF(J21=0,"-",N21/J21)</f>
        <v>3.558033571758962</v>
      </c>
      <c r="P21" s="2" t="str" cm="1">
        <f t="array" ref="P21">_xll.BDP(D21,"rtg_moody")</f>
        <v>Ba1</v>
      </c>
      <c r="Q21" s="2" t="str" cm="1">
        <f t="array" ref="Q21">_xll.BDP(E21,"rtg_moody")</f>
        <v>Ba1</v>
      </c>
      <c r="R21" s="34" t="e">
        <f t="shared" si="6"/>
        <v>#VALUE!</v>
      </c>
      <c r="T21" s="2" t="str">
        <f ca="1"/>
        <v>Utilities</v>
      </c>
    </row>
    <row r="22" spans="1:20" x14ac:dyDescent="0.25">
      <c r="A22" s="2" t="str">
        <f ca="1"/>
        <v>COFP</v>
      </c>
      <c r="B22" s="15" t="s">
        <v>1168</v>
      </c>
      <c r="C22" s="36" t="str">
        <f ca="1"/>
        <v>single</v>
      </c>
      <c r="D22" s="37" t="s">
        <v>1071</v>
      </c>
      <c r="E22" s="37" t="str">
        <f>D22</f>
        <v>EJ891119 Corp</v>
      </c>
      <c r="F22" s="2" t="str" cm="1">
        <f t="array" ref="F22">_xll.BDP(D22,"security_name")</f>
        <v>COFP 3.992 PERP</v>
      </c>
      <c r="G22" s="2" t="str" cm="1">
        <f t="array" ref="G22">_xll.BDP(E22,"security_name")</f>
        <v>COFP 3.992 PERP</v>
      </c>
      <c r="H22" s="28" cm="1">
        <f t="array" ref="H22">_xll.BDP(D22,"nxt_call_dt")*1</f>
        <v>45322</v>
      </c>
      <c r="I22" s="28" cm="1">
        <f t="array" ref="I22">_xll.BDP(E22,"nxt_call_dt")*1</f>
        <v>45322</v>
      </c>
      <c r="J22" s="35">
        <f t="shared" ref="J22:J26" si="20">(I22-H22)/365</f>
        <v>0</v>
      </c>
      <c r="K22" s="37" t="s">
        <v>745</v>
      </c>
      <c r="L22" s="19" cm="1">
        <f t="array" ref="L22">_xll.BDP(D22,$K22)</f>
        <v>2760.4619140625</v>
      </c>
      <c r="M22" s="19" cm="1">
        <f t="array" ref="M22">_xll.BDP(E22,$K22)</f>
        <v>2760.4619140625</v>
      </c>
      <c r="N22" s="19">
        <f t="shared" ref="N22:N26" si="21">M22-L22</f>
        <v>0</v>
      </c>
      <c r="O22" s="19" t="str">
        <f t="shared" ref="O22:O26" si="22">IF(J22=0,"-",N22/J22)</f>
        <v>-</v>
      </c>
      <c r="P22" s="2" t="str" cm="1">
        <f t="array" ref="P22">_xll.BDP(D22,"rtg_moody")</f>
        <v>Caa1</v>
      </c>
      <c r="Q22" s="2" t="str" cm="1">
        <f t="array" ref="Q22">_xll.BDP(E22,"rtg_moody")</f>
        <v>Caa1</v>
      </c>
      <c r="R22" s="34" t="str">
        <f t="shared" si="6"/>
        <v>-</v>
      </c>
      <c r="T22" s="2" t="str">
        <f ca="1"/>
        <v>Consumer, Non-cyclical</v>
      </c>
    </row>
    <row r="23" spans="1:20" x14ac:dyDescent="0.25">
      <c r="A23" s="2" t="str">
        <f ca="1"/>
        <v>CPIPGR</v>
      </c>
      <c r="B23" s="15" t="s">
        <v>1169</v>
      </c>
      <c r="C23" s="36" t="str">
        <f ca="1"/>
        <v>-</v>
      </c>
      <c r="D23" s="37" t="s">
        <v>1067</v>
      </c>
      <c r="E23" s="37" t="s">
        <v>1068</v>
      </c>
      <c r="F23" s="2" t="str" cm="1">
        <f t="array" ref="F23">_xll.BDP(D23,"security_name")</f>
        <v>CPIPGR 4 3/8 PERP</v>
      </c>
      <c r="G23" s="2" t="str" cm="1">
        <f t="array" ref="G23">_xll.BDP(E23,"security_name")</f>
        <v>CPIPGR 4 7/8 PERP</v>
      </c>
      <c r="H23" s="28" cm="1">
        <f t="array" ref="H23">_xll.BDP(D23,"nxt_call_dt")*1</f>
        <v>45147</v>
      </c>
      <c r="I23" s="28" cm="1">
        <f t="array" ref="I23">_xll.BDP(E23,"nxt_call_dt")*1</f>
        <v>45854</v>
      </c>
      <c r="J23" s="35">
        <f t="shared" si="20"/>
        <v>1.9369863013698629</v>
      </c>
      <c r="K23" s="37" t="s">
        <v>745</v>
      </c>
      <c r="L23" s="19" cm="1">
        <f t="array" ref="L23">_xll.BDP(D23,$K23)</f>
        <v>548.72906494140625</v>
      </c>
      <c r="M23" s="19" cm="1">
        <f t="array" ref="M23">_xll.BDP(E23,$K23)</f>
        <v>556.5550537109375</v>
      </c>
      <c r="N23" s="19">
        <f t="shared" si="21"/>
        <v>7.82598876953125</v>
      </c>
      <c r="O23" s="19">
        <f t="shared" si="22"/>
        <v>4.0402912317947752</v>
      </c>
      <c r="P23" s="2" t="str" cm="1">
        <f t="array" ref="P23">_xll.BDP(D23,"rtg_moody")</f>
        <v>Ba1</v>
      </c>
      <c r="Q23" s="2" t="str" cm="1">
        <f t="array" ref="Q23">_xll.BDP(E23,"rtg_moody")</f>
        <v>Ba1</v>
      </c>
      <c r="R23" s="34" t="e">
        <f t="shared" si="6"/>
        <v>#VALUE!</v>
      </c>
      <c r="T23" s="2" t="str">
        <f ca="1"/>
        <v>Financial</v>
      </c>
    </row>
    <row r="24" spans="1:20" x14ac:dyDescent="0.25">
      <c r="A24" s="2" t="str">
        <f ca="1"/>
        <v>DBHNGR</v>
      </c>
      <c r="B24" s="15" t="s">
        <v>1170</v>
      </c>
      <c r="C24" s="36" t="str">
        <f ca="1"/>
        <v>-</v>
      </c>
      <c r="D24" s="37" t="s">
        <v>919</v>
      </c>
      <c r="E24" s="37" t="s">
        <v>920</v>
      </c>
      <c r="F24" s="2" t="str" cm="1">
        <f t="array" ref="F24">_xll.BDP(D24,"security_name")</f>
        <v>DBHNGR 0.95 PERP</v>
      </c>
      <c r="G24" s="2" t="str" cm="1">
        <f t="array" ref="G24">_xll.BDP(E24,"security_name")</f>
        <v>DBHNGR 1.6 PERP</v>
      </c>
      <c r="H24" s="28" cm="1">
        <f t="array" ref="H24">_xll.BDP(D24,"nxt_call_dt")*1</f>
        <v>45679</v>
      </c>
      <c r="I24" s="28" cm="1">
        <f t="array" ref="I24">_xll.BDP(E24,"nxt_call_dt")*1</f>
        <v>47317</v>
      </c>
      <c r="J24" s="35">
        <f t="shared" si="20"/>
        <v>4.4876712328767123</v>
      </c>
      <c r="K24" s="37" t="s">
        <v>745</v>
      </c>
      <c r="L24" s="19" cm="1">
        <f t="array" ref="L24">_xll.BDP(D24,$K24)</f>
        <v>202.83432006835938</v>
      </c>
      <c r="M24" s="19" cm="1">
        <f t="array" ref="M24">_xll.BDP(E24,$K24)</f>
        <v>208.31512451171875</v>
      </c>
      <c r="N24" s="19">
        <f t="shared" si="21"/>
        <v>5.480804443359375</v>
      </c>
      <c r="O24" s="19">
        <f t="shared" si="22"/>
        <v>1.2213025774274553</v>
      </c>
      <c r="P24" s="2" t="str" cm="1">
        <f t="array" ref="P24">_xll.BDP(D24,"rtg_moody")</f>
        <v>A2</v>
      </c>
      <c r="Q24" s="2" t="str" cm="1">
        <f t="array" ref="Q24">_xll.BDP(E24,"rtg_moody")</f>
        <v>A2</v>
      </c>
      <c r="R24" s="34" t="e">
        <f t="shared" si="6"/>
        <v>#VALUE!</v>
      </c>
      <c r="T24" s="2" t="str">
        <f ca="1"/>
        <v>Industrial</v>
      </c>
    </row>
    <row r="25" spans="1:20" x14ac:dyDescent="0.25">
      <c r="A25" s="2" t="str">
        <f ca="1"/>
        <v>DBOERS</v>
      </c>
      <c r="B25" s="15" t="s">
        <v>1121</v>
      </c>
      <c r="C25" s="36" t="str">
        <f ca="1"/>
        <v>single</v>
      </c>
      <c r="D25" s="37" t="s">
        <v>1048</v>
      </c>
      <c r="E25" s="37" t="s">
        <v>1110</v>
      </c>
      <c r="F25" s="2" t="str" cm="1">
        <f t="array" ref="F25">_xll.BDP(D25,"security_name")</f>
        <v>DBOERS 2 3/4 02/05/41</v>
      </c>
      <c r="G25" s="2" t="str" cm="1">
        <f t="array" ref="G25">_xll.BDP(E25,"security_name")</f>
        <v>DBOERS 1 1/4 06/16/47</v>
      </c>
      <c r="H25" s="28" cm="1">
        <f t="array" ref="H25">_xll.BDP(D25,"nxt_call_dt")*1</f>
        <v>44140</v>
      </c>
      <c r="I25" s="28" cm="1">
        <f t="array" ref="I25">_xll.BDP(E25,"nxt_call_dt")*1</f>
        <v>46462</v>
      </c>
      <c r="J25" s="35">
        <f t="shared" si="20"/>
        <v>6.3616438356164382</v>
      </c>
      <c r="K25" s="37" t="s">
        <v>745</v>
      </c>
      <c r="L25" s="19" cm="1">
        <f t="array" ref="L25">_xll.BDP(D25,$K25)</f>
        <v>54.953292846679688</v>
      </c>
      <c r="M25" s="19" cm="1">
        <f t="array" ref="M25">_xll.BDP(E25,$K25)</f>
        <v>151.86929321289063</v>
      </c>
      <c r="N25" s="19">
        <f t="shared" si="21"/>
        <v>96.916000366210938</v>
      </c>
      <c r="O25" s="19">
        <f t="shared" si="22"/>
        <v>15.234427275481048</v>
      </c>
      <c r="P25" s="2" t="str" cm="1">
        <f t="array" ref="P25">_xll.BDP(D25,"rtg_moody")</f>
        <v>#N/A N/A</v>
      </c>
      <c r="Q25" s="2" t="str" cm="1">
        <f t="array" ref="Q25">_xll.BDP(E25,"rtg_moody")</f>
        <v>#N/A N/A</v>
      </c>
      <c r="R25" s="34" t="e">
        <f t="shared" si="6"/>
        <v>#VALUE!</v>
      </c>
      <c r="T25" s="2" t="str">
        <f ca="1"/>
        <v>Financial</v>
      </c>
    </row>
    <row r="26" spans="1:20" x14ac:dyDescent="0.25">
      <c r="A26" s="2" t="str">
        <f ca="1"/>
        <v>ECLEAR</v>
      </c>
      <c r="B26" s="15" t="s">
        <v>1171</v>
      </c>
      <c r="C26" s="36" t="str">
        <f ca="1"/>
        <v>single</v>
      </c>
      <c r="D26" s="37" t="s">
        <v>1074</v>
      </c>
      <c r="E26" s="37" t="str">
        <f>D26</f>
        <v>AR887333 Corp</v>
      </c>
      <c r="F26" s="2" t="str" cm="1">
        <f t="array" ref="F26">_xll.BDP(D26,"security_name")</f>
        <v>ECLEAR 2 5/8 04/11/48</v>
      </c>
      <c r="G26" s="2" t="str" cm="1">
        <f t="array" ref="G26">_xll.BDP(E26,"security_name")</f>
        <v>ECLEAR 2 5/8 04/11/48</v>
      </c>
      <c r="H26" s="28" cm="1">
        <f t="array" ref="H26">_xll.BDP(D26,"nxt_call_dt")*1</f>
        <v>46854</v>
      </c>
      <c r="I26" s="28" cm="1">
        <f t="array" ref="I26">_xll.BDP(E26,"nxt_call_dt")*1</f>
        <v>46854</v>
      </c>
      <c r="J26" s="35">
        <f t="shared" si="20"/>
        <v>0</v>
      </c>
      <c r="K26" s="37" t="s">
        <v>745</v>
      </c>
      <c r="L26" s="19" cm="1">
        <f t="array" ref="L26">_xll.BDP(D26,$K26)</f>
        <v>193.34312438964844</v>
      </c>
      <c r="M26" s="19" cm="1">
        <f t="array" ref="M26">_xll.BDP(E26,$K26)</f>
        <v>193.34312438964844</v>
      </c>
      <c r="N26" s="19">
        <f t="shared" si="21"/>
        <v>0</v>
      </c>
      <c r="O26" s="19" t="str">
        <f t="shared" si="22"/>
        <v>-</v>
      </c>
      <c r="P26" s="2" t="str" cm="1">
        <f t="array" ref="P26">_xll.BDP(D26,"rtg_moody")</f>
        <v>#N/A N/A</v>
      </c>
      <c r="Q26" s="2" t="str" cm="1">
        <f t="array" ref="Q26">_xll.BDP(E26,"rtg_moody")</f>
        <v>#N/A N/A</v>
      </c>
      <c r="R26" s="34" t="str">
        <f t="shared" si="6"/>
        <v>-</v>
      </c>
      <c r="T26" s="2" t="str">
        <f ca="1"/>
        <v>Financial</v>
      </c>
    </row>
    <row r="27" spans="1:20" x14ac:dyDescent="0.25">
      <c r="A27" s="2" t="str">
        <f ca="1"/>
        <v>EDF</v>
      </c>
      <c r="B27" s="15" t="s">
        <v>1172</v>
      </c>
      <c r="C27" s="36" t="str">
        <f ca="1"/>
        <v>-</v>
      </c>
      <c r="D27" s="37" t="s">
        <v>982</v>
      </c>
      <c r="E27" s="37" t="s">
        <v>985</v>
      </c>
      <c r="F27" s="2" t="str" cm="1">
        <f t="array" ref="F27">_xll.BDP(D27,"security_name")</f>
        <v>EDF 4 PERP</v>
      </c>
      <c r="G27" s="2" t="str" cm="1">
        <f t="array" ref="G27">_xll.BDP(E27,"security_name")</f>
        <v>EDF 3 PERP</v>
      </c>
      <c r="H27" s="28" cm="1">
        <f t="array" ref="H27">_xll.BDP(D27,"nxt_call_dt")*1</f>
        <v>45477</v>
      </c>
      <c r="I27" s="28" cm="1">
        <f t="array" ref="I27">_xll.BDP(E27,"nxt_call_dt")*1</f>
        <v>46633</v>
      </c>
      <c r="J27" s="35">
        <f t="shared" ref="J27:J28" si="23">(I27-H27)/365</f>
        <v>3.1671232876712327</v>
      </c>
      <c r="K27" s="37" t="s">
        <v>745</v>
      </c>
      <c r="L27" s="19" cm="1">
        <f t="array" ref="L27">_xll.BDP(D27,$K27)</f>
        <v>319.35366821289063</v>
      </c>
      <c r="M27" s="19" cm="1">
        <f t="array" ref="M27">_xll.BDP(E27,$K27)</f>
        <v>370.10177612304688</v>
      </c>
      <c r="N27" s="19">
        <f t="shared" ref="N27:N28" si="24">M27-L27</f>
        <v>50.74810791015625</v>
      </c>
      <c r="O27" s="19">
        <f t="shared" ref="O27:O28" si="25">IF(J27=0,"-",N27/J27)</f>
        <v>16.023407774400546</v>
      </c>
      <c r="P27" s="2" t="str" cm="1">
        <f t="array" ref="P27">_xll.BDP(D27,"rtg_moody")</f>
        <v>Baa3</v>
      </c>
      <c r="Q27" s="2" t="str" cm="1">
        <f t="array" ref="Q27">_xll.BDP(E27,"rtg_moody")</f>
        <v>Baa3</v>
      </c>
      <c r="R27" s="34" t="e">
        <f t="shared" si="6"/>
        <v>#VALUE!</v>
      </c>
      <c r="T27" s="2" t="str">
        <f ca="1"/>
        <v>Utilities</v>
      </c>
    </row>
    <row r="28" spans="1:20" x14ac:dyDescent="0.25">
      <c r="A28" s="2" t="str">
        <f ca="1"/>
        <v>EDPPL</v>
      </c>
      <c r="B28" s="15" t="s">
        <v>1173</v>
      </c>
      <c r="C28" s="36" t="str">
        <f ca="1"/>
        <v>-</v>
      </c>
      <c r="D28" s="37" t="s">
        <v>1027</v>
      </c>
      <c r="E28" s="37" t="s">
        <v>1028</v>
      </c>
      <c r="F28" s="2" t="str" cm="1">
        <f t="array" ref="F28">_xll.BDP(D28,"security_name")</f>
        <v>EDPPL 4.496 04/30/79</v>
      </c>
      <c r="G28" s="2" t="str" cm="1">
        <f t="array" ref="G28">_xll.BDP(E28,"security_name")</f>
        <v>EDPPL 1.7 07/20/80</v>
      </c>
      <c r="H28" s="28" cm="1">
        <f t="array" ref="H28">_xll.BDP(D28,"nxt_call_dt")*1</f>
        <v>45321</v>
      </c>
      <c r="I28" s="28" cm="1">
        <f t="array" ref="I28">_xll.BDP(E28,"nxt_call_dt")*1</f>
        <v>45767</v>
      </c>
      <c r="J28" s="35">
        <f t="shared" si="23"/>
        <v>1.2219178082191782</v>
      </c>
      <c r="K28" s="37" t="s">
        <v>745</v>
      </c>
      <c r="L28" s="19" cm="1">
        <f t="array" ref="L28">_xll.BDP(D28,$K28)</f>
        <v>277.1448974609375</v>
      </c>
      <c r="M28" s="19" cm="1">
        <f t="array" ref="M28">_xll.BDP(E28,$K28)</f>
        <v>202.74024963378906</v>
      </c>
      <c r="N28" s="19">
        <f t="shared" si="24"/>
        <v>-74.404647827148438</v>
      </c>
      <c r="O28" s="19">
        <f t="shared" si="25"/>
        <v>-60.891696091724612</v>
      </c>
      <c r="P28" s="2" t="str" cm="1">
        <f t="array" ref="P28">_xll.BDP(D28,"rtg_moody")</f>
        <v>Ba2</v>
      </c>
      <c r="Q28" s="2" t="str" cm="1">
        <f t="array" ref="Q28">_xll.BDP(E28,"rtg_moody")</f>
        <v>Ba2</v>
      </c>
      <c r="R28" s="34" t="e">
        <f t="shared" si="6"/>
        <v>#VALUE!</v>
      </c>
      <c r="T28" s="2" t="str">
        <f ca="1"/>
        <v>Utilities</v>
      </c>
    </row>
    <row r="29" spans="1:20" x14ac:dyDescent="0.25">
      <c r="A29" s="2" t="str">
        <f ca="1"/>
        <v>ELIASO</v>
      </c>
      <c r="B29" s="15" t="s">
        <v>1174</v>
      </c>
      <c r="C29" s="36" t="str">
        <f ca="1"/>
        <v>single</v>
      </c>
      <c r="D29" s="37" t="s">
        <v>1029</v>
      </c>
      <c r="E29" s="37" t="str">
        <f>D29</f>
        <v>AU216832 Corp</v>
      </c>
      <c r="F29" s="2" t="str" cm="1">
        <f t="array" ref="F29">_xll.BDP(D29,"security_name")</f>
        <v>ELIASO 2 3/4 PERP</v>
      </c>
      <c r="G29" s="2" t="str" cm="1">
        <f t="array" ref="G29">_xll.BDP(E29,"security_name")</f>
        <v>ELIASO 2 3/4 PERP</v>
      </c>
      <c r="H29" s="28" cm="1">
        <f t="array" ref="H29">_xll.BDP(D29,"nxt_call_dt")*1</f>
        <v>45174</v>
      </c>
      <c r="I29" s="28" cm="1">
        <f t="array" ref="I29">_xll.BDP(E29,"nxt_call_dt")*1</f>
        <v>45174</v>
      </c>
      <c r="J29" s="35">
        <f t="shared" ref="J29:J30" si="26">(I29-H29)/365</f>
        <v>0</v>
      </c>
      <c r="K29" s="37" t="s">
        <v>745</v>
      </c>
      <c r="L29" s="19" cm="1">
        <f t="array" ref="L29">_xll.BDP(D29,$K29)</f>
        <v>247.95558166503906</v>
      </c>
      <c r="M29" s="19" cm="1">
        <f t="array" ref="M29">_xll.BDP(E29,$K29)</f>
        <v>247.95558166503906</v>
      </c>
      <c r="N29" s="19">
        <f t="shared" ref="N29:N30" si="27">M29-L29</f>
        <v>0</v>
      </c>
      <c r="O29" s="19" t="str">
        <f t="shared" ref="O29:O30" si="28">IF(J29=0,"-",N29/J29)</f>
        <v>-</v>
      </c>
      <c r="P29" s="2" t="str" cm="1">
        <f t="array" ref="P29">_xll.BDP(D29,"rtg_moody")</f>
        <v>#N/A N/A</v>
      </c>
      <c r="Q29" s="2" t="str" cm="1">
        <f t="array" ref="Q29">_xll.BDP(E29,"rtg_moody")</f>
        <v>#N/A N/A</v>
      </c>
      <c r="R29" s="34" t="str">
        <f t="shared" si="6"/>
        <v>-</v>
      </c>
      <c r="T29" s="2" t="str">
        <f ca="1"/>
        <v>Utilities</v>
      </c>
    </row>
    <row r="30" spans="1:20" x14ac:dyDescent="0.25">
      <c r="A30" s="2" t="str">
        <f ca="1"/>
        <v>ENBW</v>
      </c>
      <c r="B30" s="15" t="s">
        <v>1175</v>
      </c>
      <c r="C30" s="36" t="str">
        <f ca="1"/>
        <v>-</v>
      </c>
      <c r="D30" s="37" t="s">
        <v>991</v>
      </c>
      <c r="E30" s="37" t="s">
        <v>993</v>
      </c>
      <c r="F30" s="2" t="str" cm="1">
        <f t="array" ref="F30">_xll.BDP(D30,"security_name")</f>
        <v>ENBW 3 3/8 04/05/77</v>
      </c>
      <c r="G30" s="2" t="str" cm="1">
        <f t="array" ref="G30">_xll.BDP(E30,"security_name")</f>
        <v>ENBW 1 5/8 08/05/79</v>
      </c>
      <c r="H30" s="28" cm="1">
        <f t="array" ref="H30">_xll.BDP(D30,"nxt_call_dt")*1</f>
        <v>44566</v>
      </c>
      <c r="I30" s="28" cm="1">
        <f t="array" ref="I30">_xll.BDP(E30,"nxt_call_dt")*1</f>
        <v>46512</v>
      </c>
      <c r="J30" s="35">
        <f t="shared" si="26"/>
        <v>5.3315068493150681</v>
      </c>
      <c r="K30" s="37" t="s">
        <v>745</v>
      </c>
      <c r="L30" s="19" cm="1">
        <f t="array" ref="L30">_xll.BDP(D30,$K30)</f>
        <v>162.77232360839844</v>
      </c>
      <c r="M30" s="19" cm="1">
        <f t="array" ref="M30">_xll.BDP(E30,$K30)</f>
        <v>232.54403686523438</v>
      </c>
      <c r="N30" s="19">
        <f t="shared" si="27"/>
        <v>69.771713256835938</v>
      </c>
      <c r="O30" s="19">
        <f t="shared" si="28"/>
        <v>13.086677974689167</v>
      </c>
      <c r="P30" s="2" t="str" cm="1">
        <f t="array" ref="P30">_xll.BDP(D30,"rtg_moody")</f>
        <v>Baa2</v>
      </c>
      <c r="Q30" s="2" t="str" cm="1">
        <f t="array" ref="Q30">_xll.BDP(E30,"rtg_moody")</f>
        <v>Baa2</v>
      </c>
      <c r="R30" s="34" t="e">
        <f t="shared" si="6"/>
        <v>#VALUE!</v>
      </c>
      <c r="T30" s="2" t="str">
        <f ca="1"/>
        <v>Utilities</v>
      </c>
    </row>
    <row r="31" spans="1:20" x14ac:dyDescent="0.25">
      <c r="A31" s="2" t="str">
        <f ca="1"/>
        <v>ENELIM</v>
      </c>
      <c r="B31" s="15" t="s">
        <v>1176</v>
      </c>
      <c r="C31" s="36" t="str">
        <f ca="1"/>
        <v>-</v>
      </c>
      <c r="D31" s="37" t="s">
        <v>1001</v>
      </c>
      <c r="E31" s="37" t="s">
        <v>1004</v>
      </c>
      <c r="F31" s="2" t="str" cm="1">
        <f t="array" ref="F31">_xll.BDP(D31,"security_name")</f>
        <v>ENELIM 2 1/2 11/24/78</v>
      </c>
      <c r="G31" s="2" t="str" cm="1">
        <f t="array" ref="G31">_xll.BDP(E31,"security_name")</f>
        <v>ENELIM 3 3/8 11/24/81</v>
      </c>
      <c r="H31" s="28" cm="1">
        <f t="array" ref="H31">_xll.BDP(D31,"nxt_call_dt")*1</f>
        <v>45162</v>
      </c>
      <c r="I31" s="28" cm="1">
        <f t="array" ref="I31">_xll.BDP(E31,"nxt_call_dt")*1</f>
        <v>46258</v>
      </c>
      <c r="J31" s="35">
        <f t="shared" ref="J31" si="29">(I31-H31)/365</f>
        <v>3.0027397260273974</v>
      </c>
      <c r="K31" s="37" t="s">
        <v>745</v>
      </c>
      <c r="L31" s="19" cm="1">
        <f t="array" ref="L31">_xll.BDP(D31,$K31)</f>
        <v>268.64175415039063</v>
      </c>
      <c r="M31" s="19" cm="1">
        <f t="array" ref="M31">_xll.BDP(E31,$K31)</f>
        <v>304.3992919921875</v>
      </c>
      <c r="N31" s="19">
        <f t="shared" ref="N31" si="30">M31-L31</f>
        <v>35.757537841796875</v>
      </c>
      <c r="O31" s="19">
        <f t="shared" ref="O31" si="31">IF(J31=0,"-",N31/J31)</f>
        <v>11.908304117021769</v>
      </c>
      <c r="P31" s="2" t="str" cm="1">
        <f t="array" ref="P31">_xll.BDP(D31,"rtg_moody")</f>
        <v>Ba1</v>
      </c>
      <c r="Q31" s="2" t="str" cm="1">
        <f t="array" ref="Q31">_xll.BDP(E31,"rtg_moody")</f>
        <v>Ba1</v>
      </c>
      <c r="R31" s="34" t="e">
        <f t="shared" si="6"/>
        <v>#VALUE!</v>
      </c>
      <c r="T31" s="2" t="str">
        <f ca="1"/>
        <v>Utilities</v>
      </c>
    </row>
    <row r="32" spans="1:20" x14ac:dyDescent="0.25">
      <c r="A32" s="2" t="str">
        <f ca="1"/>
        <v>ENGIFP</v>
      </c>
      <c r="B32" s="15" t="s">
        <v>1177</v>
      </c>
      <c r="C32" s="36" t="str">
        <f ca="1"/>
        <v>-</v>
      </c>
      <c r="D32" s="37" t="s">
        <v>974</v>
      </c>
      <c r="E32" s="37" t="s">
        <v>977</v>
      </c>
      <c r="F32" s="2" t="str" cm="1">
        <f t="array" ref="F32">_xll.BDP(D32,"security_name")</f>
        <v>ENGIFP 1 3/8 PERP</v>
      </c>
      <c r="G32" s="2" t="str" cm="1">
        <f t="array" ref="G32">_xll.BDP(E32,"security_name")</f>
        <v>ENGIFP 1 5/8 PERP</v>
      </c>
      <c r="H32" s="28" cm="1">
        <f t="array" ref="H32">_xll.BDP(D32,"nxt_call_dt")*1</f>
        <v>44942</v>
      </c>
      <c r="I32" s="28" cm="1">
        <f t="array" ref="I32">_xll.BDP(E32,"nxt_call_dt")*1</f>
        <v>45755</v>
      </c>
      <c r="J32" s="35">
        <f t="shared" ref="J32:J36" si="32">(I32-H32)/365</f>
        <v>2.2273972602739724</v>
      </c>
      <c r="K32" s="37" t="s">
        <v>745</v>
      </c>
      <c r="L32" s="19" cm="1">
        <f t="array" ref="L32">_xll.BDP(D32,$K32)</f>
        <v>260.76742553710938</v>
      </c>
      <c r="M32" s="19" cm="1">
        <f t="array" ref="M32">_xll.BDP(E32,$K32)</f>
        <v>248.62788391113281</v>
      </c>
      <c r="N32" s="19">
        <f t="shared" ref="N32:N36" si="33">M32-L32</f>
        <v>-12.139541625976563</v>
      </c>
      <c r="O32" s="19">
        <f t="shared" ref="O32:O36" si="34">IF(J32=0,"-",N32/J32)</f>
        <v>-5.4501017139993184</v>
      </c>
      <c r="P32" s="2" t="str" cm="1">
        <f t="array" ref="P32">_xll.BDP(D32,"rtg_moody")</f>
        <v>Baa2</v>
      </c>
      <c r="Q32" s="2" t="str" cm="1">
        <f t="array" ref="Q32">_xll.BDP(E32,"rtg_moody")</f>
        <v>Baa2</v>
      </c>
      <c r="R32" s="34" t="e">
        <f t="shared" si="6"/>
        <v>#VALUE!</v>
      </c>
      <c r="T32" s="2" t="str">
        <f ca="1"/>
        <v>Utilities</v>
      </c>
    </row>
    <row r="33" spans="1:21" x14ac:dyDescent="0.25">
      <c r="A33" s="2" t="str">
        <f ca="1"/>
        <v>ERFFP</v>
      </c>
      <c r="B33" s="15" t="s">
        <v>1178</v>
      </c>
      <c r="C33" s="36" t="str">
        <f ca="1"/>
        <v>-</v>
      </c>
      <c r="D33" s="37" t="s">
        <v>907</v>
      </c>
      <c r="E33" s="37" t="s">
        <v>762</v>
      </c>
      <c r="F33" s="2" t="str" cm="1">
        <f t="array" ref="F33">_xll.BDP(D33,"security_name")</f>
        <v>ERFFP 2 7/8 PERP</v>
      </c>
      <c r="G33" s="2" t="str" cm="1">
        <f t="array" ref="G33">_xll.BDP(E33,"security_name")</f>
        <v>ERFFP 3 1/4 PERP</v>
      </c>
      <c r="H33" s="28" cm="1">
        <f t="array" ref="H33">_xll.BDP(D33,"nxt_call_dt")*1</f>
        <v>44784</v>
      </c>
      <c r="I33" s="28" cm="1">
        <f t="array" ref="I33">_xll.BDP(E33,"nxt_call_dt")*1</f>
        <v>45974</v>
      </c>
      <c r="J33" s="35">
        <f t="shared" si="32"/>
        <v>3.2602739726027399</v>
      </c>
      <c r="K33" s="37" t="s">
        <v>745</v>
      </c>
      <c r="L33" s="19" cm="1">
        <f t="array" ref="L33">_xll.BDP(D33,$K33)</f>
        <v>427.97613525390625</v>
      </c>
      <c r="M33" s="19" cm="1">
        <f t="array" ref="M33">_xll.BDP(E33,$K33)</f>
        <v>434.85101318359375</v>
      </c>
      <c r="N33" s="19">
        <f t="shared" si="33"/>
        <v>6.8748779296875</v>
      </c>
      <c r="O33" s="19">
        <f t="shared" si="34"/>
        <v>2.1086810456604517</v>
      </c>
      <c r="P33" s="2" t="str" cm="1">
        <f t="array" ref="P33">_xll.BDP(D33,"rtg_moody")</f>
        <v>#N/A N/A</v>
      </c>
      <c r="Q33" s="2" t="str" cm="1">
        <f t="array" ref="Q33">_xll.BDP(E33,"rtg_moody")</f>
        <v>#N/A N/A</v>
      </c>
      <c r="R33" s="34" t="e">
        <f t="shared" si="6"/>
        <v>#VALUE!</v>
      </c>
      <c r="T33" s="2" t="str">
        <f ca="1"/>
        <v>Consumer, Non-cyclical</v>
      </c>
    </row>
    <row r="34" spans="1:21" x14ac:dyDescent="0.25">
      <c r="A34" s="2" t="str">
        <f ca="1"/>
        <v>EVKGR</v>
      </c>
      <c r="B34" s="15" t="s">
        <v>1179</v>
      </c>
      <c r="C34" s="36" t="str">
        <f ca="1"/>
        <v>single</v>
      </c>
      <c r="D34" s="37" t="s">
        <v>918</v>
      </c>
      <c r="E34" s="37" t="str">
        <f>D34</f>
        <v>AO148682 Corp</v>
      </c>
      <c r="F34" s="2" t="str" cm="1">
        <f t="array" ref="F34">_xll.BDP(D34,"security_name")</f>
        <v>EVKGR 2 1/8 07/07/77</v>
      </c>
      <c r="G34" s="2" t="str" cm="1">
        <f t="array" ref="G34">_xll.BDP(E34,"security_name")</f>
        <v>EVKGR 2 1/8 07/07/77</v>
      </c>
      <c r="H34" s="28" cm="1">
        <f t="array" ref="H34">_xll.BDP(D34,"nxt_call_dt")*1</f>
        <v>44780</v>
      </c>
      <c r="I34" s="28" cm="1">
        <f t="array" ref="I34">_xll.BDP(E34,"nxt_call_dt")*1</f>
        <v>44780</v>
      </c>
      <c r="J34" s="35">
        <f t="shared" si="32"/>
        <v>0</v>
      </c>
      <c r="K34" s="37" t="s">
        <v>745</v>
      </c>
      <c r="L34" s="19" cm="1">
        <f t="array" ref="L34">_xll.BDP(D34,$K34)</f>
        <v>312.7838134765625</v>
      </c>
      <c r="M34" s="19" cm="1">
        <f t="array" ref="M34">_xll.BDP(E34,$K34)</f>
        <v>312.7838134765625</v>
      </c>
      <c r="N34" s="19">
        <f t="shared" si="33"/>
        <v>0</v>
      </c>
      <c r="O34" s="19" t="str">
        <f t="shared" si="34"/>
        <v>-</v>
      </c>
      <c r="P34" s="2" t="str" cm="1">
        <f t="array" ref="P34">_xll.BDP(D34,"rtg_moody")</f>
        <v>Baa3</v>
      </c>
      <c r="Q34" s="2" t="str" cm="1">
        <f t="array" ref="Q34">_xll.BDP(E34,"rtg_moody")</f>
        <v>Baa3</v>
      </c>
      <c r="R34" s="34" t="str">
        <f t="shared" si="6"/>
        <v>-</v>
      </c>
      <c r="T34" s="2" t="str">
        <f ca="1"/>
        <v>Basic Materials</v>
      </c>
    </row>
    <row r="35" spans="1:21" x14ac:dyDescent="0.25">
      <c r="A35" s="2" t="str">
        <f ca="1"/>
        <v>FERSM</v>
      </c>
      <c r="B35" s="15" t="s">
        <v>1180</v>
      </c>
      <c r="C35" s="36" t="str">
        <f ca="1"/>
        <v>single</v>
      </c>
      <c r="D35" s="37" t="s">
        <v>1046</v>
      </c>
      <c r="E35" s="37" t="str">
        <f>D35</f>
        <v>AP909674 Corp</v>
      </c>
      <c r="F35" s="2" t="str" cm="1">
        <f t="array" ref="F35">_xll.BDP(D35,"security_name")</f>
        <v>FERSM 2.124 PERP</v>
      </c>
      <c r="G35" s="2" t="str" cm="1">
        <f t="array" ref="G35">_xll.BDP(E35,"security_name")</f>
        <v>FERSM 2.124 PERP</v>
      </c>
      <c r="H35" s="28" cm="1">
        <f t="array" ref="H35">_xll.BDP(D35,"nxt_call_dt")*1</f>
        <v>44971</v>
      </c>
      <c r="I35" s="28" cm="1">
        <f t="array" ref="I35">_xll.BDP(E35,"nxt_call_dt")*1</f>
        <v>44971</v>
      </c>
      <c r="J35" s="35">
        <f t="shared" si="32"/>
        <v>0</v>
      </c>
      <c r="K35" s="37" t="s">
        <v>745</v>
      </c>
      <c r="L35" s="19" cm="1">
        <f t="array" ref="L35">_xll.BDP(D35,$K35)</f>
        <v>470.03256225585938</v>
      </c>
      <c r="M35" s="19" cm="1">
        <f t="array" ref="M35">_xll.BDP(E35,$K35)</f>
        <v>470.03256225585938</v>
      </c>
      <c r="N35" s="19">
        <f t="shared" si="33"/>
        <v>0</v>
      </c>
      <c r="O35" s="19" t="str">
        <f t="shared" si="34"/>
        <v>-</v>
      </c>
      <c r="P35" s="2" t="str" cm="1">
        <f t="array" ref="P35">_xll.BDP(D35,"rtg_moody")</f>
        <v>#N/A N/A</v>
      </c>
      <c r="Q35" s="2" t="str" cm="1">
        <f t="array" ref="Q35">_xll.BDP(E35,"rtg_moody")</f>
        <v>#N/A N/A</v>
      </c>
      <c r="R35" s="34" t="str">
        <f t="shared" si="6"/>
        <v>-</v>
      </c>
      <c r="T35" s="2" t="str">
        <f ca="1"/>
        <v>Industrial</v>
      </c>
    </row>
    <row r="36" spans="1:21" x14ac:dyDescent="0.25">
      <c r="A36" s="2" t="str">
        <f ca="1"/>
        <v>GYCGR</v>
      </c>
      <c r="B36" s="15" t="s">
        <v>1181</v>
      </c>
      <c r="C36" s="36" t="str">
        <f ca="1"/>
        <v>-</v>
      </c>
      <c r="D36" s="37" t="s">
        <v>1064</v>
      </c>
      <c r="E36" s="37" t="s">
        <v>1066</v>
      </c>
      <c r="F36" s="2" t="str" cm="1">
        <f t="array" ref="F36">_xll.BDP(D36,"security_name")</f>
        <v>GYCGR 3 3/4 PERP</v>
      </c>
      <c r="G36" s="2" t="str" cm="1">
        <f t="array" ref="G36">_xll.BDP(E36,"security_name")</f>
        <v>GYCGR 2 1/2 PERP</v>
      </c>
      <c r="H36" s="28" cm="1">
        <f t="array" ref="H36">_xll.BDP(D36,"nxt_call_dt")*1</f>
        <v>44610</v>
      </c>
      <c r="I36" s="28" cm="1">
        <f t="array" ref="I36">_xll.BDP(E36,"nxt_call_dt")*1</f>
        <v>45131</v>
      </c>
      <c r="J36" s="35">
        <f t="shared" si="32"/>
        <v>1.4273972602739726</v>
      </c>
      <c r="K36" s="37" t="s">
        <v>745</v>
      </c>
      <c r="L36" s="19" cm="1">
        <f t="array" ref="L36">_xll.BDP(D36,$K36)</f>
        <v>262.41128540039063</v>
      </c>
      <c r="M36" s="19" cm="1">
        <f t="array" ref="M36">_xll.BDP(E36,$K36)</f>
        <v>328.0244140625</v>
      </c>
      <c r="N36" s="19">
        <f t="shared" si="33"/>
        <v>65.613128662109375</v>
      </c>
      <c r="O36" s="19">
        <f t="shared" si="34"/>
        <v>45.966971135642844</v>
      </c>
      <c r="P36" s="2" t="str" cm="1">
        <f t="array" ref="P36">_xll.BDP(D36,"rtg_moody")</f>
        <v>Baa3</v>
      </c>
      <c r="Q36" s="2" t="str" cm="1">
        <f t="array" ref="Q36">_xll.BDP(E36,"rtg_moody")</f>
        <v>Baa3</v>
      </c>
      <c r="R36" s="34" t="e">
        <f t="shared" si="6"/>
        <v>#VALUE!</v>
      </c>
      <c r="T36" s="2" t="str">
        <f ca="1"/>
        <v>Financial</v>
      </c>
      <c r="U36" s="2" t="s">
        <v>1243</v>
      </c>
    </row>
    <row r="37" spans="1:21" x14ac:dyDescent="0.25">
      <c r="A37" s="2" t="str">
        <f ca="1"/>
        <v>HEIBOS</v>
      </c>
      <c r="B37" s="15" t="s">
        <v>1182</v>
      </c>
      <c r="C37" s="36" t="str">
        <f ca="1"/>
        <v>single</v>
      </c>
      <c r="D37" s="37" t="s">
        <v>1056</v>
      </c>
      <c r="E37" s="37" t="str">
        <f>D37</f>
        <v>ZQ578143 Corp</v>
      </c>
      <c r="F37" s="2" t="str" cm="1">
        <f t="array" ref="F37">_xll.BDP(D37,"security_name")</f>
        <v>HEIBOS 3.248 PERP</v>
      </c>
      <c r="G37" s="2" t="str" cm="1">
        <f t="array" ref="G37">_xll.BDP(E37,"security_name")</f>
        <v>HEIBOS 3.248 PERP</v>
      </c>
      <c r="H37" s="28" cm="1">
        <f t="array" ref="H37">_xll.BDP(D37,"nxt_call_dt")*1</f>
        <v>45615</v>
      </c>
      <c r="I37" s="28" cm="1">
        <f t="array" ref="I37">_xll.BDP(E37,"nxt_call_dt")*1</f>
        <v>45615</v>
      </c>
      <c r="J37" s="35">
        <f t="shared" ref="J37:J38" si="35">(I37-H37)/365</f>
        <v>0</v>
      </c>
      <c r="K37" s="37" t="s">
        <v>745</v>
      </c>
      <c r="L37" s="19" cm="1">
        <f t="array" ref="L37">_xll.BDP(D37,$K37)</f>
        <v>452.4837646484375</v>
      </c>
      <c r="M37" s="19" cm="1">
        <f t="array" ref="M37">_xll.BDP(E37,$K37)</f>
        <v>452.4837646484375</v>
      </c>
      <c r="N37" s="19">
        <f t="shared" ref="N37:N38" si="36">M37-L37</f>
        <v>0</v>
      </c>
      <c r="O37" s="19" t="str">
        <f t="shared" ref="O37:O38" si="37">IF(J37=0,"-",N37/J37)</f>
        <v>-</v>
      </c>
      <c r="P37" s="2" t="str" cm="1">
        <f t="array" ref="P37">_xll.BDP(D37,"rtg_moody")</f>
        <v>#N/A N/A</v>
      </c>
      <c r="Q37" s="2" t="str" cm="1">
        <f t="array" ref="Q37">_xll.BDP(E37,"rtg_moody")</f>
        <v>#N/A N/A</v>
      </c>
      <c r="R37" s="34" t="str">
        <f t="shared" si="6"/>
        <v>-</v>
      </c>
      <c r="T37" s="2" t="str">
        <f ca="1"/>
        <v>Financial</v>
      </c>
    </row>
    <row r="38" spans="1:21" x14ac:dyDescent="0.25">
      <c r="A38" s="2" t="str">
        <f ca="1"/>
        <v>IBESM</v>
      </c>
      <c r="B38" s="15" t="s">
        <v>1183</v>
      </c>
      <c r="C38" s="36" t="str">
        <f ca="1"/>
        <v>-</v>
      </c>
      <c r="D38" s="37" t="s">
        <v>1008</v>
      </c>
      <c r="E38" s="37" t="s">
        <v>1010</v>
      </c>
      <c r="F38" s="2" t="str" cm="1">
        <f t="array" ref="F38">_xll.BDP(D38,"security_name")</f>
        <v>IBESM 1 7/8 PERP</v>
      </c>
      <c r="G38" s="2" t="str" cm="1">
        <f t="array" ref="G38">_xll.BDP(E38,"security_name")</f>
        <v>IBESM 3 1/4 PERP</v>
      </c>
      <c r="H38" s="28" cm="1">
        <f t="array" ref="H38">_xll.BDP(D38,"nxt_call_dt")*1</f>
        <v>44979</v>
      </c>
      <c r="I38" s="28" cm="1">
        <f t="array" ref="I38">_xll.BDP(E38,"nxt_call_dt")*1</f>
        <v>45608</v>
      </c>
      <c r="J38" s="35">
        <f t="shared" si="35"/>
        <v>1.7232876712328766</v>
      </c>
      <c r="K38" s="37" t="s">
        <v>745</v>
      </c>
      <c r="L38" s="19" cm="1">
        <f t="array" ref="L38">_xll.BDP(D38,$K38)</f>
        <v>211.85145568847656</v>
      </c>
      <c r="M38" s="19" cm="1">
        <f t="array" ref="M38">_xll.BDP(E38,$K38)</f>
        <v>207.19802856445313</v>
      </c>
      <c r="N38" s="19">
        <f t="shared" si="36"/>
        <v>-4.6534271240234375</v>
      </c>
      <c r="O38" s="19">
        <f t="shared" si="37"/>
        <v>-2.70031939629341</v>
      </c>
      <c r="P38" s="2" t="str" cm="1">
        <f t="array" ref="P38">_xll.BDP(D38,"rtg_moody")</f>
        <v>Baa3</v>
      </c>
      <c r="Q38" s="2" t="str" cm="1">
        <f t="array" ref="Q38">_xll.BDP(E38,"rtg_moody")</f>
        <v>Baa3</v>
      </c>
      <c r="R38" s="34" t="e">
        <f t="shared" si="6"/>
        <v>#VALUE!</v>
      </c>
      <c r="T38" s="2" t="str">
        <f ca="1"/>
        <v>Utilities</v>
      </c>
    </row>
    <row r="39" spans="1:21" x14ac:dyDescent="0.25">
      <c r="A39" s="2" t="str">
        <f ca="1"/>
        <v>IFXGR</v>
      </c>
      <c r="B39" s="15" t="s">
        <v>1184</v>
      </c>
      <c r="C39" s="36" t="str">
        <f ca="1"/>
        <v>-</v>
      </c>
      <c r="D39" s="37" t="s">
        <v>970</v>
      </c>
      <c r="E39" s="37" t="s">
        <v>971</v>
      </c>
      <c r="F39" s="2" t="str" cm="1">
        <f t="array" ref="F39">_xll.BDP(D39,"security_name")</f>
        <v>IFXGR 2 7/8 PERP</v>
      </c>
      <c r="G39" s="2" t="str" cm="1">
        <f t="array" ref="G39">_xll.BDP(E39,"security_name")</f>
        <v>IFXGR 3 5/8 PERP</v>
      </c>
      <c r="H39" s="28" cm="1">
        <f t="array" ref="H39">_xll.BDP(D39,"nxt_call_dt")*1</f>
        <v>45658</v>
      </c>
      <c r="I39" s="28" cm="1">
        <f t="array" ref="I39">_xll.BDP(E39,"nxt_call_dt")*1</f>
        <v>46753</v>
      </c>
      <c r="J39" s="35">
        <f t="shared" ref="J39" si="38">(I39-H39)/365</f>
        <v>3</v>
      </c>
      <c r="K39" s="37" t="s">
        <v>745</v>
      </c>
      <c r="L39" s="19" cm="1">
        <f t="array" ref="L39">_xll.BDP(D39,$K39)</f>
        <v>355.5770263671875</v>
      </c>
      <c r="M39" s="19" cm="1">
        <f t="array" ref="M39">_xll.BDP(E39,$K39)</f>
        <v>377.242919921875</v>
      </c>
      <c r="N39" s="19">
        <f t="shared" ref="N39" si="39">M39-L39</f>
        <v>21.6658935546875</v>
      </c>
      <c r="O39" s="19">
        <f t="shared" ref="O39" si="40">IF(J39=0,"-",N39/J39)</f>
        <v>7.221964518229167</v>
      </c>
      <c r="P39" s="2" t="str" cm="1">
        <f t="array" ref="P39">_xll.BDP(D39,"rtg_moody")</f>
        <v>#N/A N/A</v>
      </c>
      <c r="Q39" s="2" t="str" cm="1">
        <f t="array" ref="Q39">_xll.BDP(E39,"rtg_moody")</f>
        <v>#N/A N/A</v>
      </c>
      <c r="R39" s="34" t="e">
        <f t="shared" si="6"/>
        <v>#VALUE!</v>
      </c>
      <c r="T39" s="2" t="str">
        <f ca="1"/>
        <v>Technology</v>
      </c>
    </row>
    <row r="40" spans="1:21" x14ac:dyDescent="0.25">
      <c r="A40" s="2" t="str">
        <f ca="1"/>
        <v>JUSTLN</v>
      </c>
      <c r="B40" s="15" t="s">
        <v>1185</v>
      </c>
      <c r="C40" s="36" t="str">
        <f ca="1"/>
        <v>single</v>
      </c>
      <c r="D40" s="37" t="s">
        <v>1069</v>
      </c>
      <c r="E40" s="37" t="str">
        <f>D40</f>
        <v>AX691342 Corp</v>
      </c>
      <c r="F40" s="2" t="str" cm="1">
        <f t="array" ref="F40">_xll.BDP(D40,"security_name")</f>
        <v>JUSTLN 9 3/8 PERP</v>
      </c>
      <c r="G40" s="2" t="str" cm="1">
        <f t="array" ref="G40">_xll.BDP(E40,"security_name")</f>
        <v>JUSTLN 9 3/8 PERP</v>
      </c>
      <c r="H40" s="28" cm="1">
        <f t="array" ref="H40">_xll.BDP(D40,"nxt_call_dt")*1</f>
        <v>45408</v>
      </c>
      <c r="I40" s="28" cm="1">
        <f t="array" ref="I40">_xll.BDP(E40,"nxt_call_dt")*1</f>
        <v>45408</v>
      </c>
      <c r="J40" s="35">
        <f t="shared" ref="J40" si="41">(I40-H40)/365</f>
        <v>0</v>
      </c>
      <c r="K40" s="37" t="s">
        <v>745</v>
      </c>
      <c r="L40" s="19" cm="1">
        <f t="array" ref="L40">_xll.BDP(D40,$K40)</f>
        <v>1058.5728759765625</v>
      </c>
      <c r="M40" s="19" cm="1">
        <f t="array" ref="M40">_xll.BDP(E40,$K40)</f>
        <v>1058.5728759765625</v>
      </c>
      <c r="N40" s="19">
        <f t="shared" ref="N40" si="42">M40-L40</f>
        <v>0</v>
      </c>
      <c r="O40" s="19" t="str">
        <f t="shared" ref="O40" si="43">IF(J40=0,"-",N40/J40)</f>
        <v>-</v>
      </c>
      <c r="P40" s="2" t="str" cm="1">
        <f t="array" ref="P40">_xll.BDP(D40,"rtg_moody")</f>
        <v>#N/A N/A</v>
      </c>
      <c r="Q40" s="2" t="str" cm="1">
        <f t="array" ref="Q40">_xll.BDP(E40,"rtg_moody")</f>
        <v>#N/A N/A</v>
      </c>
      <c r="R40" s="34" t="str">
        <f t="shared" si="6"/>
        <v>-</v>
      </c>
      <c r="T40" s="2" t="str">
        <f ca="1"/>
        <v>Financial</v>
      </c>
    </row>
    <row r="41" spans="1:21" x14ac:dyDescent="0.25">
      <c r="A41" s="2" t="str">
        <f ca="1"/>
        <v>KPN</v>
      </c>
      <c r="B41" s="15" t="s">
        <v>1186</v>
      </c>
      <c r="C41" s="36" t="str">
        <f ca="1"/>
        <v>-</v>
      </c>
      <c r="D41" s="37" t="s">
        <v>943</v>
      </c>
      <c r="E41" s="37" t="s">
        <v>944</v>
      </c>
      <c r="F41" s="2" t="str" cm="1">
        <f t="array" ref="F41">_xll.BDP(D41,"security_name")</f>
        <v>KPN 7 03/28/73</v>
      </c>
      <c r="G41" s="2" t="str" cm="1">
        <f t="array" ref="G41">_xll.BDP(E41,"security_name")</f>
        <v>KPN 2 PERP</v>
      </c>
      <c r="H41" s="28" cm="1">
        <f t="array" ref="H41">_xll.BDP(D41,"nxt_call_dt")*1</f>
        <v>45013</v>
      </c>
      <c r="I41" s="28" cm="1">
        <f t="array" ref="I41">_xll.BDP(E41,"nxt_call_dt")*1</f>
        <v>45604</v>
      </c>
      <c r="J41" s="35">
        <f t="shared" ref="J41" si="44">(I41-H41)/365</f>
        <v>1.6191780821917807</v>
      </c>
      <c r="K41" s="37" t="s">
        <v>745</v>
      </c>
      <c r="L41" s="19" cm="1">
        <f t="array" ref="L41">_xll.BDP(D41,$K41)</f>
        <v>360.948486328125</v>
      </c>
      <c r="M41" s="19" cm="1">
        <f t="array" ref="M41">_xll.BDP(E41,$K41)</f>
        <v>361.54037475585938</v>
      </c>
      <c r="N41" s="19">
        <f t="shared" ref="N41" si="45">M41-L41</f>
        <v>0.591888427734375</v>
      </c>
      <c r="O41" s="19">
        <f t="shared" ref="O41" si="46">IF(J41=0,"-",N41/J41)</f>
        <v>0.36554869056353112</v>
      </c>
      <c r="P41" s="2" t="str" cm="1">
        <f t="array" ref="P41">_xll.BDP(D41,"rtg_moody")</f>
        <v>Ba2</v>
      </c>
      <c r="Q41" s="2" t="str" cm="1">
        <f t="array" ref="Q41">_xll.BDP(E41,"rtg_moody")</f>
        <v>Ba2</v>
      </c>
      <c r="R41" s="34" t="e">
        <f t="shared" si="6"/>
        <v>#VALUE!</v>
      </c>
      <c r="S41" s="2" t="s">
        <v>1230</v>
      </c>
      <c r="T41" s="2" t="str">
        <f ca="1"/>
        <v>Communications</v>
      </c>
    </row>
    <row r="42" spans="1:21" x14ac:dyDescent="0.25">
      <c r="A42" s="2" t="str">
        <f ca="1"/>
        <v>LHAGR</v>
      </c>
      <c r="B42" s="15" t="s">
        <v>1187</v>
      </c>
      <c r="C42" s="36" t="str">
        <f ca="1"/>
        <v>single</v>
      </c>
      <c r="D42" s="37" t="s">
        <v>1044</v>
      </c>
      <c r="E42" s="37" t="str">
        <f>D42</f>
        <v>UV429459 Corp</v>
      </c>
      <c r="F42" s="2" t="str" cm="1">
        <f t="array" ref="F42">_xll.BDP(D42,"security_name")</f>
        <v>LHAGR 5 1/8 08/12/75</v>
      </c>
      <c r="G42" s="2" t="str" cm="1">
        <f t="array" ref="G42">_xll.BDP(E42,"security_name")</f>
        <v>LHAGR 5 1/8 08/12/75</v>
      </c>
      <c r="H42" s="28" cm="1">
        <f t="array" ref="H42">_xll.BDP(D42,"nxt_call_dt")*1</f>
        <v>44239</v>
      </c>
      <c r="I42" s="28" cm="1">
        <f t="array" ref="I42">_xll.BDP(E42,"nxt_call_dt")*1</f>
        <v>44239</v>
      </c>
      <c r="J42" s="35">
        <f t="shared" ref="J42" si="47">(I42-H42)/365</f>
        <v>0</v>
      </c>
      <c r="K42" s="37" t="s">
        <v>745</v>
      </c>
      <c r="L42" s="19" cm="1">
        <f t="array" ref="L42">_xll.BDP(D42,$K42)</f>
        <v>3712.20947265625</v>
      </c>
      <c r="M42" s="19" cm="1">
        <f t="array" ref="M42">_xll.BDP(E42,$K42)</f>
        <v>3712.20947265625</v>
      </c>
      <c r="N42" s="19">
        <f t="shared" ref="N42" si="48">M42-L42</f>
        <v>0</v>
      </c>
      <c r="O42" s="19" t="str">
        <f t="shared" ref="O42" si="49">IF(J42=0,"-",N42/J42)</f>
        <v>-</v>
      </c>
      <c r="P42" s="2" t="str" cm="1">
        <f t="array" ref="P42">_xll.BDP(D42,"rtg_moody")</f>
        <v>#N/A N/A</v>
      </c>
      <c r="Q42" s="2" t="str" cm="1">
        <f t="array" ref="Q42">_xll.BDP(E42,"rtg_moody")</f>
        <v>#N/A N/A</v>
      </c>
      <c r="R42" s="34" t="str">
        <f t="shared" si="6"/>
        <v>-</v>
      </c>
      <c r="T42" s="2" t="str">
        <f ca="1"/>
        <v>Consumer, Cyclical</v>
      </c>
    </row>
    <row r="43" spans="1:21" x14ac:dyDescent="0.25">
      <c r="A43" s="2" t="str">
        <f ca="1"/>
        <v>LHNVX</v>
      </c>
      <c r="B43" s="15" t="s">
        <v>1188</v>
      </c>
      <c r="C43" s="36" t="str">
        <f ca="1"/>
        <v>single</v>
      </c>
      <c r="D43" s="37" t="s">
        <v>917</v>
      </c>
      <c r="E43" s="37" t="str">
        <f>D43</f>
        <v>AX960245 Corp</v>
      </c>
      <c r="F43" s="2" t="str" cm="1">
        <f t="array" ref="F43">_xll.BDP(D43,"security_name")</f>
        <v>LHNVX 3 PERP</v>
      </c>
      <c r="G43" s="2" t="str" cm="1">
        <f t="array" ref="G43">_xll.BDP(E43,"security_name")</f>
        <v>LHNVX 3 PERP</v>
      </c>
      <c r="H43" s="28" cm="1">
        <f t="array" ref="H43">_xll.BDP(D43,"nxt_call_dt")*1</f>
        <v>45478</v>
      </c>
      <c r="I43" s="28" cm="1">
        <f t="array" ref="I43">_xll.BDP(E43,"nxt_call_dt")*1</f>
        <v>45478</v>
      </c>
      <c r="J43" s="35">
        <f t="shared" ref="J43:J45" si="50">(I43-H43)/365</f>
        <v>0</v>
      </c>
      <c r="K43" s="37" t="s">
        <v>745</v>
      </c>
      <c r="L43" s="19" cm="1">
        <f t="array" ref="L43">_xll.BDP(D43,$K43)</f>
        <v>308.28451538085938</v>
      </c>
      <c r="M43" s="19" cm="1">
        <f t="array" ref="M43">_xll.BDP(E43,$K43)</f>
        <v>308.28451538085938</v>
      </c>
      <c r="N43" s="19">
        <f t="shared" ref="N43:N45" si="51">M43-L43</f>
        <v>0</v>
      </c>
      <c r="O43" s="19" t="str">
        <f t="shared" ref="O43:O45" si="52">IF(J43=0,"-",N43/J43)</f>
        <v>-</v>
      </c>
      <c r="P43" s="2" t="str" cm="1">
        <f t="array" ref="P43">_xll.BDP(D43,"rtg_moody")</f>
        <v>Ba1</v>
      </c>
      <c r="Q43" s="2" t="str" cm="1">
        <f t="array" ref="Q43">_xll.BDP(E43,"rtg_moody")</f>
        <v>Ba1</v>
      </c>
      <c r="R43" s="34" t="str">
        <f t="shared" si="6"/>
        <v>-</v>
      </c>
      <c r="T43" s="2" t="str">
        <f ca="1"/>
        <v>Industrial</v>
      </c>
    </row>
    <row r="44" spans="1:21" x14ac:dyDescent="0.25">
      <c r="A44" s="2" t="str">
        <f ca="1"/>
        <v>LXSGR</v>
      </c>
      <c r="B44" s="15" t="s">
        <v>1189</v>
      </c>
      <c r="C44" s="36" t="str">
        <f ca="1"/>
        <v>single</v>
      </c>
      <c r="D44" s="37" t="s">
        <v>916</v>
      </c>
      <c r="E44" s="37" t="str">
        <f>D44</f>
        <v>AL243419 Corp</v>
      </c>
      <c r="F44" s="2" t="str" cm="1">
        <f t="array" ref="F44">_xll.BDP(D44,"security_name")</f>
        <v>LXSGR 4 1/2 12/06/76</v>
      </c>
      <c r="G44" s="2" t="str" cm="1">
        <f t="array" ref="G44">_xll.BDP(E44,"security_name")</f>
        <v>LXSGR 4 1/2 12/06/76</v>
      </c>
      <c r="H44" s="28" cm="1">
        <f t="array" ref="H44">_xll.BDP(D44,"nxt_call_dt")*1</f>
        <v>45083</v>
      </c>
      <c r="I44" s="28" cm="1">
        <f t="array" ref="I44">_xll.BDP(E44,"nxt_call_dt")*1</f>
        <v>45083</v>
      </c>
      <c r="J44" s="35">
        <f t="shared" si="50"/>
        <v>0</v>
      </c>
      <c r="K44" s="37" t="s">
        <v>745</v>
      </c>
      <c r="L44" s="19" cm="1">
        <f t="array" ref="L44">_xll.BDP(D44,$K44)</f>
        <v>325.30813598632813</v>
      </c>
      <c r="M44" s="19" cm="1">
        <f t="array" ref="M44">_xll.BDP(E44,$K44)</f>
        <v>325.30813598632813</v>
      </c>
      <c r="N44" s="19">
        <f t="shared" si="51"/>
        <v>0</v>
      </c>
      <c r="O44" s="19" t="str">
        <f t="shared" si="52"/>
        <v>-</v>
      </c>
      <c r="P44" s="2" t="str" cm="1">
        <f t="array" ref="P44">_xll.BDP(D44,"rtg_moody")</f>
        <v>Ba1</v>
      </c>
      <c r="Q44" s="2" t="str" cm="1">
        <f t="array" ref="Q44">_xll.BDP(E44,"rtg_moody")</f>
        <v>Ba1</v>
      </c>
      <c r="R44" s="34" t="str">
        <f t="shared" si="6"/>
        <v>-</v>
      </c>
      <c r="T44" s="2" t="str">
        <f ca="1"/>
        <v>Basic Materials</v>
      </c>
    </row>
    <row r="45" spans="1:21" x14ac:dyDescent="0.25">
      <c r="A45" s="2" t="str">
        <f ca="1"/>
        <v>MRKGR</v>
      </c>
      <c r="B45" s="15" t="s">
        <v>1190</v>
      </c>
      <c r="C45" s="36" t="str">
        <f ca="1"/>
        <v>-</v>
      </c>
      <c r="D45" s="37" t="s">
        <v>909</v>
      </c>
      <c r="E45" s="37" t="s">
        <v>912</v>
      </c>
      <c r="F45" s="2" t="str" cm="1">
        <f t="array" ref="F45">_xll.BDP(D45,"security_name")</f>
        <v>MRKGR 2 5/8 12/12/74</v>
      </c>
      <c r="G45" s="2" t="str" cm="1">
        <f t="array" ref="G45">_xll.BDP(E45,"security_name")</f>
        <v>MRKGR 2 7/8 06/25/79</v>
      </c>
      <c r="H45" s="28" cm="1">
        <f t="array" ref="H45">_xll.BDP(D45,"nxt_call_dt")*1</f>
        <v>44359</v>
      </c>
      <c r="I45" s="28" cm="1">
        <f t="array" ref="I45">_xll.BDP(E45,"nxt_call_dt")*1</f>
        <v>47202</v>
      </c>
      <c r="J45" s="35">
        <f t="shared" si="50"/>
        <v>7.7890410958904113</v>
      </c>
      <c r="K45" s="37" t="s">
        <v>745</v>
      </c>
      <c r="L45" s="19" cm="1">
        <f t="array" ref="L45">_xll.BDP(D45,$K45)</f>
        <v>215.10523986816406</v>
      </c>
      <c r="M45" s="19" cm="1">
        <f t="array" ref="M45">_xll.BDP(E45,$K45)</f>
        <v>246.53883361816406</v>
      </c>
      <c r="N45" s="19">
        <f t="shared" si="51"/>
        <v>31.43359375</v>
      </c>
      <c r="O45" s="19">
        <f t="shared" si="52"/>
        <v>4.0356179102180789</v>
      </c>
      <c r="P45" s="2" t="str" cm="1">
        <f t="array" ref="P45">_xll.BDP(D45,"rtg_moody")</f>
        <v>Baa3</v>
      </c>
      <c r="Q45" s="2" t="str" cm="1">
        <f t="array" ref="Q45">_xll.BDP(E45,"rtg_moody")</f>
        <v>Baa3</v>
      </c>
      <c r="R45" s="34" t="e">
        <f t="shared" si="6"/>
        <v>#VALUE!</v>
      </c>
      <c r="T45" s="2" t="str">
        <f ca="1"/>
        <v>Consumer, Non-cyclical</v>
      </c>
    </row>
    <row r="46" spans="1:21" x14ac:dyDescent="0.25">
      <c r="A46" s="2" t="str">
        <f ca="1"/>
        <v>NGGLN</v>
      </c>
      <c r="B46" s="15" t="s">
        <v>1191</v>
      </c>
      <c r="C46" s="36" t="str">
        <f ca="1"/>
        <v>-</v>
      </c>
      <c r="D46" s="37" t="s">
        <v>1015</v>
      </c>
      <c r="E46" s="37" t="s">
        <v>1016</v>
      </c>
      <c r="F46" s="2" t="str" cm="1">
        <f t="array" ref="F46">_xll.BDP(D46,"security_name")</f>
        <v>NGGLN 1 5/8 12/05/79</v>
      </c>
      <c r="G46" s="2" t="str" cm="1">
        <f t="array" ref="G46">_xll.BDP(E46,"security_name")</f>
        <v>NGGLN 2 1/8 09/05/82</v>
      </c>
      <c r="H46" s="28" cm="1">
        <f t="array" ref="H46">_xll.BDP(D46,"nxt_call_dt")*1</f>
        <v>45540</v>
      </c>
      <c r="I46" s="28" cm="1">
        <f t="array" ref="I46">_xll.BDP(E46,"nxt_call_dt")*1</f>
        <v>46543</v>
      </c>
      <c r="J46" s="35">
        <f t="shared" ref="J46" si="53">(I46-H46)/365</f>
        <v>2.7479452054794522</v>
      </c>
      <c r="K46" s="37" t="s">
        <v>745</v>
      </c>
      <c r="L46" s="19" cm="1">
        <f t="array" ref="L46">_xll.BDP(D46,$K46)</f>
        <v>233.60618591308594</v>
      </c>
      <c r="M46" s="19" cm="1">
        <f t="array" ref="M46">_xll.BDP(E46,$K46)</f>
        <v>263.90582275390625</v>
      </c>
      <c r="N46" s="19">
        <f t="shared" ref="N46" si="54">M46-L46</f>
        <v>30.299636840820313</v>
      </c>
      <c r="O46" s="19">
        <f t="shared" ref="O46" si="55">IF(J46=0,"-",N46/J46)</f>
        <v>11.026288581155946</v>
      </c>
      <c r="P46" s="2" t="str" cm="1">
        <f t="array" ref="P46">_xll.BDP(D46,"rtg_moody")</f>
        <v>Baa3</v>
      </c>
      <c r="Q46" s="2" t="str" cm="1">
        <f t="array" ref="Q46">_xll.BDP(E46,"rtg_moody")</f>
        <v>Baa3</v>
      </c>
      <c r="R46" s="34" t="e">
        <f t="shared" si="6"/>
        <v>#VALUE!</v>
      </c>
      <c r="T46" s="2" t="str">
        <f ca="1"/>
        <v>Utilities</v>
      </c>
    </row>
    <row r="47" spans="1:21" x14ac:dyDescent="0.25">
      <c r="A47" s="2" t="str">
        <f ca="1"/>
        <v>NTGYSM</v>
      </c>
      <c r="B47" s="15" t="s">
        <v>1192</v>
      </c>
      <c r="C47" s="36" t="str">
        <f ca="1"/>
        <v>-</v>
      </c>
      <c r="D47" s="37" t="s">
        <v>1011</v>
      </c>
      <c r="E47" s="37" t="s">
        <v>1012</v>
      </c>
      <c r="F47" s="2" t="str" cm="1">
        <f t="array" ref="F47">_xll.BDP(D47,"security_name")</f>
        <v>NTGYSM 4 1/8 PERP</v>
      </c>
      <c r="G47" s="2" t="str" cm="1">
        <f t="array" ref="G47">_xll.BDP(E47,"security_name")</f>
        <v>NTGYSM 3 3/8 PERP</v>
      </c>
      <c r="H47" s="28" cm="1">
        <f t="array" ref="H47">_xll.BDP(D47,"nxt_call_dt")*1</f>
        <v>44883</v>
      </c>
      <c r="I47" s="28" cm="1">
        <f t="array" ref="I47">_xll.BDP(E47,"nxt_call_dt")*1</f>
        <v>45406</v>
      </c>
      <c r="J47" s="35">
        <f t="shared" ref="J47" si="56">(I47-H47)/365</f>
        <v>1.4328767123287671</v>
      </c>
      <c r="K47" s="37" t="s">
        <v>745</v>
      </c>
      <c r="L47" s="19" cm="1">
        <f t="array" ref="L47">_xll.BDP(D47,$K47)</f>
        <v>313.70538330078125</v>
      </c>
      <c r="M47" s="19" cm="1">
        <f t="array" ref="M47">_xll.BDP(E47,$K47)</f>
        <v>342.89437866210938</v>
      </c>
      <c r="N47" s="19">
        <f t="shared" ref="N47" si="57">M47-L47</f>
        <v>29.188995361328125</v>
      </c>
      <c r="O47" s="19">
        <f t="shared" ref="O47" si="58">IF(J47=0,"-",N47/J47)</f>
        <v>20.3709049844833</v>
      </c>
      <c r="P47" s="2" t="str" cm="1">
        <f t="array" ref="P47">_xll.BDP(D47,"rtg_moody")</f>
        <v>Ba1u</v>
      </c>
      <c r="Q47" s="2" t="str" cm="1">
        <f t="array" ref="Q47">_xll.BDP(E47,"rtg_moody")</f>
        <v>Ba1u</v>
      </c>
      <c r="R47" s="34" t="e">
        <f t="shared" si="6"/>
        <v>#VALUE!</v>
      </c>
      <c r="T47" s="2" t="str">
        <f ca="1"/>
        <v>Utilities</v>
      </c>
    </row>
    <row r="48" spans="1:21" x14ac:dyDescent="0.25">
      <c r="A48" s="2" t="str">
        <f ca="1"/>
        <v>OMVAV</v>
      </c>
      <c r="B48" s="15" t="s">
        <v>1193</v>
      </c>
      <c r="C48" s="36" t="str">
        <f ca="1"/>
        <v>-</v>
      </c>
      <c r="D48" s="37" t="s">
        <v>921</v>
      </c>
      <c r="E48" s="37" t="s">
        <v>923</v>
      </c>
      <c r="F48" s="2" t="str" cm="1">
        <f t="array" ref="F48">_xll.BDP(D48,"security_name")</f>
        <v>OMVAV 5 1/4 PERP</v>
      </c>
      <c r="G48" s="2" t="str" cm="1">
        <f t="array" ref="G48">_xll.BDP(E48,"security_name")</f>
        <v>OMVAV 6 1/4 PERP</v>
      </c>
      <c r="H48" s="28" cm="1">
        <f t="array" ref="H48">_xll.BDP(D48,"nxt_call_dt")*1</f>
        <v>44539</v>
      </c>
      <c r="I48" s="28" cm="1">
        <f t="array" ref="I48">_xll.BDP(E48,"nxt_call_dt")*1</f>
        <v>46000</v>
      </c>
      <c r="J48" s="35">
        <f t="shared" ref="J48" si="59">(I48-H48)/365</f>
        <v>4.0027397260273974</v>
      </c>
      <c r="K48" s="37" t="s">
        <v>745</v>
      </c>
      <c r="L48" s="19" cm="1">
        <f t="array" ref="L48">_xll.BDP(D48,$K48)</f>
        <v>225.76362609863281</v>
      </c>
      <c r="M48" s="19" cm="1">
        <f t="array" ref="M48">_xll.BDP(E48,$K48)</f>
        <v>296.62921142578125</v>
      </c>
      <c r="N48" s="19">
        <f t="shared" ref="N48" si="60">M48-L48</f>
        <v>70.865585327148438</v>
      </c>
      <c r="O48" s="19">
        <f t="shared" ref="O48" si="61">IF(J48=0,"-",N48/J48)</f>
        <v>17.704270119376577</v>
      </c>
      <c r="P48" s="2" t="str" cm="1">
        <f t="array" ref="P48">_xll.BDP(D48,"rtg_moody")</f>
        <v>Baa2</v>
      </c>
      <c r="Q48" s="2" t="str" cm="1">
        <f t="array" ref="Q48">_xll.BDP(E48,"rtg_moody")</f>
        <v>Baa2</v>
      </c>
      <c r="R48" s="34" t="e">
        <f t="shared" si="6"/>
        <v>#VALUE!</v>
      </c>
      <c r="T48" s="2" t="str">
        <f ca="1"/>
        <v>Energy</v>
      </c>
    </row>
    <row r="49" spans="1:20" x14ac:dyDescent="0.25">
      <c r="A49" s="2" t="str">
        <f ca="1"/>
        <v>ORAFP</v>
      </c>
      <c r="B49" s="15" t="s">
        <v>1194</v>
      </c>
      <c r="C49" s="36" t="str">
        <f ca="1"/>
        <v>-</v>
      </c>
      <c r="D49" s="37" t="s">
        <v>949</v>
      </c>
      <c r="E49" s="37" t="s">
        <v>953</v>
      </c>
      <c r="F49" s="2" t="str" cm="1">
        <f t="array" ref="F49">_xll.BDP(D49,"security_name")</f>
        <v>ORAFP 4 PERP</v>
      </c>
      <c r="G49" s="2" t="str" cm="1">
        <f t="array" ref="G49">_xll.BDP(E49,"security_name")</f>
        <v>ORAFP 1 3/4 PERP</v>
      </c>
      <c r="H49" s="28" cm="1">
        <f t="array" ref="H49">_xll.BDP(D49,"nxt_call_dt")*1</f>
        <v>44470</v>
      </c>
      <c r="I49" s="28" cm="1">
        <f t="array" ref="I49">_xll.BDP(E49,"nxt_call_dt")*1</f>
        <v>46375</v>
      </c>
      <c r="J49" s="35">
        <f t="shared" ref="J49" si="62">(I49-H49)/365</f>
        <v>5.2191780821917808</v>
      </c>
      <c r="K49" s="37" t="s">
        <v>745</v>
      </c>
      <c r="L49" s="19" cm="1">
        <f t="array" ref="L49">_xll.BDP(D49,$K49)</f>
        <v>151.87167358398438</v>
      </c>
      <c r="M49" s="19" cm="1">
        <f t="array" ref="M49">_xll.BDP(E49,$K49)</f>
        <v>237.99385070800781</v>
      </c>
      <c r="N49" s="19">
        <f t="shared" ref="N49" si="63">M49-L49</f>
        <v>86.122177124023438</v>
      </c>
      <c r="O49" s="19">
        <f t="shared" ref="O49" si="64">IF(J49=0,"-",N49/J49)</f>
        <v>16.501099553946748</v>
      </c>
      <c r="P49" s="2" t="str" cm="1">
        <f t="array" ref="P49">_xll.BDP(D49,"rtg_moody")</f>
        <v>Baa3</v>
      </c>
      <c r="Q49" s="2" t="str" cm="1">
        <f t="array" ref="Q49">_xll.BDP(E49,"rtg_moody")</f>
        <v>Baa3</v>
      </c>
      <c r="R49" s="34" t="e">
        <f t="shared" si="6"/>
        <v>#VALUE!</v>
      </c>
      <c r="T49" s="2" t="str">
        <f ca="1"/>
        <v>Communications</v>
      </c>
    </row>
    <row r="50" spans="1:20" x14ac:dyDescent="0.25">
      <c r="A50" s="2" t="str">
        <f ca="1"/>
        <v>ORSTED</v>
      </c>
      <c r="B50" s="15" t="s">
        <v>1195</v>
      </c>
      <c r="C50" s="36" t="str">
        <f ca="1"/>
        <v>-</v>
      </c>
      <c r="D50" s="37" t="s">
        <v>1023</v>
      </c>
      <c r="E50" s="37" t="s">
        <v>1025</v>
      </c>
      <c r="F50" s="2" t="str" cm="1">
        <f t="array" ref="F50">_xll.BDP(D50,"security_name")</f>
        <v>ORSTED 6 1/4 06/26/13</v>
      </c>
      <c r="G50" s="2" t="str" cm="1">
        <f t="array" ref="G50">_xll.BDP(E50,"security_name")</f>
        <v>ORSTED 1 3/4 12/09/19</v>
      </c>
      <c r="H50" s="28" cm="1">
        <f t="array" ref="H50">_xll.BDP(D50,"nxt_call_dt")*1</f>
        <v>45103</v>
      </c>
      <c r="I50" s="28" cm="1">
        <f t="array" ref="I50">_xll.BDP(E50,"nxt_call_dt")*1</f>
        <v>46639</v>
      </c>
      <c r="J50" s="35">
        <f t="shared" ref="J50" si="65">(I50-H50)/365</f>
        <v>4.2082191780821914</v>
      </c>
      <c r="K50" s="37" t="s">
        <v>745</v>
      </c>
      <c r="L50" s="19" cm="1">
        <f t="array" ref="L50">_xll.BDP(D50,$K50)</f>
        <v>183.43484497070313</v>
      </c>
      <c r="M50" s="19" cm="1">
        <f t="array" ref="M50">_xll.BDP(E50,$K50)</f>
        <v>222.02919006347656</v>
      </c>
      <c r="N50" s="19">
        <f t="shared" ref="N50" si="66">M50-L50</f>
        <v>38.594345092773438</v>
      </c>
      <c r="O50" s="19">
        <f t="shared" ref="O50" si="67">IF(J50=0,"-",N50/J50)</f>
        <v>9.1711822648843135</v>
      </c>
      <c r="P50" s="2" t="str" cm="1">
        <f t="array" ref="P50">_xll.BDP(D50,"rtg_moody")</f>
        <v>Baa3</v>
      </c>
      <c r="Q50" s="2" t="str" cm="1">
        <f t="array" ref="Q50">_xll.BDP(E50,"rtg_moody")</f>
        <v>Baa3</v>
      </c>
      <c r="R50" s="34" t="e">
        <f t="shared" si="6"/>
        <v>#VALUE!</v>
      </c>
      <c r="T50" s="2" t="str">
        <f ca="1"/>
        <v>Utilities</v>
      </c>
    </row>
    <row r="51" spans="1:20" x14ac:dyDescent="0.25">
      <c r="A51" s="2" t="str">
        <f ca="1"/>
        <v>REPSM</v>
      </c>
      <c r="B51" s="15" t="s">
        <v>1196</v>
      </c>
      <c r="C51" s="36" t="str">
        <f ca="1"/>
        <v>-</v>
      </c>
      <c r="D51" s="37" t="s">
        <v>924</v>
      </c>
      <c r="E51" s="37" t="s">
        <v>926</v>
      </c>
      <c r="F51" s="2" t="str" cm="1">
        <f t="array" ref="F51">_xll.BDP(D51,"security_name")</f>
        <v>REPSM 3 7/8 PERP</v>
      </c>
      <c r="G51" s="2" t="str" cm="1">
        <f t="array" ref="G51">_xll.BDP(E51,"security_name")</f>
        <v>REPSM 3 3/4 PERP</v>
      </c>
      <c r="H51" s="28" cm="1">
        <f t="array" ref="H51">_xll.BDP(D51,"nxt_call_dt")*1</f>
        <v>44280</v>
      </c>
      <c r="I51" s="28" cm="1">
        <f t="array" ref="I51">_xll.BDP(E51,"nxt_call_dt")*1</f>
        <v>46092</v>
      </c>
      <c r="J51" s="35">
        <f t="shared" ref="J51" si="68">(I51-H51)/365</f>
        <v>4.9643835616438352</v>
      </c>
      <c r="K51" s="37" t="s">
        <v>745</v>
      </c>
      <c r="L51" s="19" cm="1">
        <f t="array" ref="L51">_xll.BDP(D51,$K51)</f>
        <v>256.91030883789063</v>
      </c>
      <c r="M51" s="19" cm="1">
        <f t="array" ref="M51">_xll.BDP(E51,$K51)</f>
        <v>388.66433715820313</v>
      </c>
      <c r="N51" s="19">
        <f t="shared" ref="N51" si="69">M51-L51</f>
        <v>131.7540283203125</v>
      </c>
      <c r="O51" s="19">
        <f t="shared" ref="O51" si="70">IF(J51=0,"-",N51/J51)</f>
        <v>26.539856698076196</v>
      </c>
      <c r="P51" s="2" t="str" cm="1">
        <f t="array" ref="P51">_xll.BDP(D51,"rtg_moody")</f>
        <v>Ba1</v>
      </c>
      <c r="Q51" s="2" t="str" cm="1">
        <f t="array" ref="Q51">_xll.BDP(E51,"rtg_moody")</f>
        <v>Ba1</v>
      </c>
      <c r="R51" s="34" t="e">
        <f t="shared" si="6"/>
        <v>#VALUE!</v>
      </c>
      <c r="T51" s="2" t="str">
        <f ca="1"/>
        <v>Energy</v>
      </c>
    </row>
    <row r="52" spans="1:20" x14ac:dyDescent="0.25">
      <c r="A52" s="2" t="str">
        <f ca="1"/>
        <v>RWE</v>
      </c>
      <c r="B52" s="15" t="s">
        <v>1197</v>
      </c>
      <c r="C52" s="36" t="str">
        <f ca="1"/>
        <v>-</v>
      </c>
      <c r="D52" s="37" t="s">
        <v>996</v>
      </c>
      <c r="E52" s="37" t="s">
        <v>997</v>
      </c>
      <c r="F52" s="2" t="str" cm="1">
        <f t="array" ref="F52">_xll.BDP(D52,"security_name")</f>
        <v>RWE 3 1/2 04/21/75</v>
      </c>
      <c r="G52" s="2" t="str" cm="1">
        <f t="array" ref="G52">_xll.BDP(E52,"security_name")</f>
        <v>RWE 6 5/8 07/30/75</v>
      </c>
      <c r="H52" s="28" cm="1">
        <f t="array" ref="H52">_xll.BDP(D52,"nxt_call_dt")*1</f>
        <v>45768</v>
      </c>
      <c r="I52" s="28" cm="1">
        <f t="array" ref="I52">_xll.BDP(E52,"nxt_call_dt")*1</f>
        <v>46111</v>
      </c>
      <c r="J52" s="35">
        <f t="shared" ref="J52" si="71">(I52-H52)/365</f>
        <v>0.9397260273972603</v>
      </c>
      <c r="K52" s="37" t="s">
        <v>745</v>
      </c>
      <c r="L52" s="19" cm="1">
        <f t="array" ref="L52">_xll.BDP(D52,$K52)</f>
        <v>286.69613647460938</v>
      </c>
      <c r="M52" s="19" cm="1">
        <f t="array" ref="M52">_xll.BDP(E52,$K52)</f>
        <v>406.09011840820313</v>
      </c>
      <c r="N52" s="19">
        <f t="shared" ref="N52" si="72">M52-L52</f>
        <v>119.39398193359375</v>
      </c>
      <c r="O52" s="19">
        <f t="shared" ref="O52" si="73">IF(J52=0,"-",N52/J52)</f>
        <v>127.05190497306623</v>
      </c>
      <c r="P52" s="2" t="str" cm="1">
        <f t="array" ref="P52">_xll.BDP(D52,"rtg_moody")</f>
        <v>Ba2</v>
      </c>
      <c r="Q52" s="2" t="str" cm="1">
        <f t="array" ref="Q52">_xll.BDP(E52,"rtg_moody")</f>
        <v>Ba2</v>
      </c>
      <c r="R52" s="34" t="e">
        <f t="shared" si="6"/>
        <v>#VALUE!</v>
      </c>
      <c r="S52" s="2" t="s">
        <v>1231</v>
      </c>
      <c r="T52" s="2" t="str">
        <f ca="1"/>
        <v>Utilities</v>
      </c>
    </row>
    <row r="53" spans="1:20" x14ac:dyDescent="0.25">
      <c r="A53" s="2" t="str">
        <f ca="1"/>
        <v>SBBBSS</v>
      </c>
      <c r="B53" s="15" t="s">
        <v>1198</v>
      </c>
      <c r="C53" s="36" t="str">
        <f ca="1"/>
        <v>-</v>
      </c>
      <c r="D53" s="37" t="s">
        <v>1057</v>
      </c>
      <c r="E53" s="37" t="s">
        <v>1058</v>
      </c>
      <c r="F53" s="2" t="str" cm="1">
        <f t="array" ref="F53">_xll.BDP(D53,"security_name")</f>
        <v>SBBBSS 4 5/8 PERP</v>
      </c>
      <c r="G53" s="2" t="str" cm="1">
        <f t="array" ref="G53">_xll.BDP(E53,"security_name")</f>
        <v>SBBBSS 2.624 PERP</v>
      </c>
      <c r="H53" s="28" cm="1">
        <f t="array" ref="H53">_xll.BDP(D53,"nxt_call_dt")*1</f>
        <v>45409</v>
      </c>
      <c r="I53" s="28" cm="1">
        <f t="array" ref="I53">_xll.BDP(E53,"nxt_call_dt")*1</f>
        <v>45687</v>
      </c>
      <c r="J53" s="35">
        <f t="shared" ref="J53" si="74">(I53-H53)/365</f>
        <v>0.76164383561643834</v>
      </c>
      <c r="K53" s="37" t="s">
        <v>745</v>
      </c>
      <c r="L53" s="19" cm="1">
        <f t="array" ref="L53">_xll.BDP(D53,$K53)</f>
        <v>473.29592895507813</v>
      </c>
      <c r="M53" s="19" cm="1">
        <f t="array" ref="M53">_xll.BDP(E53,$K53)</f>
        <v>488.4114990234375</v>
      </c>
      <c r="N53" s="19">
        <f t="shared" ref="N53" si="75">M53-L53</f>
        <v>15.115570068359375</v>
      </c>
      <c r="O53" s="19">
        <f t="shared" ref="O53" si="76">IF(J53=0,"-",N53/J53)</f>
        <v>19.845982283997021</v>
      </c>
      <c r="P53" s="2" t="str" cm="1">
        <f t="array" ref="P53">_xll.BDP(D53,"rtg_moody")</f>
        <v>#N/A N/A</v>
      </c>
      <c r="Q53" s="2" t="str" cm="1">
        <f t="array" ref="Q53">_xll.BDP(E53,"rtg_moody")</f>
        <v>#N/A N/A</v>
      </c>
      <c r="R53" s="34" t="e">
        <f t="shared" si="6"/>
        <v>#VALUE!</v>
      </c>
      <c r="T53" s="2" t="str">
        <f ca="1"/>
        <v>Financial</v>
      </c>
    </row>
    <row r="54" spans="1:20" x14ac:dyDescent="0.25">
      <c r="A54" s="2" t="str">
        <f ca="1"/>
        <v>SBRYLN</v>
      </c>
      <c r="B54" s="15" t="s">
        <v>1199</v>
      </c>
      <c r="C54" s="36" t="str">
        <f ca="1"/>
        <v>single</v>
      </c>
      <c r="D54" s="37" t="s">
        <v>1047</v>
      </c>
      <c r="E54" s="37" t="str">
        <f>D54</f>
        <v>UV309787 Corp</v>
      </c>
      <c r="F54" s="2" t="str" cm="1">
        <f t="array" ref="F54">_xll.BDP(D54,"security_name")</f>
        <v>SBRYLN 6 1/2 PERP</v>
      </c>
      <c r="G54" s="2" t="str" cm="1">
        <f t="array" ref="G54">_xll.BDP(E54,"security_name")</f>
        <v>SBRYLN 6 1/2 PERP</v>
      </c>
      <c r="H54" s="28" cm="1">
        <f t="array" ref="H54">_xll.BDP(D54,"nxt_call_dt")*1</f>
        <v>44042</v>
      </c>
      <c r="I54" s="28" cm="1">
        <f t="array" ref="I54">_xll.BDP(E54,"nxt_call_dt")*1</f>
        <v>44042</v>
      </c>
      <c r="J54" s="35">
        <f t="shared" ref="J54" si="77">(I54-H54)/365</f>
        <v>0</v>
      </c>
      <c r="K54" s="37" t="s">
        <v>745</v>
      </c>
      <c r="L54" s="19" cm="1">
        <f t="array" ref="L54">_xll.BDP(D54,$K54)</f>
        <v>6.4036335945129395</v>
      </c>
      <c r="M54" s="19" cm="1">
        <f t="array" ref="M54">_xll.BDP(E54,$K54)</f>
        <v>6.4036335945129395</v>
      </c>
      <c r="N54" s="19">
        <f t="shared" ref="N54" si="78">M54-L54</f>
        <v>0</v>
      </c>
      <c r="O54" s="19" t="str">
        <f t="shared" ref="O54" si="79">IF(J54=0,"-",N54/J54)</f>
        <v>-</v>
      </c>
      <c r="P54" s="2" t="str" cm="1">
        <f t="array" ref="P54">_xll.BDP(D54,"rtg_moody")</f>
        <v>#N/A N/A</v>
      </c>
      <c r="Q54" s="2" t="str" cm="1">
        <f t="array" ref="Q54">_xll.BDP(E54,"rtg_moody")</f>
        <v>#N/A N/A</v>
      </c>
      <c r="R54" s="34" t="str">
        <f t="shared" si="6"/>
        <v>-</v>
      </c>
      <c r="T54" s="2" t="str">
        <f ca="1"/>
        <v>Consumer, Non-cyclical</v>
      </c>
    </row>
    <row r="55" spans="1:20" x14ac:dyDescent="0.25">
      <c r="A55" s="2" t="str">
        <f ca="1"/>
        <v>SESGFP</v>
      </c>
      <c r="B55" s="15" t="s">
        <v>1200</v>
      </c>
      <c r="C55" s="36" t="str">
        <f ca="1"/>
        <v>-</v>
      </c>
      <c r="D55" s="37" t="s">
        <v>947</v>
      </c>
      <c r="E55" s="37" t="s">
        <v>948</v>
      </c>
      <c r="F55" s="2" t="str" cm="1">
        <f t="array" ref="F55">_xll.BDP(D55,"security_name")</f>
        <v>SESGFP 4 5/8 PERP</v>
      </c>
      <c r="G55" s="2" t="str" cm="1">
        <f t="array" ref="G55">_xll.BDP(E55,"security_name")</f>
        <v>SESGFP 5 5/8 PERP</v>
      </c>
      <c r="H55" s="28" cm="1">
        <f t="array" ref="H55">_xll.BDP(D55,"nxt_call_dt")*1</f>
        <v>44563</v>
      </c>
      <c r="I55" s="28" cm="1">
        <f t="array" ref="I55">_xll.BDP(E55,"nxt_call_dt")*1</f>
        <v>45320</v>
      </c>
      <c r="J55" s="35">
        <f t="shared" ref="J55" si="80">(I55-H55)/365</f>
        <v>2.0739726027397261</v>
      </c>
      <c r="K55" s="37" t="s">
        <v>745</v>
      </c>
      <c r="L55" s="19" cm="1">
        <f t="array" ref="L55">_xll.BDP(D55,$K55)</f>
        <v>354.03018188476563</v>
      </c>
      <c r="M55" s="19" cm="1">
        <f t="array" ref="M55">_xll.BDP(E55,$K55)</f>
        <v>463.01193237304688</v>
      </c>
      <c r="N55" s="19">
        <f t="shared" ref="N55" si="81">M55-L55</f>
        <v>108.98175048828125</v>
      </c>
      <c r="O55" s="19">
        <f t="shared" ref="O55" si="82">IF(J55=0,"-",N55/J55)</f>
        <v>52.547343366212225</v>
      </c>
      <c r="P55" s="2" t="str" cm="1">
        <f t="array" ref="P55">_xll.BDP(D55,"rtg_moody")</f>
        <v>Ba1</v>
      </c>
      <c r="Q55" s="2" t="str" cm="1">
        <f t="array" ref="Q55">_xll.BDP(E55,"rtg_moody")</f>
        <v>Ba1</v>
      </c>
      <c r="R55" s="34" t="e">
        <f t="shared" si="6"/>
        <v>#VALUE!</v>
      </c>
      <c r="T55" s="2" t="str">
        <f ca="1"/>
        <v>Communications</v>
      </c>
    </row>
    <row r="56" spans="1:20" x14ac:dyDescent="0.25">
      <c r="A56" s="2" t="str">
        <f ca="1"/>
        <v>SEVFP</v>
      </c>
      <c r="B56" s="15" t="s">
        <v>1201</v>
      </c>
      <c r="C56" s="36" t="str">
        <f ca="1"/>
        <v>-</v>
      </c>
      <c r="D56" s="37" t="s">
        <v>978</v>
      </c>
      <c r="E56" s="37" t="s">
        <v>980</v>
      </c>
      <c r="F56" s="2" t="str" cm="1">
        <f t="array" ref="F56">_xll.BDP(D56,"security_name")</f>
        <v>SEVFP 2 1/2 PERP</v>
      </c>
      <c r="G56" s="2" t="str" cm="1">
        <f t="array" ref="G56">_xll.BDP(E56,"security_name")</f>
        <v>SEVFP 1 5/8 PERP</v>
      </c>
      <c r="H56" s="28" cm="1">
        <f t="array" ref="H56">_xll.BDP(D56,"nxt_call_dt")*1</f>
        <v>44650</v>
      </c>
      <c r="I56" s="28" cm="1">
        <f t="array" ref="I56">_xll.BDP(E56,"nxt_call_dt")*1</f>
        <v>46174</v>
      </c>
      <c r="J56" s="35">
        <f t="shared" ref="J56" si="83">(I56-H56)/365</f>
        <v>4.1753424657534248</v>
      </c>
      <c r="K56" s="37" t="s">
        <v>745</v>
      </c>
      <c r="L56" s="19" cm="1">
        <f t="array" ref="L56">_xll.BDP(D56,$K56)</f>
        <v>252.76348876953125</v>
      </c>
      <c r="M56" s="19" cm="1">
        <f t="array" ref="M56">_xll.BDP(E56,$K56)</f>
        <v>295.866943359375</v>
      </c>
      <c r="N56" s="19">
        <f t="shared" ref="N56" si="84">M56-L56</f>
        <v>43.10345458984375</v>
      </c>
      <c r="O56" s="19">
        <f t="shared" ref="O56" si="85">IF(J56=0,"-",N56/J56)</f>
        <v>10.32333394048095</v>
      </c>
      <c r="P56" s="2" t="str" cm="1">
        <f t="array" ref="P56">_xll.BDP(D56,"rtg_moody")</f>
        <v>Baa3</v>
      </c>
      <c r="Q56" s="2" t="str" cm="1">
        <f t="array" ref="Q56">_xll.BDP(E56,"rtg_moody")</f>
        <v>Baa3</v>
      </c>
      <c r="R56" s="34" t="e">
        <f t="shared" si="6"/>
        <v>#VALUE!</v>
      </c>
      <c r="T56" s="2" t="str">
        <f ca="1"/>
        <v>Utilities</v>
      </c>
    </row>
    <row r="57" spans="1:20" x14ac:dyDescent="0.25">
      <c r="A57" s="2" t="str">
        <f ca="1"/>
        <v>SOFTBK</v>
      </c>
      <c r="B57" s="15" t="s">
        <v>1202</v>
      </c>
      <c r="C57" s="36" t="str">
        <f ca="1"/>
        <v>-</v>
      </c>
      <c r="D57" s="37" t="s">
        <v>1075</v>
      </c>
      <c r="E57" s="37" t="s">
        <v>1076</v>
      </c>
      <c r="F57" s="2" t="str" cm="1">
        <f t="array" ref="F57">_xll.BDP(D57,"security_name")</f>
        <v>SOFTBK 6 PERP</v>
      </c>
      <c r="G57" s="2" t="str" cm="1">
        <f t="array" ref="G57">_xll.BDP(E57,"security_name")</f>
        <v>SOFTBK 6 7/8 PERP</v>
      </c>
      <c r="H57" s="28" cm="1">
        <f t="array" ref="H57">_xll.BDP(D57,"nxt_call_dt")*1</f>
        <v>45126</v>
      </c>
      <c r="I57" s="28" cm="1">
        <f t="array" ref="I57">_xll.BDP(E57,"nxt_call_dt")*1</f>
        <v>46587</v>
      </c>
      <c r="J57" s="35">
        <f t="shared" ref="J57" si="86">(I57-H57)/365</f>
        <v>4.0027397260273974</v>
      </c>
      <c r="K57" s="37" t="s">
        <v>745</v>
      </c>
      <c r="L57" s="19" cm="1">
        <f t="array" ref="L57">_xll.BDP(D57,$K57)</f>
        <v>888.24249267578125</v>
      </c>
      <c r="M57" s="19" cm="1">
        <f t="array" ref="M57">_xll.BDP(E57,$K57)</f>
        <v>759.56011962890625</v>
      </c>
      <c r="N57" s="19">
        <f t="shared" ref="N57" si="87">M57-L57</f>
        <v>-128.682373046875</v>
      </c>
      <c r="O57" s="19">
        <f t="shared" ref="O57" si="88">IF(J57=0,"-",N57/J57)</f>
        <v>-32.148573690697724</v>
      </c>
      <c r="P57" s="2" t="str" cm="1">
        <f t="array" ref="P57">_xll.BDP(D57,"rtg_moody")</f>
        <v>B2u</v>
      </c>
      <c r="Q57" s="2" t="str" cm="1">
        <f t="array" ref="Q57">_xll.BDP(E57,"rtg_moody")</f>
        <v>B2u</v>
      </c>
      <c r="R57" s="34" t="e">
        <f t="shared" si="6"/>
        <v>#VALUE!</v>
      </c>
      <c r="T57" s="2" t="str">
        <f ca="1"/>
        <v>Communications</v>
      </c>
    </row>
    <row r="58" spans="1:20" x14ac:dyDescent="0.25">
      <c r="A58" s="2" t="str">
        <f ca="1"/>
        <v>SOLBBB</v>
      </c>
      <c r="B58" s="15" t="s">
        <v>1112</v>
      </c>
      <c r="C58" s="36" t="str">
        <f ca="1"/>
        <v>-</v>
      </c>
      <c r="D58" s="37" t="s">
        <v>761</v>
      </c>
      <c r="E58" s="37" t="s">
        <v>759</v>
      </c>
      <c r="F58" s="2" t="str" cm="1">
        <f t="array" ref="F58">_xll.BDP(D58,"security_name")</f>
        <v>SOLBBB 5.118 PERP</v>
      </c>
      <c r="G58" s="2" t="str" cm="1">
        <f t="array" ref="G58">_xll.BDP(E58,"security_name")</f>
        <v>SOLBBB 4 1/4 PERP</v>
      </c>
      <c r="H58" s="28" cm="1">
        <f t="array" ref="H58">_xll.BDP(D58,"nxt_call_dt")*1</f>
        <v>44349</v>
      </c>
      <c r="I58" s="28" cm="1">
        <f t="array" ref="I58">_xll.BDP(E58,"nxt_call_dt")*1</f>
        <v>45264</v>
      </c>
      <c r="J58" s="35">
        <f t="shared" ref="J58" si="89">(I58-H58)/365</f>
        <v>2.506849315068493</v>
      </c>
      <c r="K58" s="37" t="s">
        <v>745</v>
      </c>
      <c r="L58" s="19" cm="1">
        <f t="array" ref="L58">_xll.BDP(D58,$K58)</f>
        <v>318.05487060546875</v>
      </c>
      <c r="M58" s="19" cm="1">
        <f t="array" ref="M58">_xll.BDP(E58,$K58)</f>
        <v>330.41827392578125</v>
      </c>
      <c r="N58" s="19">
        <f t="shared" ref="N58" si="90">M58-L58</f>
        <v>12.3634033203125</v>
      </c>
      <c r="O58" s="19">
        <f t="shared" ref="O58" si="91">IF(J58=0,"-",N58/J58)</f>
        <v>4.9318494119279377</v>
      </c>
      <c r="P58" s="2" t="str" cm="1">
        <f t="array" ref="P58">_xll.BDP(D58,"rtg_moody")</f>
        <v>Ba1</v>
      </c>
      <c r="Q58" s="2" t="str" cm="1">
        <f t="array" ref="Q58">_xll.BDP(E58,"rtg_moody")</f>
        <v>Ba1</v>
      </c>
      <c r="R58" s="34" t="e">
        <f t="shared" si="6"/>
        <v>#VALUE!</v>
      </c>
      <c r="T58" s="2" t="str">
        <f ca="1"/>
        <v>Basic Materials</v>
      </c>
    </row>
    <row r="59" spans="1:20" x14ac:dyDescent="0.25">
      <c r="A59" s="2" t="str">
        <f ca="1"/>
        <v>SSELN</v>
      </c>
      <c r="B59" s="15" t="s">
        <v>1203</v>
      </c>
      <c r="C59" s="36" t="str">
        <f ca="1"/>
        <v>-</v>
      </c>
      <c r="D59" s="37" t="s">
        <v>1019</v>
      </c>
      <c r="E59" s="37" t="s">
        <v>1020</v>
      </c>
      <c r="F59" s="2" t="str" cm="1">
        <f t="array" ref="F59">_xll.BDP(D59,"security_name")</f>
        <v>SSELN 3 7/8 PERP</v>
      </c>
      <c r="G59" s="2" t="str" cm="1">
        <f t="array" ref="G59">_xll.BDP(E59,"security_name")</f>
        <v>SSELN 3 5/8 09/16/77</v>
      </c>
      <c r="H59" s="28" cm="1">
        <f t="array" ref="H59">_xll.BDP(D59,"nxt_call_dt")*1</f>
        <v>44084</v>
      </c>
      <c r="I59" s="28" cm="1">
        <f t="array" ref="I59">_xll.BDP(E59,"nxt_call_dt")*1</f>
        <v>44728</v>
      </c>
      <c r="J59" s="35">
        <f t="shared" ref="J59" si="92">(I59-H59)/365</f>
        <v>1.7643835616438357</v>
      </c>
      <c r="K59" s="37" t="s">
        <v>745</v>
      </c>
      <c r="L59" s="19" cm="1">
        <f t="array" ref="L59">_xll.BDP(D59,$K59)</f>
        <v>229.28375244140625</v>
      </c>
      <c r="M59" s="19" cm="1">
        <f t="array" ref="M59">_xll.BDP(E59,$K59)</f>
        <v>283.61788940429688</v>
      </c>
      <c r="N59" s="19">
        <f t="shared" ref="N59" si="93">M59-L59</f>
        <v>54.334136962890625</v>
      </c>
      <c r="O59" s="19">
        <f t="shared" ref="O59" si="94">IF(J59=0,"-",N59/J59)</f>
        <v>30.794968930830866</v>
      </c>
      <c r="P59" s="2" t="str" cm="1">
        <f t="array" ref="P59">_xll.BDP(D59,"rtg_moody")</f>
        <v>Baa3</v>
      </c>
      <c r="Q59" s="2" t="str" cm="1">
        <f t="array" ref="Q59">_xll.BDP(E59,"rtg_moody")</f>
        <v>Baa3</v>
      </c>
      <c r="R59" s="34" t="e">
        <f t="shared" si="6"/>
        <v>#VALUE!</v>
      </c>
      <c r="S59" s="2" t="s">
        <v>1232</v>
      </c>
      <c r="T59" s="2" t="str">
        <f ca="1"/>
        <v>Utilities</v>
      </c>
    </row>
    <row r="60" spans="1:20" x14ac:dyDescent="0.25">
      <c r="A60" s="2" t="str">
        <f ca="1"/>
        <v>STEDIN</v>
      </c>
      <c r="B60" s="15" t="s">
        <v>1204</v>
      </c>
      <c r="C60" s="36" t="str">
        <f ca="1"/>
        <v>single</v>
      </c>
      <c r="D60" s="37" t="s">
        <v>1026</v>
      </c>
      <c r="E60" s="37" t="str">
        <f>D60</f>
        <v>EK605885 Corp</v>
      </c>
      <c r="F60" s="2" t="str" cm="1">
        <f t="array" ref="F60">_xll.BDP(D60,"security_name")</f>
        <v>STEDIN 3 1/4 PERP</v>
      </c>
      <c r="G60" s="2" t="str" cm="1">
        <f t="array" ref="G60">_xll.BDP(E60,"security_name")</f>
        <v>STEDIN 3 1/4 PERP</v>
      </c>
      <c r="H60" s="28" cm="1">
        <f t="array" ref="H60">_xll.BDP(D60,"nxt_call_dt")*1</f>
        <v>44531</v>
      </c>
      <c r="I60" s="28" cm="1">
        <f t="array" ref="I60">_xll.BDP(E60,"nxt_call_dt")*1</f>
        <v>44531</v>
      </c>
      <c r="J60" s="35">
        <f t="shared" ref="J60:J63" si="95">(I60-H60)/365</f>
        <v>0</v>
      </c>
      <c r="K60" s="37" t="s">
        <v>745</v>
      </c>
      <c r="L60" s="19" cm="1">
        <f t="array" ref="L60">_xll.BDP(D60,$K60)</f>
        <v>253.79168701171875</v>
      </c>
      <c r="M60" s="19" cm="1">
        <f t="array" ref="M60">_xll.BDP(E60,$K60)</f>
        <v>253.79168701171875</v>
      </c>
      <c r="N60" s="19">
        <f t="shared" ref="N60:N63" si="96">M60-L60</f>
        <v>0</v>
      </c>
      <c r="O60" s="19" t="str">
        <f t="shared" ref="O60:O63" si="97">IF(J60=0,"-",N60/J60)</f>
        <v>-</v>
      </c>
      <c r="P60" s="2" t="str" cm="1">
        <f t="array" ref="P60">_xll.BDP(D60,"rtg_moody")</f>
        <v>#N/A N/A</v>
      </c>
      <c r="Q60" s="2" t="str" cm="1">
        <f t="array" ref="Q60">_xll.BDP(E60,"rtg_moody")</f>
        <v>#N/A N/A</v>
      </c>
      <c r="R60" s="34" t="str">
        <f t="shared" si="6"/>
        <v>-</v>
      </c>
      <c r="T60" s="2" t="str">
        <f ca="1"/>
        <v>Utilities</v>
      </c>
    </row>
    <row r="61" spans="1:20" x14ac:dyDescent="0.25">
      <c r="A61" s="2" t="str">
        <f ca="1"/>
        <v>SZUGR</v>
      </c>
      <c r="B61" s="15" t="s">
        <v>1205</v>
      </c>
      <c r="C61" s="36" t="str">
        <f ca="1"/>
        <v>single</v>
      </c>
      <c r="D61" s="37" t="s">
        <v>1070</v>
      </c>
      <c r="E61" s="37" t="str">
        <f>D61</f>
        <v>ED984069 Corp</v>
      </c>
      <c r="F61" s="2" t="str" cm="1">
        <f t="array" ref="F61">_xll.BDP(D61,"security_name")</f>
        <v>SZUGR Float PERP</v>
      </c>
      <c r="G61" s="2" t="str" cm="1">
        <f t="array" ref="G61">_xll.BDP(E61,"security_name")</f>
        <v>SZUGR Float PERP</v>
      </c>
      <c r="H61" s="28" cm="1">
        <f t="array" ref="H61">_xll.BDP(D61,"nxt_call_dt")*1</f>
        <v>44104</v>
      </c>
      <c r="I61" s="28" cm="1">
        <f t="array" ref="I61">_xll.BDP(E61,"nxt_call_dt")*1</f>
        <v>44104</v>
      </c>
      <c r="J61" s="35">
        <f t="shared" si="95"/>
        <v>0</v>
      </c>
      <c r="K61" s="37" t="s">
        <v>1083</v>
      </c>
      <c r="L61" s="19" cm="1">
        <f t="array" ref="L61">_xll.BDP(D61,$K61)</f>
        <v>419.25066844211744</v>
      </c>
      <c r="M61" s="19" cm="1">
        <f t="array" ref="M61">_xll.BDP(E61,$K61)</f>
        <v>419.25066844211744</v>
      </c>
      <c r="N61" s="19">
        <f t="shared" si="96"/>
        <v>0</v>
      </c>
      <c r="O61" s="19" t="str">
        <f t="shared" si="97"/>
        <v>-</v>
      </c>
      <c r="P61" s="2" t="str" cm="1">
        <f t="array" ref="P61">_xll.BDP(D61,"rtg_moody")</f>
        <v>B2</v>
      </c>
      <c r="Q61" s="2" t="str" cm="1">
        <f t="array" ref="Q61">_xll.BDP(E61,"rtg_moody")</f>
        <v>B2</v>
      </c>
      <c r="R61" s="34" t="str">
        <f t="shared" si="6"/>
        <v>-</v>
      </c>
      <c r="T61" s="2" t="str">
        <f ca="1"/>
        <v>Consumer, Non-cyclical</v>
      </c>
    </row>
    <row r="62" spans="1:20" x14ac:dyDescent="0.25">
      <c r="A62" s="2" t="str">
        <f ca="1"/>
        <v>T</v>
      </c>
      <c r="B62" s="15" t="s">
        <v>1206</v>
      </c>
      <c r="C62" s="36" t="str">
        <f ca="1"/>
        <v>single</v>
      </c>
      <c r="D62" s="37" t="s">
        <v>972</v>
      </c>
      <c r="E62" s="37" t="str">
        <f>D62</f>
        <v>ZP991036 Corp</v>
      </c>
      <c r="F62" s="2" t="str" cm="1">
        <f t="array" ref="F62">_xll.BDP(D62,"security_name")</f>
        <v>T 2 7/8 PERP</v>
      </c>
      <c r="G62" s="2" t="str" cm="1">
        <f t="array" ref="G62">_xll.BDP(E62,"security_name")</f>
        <v>T 2 7/8 PERP</v>
      </c>
      <c r="H62" s="28" cm="1">
        <f t="array" ref="H62">_xll.BDP(D62,"nxt_call_dt")*1</f>
        <v>45718</v>
      </c>
      <c r="I62" s="28" cm="1">
        <f t="array" ref="I62">_xll.BDP(E62,"nxt_call_dt")*1</f>
        <v>45718</v>
      </c>
      <c r="J62" s="35">
        <f t="shared" si="95"/>
        <v>0</v>
      </c>
      <c r="K62" s="37" t="s">
        <v>745</v>
      </c>
      <c r="L62" s="19" cm="1">
        <f t="array" ref="L62">_xll.BDP(D62,$K62)</f>
        <v>422.39385986328125</v>
      </c>
      <c r="M62" s="19" cm="1">
        <f t="array" ref="M62">_xll.BDP(E62,$K62)</f>
        <v>422.39385986328125</v>
      </c>
      <c r="N62" s="19">
        <f t="shared" si="96"/>
        <v>0</v>
      </c>
      <c r="O62" s="19" t="str">
        <f t="shared" si="97"/>
        <v>-</v>
      </c>
      <c r="P62" s="2" t="str" cm="1">
        <f t="array" ref="P62">_xll.BDP(D62,"rtg_moody")</f>
        <v>Ba1</v>
      </c>
      <c r="Q62" s="2" t="str" cm="1">
        <f t="array" ref="Q62">_xll.BDP(E62,"rtg_moody")</f>
        <v>Ba1</v>
      </c>
      <c r="R62" s="34" t="str">
        <f t="shared" si="6"/>
        <v>-</v>
      </c>
      <c r="T62" s="2" t="str">
        <f ca="1"/>
        <v>Communications</v>
      </c>
    </row>
    <row r="63" spans="1:20" x14ac:dyDescent="0.25">
      <c r="A63" s="2" t="str">
        <f ca="1"/>
        <v>TELEFO</v>
      </c>
      <c r="B63" s="15" t="s">
        <v>1207</v>
      </c>
      <c r="C63" s="36" t="str">
        <f ca="1"/>
        <v>-</v>
      </c>
      <c r="D63" s="37" t="s">
        <v>958</v>
      </c>
      <c r="E63" s="37" t="s">
        <v>963</v>
      </c>
      <c r="F63" s="2" t="str" cm="1">
        <f t="array" ref="F63">_xll.BDP(D63,"security_name")</f>
        <v>TELEFO 3 PERP</v>
      </c>
      <c r="G63" s="2" t="str" cm="1">
        <f t="array" ref="G63">_xll.BDP(E63,"security_name")</f>
        <v>TELEFO 2 7/8 PERP</v>
      </c>
      <c r="H63" s="28" cm="1">
        <f t="array" ref="H63">_xll.BDP(D63,"nxt_call_dt")*1</f>
        <v>45173</v>
      </c>
      <c r="I63" s="28" cm="1">
        <f t="array" ref="I63">_xll.BDP(E63,"nxt_call_dt")*1</f>
        <v>46562</v>
      </c>
      <c r="J63" s="35">
        <f t="shared" si="95"/>
        <v>3.8054794520547945</v>
      </c>
      <c r="K63" s="37" t="s">
        <v>745</v>
      </c>
      <c r="L63" s="19" cm="1">
        <f t="array" ref="L63">_xll.BDP(D63,$K63)</f>
        <v>378.4373779296875</v>
      </c>
      <c r="M63" s="19" cm="1">
        <f t="array" ref="M63">_xll.BDP(E63,$K63)</f>
        <v>381.31234741210938</v>
      </c>
      <c r="N63" s="19">
        <f t="shared" si="96"/>
        <v>2.874969482421875</v>
      </c>
      <c r="O63" s="19">
        <f t="shared" si="97"/>
        <v>0.75548154145715218</v>
      </c>
      <c r="P63" s="2" t="str" cm="1">
        <f t="array" ref="P63">_xll.BDP(D63,"rtg_moody")</f>
        <v>Ba2</v>
      </c>
      <c r="Q63" s="2" t="str" cm="1">
        <f t="array" ref="Q63">_xll.BDP(E63,"rtg_moody")</f>
        <v>Ba2</v>
      </c>
      <c r="R63" s="34" t="e">
        <f t="shared" si="6"/>
        <v>#VALUE!</v>
      </c>
      <c r="T63" s="2" t="str">
        <f ca="1"/>
        <v>Communications</v>
      </c>
    </row>
    <row r="64" spans="1:20" x14ac:dyDescent="0.25">
      <c r="A64" s="2" t="str">
        <f ca="1"/>
        <v>TELIAS</v>
      </c>
      <c r="B64" s="15" t="s">
        <v>1208</v>
      </c>
      <c r="C64" s="36" t="str">
        <f ca="1"/>
        <v>-</v>
      </c>
      <c r="D64" s="37" t="s">
        <v>945</v>
      </c>
      <c r="E64" s="37" t="s">
        <v>946</v>
      </c>
      <c r="F64" s="2" t="str" cm="1">
        <f t="array" ref="F64">_xll.BDP(D64,"security_name")</f>
        <v>TELIAS 3 04/04/78</v>
      </c>
      <c r="G64" s="2" t="str" cm="1">
        <f t="array" ref="G64">_xll.BDP(E64,"security_name")</f>
        <v>TELIAS 1 3/8 05/11/81</v>
      </c>
      <c r="H64" s="28" cm="1">
        <f t="array" ref="H64">_xll.BDP(D64,"nxt_call_dt")*1</f>
        <v>45020</v>
      </c>
      <c r="I64" s="28" cm="1">
        <f t="array" ref="I64">_xll.BDP(E64,"nxt_call_dt")*1</f>
        <v>46064</v>
      </c>
      <c r="J64" s="35">
        <f t="shared" ref="J64" si="98">(I64-H64)/365</f>
        <v>2.8602739726027395</v>
      </c>
      <c r="K64" s="37" t="s">
        <v>745</v>
      </c>
      <c r="L64" s="19" cm="1">
        <f t="array" ref="L64">_xll.BDP(D64,$K64)</f>
        <v>239.85816955566406</v>
      </c>
      <c r="M64" s="19" cm="1">
        <f t="array" ref="M64">_xll.BDP(E64,$K64)</f>
        <v>266.4952392578125</v>
      </c>
      <c r="N64" s="19">
        <f t="shared" ref="N64" si="99">M64-L64</f>
        <v>26.637069702148438</v>
      </c>
      <c r="O64" s="19">
        <f t="shared" ref="O64" si="100">IF(J64=0,"-",N64/J64)</f>
        <v>9.3127686219197123</v>
      </c>
      <c r="P64" s="2" t="str" cm="1">
        <f t="array" ref="P64">_xll.BDP(D64,"rtg_moody")</f>
        <v>Baa3</v>
      </c>
      <c r="Q64" s="2" t="str" cm="1">
        <f t="array" ref="Q64">_xll.BDP(E64,"rtg_moody")</f>
        <v>Baa3</v>
      </c>
      <c r="R64" s="34" t="e">
        <f t="shared" si="6"/>
        <v>#VALUE!</v>
      </c>
      <c r="T64" s="2" t="str">
        <f ca="1"/>
        <v>Communications</v>
      </c>
    </row>
    <row r="65" spans="1:20" x14ac:dyDescent="0.25">
      <c r="A65" s="2" t="str">
        <f ca="1"/>
        <v>TENN</v>
      </c>
      <c r="B65" s="15" t="s">
        <v>1209</v>
      </c>
      <c r="C65" s="36" t="str">
        <f ca="1"/>
        <v>single</v>
      </c>
      <c r="D65" s="37" t="s">
        <v>998</v>
      </c>
      <c r="E65" s="37" t="str">
        <f>D65</f>
        <v>AM888722 Corp</v>
      </c>
      <c r="F65" s="2" t="str" cm="1">
        <f t="array" ref="F65">_xll.BDP(D65,"security_name")</f>
        <v>TENN 2.995 PERP</v>
      </c>
      <c r="G65" s="2" t="str" cm="1">
        <f t="array" ref="G65">_xll.BDP(E65,"security_name")</f>
        <v>TENN 2.995 PERP</v>
      </c>
      <c r="H65" s="28" cm="1">
        <f t="array" ref="H65">_xll.BDP(D65,"nxt_call_dt")*1</f>
        <v>45352</v>
      </c>
      <c r="I65" s="28" cm="1">
        <f t="array" ref="I65">_xll.BDP(E65,"nxt_call_dt")*1</f>
        <v>45352</v>
      </c>
      <c r="J65" s="35">
        <f t="shared" ref="J65:J66" si="101">(I65-H65)/365</f>
        <v>0</v>
      </c>
      <c r="K65" s="37" t="s">
        <v>745</v>
      </c>
      <c r="L65" s="19" cm="1">
        <f t="array" ref="L65">_xll.BDP(D65,$K65)</f>
        <v>228.45854187011719</v>
      </c>
      <c r="M65" s="19" cm="1">
        <f t="array" ref="M65">_xll.BDP(E65,$K65)</f>
        <v>228.45854187011719</v>
      </c>
      <c r="N65" s="19">
        <f t="shared" ref="N65:N66" si="102">M65-L65</f>
        <v>0</v>
      </c>
      <c r="O65" s="19" t="str">
        <f t="shared" ref="O65:O66" si="103">IF(J65=0,"-",N65/J65)</f>
        <v>-</v>
      </c>
      <c r="P65" s="2" t="str" cm="1">
        <f t="array" ref="P65">_xll.BDP(D65,"rtg_moody")</f>
        <v>Baa3</v>
      </c>
      <c r="Q65" s="2" t="str" cm="1">
        <f t="array" ref="Q65">_xll.BDP(E65,"rtg_moody")</f>
        <v>Baa3</v>
      </c>
      <c r="R65" s="34" t="str">
        <f t="shared" si="6"/>
        <v>-</v>
      </c>
      <c r="T65" s="2" t="str">
        <f ca="1"/>
        <v>Utilities</v>
      </c>
    </row>
    <row r="66" spans="1:20" x14ac:dyDescent="0.25">
      <c r="A66" s="2" t="str">
        <f ca="1"/>
        <v>TLGGR</v>
      </c>
      <c r="B66" s="15" t="s">
        <v>1210</v>
      </c>
      <c r="C66" s="36" t="str">
        <f ca="1"/>
        <v>single</v>
      </c>
      <c r="D66" s="37" t="s">
        <v>1055</v>
      </c>
      <c r="E66" s="37" t="str">
        <f>D66</f>
        <v>ZR668027 Corp</v>
      </c>
      <c r="F66" s="2" t="str" cm="1">
        <f t="array" ref="F66">_xll.BDP(D66,"security_name")</f>
        <v>TLGGR 3 3/8 PERP</v>
      </c>
      <c r="G66" s="2" t="str" cm="1">
        <f t="array" ref="G66">_xll.BDP(E66,"security_name")</f>
        <v>TLGGR 3 3/8 PERP</v>
      </c>
      <c r="H66" s="28" cm="1">
        <f t="array" ref="H66">_xll.BDP(D66,"nxt_call_dt")*1</f>
        <v>45558</v>
      </c>
      <c r="I66" s="28" cm="1">
        <f t="array" ref="I66">_xll.BDP(E66,"nxt_call_dt")*1</f>
        <v>45558</v>
      </c>
      <c r="J66" s="35">
        <f t="shared" si="101"/>
        <v>0</v>
      </c>
      <c r="K66" s="37" t="s">
        <v>745</v>
      </c>
      <c r="L66" s="19" cm="1">
        <f t="array" ref="L66">_xll.BDP(D66,$K66)</f>
        <v>501.49755859375</v>
      </c>
      <c r="M66" s="19" cm="1">
        <f t="array" ref="M66">_xll.BDP(E66,$K66)</f>
        <v>501.49755859375</v>
      </c>
      <c r="N66" s="19">
        <f t="shared" si="102"/>
        <v>0</v>
      </c>
      <c r="O66" s="19" t="str">
        <f t="shared" si="103"/>
        <v>-</v>
      </c>
      <c r="P66" s="2" t="str" cm="1">
        <f t="array" ref="P66">_xll.BDP(D66,"rtg_moody")</f>
        <v>Ba1</v>
      </c>
      <c r="Q66" s="2" t="str" cm="1">
        <f t="array" ref="Q66">_xll.BDP(E66,"rtg_moody")</f>
        <v>Ba1</v>
      </c>
      <c r="R66" s="34" t="str">
        <f t="shared" si="6"/>
        <v>-</v>
      </c>
      <c r="T66" s="2" t="str">
        <f ca="1"/>
        <v>Financial</v>
      </c>
    </row>
    <row r="67" spans="1:20" x14ac:dyDescent="0.25">
      <c r="A67" s="2" t="str">
        <f ca="1"/>
        <v>TOTAL</v>
      </c>
      <c r="B67" s="15" t="s">
        <v>1211</v>
      </c>
      <c r="C67" s="36" t="str">
        <f ca="1"/>
        <v>-</v>
      </c>
      <c r="D67" s="37" t="s">
        <v>929</v>
      </c>
      <c r="E67" s="37" t="s">
        <v>933</v>
      </c>
      <c r="F67" s="2" t="str" cm="1">
        <f t="array" ref="F67">_xll.BDP(D67,"security_name")</f>
        <v>TOTAL 3 7/8 PERP</v>
      </c>
      <c r="G67" s="2" t="str" cm="1">
        <f t="array" ref="G67">_xll.BDP(E67,"security_name")</f>
        <v>TOTAL 3.369 PERP</v>
      </c>
      <c r="H67" s="28" cm="1">
        <f t="array" ref="H67">_xll.BDP(D67,"nxt_call_dt")*1</f>
        <v>44699</v>
      </c>
      <c r="I67" s="28" cm="1">
        <f t="array" ref="I67">_xll.BDP(E67,"nxt_call_dt")*1</f>
        <v>46301</v>
      </c>
      <c r="J67" s="35">
        <f t="shared" ref="J67" si="104">(I67-H67)/365</f>
        <v>4.3890410958904109</v>
      </c>
      <c r="K67" s="37" t="s">
        <v>745</v>
      </c>
      <c r="L67" s="19" cm="1">
        <f t="array" ref="L67">_xll.BDP(D67,$K67)</f>
        <v>199.09220886230469</v>
      </c>
      <c r="M67" s="19" cm="1">
        <f t="array" ref="M67">_xll.BDP(E67,$K67)</f>
        <v>236.52322387695313</v>
      </c>
      <c r="N67" s="19">
        <f t="shared" ref="N67" si="105">M67-L67</f>
        <v>37.431015014648438</v>
      </c>
      <c r="O67" s="19">
        <f t="shared" ref="O67" si="106">IF(J67=0,"-",N67/J67)</f>
        <v>8.5282899377944315</v>
      </c>
      <c r="P67" s="2" t="str" cm="1">
        <f t="array" ref="P67">_xll.BDP(D67,"rtg_moody")</f>
        <v>A2</v>
      </c>
      <c r="Q67" s="2" t="str" cm="1">
        <f t="array" ref="Q67">_xll.BDP(E67,"rtg_moody")</f>
        <v>A2</v>
      </c>
      <c r="R67" s="34" t="e">
        <f t="shared" si="6"/>
        <v>#VALUE!</v>
      </c>
      <c r="T67" s="2" t="str">
        <f ca="1"/>
        <v>Energy</v>
      </c>
    </row>
    <row r="68" spans="1:20" x14ac:dyDescent="0.25">
      <c r="A68" s="2" t="str">
        <f ca="1"/>
        <v>TRAFIG</v>
      </c>
      <c r="B68" s="15" t="s">
        <v>1212</v>
      </c>
      <c r="C68" s="36" t="str">
        <f ca="1"/>
        <v>-</v>
      </c>
      <c r="D68" s="37" t="s">
        <v>1072</v>
      </c>
      <c r="E68" s="37" t="s">
        <v>1073</v>
      </c>
      <c r="F68" s="2" t="str" cm="1">
        <f t="array" ref="F68">_xll.BDP(D68,"security_name")</f>
        <v>TRAFIG 6 7/8 PERP</v>
      </c>
      <c r="G68" s="2" t="str" cm="1">
        <f t="array" ref="G68">_xll.BDP(E68,"security_name")</f>
        <v>TRAFIG 7 1/2 PERP</v>
      </c>
      <c r="H68" s="28" cm="1">
        <f t="array" ref="H68">_xll.BDP(D68,"nxt_call_dt")*1</f>
        <v>44552</v>
      </c>
      <c r="I68" s="28" cm="1">
        <f t="array" ref="I68">_xll.BDP(E68,"nxt_call_dt")*1</f>
        <v>45504</v>
      </c>
      <c r="J68" s="35">
        <f t="shared" ref="J68" si="107">(I68-H68)/365</f>
        <v>2.6082191780821917</v>
      </c>
      <c r="K68" s="37" t="s">
        <v>1083</v>
      </c>
      <c r="L68" s="19" cm="1">
        <f t="array" ref="L68">_xll.BDP(D68,$K68)</f>
        <v>1295.6128734612305</v>
      </c>
      <c r="M68" s="19" cm="1">
        <f t="array" ref="M68">_xll.BDP(E68,$K68)</f>
        <v>902.36646692850957</v>
      </c>
      <c r="N68" s="19">
        <f t="shared" ref="N68" si="108">M68-L68</f>
        <v>-393.24640653272093</v>
      </c>
      <c r="O68" s="19">
        <f t="shared" ref="O68" si="109">IF(J68=0,"-",N68/J68)</f>
        <v>-150.77199410130581</v>
      </c>
      <c r="P68" s="2" t="str" cm="1">
        <f t="array" ref="P68">_xll.BDP(D68,"rtg_moody")</f>
        <v>#N/A N/A</v>
      </c>
      <c r="Q68" s="2" t="str" cm="1">
        <f t="array" ref="Q68">_xll.BDP(E68,"rtg_moody")</f>
        <v>#N/A N/A</v>
      </c>
      <c r="R68" s="34" t="e">
        <f t="shared" si="6"/>
        <v>#VALUE!</v>
      </c>
      <c r="S68" s="2" t="s">
        <v>1230</v>
      </c>
      <c r="T68" s="2" t="str">
        <f ca="1"/>
        <v>Energy</v>
      </c>
    </row>
    <row r="69" spans="1:20" x14ac:dyDescent="0.25">
      <c r="A69" s="2" t="str">
        <f ca="1"/>
        <v>ULFP</v>
      </c>
      <c r="B69" s="15" t="s">
        <v>1213</v>
      </c>
      <c r="C69" s="36" t="str">
        <f ca="1"/>
        <v>-</v>
      </c>
      <c r="D69" s="37" t="s">
        <v>1050</v>
      </c>
      <c r="E69" s="37" t="s">
        <v>1051</v>
      </c>
      <c r="F69" s="2" t="str" cm="1">
        <f t="array" ref="F69">_xll.BDP(D69,"security_name")</f>
        <v>ULFP 2 1/8 PERP</v>
      </c>
      <c r="G69" s="2" t="str" cm="1">
        <f t="array" ref="G69">_xll.BDP(E69,"security_name")</f>
        <v>ULFP 2 7/8 PERP</v>
      </c>
      <c r="H69" s="28" cm="1">
        <f t="array" ref="H69">_xll.BDP(D69,"nxt_call_dt")*1</f>
        <v>45132</v>
      </c>
      <c r="I69" s="28" cm="1">
        <f t="array" ref="I69">_xll.BDP(E69,"nxt_call_dt")*1</f>
        <v>46047</v>
      </c>
      <c r="J69" s="35">
        <f t="shared" ref="J69" si="110">(I69-H69)/365</f>
        <v>2.506849315068493</v>
      </c>
      <c r="K69" s="37" t="s">
        <v>745</v>
      </c>
      <c r="L69" s="19" cm="1">
        <f t="array" ref="L69">_xll.BDP(D69,$K69)</f>
        <v>695.7113037109375</v>
      </c>
      <c r="M69" s="19" cm="1">
        <f t="array" ref="M69">_xll.BDP(E69,$K69)</f>
        <v>552.78955078125</v>
      </c>
      <c r="N69" s="19">
        <f t="shared" ref="N69" si="111">M69-L69</f>
        <v>-142.9217529296875</v>
      </c>
      <c r="O69" s="19">
        <f t="shared" ref="O69" si="112">IF(J69=0,"-",N69/J69)</f>
        <v>-57.012502534793377</v>
      </c>
      <c r="P69" s="2" t="str" cm="1">
        <f t="array" ref="P69">_xll.BDP(D69,"rtg_moody")</f>
        <v>Baa2</v>
      </c>
      <c r="Q69" s="2" t="str" cm="1">
        <f t="array" ref="Q69">_xll.BDP(E69,"rtg_moody")</f>
        <v>Baa2</v>
      </c>
      <c r="R69" s="34" t="e">
        <f t="shared" si="6"/>
        <v>#VALUE!</v>
      </c>
      <c r="T69" s="2" t="str">
        <f ca="1"/>
        <v>Financial</v>
      </c>
    </row>
    <row r="70" spans="1:20" x14ac:dyDescent="0.25">
      <c r="A70" s="2" t="str">
        <f ca="1"/>
        <v>VATFAL</v>
      </c>
      <c r="B70" s="15" t="s">
        <v>1214</v>
      </c>
      <c r="C70" s="36" t="str">
        <f ca="1"/>
        <v>-</v>
      </c>
      <c r="D70" s="37" t="s">
        <v>1000</v>
      </c>
      <c r="E70" s="37" t="s">
        <v>999</v>
      </c>
      <c r="F70" s="2" t="str" cm="1">
        <f t="array" ref="F70">_xll.BDP(D70,"security_name")</f>
        <v>VATFAL 6.1 11/19/78</v>
      </c>
      <c r="G70" s="2" t="str" cm="1">
        <f t="array" ref="G70">_xll.BDP(E70,"security_name")</f>
        <v>VATFAL 3 03/19/77</v>
      </c>
      <c r="H70" s="28" cm="1">
        <f t="array" ref="H70">_xll.BDP(D70,"nxt_call_dt")*1</f>
        <v>45249</v>
      </c>
      <c r="I70" s="28" cm="1">
        <f t="array" ref="I70">_xll.BDP(E70,"nxt_call_dt")*1</f>
        <v>46465</v>
      </c>
      <c r="J70" s="35">
        <f t="shared" ref="J70" si="113">(I70-H70)/365</f>
        <v>3.3315068493150686</v>
      </c>
      <c r="K70" s="37" t="s">
        <v>1083</v>
      </c>
      <c r="L70" s="19" cm="1">
        <f t="array" ref="L70">_xll.BDP(D70,$K70)</f>
        <v>424.22430022781401</v>
      </c>
      <c r="M70" s="19" cm="1">
        <f t="array" ref="M70">_xll.BDP(E70,$K70)</f>
        <v>268.74793800187916</v>
      </c>
      <c r="N70" s="19">
        <f t="shared" ref="N70" si="114">M70-L70</f>
        <v>-155.47636222593485</v>
      </c>
      <c r="O70" s="19">
        <f t="shared" ref="O70" si="115">IF(J70=0,"-",N70/J70)</f>
        <v>-46.668480437883403</v>
      </c>
      <c r="P70" s="2" t="str" cm="1">
        <f t="array" ref="P70">_xll.BDP(D70,"rtg_moody")</f>
        <v>Baa2</v>
      </c>
      <c r="Q70" s="2" t="str" cm="1">
        <f t="array" ref="Q70">_xll.BDP(E70,"rtg_moody")</f>
        <v>Baa2</v>
      </c>
      <c r="R70" s="34" t="e">
        <f t="shared" si="6"/>
        <v>#VALUE!</v>
      </c>
      <c r="T70" s="2" t="str">
        <f ca="1"/>
        <v>Utilities</v>
      </c>
    </row>
    <row r="71" spans="1:20" x14ac:dyDescent="0.25">
      <c r="A71" s="2" t="str">
        <f ca="1"/>
        <v>VLVY</v>
      </c>
      <c r="B71" s="15" t="s">
        <v>1215</v>
      </c>
      <c r="C71" s="36" t="str">
        <f ca="1"/>
        <v>-</v>
      </c>
      <c r="D71" s="37" t="s">
        <v>1030</v>
      </c>
      <c r="E71" s="37" t="str">
        <f>D71</f>
        <v>EK628291 Corp</v>
      </c>
      <c r="F71" s="2" t="str" cm="1">
        <f t="array" ref="F71">_xll.BDP(D71,"security_name")</f>
        <v>VLVY 4.85 03/10/78</v>
      </c>
      <c r="G71" s="2" t="str" cm="1">
        <f t="array" ref="G71">_xll.BDP(E71,"security_name")</f>
        <v>VLVY 4.85 03/10/78</v>
      </c>
      <c r="H71" s="28" cm="1">
        <f t="array" ref="H71">_xll.BDP(D71,"nxt_call_dt")*1</f>
        <v>44995</v>
      </c>
      <c r="I71" s="28" cm="1">
        <f t="array" ref="I71">_xll.BDP(E71,"nxt_call_dt")*1</f>
        <v>44995</v>
      </c>
      <c r="J71" s="35">
        <f t="shared" ref="J71" si="116">(I71-H71)/365</f>
        <v>0</v>
      </c>
      <c r="K71" s="37" t="s">
        <v>745</v>
      </c>
      <c r="L71" s="19" cm="1">
        <f t="array" ref="L71">_xll.BDP(D71,$K71)</f>
        <v>230.78965759277344</v>
      </c>
      <c r="M71" s="19" cm="1">
        <f t="array" ref="M71">_xll.BDP(E71,$K71)</f>
        <v>230.78965759277344</v>
      </c>
      <c r="N71" s="19">
        <f t="shared" ref="N71" si="117">M71-L71</f>
        <v>0</v>
      </c>
      <c r="O71" s="19" t="str">
        <f t="shared" ref="O71" si="118">IF(J71=0,"-",N71/J71)</f>
        <v>-</v>
      </c>
      <c r="P71" s="2" t="str" cm="1">
        <f t="array" ref="P71">_xll.BDP(D71,"rtg_moody")</f>
        <v>Baa2</v>
      </c>
      <c r="Q71" s="2" t="str" cm="1">
        <f t="array" ref="Q71">_xll.BDP(E71,"rtg_moody")</f>
        <v>Baa2</v>
      </c>
      <c r="R71" s="34" t="str">
        <f t="shared" si="6"/>
        <v>-</v>
      </c>
      <c r="S71" s="2" t="s">
        <v>1223</v>
      </c>
      <c r="T71" s="2" t="str">
        <f ca="1"/>
        <v>Consumer, Cyclical</v>
      </c>
    </row>
    <row r="72" spans="1:20" x14ac:dyDescent="0.25">
      <c r="A72" s="2" t="str">
        <f ca="1"/>
        <v>VOD</v>
      </c>
      <c r="B72" s="15" t="s">
        <v>1216</v>
      </c>
      <c r="C72" s="36" t="str">
        <f ca="1"/>
        <v>-</v>
      </c>
      <c r="D72" s="37" t="s">
        <v>964</v>
      </c>
      <c r="E72" s="37" t="s">
        <v>965</v>
      </c>
      <c r="F72" s="2" t="str" cm="1">
        <f t="array" ref="F72">_xll.BDP(D72,"security_name")</f>
        <v>VOD 3.1 01/03/79</v>
      </c>
      <c r="G72" s="2" t="str" cm="1">
        <f t="array" ref="G72">_xll.BDP(E72,"security_name")</f>
        <v>VOD 4.2 10/03/78</v>
      </c>
      <c r="H72" s="28" cm="1">
        <f t="array" ref="H72">_xll.BDP(D72,"nxt_call_dt")*1</f>
        <v>45202</v>
      </c>
      <c r="I72" s="28" cm="1">
        <f t="array" ref="I72">_xll.BDP(E72,"nxt_call_dt")*1</f>
        <v>46937</v>
      </c>
      <c r="J72" s="35">
        <f t="shared" ref="J72" si="119">(I72-H72)/365</f>
        <v>4.7534246575342465</v>
      </c>
      <c r="K72" s="37" t="s">
        <v>745</v>
      </c>
      <c r="L72" s="19" cm="1">
        <f t="array" ref="L72">_xll.BDP(D72,$K72)</f>
        <v>313.67398071289063</v>
      </c>
      <c r="M72" s="19" cm="1">
        <f t="array" ref="M72">_xll.BDP(E72,$K72)</f>
        <v>314.06961059570313</v>
      </c>
      <c r="N72" s="19">
        <f t="shared" ref="N72" si="120">M72-L72</f>
        <v>0.3956298828125</v>
      </c>
      <c r="O72" s="19">
        <f t="shared" ref="O72" si="121">IF(J72=0,"-",N72/J72)</f>
        <v>8.3230494078710374E-2</v>
      </c>
      <c r="P72" s="2" t="str" cm="1">
        <f t="array" ref="P72">_xll.BDP(D72,"rtg_moody")</f>
        <v>Ba1</v>
      </c>
      <c r="Q72" s="2" t="str" cm="1">
        <f t="array" ref="Q72">_xll.BDP(E72,"rtg_moody")</f>
        <v>Ba1</v>
      </c>
      <c r="R72" s="34" t="e">
        <f t="shared" si="6"/>
        <v>#VALUE!</v>
      </c>
      <c r="S72" s="2" t="s">
        <v>1223</v>
      </c>
      <c r="T72" s="2" t="str">
        <f ca="1"/>
        <v>Communications</v>
      </c>
    </row>
    <row r="73" spans="1:20" x14ac:dyDescent="0.25">
      <c r="A73" s="2" t="str">
        <f ca="1"/>
        <v>VW</v>
      </c>
      <c r="B73" s="15" t="s">
        <v>1217</v>
      </c>
      <c r="C73" s="36" t="str">
        <f ca="1"/>
        <v>-</v>
      </c>
      <c r="D73" s="37" t="s">
        <v>1033</v>
      </c>
      <c r="E73" s="37" t="s">
        <v>1039</v>
      </c>
      <c r="F73" s="2" t="str" cm="1">
        <f t="array" ref="F73">_xll.BDP(D73,"security_name")</f>
        <v>VW 2.7 PERP</v>
      </c>
      <c r="G73" s="2" t="str" cm="1">
        <f t="array" ref="G73">_xll.BDP(E73,"security_name")</f>
        <v>VW 3 1/2 PERP</v>
      </c>
      <c r="H73" s="28" cm="1">
        <f t="array" ref="H73">_xll.BDP(D73,"nxt_call_dt")*1</f>
        <v>44909</v>
      </c>
      <c r="I73" s="28" cm="1">
        <f t="array" ref="I73">_xll.BDP(E73,"nxt_call_dt")*1</f>
        <v>47562</v>
      </c>
      <c r="J73" s="35">
        <f t="shared" ref="J73" si="122">(I73-H73)/365</f>
        <v>7.2684931506849315</v>
      </c>
      <c r="K73" s="37" t="s">
        <v>745</v>
      </c>
      <c r="L73" s="19" cm="1">
        <f t="array" ref="L73">_xll.BDP(D73,$K73)</f>
        <v>381.37460327148438</v>
      </c>
      <c r="M73" s="19" cm="1">
        <f t="array" ref="M73">_xll.BDP(E73,$K73)</f>
        <v>398.30859375</v>
      </c>
      <c r="N73" s="19">
        <f t="shared" ref="N73" si="123">M73-L73</f>
        <v>16.933990478515625</v>
      </c>
      <c r="O73" s="19">
        <f t="shared" ref="O73" si="124">IF(J73=0,"-",N73/J73)</f>
        <v>2.3297800696035442</v>
      </c>
      <c r="P73" s="2" t="str" cm="1">
        <f t="array" ref="P73">_xll.BDP(D73,"rtg_moody")</f>
        <v>Baa2</v>
      </c>
      <c r="Q73" s="2" t="str" cm="1">
        <f t="array" ref="Q73">_xll.BDP(E73,"rtg_moody")</f>
        <v>Baa2</v>
      </c>
      <c r="R73" s="34" t="e">
        <f t="shared" si="6"/>
        <v>#VALUE!</v>
      </c>
      <c r="T73" s="2" t="str">
        <f ca="1"/>
        <v>Consumer, Cyclical</v>
      </c>
    </row>
    <row r="74" spans="1:20" x14ac:dyDescent="0.25">
      <c r="A74" s="2" t="str">
        <f ca="1"/>
        <v>WIEAV</v>
      </c>
      <c r="B74" s="15" t="s">
        <v>1218</v>
      </c>
      <c r="C74" s="36" t="str">
        <f ca="1"/>
        <v>single</v>
      </c>
      <c r="D74" s="37" t="s">
        <v>1045</v>
      </c>
      <c r="E74" s="37" t="str">
        <f>D74</f>
        <v>EK523297 Corp</v>
      </c>
      <c r="F74" s="2" t="str" cm="1">
        <f t="array" ref="F74">_xll.BDP(D74,"security_name")</f>
        <v>WIEAV 5 PERP</v>
      </c>
      <c r="G74" s="2" t="str" cm="1">
        <f t="array" ref="G74">_xll.BDP(E74,"security_name")</f>
        <v>WIEAV 5 PERP</v>
      </c>
      <c r="H74" s="28" cm="1">
        <f t="array" ref="H74">_xll.BDP(D74,"nxt_call_dt")*1</f>
        <v>44236</v>
      </c>
      <c r="I74" s="28" cm="1">
        <f t="array" ref="I74">_xll.BDP(E74,"nxt_call_dt")*1</f>
        <v>44236</v>
      </c>
      <c r="J74" s="35">
        <f t="shared" ref="J74" si="125">(I74-H74)/365</f>
        <v>0</v>
      </c>
      <c r="K74" s="37" t="s">
        <v>745</v>
      </c>
      <c r="L74" s="19" cm="1">
        <f t="array" ref="L74">_xll.BDP(D74,$K74)</f>
        <v>411.39950561523438</v>
      </c>
      <c r="M74" s="19" cm="1">
        <f t="array" ref="M74">_xll.BDP(E74,$K74)</f>
        <v>411.39950561523438</v>
      </c>
      <c r="N74" s="19">
        <f t="shared" ref="N74" si="126">M74-L74</f>
        <v>0</v>
      </c>
      <c r="O74" s="19" t="str">
        <f t="shared" ref="O74" si="127">IF(J74=0,"-",N74/J74)</f>
        <v>-</v>
      </c>
      <c r="P74" s="2" t="str" cm="1">
        <f t="array" ref="P74">_xll.BDP(D74,"rtg_moody")</f>
        <v>Ba3</v>
      </c>
      <c r="Q74" s="2" t="str" cm="1">
        <f t="array" ref="Q74">_xll.BDP(E74,"rtg_moody")</f>
        <v>Ba3</v>
      </c>
      <c r="R74" s="34" t="str">
        <f t="shared" si="6"/>
        <v>-</v>
      </c>
      <c r="T74" s="2" t="str">
        <f ca="1"/>
        <v>Industrial</v>
      </c>
    </row>
    <row r="75" spans="1:20" x14ac:dyDescent="0.25">
      <c r="R75" s="34"/>
    </row>
    <row r="76" spans="1:20" x14ac:dyDescent="0.25">
      <c r="R76" s="34"/>
    </row>
    <row r="77" spans="1:20" x14ac:dyDescent="0.25">
      <c r="R77" s="34"/>
    </row>
    <row r="78" spans="1:20" x14ac:dyDescent="0.25">
      <c r="R78" s="34"/>
    </row>
    <row r="79" spans="1:20" x14ac:dyDescent="0.25">
      <c r="R79" s="34"/>
    </row>
  </sheetData>
  <conditionalFormatting sqref="R7:R7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{30B5EFCC-2296-4B35-B777-615B9D463667}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B5EFCC-2296-4B35-B777-615B9D4636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R7:R74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F771E92-8AF7-482C-8565-37895F812671}">
          <x14:formula1>
            <xm:f>tkrBbg!$X:$X</xm:f>
          </x14:formula1>
          <xm:sqref>K7:K74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6D5-8908-4623-BCC0-28190A545C60}">
  <sheetPr>
    <tabColor theme="9"/>
  </sheetPr>
  <dimension ref="A2:SV79"/>
  <sheetViews>
    <sheetView zoomScaleNormal="100" workbookViewId="0">
      <selection activeCell="B22" sqref="B22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11.6328125" style="12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14" s="2" customFormat="1" x14ac:dyDescent="0.25">
      <c r="A2" s="2" t="s">
        <v>1129</v>
      </c>
      <c r="B2" s="15" t="s">
        <v>1128</v>
      </c>
    </row>
    <row r="3" spans="1:14" s="2" customFormat="1" x14ac:dyDescent="0.25">
      <c r="A3" s="2" t="s">
        <v>1130</v>
      </c>
      <c r="B3" s="15" t="s">
        <v>1133</v>
      </c>
    </row>
    <row r="4" spans="1:14" s="2" customFormat="1" x14ac:dyDescent="0.25">
      <c r="A4" s="2" t="s">
        <v>1131</v>
      </c>
      <c r="B4" s="15" t="s">
        <v>1133</v>
      </c>
    </row>
    <row r="5" spans="1:14" s="2" customFormat="1" x14ac:dyDescent="0.25"/>
    <row r="6" spans="1:14" s="2" customFormat="1" ht="11" x14ac:dyDescent="0.3">
      <c r="A6" s="2" t="s">
        <v>1132</v>
      </c>
      <c r="B6" s="14" t="s">
        <v>1079</v>
      </c>
      <c r="C6" s="14" t="s">
        <v>1078</v>
      </c>
      <c r="D6" s="14" t="s">
        <v>1077</v>
      </c>
      <c r="E6" s="14" t="s">
        <v>1111</v>
      </c>
      <c r="F6" s="14" t="s">
        <v>743</v>
      </c>
      <c r="G6" s="32" t="s">
        <v>739</v>
      </c>
      <c r="H6" s="32" t="s">
        <v>1134</v>
      </c>
      <c r="I6" s="14" t="s">
        <v>1090</v>
      </c>
      <c r="J6" s="14" t="s">
        <v>1114</v>
      </c>
      <c r="M6" s="21" t="s">
        <v>1135</v>
      </c>
      <c r="N6" s="2">
        <f ca="1">ROWS(_xlfn.ANCHORARRAY(B7))</f>
        <v>4</v>
      </c>
    </row>
    <row r="7" spans="1:14" s="2" customFormat="1" x14ac:dyDescent="0.25">
      <c r="B7" s="12" t="str" cm="1">
        <f t="array" aca="1" ref="B7:J10" ca="1">_xlfn._xlws.FILTER(tkrBbg!E:M,(tkrBbg!H:H=B2)+(tkrBbg!H:H=B3)+(tkrBbg!H:H=B4),"nothing is here")</f>
        <v>EK834863 Corp</v>
      </c>
      <c r="C7" s="2" t="str">
        <f ca="1"/>
        <v>DE000A14J611</v>
      </c>
      <c r="D7" s="2" t="str">
        <f ca="1"/>
        <v>BAYNGR 2 3/8 04/02/75</v>
      </c>
      <c r="E7" s="2" t="str">
        <f ca="1"/>
        <v>BAYNGR</v>
      </c>
      <c r="F7" s="2">
        <f ca="1"/>
        <v>2.375</v>
      </c>
      <c r="G7" s="2" t="str">
        <f ca="1"/>
        <v>02 Oct 22</v>
      </c>
      <c r="H7" s="2" t="str">
        <f ca="1"/>
        <v>CALLABLE</v>
      </c>
      <c r="I7" s="2" t="str">
        <f ca="1"/>
        <v>BAYNGR 2 3/8 04/02/75 nc-22</v>
      </c>
      <c r="J7" s="2" t="str">
        <f ca="1"/>
        <v>Consumer, Non-cyclical</v>
      </c>
    </row>
    <row r="8" spans="1:14" s="2" customFormat="1" x14ac:dyDescent="0.25">
      <c r="B8" s="2" t="str">
        <f ca="1"/>
        <v>EK352403 Corp</v>
      </c>
      <c r="C8" s="2" t="str">
        <f ca="1"/>
        <v>DE000A11QR73</v>
      </c>
      <c r="D8" s="2" t="str">
        <f ca="1"/>
        <v>BAYNGR 3 3/4 07/01/74</v>
      </c>
      <c r="E8" s="2" t="str">
        <f ca="1"/>
        <v>BAYNGR</v>
      </c>
      <c r="F8" s="2">
        <f ca="1"/>
        <v>3.75</v>
      </c>
      <c r="G8" s="2" t="str">
        <f ca="1"/>
        <v>01 Jul 24</v>
      </c>
      <c r="H8" s="2" t="str">
        <f ca="1"/>
        <v>CALLABLE</v>
      </c>
      <c r="I8" s="2" t="str">
        <f ca="1"/>
        <v>BAYNGR 3 3/4 07/01/74 nc-24</v>
      </c>
      <c r="J8" s="2" t="str">
        <f ca="1"/>
        <v>Consumer, Non-cyclical</v>
      </c>
    </row>
    <row r="9" spans="1:14" s="2" customFormat="1" x14ac:dyDescent="0.25">
      <c r="B9" s="2" t="str">
        <f ca="1"/>
        <v>ZQ512606 Corp</v>
      </c>
      <c r="C9" s="2" t="str">
        <f ca="1"/>
        <v>XS2077670003</v>
      </c>
      <c r="D9" s="2" t="str">
        <f ca="1"/>
        <v>BAYNGR 2 3/8 11/12/79</v>
      </c>
      <c r="E9" s="2" t="str">
        <f ca="1"/>
        <v>BAYNGR</v>
      </c>
      <c r="F9" s="2">
        <f ca="1"/>
        <v>2.375</v>
      </c>
      <c r="G9" s="2" t="str">
        <f ca="1"/>
        <v>12 Feb 25</v>
      </c>
      <c r="H9" s="2" t="str">
        <f ca="1"/>
        <v>CALLABLE</v>
      </c>
      <c r="I9" s="2" t="str">
        <f ca="1"/>
        <v>BAYNGR 2 3/8 11/12/79 nc-25</v>
      </c>
      <c r="J9" s="2" t="str">
        <f ca="1"/>
        <v>Consumer, Non-cyclical</v>
      </c>
    </row>
    <row r="10" spans="1:14" s="2" customFormat="1" x14ac:dyDescent="0.25">
      <c r="B10" s="2" t="str">
        <f ca="1"/>
        <v>ZQ513315 Corp</v>
      </c>
      <c r="C10" s="2" t="str">
        <f ca="1"/>
        <v>XS2077670342</v>
      </c>
      <c r="D10" s="2" t="str">
        <f ca="1"/>
        <v>BAYNGR 3 1/8 11/12/79</v>
      </c>
      <c r="E10" s="2" t="str">
        <f ca="1"/>
        <v>BAYNGR</v>
      </c>
      <c r="F10" s="2">
        <f ca="1"/>
        <v>3.125</v>
      </c>
      <c r="G10" s="2" t="str">
        <f ca="1"/>
        <v>12 Aug 27</v>
      </c>
      <c r="H10" s="2" t="str">
        <f ca="1"/>
        <v>CALLABLE</v>
      </c>
      <c r="I10" s="2" t="str">
        <f ca="1"/>
        <v>BAYNGR 3 1/8 11/12/79 nc-27</v>
      </c>
      <c r="J10" s="2" t="str">
        <f ca="1"/>
        <v>Consumer, Non-cyclical</v>
      </c>
    </row>
    <row r="11" spans="1:14" s="2" customFormat="1" x14ac:dyDescent="0.25"/>
    <row r="12" spans="1:14" s="2" customFormat="1" x14ac:dyDescent="0.25"/>
    <row r="13" spans="1:14" s="2" customFormat="1" x14ac:dyDescent="0.25"/>
    <row r="14" spans="1:14" s="2" customFormat="1" x14ac:dyDescent="0.25"/>
    <row r="15" spans="1:14" s="2" customFormat="1" x14ac:dyDescent="0.25"/>
    <row r="16" spans="1:14" s="2" customFormat="1" x14ac:dyDescent="0.25"/>
    <row r="17" spans="1:516" s="2" customFormat="1" x14ac:dyDescent="0.25"/>
    <row r="18" spans="1:516" s="2" customFormat="1" x14ac:dyDescent="0.25"/>
    <row r="19" spans="1:516" s="2" customFormat="1" x14ac:dyDescent="0.25"/>
    <row r="20" spans="1:516" s="2" customFormat="1" x14ac:dyDescent="0.25"/>
    <row r="21" spans="1:516" s="2" customFormat="1" x14ac:dyDescent="0.25"/>
    <row r="22" spans="1:516" s="2" customFormat="1" x14ac:dyDescent="0.25">
      <c r="A22" s="2" t="s">
        <v>1085</v>
      </c>
      <c r="B22" s="15" t="s">
        <v>745</v>
      </c>
    </row>
    <row r="23" spans="1:516" s="2" customFormat="1" x14ac:dyDescent="0.25">
      <c r="D23" s="2" t="s">
        <v>1086</v>
      </c>
      <c r="F23" s="2">
        <v>1</v>
      </c>
      <c r="G23" s="2">
        <f>F23+1</f>
        <v>2</v>
      </c>
      <c r="H23" s="2">
        <f t="shared" ref="H23:BS23" si="0">G23+1</f>
        <v>3</v>
      </c>
      <c r="I23" s="2">
        <f t="shared" si="0"/>
        <v>4</v>
      </c>
      <c r="J23" s="2">
        <f t="shared" si="0"/>
        <v>5</v>
      </c>
      <c r="K23" s="2">
        <f t="shared" si="0"/>
        <v>6</v>
      </c>
      <c r="L23" s="2">
        <f t="shared" si="0"/>
        <v>7</v>
      </c>
      <c r="M23" s="2">
        <f t="shared" si="0"/>
        <v>8</v>
      </c>
      <c r="N23" s="2">
        <f t="shared" si="0"/>
        <v>9</v>
      </c>
      <c r="O23" s="2">
        <f t="shared" si="0"/>
        <v>10</v>
      </c>
      <c r="P23" s="2">
        <f t="shared" si="0"/>
        <v>11</v>
      </c>
      <c r="Q23" s="2">
        <f t="shared" si="0"/>
        <v>12</v>
      </c>
      <c r="R23" s="2">
        <f t="shared" si="0"/>
        <v>13</v>
      </c>
      <c r="S23" s="2">
        <f t="shared" si="0"/>
        <v>14</v>
      </c>
      <c r="T23" s="2">
        <f t="shared" si="0"/>
        <v>15</v>
      </c>
      <c r="U23" s="2">
        <f t="shared" si="0"/>
        <v>16</v>
      </c>
      <c r="V23" s="2">
        <f t="shared" si="0"/>
        <v>17</v>
      </c>
      <c r="W23" s="2">
        <f t="shared" si="0"/>
        <v>18</v>
      </c>
      <c r="X23" s="2">
        <f t="shared" si="0"/>
        <v>19</v>
      </c>
      <c r="Y23" s="2">
        <f t="shared" si="0"/>
        <v>20</v>
      </c>
      <c r="Z23" s="2">
        <f t="shared" si="0"/>
        <v>21</v>
      </c>
      <c r="AA23" s="2">
        <f t="shared" si="0"/>
        <v>22</v>
      </c>
      <c r="AB23" s="2">
        <f t="shared" si="0"/>
        <v>23</v>
      </c>
      <c r="AC23" s="2">
        <f t="shared" si="0"/>
        <v>24</v>
      </c>
      <c r="AD23" s="2">
        <f t="shared" si="0"/>
        <v>25</v>
      </c>
      <c r="AE23" s="2">
        <f t="shared" si="0"/>
        <v>26</v>
      </c>
      <c r="AF23" s="2">
        <f t="shared" si="0"/>
        <v>27</v>
      </c>
      <c r="AG23" s="2">
        <f t="shared" si="0"/>
        <v>28</v>
      </c>
      <c r="AH23" s="2">
        <f t="shared" si="0"/>
        <v>29</v>
      </c>
      <c r="AI23" s="2">
        <f t="shared" si="0"/>
        <v>30</v>
      </c>
      <c r="AJ23" s="2">
        <f t="shared" si="0"/>
        <v>31</v>
      </c>
      <c r="AK23" s="2">
        <f t="shared" si="0"/>
        <v>32</v>
      </c>
      <c r="AL23" s="2">
        <f t="shared" si="0"/>
        <v>33</v>
      </c>
      <c r="AM23" s="2">
        <f t="shared" si="0"/>
        <v>34</v>
      </c>
      <c r="AN23" s="2">
        <f t="shared" si="0"/>
        <v>35</v>
      </c>
      <c r="AO23" s="2">
        <f t="shared" si="0"/>
        <v>36</v>
      </c>
      <c r="AP23" s="2">
        <f t="shared" si="0"/>
        <v>37</v>
      </c>
      <c r="AQ23" s="2">
        <f t="shared" si="0"/>
        <v>38</v>
      </c>
      <c r="AR23" s="2">
        <f t="shared" si="0"/>
        <v>39</v>
      </c>
      <c r="AS23" s="2">
        <f t="shared" si="0"/>
        <v>40</v>
      </c>
      <c r="AT23" s="2">
        <f t="shared" si="0"/>
        <v>41</v>
      </c>
      <c r="AU23" s="2">
        <f t="shared" si="0"/>
        <v>42</v>
      </c>
      <c r="AV23" s="2">
        <f t="shared" si="0"/>
        <v>43</v>
      </c>
      <c r="AW23" s="2">
        <f t="shared" si="0"/>
        <v>44</v>
      </c>
      <c r="AX23" s="2">
        <f t="shared" si="0"/>
        <v>45</v>
      </c>
      <c r="AY23" s="2">
        <f t="shared" si="0"/>
        <v>46</v>
      </c>
      <c r="AZ23" s="2">
        <f t="shared" si="0"/>
        <v>47</v>
      </c>
      <c r="BA23" s="2">
        <f t="shared" si="0"/>
        <v>48</v>
      </c>
      <c r="BB23" s="2">
        <f t="shared" si="0"/>
        <v>49</v>
      </c>
      <c r="BC23" s="2">
        <f t="shared" si="0"/>
        <v>50</v>
      </c>
      <c r="BD23" s="2">
        <f t="shared" si="0"/>
        <v>51</v>
      </c>
      <c r="BE23" s="2">
        <f t="shared" si="0"/>
        <v>52</v>
      </c>
      <c r="BF23" s="2">
        <f t="shared" si="0"/>
        <v>53</v>
      </c>
      <c r="BG23" s="2">
        <f t="shared" si="0"/>
        <v>54</v>
      </c>
      <c r="BH23" s="2">
        <f t="shared" si="0"/>
        <v>55</v>
      </c>
      <c r="BI23" s="2">
        <f t="shared" si="0"/>
        <v>56</v>
      </c>
      <c r="BJ23" s="2">
        <f t="shared" si="0"/>
        <v>57</v>
      </c>
      <c r="BK23" s="2">
        <f t="shared" si="0"/>
        <v>58</v>
      </c>
      <c r="BL23" s="2">
        <f t="shared" si="0"/>
        <v>59</v>
      </c>
      <c r="BM23" s="2">
        <f t="shared" si="0"/>
        <v>60</v>
      </c>
      <c r="BN23" s="2">
        <f t="shared" si="0"/>
        <v>61</v>
      </c>
      <c r="BO23" s="2">
        <f t="shared" si="0"/>
        <v>62</v>
      </c>
      <c r="BP23" s="2">
        <f t="shared" si="0"/>
        <v>63</v>
      </c>
      <c r="BQ23" s="2">
        <f t="shared" si="0"/>
        <v>64</v>
      </c>
      <c r="BR23" s="2">
        <f t="shared" si="0"/>
        <v>65</v>
      </c>
      <c r="BS23" s="2">
        <f t="shared" si="0"/>
        <v>66</v>
      </c>
      <c r="BT23" s="2">
        <f t="shared" ref="BT23:EE23" si="1">BS23+1</f>
        <v>67</v>
      </c>
      <c r="BU23" s="2">
        <f t="shared" si="1"/>
        <v>68</v>
      </c>
      <c r="BV23" s="2">
        <f t="shared" si="1"/>
        <v>69</v>
      </c>
      <c r="BW23" s="2">
        <f t="shared" si="1"/>
        <v>70</v>
      </c>
      <c r="BX23" s="2">
        <f t="shared" si="1"/>
        <v>71</v>
      </c>
      <c r="BY23" s="2">
        <f t="shared" si="1"/>
        <v>72</v>
      </c>
      <c r="BZ23" s="2">
        <f t="shared" si="1"/>
        <v>73</v>
      </c>
      <c r="CA23" s="2">
        <f t="shared" si="1"/>
        <v>74</v>
      </c>
      <c r="CB23" s="2">
        <f t="shared" si="1"/>
        <v>75</v>
      </c>
      <c r="CC23" s="2">
        <f t="shared" si="1"/>
        <v>76</v>
      </c>
      <c r="CD23" s="2">
        <f t="shared" si="1"/>
        <v>77</v>
      </c>
      <c r="CE23" s="2">
        <f t="shared" si="1"/>
        <v>78</v>
      </c>
      <c r="CF23" s="2">
        <f t="shared" si="1"/>
        <v>79</v>
      </c>
      <c r="CG23" s="2">
        <f t="shared" si="1"/>
        <v>80</v>
      </c>
      <c r="CH23" s="2">
        <f t="shared" si="1"/>
        <v>81</v>
      </c>
      <c r="CI23" s="2">
        <f t="shared" si="1"/>
        <v>82</v>
      </c>
      <c r="CJ23" s="2">
        <f t="shared" si="1"/>
        <v>83</v>
      </c>
      <c r="CK23" s="2">
        <f t="shared" si="1"/>
        <v>84</v>
      </c>
      <c r="CL23" s="2">
        <f t="shared" si="1"/>
        <v>85</v>
      </c>
      <c r="CM23" s="2">
        <f t="shared" si="1"/>
        <v>86</v>
      </c>
      <c r="CN23" s="2">
        <f t="shared" si="1"/>
        <v>87</v>
      </c>
      <c r="CO23" s="2">
        <f t="shared" si="1"/>
        <v>88</v>
      </c>
      <c r="CP23" s="2">
        <f t="shared" si="1"/>
        <v>89</v>
      </c>
      <c r="CQ23" s="2">
        <f t="shared" si="1"/>
        <v>90</v>
      </c>
      <c r="CR23" s="2">
        <f t="shared" si="1"/>
        <v>91</v>
      </c>
      <c r="CS23" s="2">
        <f t="shared" si="1"/>
        <v>92</v>
      </c>
      <c r="CT23" s="2">
        <f t="shared" si="1"/>
        <v>93</v>
      </c>
      <c r="CU23" s="2">
        <f t="shared" si="1"/>
        <v>94</v>
      </c>
      <c r="CV23" s="2">
        <f t="shared" si="1"/>
        <v>95</v>
      </c>
      <c r="CW23" s="2">
        <f t="shared" si="1"/>
        <v>96</v>
      </c>
      <c r="CX23" s="2">
        <f t="shared" si="1"/>
        <v>97</v>
      </c>
      <c r="CY23" s="2">
        <f t="shared" si="1"/>
        <v>98</v>
      </c>
      <c r="CZ23" s="2">
        <f t="shared" si="1"/>
        <v>99</v>
      </c>
      <c r="DA23" s="2">
        <f t="shared" si="1"/>
        <v>100</v>
      </c>
      <c r="DB23" s="2">
        <f t="shared" si="1"/>
        <v>101</v>
      </c>
      <c r="DC23" s="2">
        <f t="shared" si="1"/>
        <v>102</v>
      </c>
      <c r="DD23" s="2">
        <f t="shared" si="1"/>
        <v>103</v>
      </c>
      <c r="DE23" s="2">
        <f t="shared" si="1"/>
        <v>104</v>
      </c>
      <c r="DF23" s="2">
        <f t="shared" si="1"/>
        <v>105</v>
      </c>
      <c r="DG23" s="2">
        <f t="shared" si="1"/>
        <v>106</v>
      </c>
      <c r="DH23" s="2">
        <f t="shared" si="1"/>
        <v>107</v>
      </c>
      <c r="DI23" s="2">
        <f t="shared" si="1"/>
        <v>108</v>
      </c>
      <c r="DJ23" s="2">
        <f t="shared" si="1"/>
        <v>109</v>
      </c>
      <c r="DK23" s="2">
        <f t="shared" si="1"/>
        <v>110</v>
      </c>
      <c r="DL23" s="2">
        <f t="shared" si="1"/>
        <v>111</v>
      </c>
      <c r="DM23" s="2">
        <f t="shared" si="1"/>
        <v>112</v>
      </c>
      <c r="DN23" s="2">
        <f t="shared" si="1"/>
        <v>113</v>
      </c>
      <c r="DO23" s="2">
        <f t="shared" si="1"/>
        <v>114</v>
      </c>
      <c r="DP23" s="2">
        <f t="shared" si="1"/>
        <v>115</v>
      </c>
      <c r="DQ23" s="2">
        <f t="shared" si="1"/>
        <v>116</v>
      </c>
      <c r="DR23" s="2">
        <f t="shared" si="1"/>
        <v>117</v>
      </c>
      <c r="DS23" s="2">
        <f t="shared" si="1"/>
        <v>118</v>
      </c>
      <c r="DT23" s="2">
        <f t="shared" si="1"/>
        <v>119</v>
      </c>
      <c r="DU23" s="2">
        <f t="shared" si="1"/>
        <v>120</v>
      </c>
      <c r="DV23" s="2">
        <f t="shared" si="1"/>
        <v>121</v>
      </c>
      <c r="DW23" s="2">
        <f t="shared" si="1"/>
        <v>122</v>
      </c>
      <c r="DX23" s="2">
        <f t="shared" si="1"/>
        <v>123</v>
      </c>
      <c r="DY23" s="2">
        <f t="shared" si="1"/>
        <v>124</v>
      </c>
      <c r="DZ23" s="2">
        <f t="shared" si="1"/>
        <v>125</v>
      </c>
      <c r="EA23" s="2">
        <f t="shared" si="1"/>
        <v>126</v>
      </c>
      <c r="EB23" s="2">
        <f t="shared" si="1"/>
        <v>127</v>
      </c>
      <c r="EC23" s="2">
        <f t="shared" si="1"/>
        <v>128</v>
      </c>
      <c r="ED23" s="2">
        <f t="shared" si="1"/>
        <v>129</v>
      </c>
      <c r="EE23" s="2">
        <f t="shared" si="1"/>
        <v>130</v>
      </c>
      <c r="EF23" s="2">
        <f t="shared" ref="EF23:GQ23" si="2">EE23+1</f>
        <v>131</v>
      </c>
      <c r="EG23" s="2">
        <f t="shared" si="2"/>
        <v>132</v>
      </c>
      <c r="EH23" s="2">
        <f t="shared" si="2"/>
        <v>133</v>
      </c>
      <c r="EI23" s="2">
        <f t="shared" si="2"/>
        <v>134</v>
      </c>
      <c r="EJ23" s="2">
        <f t="shared" si="2"/>
        <v>135</v>
      </c>
      <c r="EK23" s="2">
        <f t="shared" si="2"/>
        <v>136</v>
      </c>
      <c r="EL23" s="2">
        <f t="shared" si="2"/>
        <v>137</v>
      </c>
      <c r="EM23" s="2">
        <f t="shared" si="2"/>
        <v>138</v>
      </c>
      <c r="EN23" s="2">
        <f t="shared" si="2"/>
        <v>139</v>
      </c>
      <c r="EO23" s="2">
        <f t="shared" si="2"/>
        <v>140</v>
      </c>
      <c r="EP23" s="2">
        <f t="shared" si="2"/>
        <v>141</v>
      </c>
      <c r="EQ23" s="2">
        <f t="shared" si="2"/>
        <v>142</v>
      </c>
      <c r="ER23" s="2">
        <f t="shared" si="2"/>
        <v>143</v>
      </c>
      <c r="ES23" s="2">
        <f t="shared" si="2"/>
        <v>144</v>
      </c>
      <c r="ET23" s="2">
        <f t="shared" si="2"/>
        <v>145</v>
      </c>
      <c r="EU23" s="2">
        <f t="shared" si="2"/>
        <v>146</v>
      </c>
      <c r="EV23" s="2">
        <f t="shared" si="2"/>
        <v>147</v>
      </c>
      <c r="EW23" s="2">
        <f t="shared" si="2"/>
        <v>148</v>
      </c>
      <c r="EX23" s="2">
        <f t="shared" si="2"/>
        <v>149</v>
      </c>
      <c r="EY23" s="2">
        <f t="shared" si="2"/>
        <v>150</v>
      </c>
      <c r="EZ23" s="2">
        <f t="shared" si="2"/>
        <v>151</v>
      </c>
      <c r="FA23" s="2">
        <f t="shared" si="2"/>
        <v>152</v>
      </c>
      <c r="FB23" s="2">
        <f t="shared" si="2"/>
        <v>153</v>
      </c>
      <c r="FC23" s="2">
        <f t="shared" si="2"/>
        <v>154</v>
      </c>
      <c r="FD23" s="2">
        <f t="shared" si="2"/>
        <v>155</v>
      </c>
      <c r="FE23" s="2">
        <f t="shared" si="2"/>
        <v>156</v>
      </c>
      <c r="FF23" s="2">
        <f t="shared" si="2"/>
        <v>157</v>
      </c>
      <c r="FG23" s="2">
        <f t="shared" si="2"/>
        <v>158</v>
      </c>
      <c r="FH23" s="2">
        <f t="shared" si="2"/>
        <v>159</v>
      </c>
      <c r="FI23" s="2">
        <f t="shared" si="2"/>
        <v>160</v>
      </c>
      <c r="FJ23" s="2">
        <f t="shared" si="2"/>
        <v>161</v>
      </c>
      <c r="FK23" s="2">
        <f t="shared" si="2"/>
        <v>162</v>
      </c>
      <c r="FL23" s="2">
        <f t="shared" si="2"/>
        <v>163</v>
      </c>
      <c r="FM23" s="2">
        <f t="shared" si="2"/>
        <v>164</v>
      </c>
      <c r="FN23" s="2">
        <f t="shared" si="2"/>
        <v>165</v>
      </c>
      <c r="FO23" s="2">
        <f t="shared" si="2"/>
        <v>166</v>
      </c>
      <c r="FP23" s="2">
        <f t="shared" si="2"/>
        <v>167</v>
      </c>
      <c r="FQ23" s="2">
        <f t="shared" si="2"/>
        <v>168</v>
      </c>
      <c r="FR23" s="2">
        <f t="shared" si="2"/>
        <v>169</v>
      </c>
      <c r="FS23" s="2">
        <f t="shared" si="2"/>
        <v>170</v>
      </c>
      <c r="FT23" s="2">
        <f t="shared" si="2"/>
        <v>171</v>
      </c>
      <c r="FU23" s="2">
        <f t="shared" si="2"/>
        <v>172</v>
      </c>
      <c r="FV23" s="2">
        <f t="shared" si="2"/>
        <v>173</v>
      </c>
      <c r="FW23" s="2">
        <f t="shared" si="2"/>
        <v>174</v>
      </c>
      <c r="FX23" s="2">
        <f t="shared" si="2"/>
        <v>175</v>
      </c>
      <c r="FY23" s="2">
        <f t="shared" si="2"/>
        <v>176</v>
      </c>
      <c r="FZ23" s="2">
        <f t="shared" si="2"/>
        <v>177</v>
      </c>
      <c r="GA23" s="2">
        <f t="shared" si="2"/>
        <v>178</v>
      </c>
      <c r="GB23" s="2">
        <f t="shared" si="2"/>
        <v>179</v>
      </c>
      <c r="GC23" s="2">
        <f t="shared" si="2"/>
        <v>180</v>
      </c>
      <c r="GD23" s="2">
        <f t="shared" si="2"/>
        <v>181</v>
      </c>
      <c r="GE23" s="2">
        <f t="shared" si="2"/>
        <v>182</v>
      </c>
      <c r="GF23" s="2">
        <f t="shared" si="2"/>
        <v>183</v>
      </c>
      <c r="GG23" s="2">
        <f t="shared" si="2"/>
        <v>184</v>
      </c>
      <c r="GH23" s="2">
        <f t="shared" si="2"/>
        <v>185</v>
      </c>
      <c r="GI23" s="2">
        <f t="shared" si="2"/>
        <v>186</v>
      </c>
      <c r="GJ23" s="2">
        <f t="shared" si="2"/>
        <v>187</v>
      </c>
      <c r="GK23" s="2">
        <f t="shared" si="2"/>
        <v>188</v>
      </c>
      <c r="GL23" s="2">
        <f t="shared" si="2"/>
        <v>189</v>
      </c>
      <c r="GM23" s="2">
        <f t="shared" si="2"/>
        <v>190</v>
      </c>
      <c r="GN23" s="2">
        <f t="shared" si="2"/>
        <v>191</v>
      </c>
      <c r="GO23" s="2">
        <f t="shared" si="2"/>
        <v>192</v>
      </c>
      <c r="GP23" s="2">
        <f t="shared" si="2"/>
        <v>193</v>
      </c>
      <c r="GQ23" s="2">
        <f t="shared" si="2"/>
        <v>194</v>
      </c>
      <c r="GR23" s="2">
        <f t="shared" ref="GR23:JC23" si="3">GQ23+1</f>
        <v>195</v>
      </c>
      <c r="GS23" s="2">
        <f t="shared" si="3"/>
        <v>196</v>
      </c>
      <c r="GT23" s="2">
        <f t="shared" si="3"/>
        <v>197</v>
      </c>
      <c r="GU23" s="2">
        <f t="shared" si="3"/>
        <v>198</v>
      </c>
      <c r="GV23" s="2">
        <f t="shared" si="3"/>
        <v>199</v>
      </c>
      <c r="GW23" s="2">
        <f t="shared" si="3"/>
        <v>200</v>
      </c>
      <c r="GX23" s="2">
        <f t="shared" si="3"/>
        <v>201</v>
      </c>
      <c r="GY23" s="2">
        <f t="shared" si="3"/>
        <v>202</v>
      </c>
      <c r="GZ23" s="2">
        <f t="shared" si="3"/>
        <v>203</v>
      </c>
      <c r="HA23" s="2">
        <f t="shared" si="3"/>
        <v>204</v>
      </c>
      <c r="HB23" s="2">
        <f t="shared" si="3"/>
        <v>205</v>
      </c>
      <c r="HC23" s="2">
        <f t="shared" si="3"/>
        <v>206</v>
      </c>
      <c r="HD23" s="2">
        <f t="shared" si="3"/>
        <v>207</v>
      </c>
      <c r="HE23" s="2">
        <f t="shared" si="3"/>
        <v>208</v>
      </c>
      <c r="HF23" s="2">
        <f t="shared" si="3"/>
        <v>209</v>
      </c>
      <c r="HG23" s="2">
        <f t="shared" si="3"/>
        <v>210</v>
      </c>
      <c r="HH23" s="2">
        <f t="shared" si="3"/>
        <v>211</v>
      </c>
      <c r="HI23" s="2">
        <f t="shared" si="3"/>
        <v>212</v>
      </c>
      <c r="HJ23" s="2">
        <f t="shared" si="3"/>
        <v>213</v>
      </c>
      <c r="HK23" s="2">
        <f t="shared" si="3"/>
        <v>214</v>
      </c>
      <c r="HL23" s="2">
        <f t="shared" si="3"/>
        <v>215</v>
      </c>
      <c r="HM23" s="2">
        <f t="shared" si="3"/>
        <v>216</v>
      </c>
      <c r="HN23" s="2">
        <f t="shared" si="3"/>
        <v>217</v>
      </c>
      <c r="HO23" s="2">
        <f t="shared" si="3"/>
        <v>218</v>
      </c>
      <c r="HP23" s="2">
        <f t="shared" si="3"/>
        <v>219</v>
      </c>
      <c r="HQ23" s="2">
        <f t="shared" si="3"/>
        <v>220</v>
      </c>
      <c r="HR23" s="2">
        <f t="shared" si="3"/>
        <v>221</v>
      </c>
      <c r="HS23" s="2">
        <f t="shared" si="3"/>
        <v>222</v>
      </c>
      <c r="HT23" s="2">
        <f t="shared" si="3"/>
        <v>223</v>
      </c>
      <c r="HU23" s="2">
        <f t="shared" si="3"/>
        <v>224</v>
      </c>
      <c r="HV23" s="2">
        <f t="shared" si="3"/>
        <v>225</v>
      </c>
      <c r="HW23" s="2">
        <f t="shared" si="3"/>
        <v>226</v>
      </c>
      <c r="HX23" s="2">
        <f t="shared" si="3"/>
        <v>227</v>
      </c>
      <c r="HY23" s="2">
        <f t="shared" si="3"/>
        <v>228</v>
      </c>
      <c r="HZ23" s="2">
        <f t="shared" si="3"/>
        <v>229</v>
      </c>
      <c r="IA23" s="2">
        <f t="shared" si="3"/>
        <v>230</v>
      </c>
      <c r="IB23" s="2">
        <f t="shared" si="3"/>
        <v>231</v>
      </c>
      <c r="IC23" s="2">
        <f t="shared" si="3"/>
        <v>232</v>
      </c>
      <c r="ID23" s="2">
        <f t="shared" si="3"/>
        <v>233</v>
      </c>
      <c r="IE23" s="2">
        <f t="shared" si="3"/>
        <v>234</v>
      </c>
      <c r="IF23" s="2">
        <f t="shared" si="3"/>
        <v>235</v>
      </c>
      <c r="IG23" s="2">
        <f t="shared" si="3"/>
        <v>236</v>
      </c>
      <c r="IH23" s="2">
        <f t="shared" si="3"/>
        <v>237</v>
      </c>
      <c r="II23" s="2">
        <f t="shared" si="3"/>
        <v>238</v>
      </c>
      <c r="IJ23" s="2">
        <f t="shared" si="3"/>
        <v>239</v>
      </c>
      <c r="IK23" s="2">
        <f t="shared" si="3"/>
        <v>240</v>
      </c>
      <c r="IL23" s="2">
        <f t="shared" si="3"/>
        <v>241</v>
      </c>
      <c r="IM23" s="2">
        <f t="shared" si="3"/>
        <v>242</v>
      </c>
      <c r="IN23" s="2">
        <f t="shared" si="3"/>
        <v>243</v>
      </c>
      <c r="IO23" s="2">
        <f t="shared" si="3"/>
        <v>244</v>
      </c>
      <c r="IP23" s="2">
        <f t="shared" si="3"/>
        <v>245</v>
      </c>
      <c r="IQ23" s="2">
        <f t="shared" si="3"/>
        <v>246</v>
      </c>
      <c r="IR23" s="2">
        <f t="shared" si="3"/>
        <v>247</v>
      </c>
      <c r="IS23" s="2">
        <f t="shared" si="3"/>
        <v>248</v>
      </c>
      <c r="IT23" s="2">
        <f t="shared" si="3"/>
        <v>249</v>
      </c>
      <c r="IU23" s="2">
        <f t="shared" si="3"/>
        <v>250</v>
      </c>
      <c r="IV23" s="2">
        <f t="shared" si="3"/>
        <v>251</v>
      </c>
      <c r="IW23" s="2">
        <f t="shared" si="3"/>
        <v>252</v>
      </c>
      <c r="IX23" s="2">
        <f t="shared" si="3"/>
        <v>253</v>
      </c>
      <c r="IY23" s="2">
        <f t="shared" si="3"/>
        <v>254</v>
      </c>
      <c r="IZ23" s="2">
        <f t="shared" si="3"/>
        <v>255</v>
      </c>
      <c r="JA23" s="2">
        <f t="shared" si="3"/>
        <v>256</v>
      </c>
      <c r="JB23" s="2">
        <f t="shared" si="3"/>
        <v>257</v>
      </c>
      <c r="JC23" s="2">
        <f t="shared" si="3"/>
        <v>258</v>
      </c>
      <c r="JD23" s="2">
        <f t="shared" ref="JD23:LO23" si="4">JC23+1</f>
        <v>259</v>
      </c>
      <c r="JE23" s="2">
        <f t="shared" si="4"/>
        <v>260</v>
      </c>
      <c r="JF23" s="2">
        <f t="shared" si="4"/>
        <v>261</v>
      </c>
      <c r="JG23" s="2">
        <f t="shared" si="4"/>
        <v>262</v>
      </c>
      <c r="JH23" s="2">
        <f t="shared" si="4"/>
        <v>263</v>
      </c>
      <c r="JI23" s="2">
        <f t="shared" si="4"/>
        <v>264</v>
      </c>
      <c r="JJ23" s="2">
        <f t="shared" si="4"/>
        <v>265</v>
      </c>
      <c r="JK23" s="2">
        <f t="shared" si="4"/>
        <v>266</v>
      </c>
      <c r="JL23" s="2">
        <f t="shared" si="4"/>
        <v>267</v>
      </c>
      <c r="JM23" s="2">
        <f t="shared" si="4"/>
        <v>268</v>
      </c>
      <c r="JN23" s="2">
        <f t="shared" si="4"/>
        <v>269</v>
      </c>
      <c r="JO23" s="2">
        <f t="shared" si="4"/>
        <v>270</v>
      </c>
      <c r="JP23" s="2">
        <f t="shared" si="4"/>
        <v>271</v>
      </c>
      <c r="JQ23" s="2">
        <f t="shared" si="4"/>
        <v>272</v>
      </c>
      <c r="JR23" s="2">
        <f t="shared" si="4"/>
        <v>273</v>
      </c>
      <c r="JS23" s="2">
        <f t="shared" si="4"/>
        <v>274</v>
      </c>
      <c r="JT23" s="2">
        <f t="shared" si="4"/>
        <v>275</v>
      </c>
      <c r="JU23" s="2">
        <f t="shared" si="4"/>
        <v>276</v>
      </c>
      <c r="JV23" s="2">
        <f t="shared" si="4"/>
        <v>277</v>
      </c>
      <c r="JW23" s="2">
        <f t="shared" si="4"/>
        <v>278</v>
      </c>
      <c r="JX23" s="2">
        <f t="shared" si="4"/>
        <v>279</v>
      </c>
      <c r="JY23" s="2">
        <f t="shared" si="4"/>
        <v>280</v>
      </c>
      <c r="JZ23" s="2">
        <f t="shared" si="4"/>
        <v>281</v>
      </c>
      <c r="KA23" s="2">
        <f t="shared" si="4"/>
        <v>282</v>
      </c>
      <c r="KB23" s="2">
        <f t="shared" si="4"/>
        <v>283</v>
      </c>
      <c r="KC23" s="2">
        <f t="shared" si="4"/>
        <v>284</v>
      </c>
      <c r="KD23" s="2">
        <f t="shared" si="4"/>
        <v>285</v>
      </c>
      <c r="KE23" s="2">
        <f t="shared" si="4"/>
        <v>286</v>
      </c>
      <c r="KF23" s="2">
        <f t="shared" si="4"/>
        <v>287</v>
      </c>
      <c r="KG23" s="2">
        <f t="shared" si="4"/>
        <v>288</v>
      </c>
      <c r="KH23" s="2">
        <f t="shared" si="4"/>
        <v>289</v>
      </c>
      <c r="KI23" s="2">
        <f t="shared" si="4"/>
        <v>290</v>
      </c>
      <c r="KJ23" s="2">
        <f t="shared" si="4"/>
        <v>291</v>
      </c>
      <c r="KK23" s="2">
        <f t="shared" si="4"/>
        <v>292</v>
      </c>
      <c r="KL23" s="2">
        <f t="shared" si="4"/>
        <v>293</v>
      </c>
      <c r="KM23" s="2">
        <f t="shared" si="4"/>
        <v>294</v>
      </c>
      <c r="KN23" s="2">
        <f t="shared" si="4"/>
        <v>295</v>
      </c>
      <c r="KO23" s="2">
        <f t="shared" si="4"/>
        <v>296</v>
      </c>
      <c r="KP23" s="2">
        <f t="shared" si="4"/>
        <v>297</v>
      </c>
      <c r="KQ23" s="2">
        <f t="shared" si="4"/>
        <v>298</v>
      </c>
      <c r="KR23" s="2">
        <f t="shared" si="4"/>
        <v>299</v>
      </c>
      <c r="KS23" s="2">
        <f t="shared" si="4"/>
        <v>300</v>
      </c>
      <c r="KT23" s="2">
        <f t="shared" si="4"/>
        <v>301</v>
      </c>
      <c r="KU23" s="2">
        <f t="shared" si="4"/>
        <v>302</v>
      </c>
      <c r="KV23" s="2">
        <f t="shared" si="4"/>
        <v>303</v>
      </c>
      <c r="KW23" s="2">
        <f t="shared" si="4"/>
        <v>304</v>
      </c>
      <c r="KX23" s="2">
        <f t="shared" si="4"/>
        <v>305</v>
      </c>
      <c r="KY23" s="2">
        <f t="shared" si="4"/>
        <v>306</v>
      </c>
      <c r="KZ23" s="2">
        <f t="shared" si="4"/>
        <v>307</v>
      </c>
      <c r="LA23" s="2">
        <f t="shared" si="4"/>
        <v>308</v>
      </c>
      <c r="LB23" s="2">
        <f t="shared" si="4"/>
        <v>309</v>
      </c>
      <c r="LC23" s="2">
        <f t="shared" si="4"/>
        <v>310</v>
      </c>
      <c r="LD23" s="2">
        <f t="shared" si="4"/>
        <v>311</v>
      </c>
      <c r="LE23" s="2">
        <f t="shared" si="4"/>
        <v>312</v>
      </c>
      <c r="LF23" s="2">
        <f t="shared" si="4"/>
        <v>313</v>
      </c>
      <c r="LG23" s="2">
        <f t="shared" si="4"/>
        <v>314</v>
      </c>
      <c r="LH23" s="2">
        <f t="shared" si="4"/>
        <v>315</v>
      </c>
      <c r="LI23" s="2">
        <f t="shared" si="4"/>
        <v>316</v>
      </c>
      <c r="LJ23" s="2">
        <f t="shared" si="4"/>
        <v>317</v>
      </c>
      <c r="LK23" s="2">
        <f t="shared" si="4"/>
        <v>318</v>
      </c>
      <c r="LL23" s="2">
        <f t="shared" si="4"/>
        <v>319</v>
      </c>
      <c r="LM23" s="2">
        <f t="shared" si="4"/>
        <v>320</v>
      </c>
      <c r="LN23" s="2">
        <f t="shared" si="4"/>
        <v>321</v>
      </c>
      <c r="LO23" s="2">
        <f t="shared" si="4"/>
        <v>322</v>
      </c>
      <c r="LP23" s="2">
        <f t="shared" ref="LP23:OA23" si="5">LO23+1</f>
        <v>323</v>
      </c>
      <c r="LQ23" s="2">
        <f t="shared" si="5"/>
        <v>324</v>
      </c>
      <c r="LR23" s="2">
        <f t="shared" si="5"/>
        <v>325</v>
      </c>
      <c r="LS23" s="2">
        <f t="shared" si="5"/>
        <v>326</v>
      </c>
      <c r="LT23" s="2">
        <f t="shared" si="5"/>
        <v>327</v>
      </c>
      <c r="LU23" s="2">
        <f t="shared" si="5"/>
        <v>328</v>
      </c>
      <c r="LV23" s="2">
        <f t="shared" si="5"/>
        <v>329</v>
      </c>
      <c r="LW23" s="2">
        <f t="shared" si="5"/>
        <v>330</v>
      </c>
      <c r="LX23" s="2">
        <f t="shared" si="5"/>
        <v>331</v>
      </c>
      <c r="LY23" s="2">
        <f t="shared" si="5"/>
        <v>332</v>
      </c>
      <c r="LZ23" s="2">
        <f t="shared" si="5"/>
        <v>333</v>
      </c>
      <c r="MA23" s="2">
        <f t="shared" si="5"/>
        <v>334</v>
      </c>
      <c r="MB23" s="2">
        <f t="shared" si="5"/>
        <v>335</v>
      </c>
      <c r="MC23" s="2">
        <f t="shared" si="5"/>
        <v>336</v>
      </c>
      <c r="MD23" s="2">
        <f t="shared" si="5"/>
        <v>337</v>
      </c>
      <c r="ME23" s="2">
        <f t="shared" si="5"/>
        <v>338</v>
      </c>
      <c r="MF23" s="2">
        <f t="shared" si="5"/>
        <v>339</v>
      </c>
      <c r="MG23" s="2">
        <f t="shared" si="5"/>
        <v>340</v>
      </c>
      <c r="MH23" s="2">
        <f t="shared" si="5"/>
        <v>341</v>
      </c>
      <c r="MI23" s="2">
        <f t="shared" si="5"/>
        <v>342</v>
      </c>
      <c r="MJ23" s="2">
        <f t="shared" si="5"/>
        <v>343</v>
      </c>
      <c r="MK23" s="2">
        <f t="shared" si="5"/>
        <v>344</v>
      </c>
      <c r="ML23" s="2">
        <f t="shared" si="5"/>
        <v>345</v>
      </c>
      <c r="MM23" s="2">
        <f t="shared" si="5"/>
        <v>346</v>
      </c>
      <c r="MN23" s="2">
        <f t="shared" si="5"/>
        <v>347</v>
      </c>
      <c r="MO23" s="2">
        <f t="shared" si="5"/>
        <v>348</v>
      </c>
      <c r="MP23" s="2">
        <f t="shared" si="5"/>
        <v>349</v>
      </c>
      <c r="MQ23" s="2">
        <f t="shared" si="5"/>
        <v>350</v>
      </c>
      <c r="MR23" s="2">
        <f t="shared" si="5"/>
        <v>351</v>
      </c>
      <c r="MS23" s="2">
        <f t="shared" si="5"/>
        <v>352</v>
      </c>
      <c r="MT23" s="2">
        <f t="shared" si="5"/>
        <v>353</v>
      </c>
      <c r="MU23" s="2">
        <f t="shared" si="5"/>
        <v>354</v>
      </c>
      <c r="MV23" s="2">
        <f t="shared" si="5"/>
        <v>355</v>
      </c>
      <c r="MW23" s="2">
        <f t="shared" si="5"/>
        <v>356</v>
      </c>
      <c r="MX23" s="2">
        <f t="shared" si="5"/>
        <v>357</v>
      </c>
      <c r="MY23" s="2">
        <f t="shared" si="5"/>
        <v>358</v>
      </c>
      <c r="MZ23" s="2">
        <f t="shared" si="5"/>
        <v>359</v>
      </c>
      <c r="NA23" s="2">
        <f t="shared" si="5"/>
        <v>360</v>
      </c>
      <c r="NB23" s="2">
        <f t="shared" si="5"/>
        <v>361</v>
      </c>
      <c r="NC23" s="2">
        <f t="shared" si="5"/>
        <v>362</v>
      </c>
      <c r="ND23" s="2">
        <f t="shared" si="5"/>
        <v>363</v>
      </c>
      <c r="NE23" s="2">
        <f t="shared" si="5"/>
        <v>364</v>
      </c>
      <c r="NF23" s="2">
        <f t="shared" si="5"/>
        <v>365</v>
      </c>
      <c r="NG23" s="2">
        <f t="shared" si="5"/>
        <v>366</v>
      </c>
      <c r="NH23" s="2">
        <f t="shared" si="5"/>
        <v>367</v>
      </c>
      <c r="NI23" s="2">
        <f t="shared" si="5"/>
        <v>368</v>
      </c>
      <c r="NJ23" s="2">
        <f t="shared" si="5"/>
        <v>369</v>
      </c>
      <c r="NK23" s="2">
        <f t="shared" si="5"/>
        <v>370</v>
      </c>
      <c r="NL23" s="2">
        <f t="shared" si="5"/>
        <v>371</v>
      </c>
      <c r="NM23" s="2">
        <f t="shared" si="5"/>
        <v>372</v>
      </c>
      <c r="NN23" s="2">
        <f t="shared" si="5"/>
        <v>373</v>
      </c>
      <c r="NO23" s="2">
        <f t="shared" si="5"/>
        <v>374</v>
      </c>
      <c r="NP23" s="2">
        <f t="shared" si="5"/>
        <v>375</v>
      </c>
      <c r="NQ23" s="2">
        <f t="shared" si="5"/>
        <v>376</v>
      </c>
      <c r="NR23" s="2">
        <f t="shared" si="5"/>
        <v>377</v>
      </c>
      <c r="NS23" s="2">
        <f t="shared" si="5"/>
        <v>378</v>
      </c>
      <c r="NT23" s="2">
        <f t="shared" si="5"/>
        <v>379</v>
      </c>
      <c r="NU23" s="2">
        <f t="shared" si="5"/>
        <v>380</v>
      </c>
      <c r="NV23" s="2">
        <f t="shared" si="5"/>
        <v>381</v>
      </c>
      <c r="NW23" s="2">
        <f t="shared" si="5"/>
        <v>382</v>
      </c>
      <c r="NX23" s="2">
        <f t="shared" si="5"/>
        <v>383</v>
      </c>
      <c r="NY23" s="2">
        <f t="shared" si="5"/>
        <v>384</v>
      </c>
      <c r="NZ23" s="2">
        <f t="shared" si="5"/>
        <v>385</v>
      </c>
      <c r="OA23" s="2">
        <f t="shared" si="5"/>
        <v>386</v>
      </c>
      <c r="OB23" s="2">
        <f t="shared" ref="OB23:QM23" si="6">OA23+1</f>
        <v>387</v>
      </c>
      <c r="OC23" s="2">
        <f t="shared" si="6"/>
        <v>388</v>
      </c>
      <c r="OD23" s="2">
        <f t="shared" si="6"/>
        <v>389</v>
      </c>
      <c r="OE23" s="2">
        <f t="shared" si="6"/>
        <v>390</v>
      </c>
      <c r="OF23" s="2">
        <f t="shared" si="6"/>
        <v>391</v>
      </c>
      <c r="OG23" s="2">
        <f t="shared" si="6"/>
        <v>392</v>
      </c>
      <c r="OH23" s="2">
        <f t="shared" si="6"/>
        <v>393</v>
      </c>
      <c r="OI23" s="2">
        <f t="shared" si="6"/>
        <v>394</v>
      </c>
      <c r="OJ23" s="2">
        <f t="shared" si="6"/>
        <v>395</v>
      </c>
      <c r="OK23" s="2">
        <f t="shared" si="6"/>
        <v>396</v>
      </c>
      <c r="OL23" s="2">
        <f t="shared" si="6"/>
        <v>397</v>
      </c>
      <c r="OM23" s="2">
        <f t="shared" si="6"/>
        <v>398</v>
      </c>
      <c r="ON23" s="2">
        <f t="shared" si="6"/>
        <v>399</v>
      </c>
      <c r="OO23" s="2">
        <f t="shared" si="6"/>
        <v>400</v>
      </c>
      <c r="OP23" s="2">
        <f t="shared" si="6"/>
        <v>401</v>
      </c>
      <c r="OQ23" s="2">
        <f t="shared" si="6"/>
        <v>402</v>
      </c>
      <c r="OR23" s="2">
        <f t="shared" si="6"/>
        <v>403</v>
      </c>
      <c r="OS23" s="2">
        <f t="shared" si="6"/>
        <v>404</v>
      </c>
      <c r="OT23" s="2">
        <f t="shared" si="6"/>
        <v>405</v>
      </c>
      <c r="OU23" s="2">
        <f t="shared" si="6"/>
        <v>406</v>
      </c>
      <c r="OV23" s="2">
        <f t="shared" si="6"/>
        <v>407</v>
      </c>
      <c r="OW23" s="2">
        <f t="shared" si="6"/>
        <v>408</v>
      </c>
      <c r="OX23" s="2">
        <f t="shared" si="6"/>
        <v>409</v>
      </c>
      <c r="OY23" s="2">
        <f t="shared" si="6"/>
        <v>410</v>
      </c>
      <c r="OZ23" s="2">
        <f t="shared" si="6"/>
        <v>411</v>
      </c>
      <c r="PA23" s="2">
        <f t="shared" si="6"/>
        <v>412</v>
      </c>
      <c r="PB23" s="2">
        <f t="shared" si="6"/>
        <v>413</v>
      </c>
      <c r="PC23" s="2">
        <f t="shared" si="6"/>
        <v>414</v>
      </c>
      <c r="PD23" s="2">
        <f t="shared" si="6"/>
        <v>415</v>
      </c>
      <c r="PE23" s="2">
        <f t="shared" si="6"/>
        <v>416</v>
      </c>
      <c r="PF23" s="2">
        <f t="shared" si="6"/>
        <v>417</v>
      </c>
      <c r="PG23" s="2">
        <f t="shared" si="6"/>
        <v>418</v>
      </c>
      <c r="PH23" s="2">
        <f t="shared" si="6"/>
        <v>419</v>
      </c>
      <c r="PI23" s="2">
        <f t="shared" si="6"/>
        <v>420</v>
      </c>
      <c r="PJ23" s="2">
        <f t="shared" si="6"/>
        <v>421</v>
      </c>
      <c r="PK23" s="2">
        <f t="shared" si="6"/>
        <v>422</v>
      </c>
      <c r="PL23" s="2">
        <f t="shared" si="6"/>
        <v>423</v>
      </c>
      <c r="PM23" s="2">
        <f t="shared" si="6"/>
        <v>424</v>
      </c>
      <c r="PN23" s="2">
        <f t="shared" si="6"/>
        <v>425</v>
      </c>
      <c r="PO23" s="2">
        <f t="shared" si="6"/>
        <v>426</v>
      </c>
      <c r="PP23" s="2">
        <f t="shared" si="6"/>
        <v>427</v>
      </c>
      <c r="PQ23" s="2">
        <f t="shared" si="6"/>
        <v>428</v>
      </c>
      <c r="PR23" s="2">
        <f t="shared" si="6"/>
        <v>429</v>
      </c>
      <c r="PS23" s="2">
        <f t="shared" si="6"/>
        <v>430</v>
      </c>
      <c r="PT23" s="2">
        <f t="shared" si="6"/>
        <v>431</v>
      </c>
      <c r="PU23" s="2">
        <f t="shared" si="6"/>
        <v>432</v>
      </c>
      <c r="PV23" s="2">
        <f t="shared" si="6"/>
        <v>433</v>
      </c>
      <c r="PW23" s="2">
        <f t="shared" si="6"/>
        <v>434</v>
      </c>
      <c r="PX23" s="2">
        <f t="shared" si="6"/>
        <v>435</v>
      </c>
      <c r="PY23" s="2">
        <f t="shared" si="6"/>
        <v>436</v>
      </c>
      <c r="PZ23" s="2">
        <f t="shared" si="6"/>
        <v>437</v>
      </c>
      <c r="QA23" s="2">
        <f t="shared" si="6"/>
        <v>438</v>
      </c>
      <c r="QB23" s="2">
        <f t="shared" si="6"/>
        <v>439</v>
      </c>
      <c r="QC23" s="2">
        <f t="shared" si="6"/>
        <v>440</v>
      </c>
      <c r="QD23" s="2">
        <f t="shared" si="6"/>
        <v>441</v>
      </c>
      <c r="QE23" s="2">
        <f t="shared" si="6"/>
        <v>442</v>
      </c>
      <c r="QF23" s="2">
        <f t="shared" si="6"/>
        <v>443</v>
      </c>
      <c r="QG23" s="2">
        <f t="shared" si="6"/>
        <v>444</v>
      </c>
      <c r="QH23" s="2">
        <f t="shared" si="6"/>
        <v>445</v>
      </c>
      <c r="QI23" s="2">
        <f t="shared" si="6"/>
        <v>446</v>
      </c>
      <c r="QJ23" s="2">
        <f t="shared" si="6"/>
        <v>447</v>
      </c>
      <c r="QK23" s="2">
        <f t="shared" si="6"/>
        <v>448</v>
      </c>
      <c r="QL23" s="2">
        <f t="shared" si="6"/>
        <v>449</v>
      </c>
      <c r="QM23" s="2">
        <f t="shared" si="6"/>
        <v>450</v>
      </c>
      <c r="QN23" s="2">
        <f t="shared" ref="QN23:SQ23" si="7">QM23+1</f>
        <v>451</v>
      </c>
      <c r="QO23" s="2">
        <f t="shared" si="7"/>
        <v>452</v>
      </c>
      <c r="QP23" s="2">
        <f t="shared" si="7"/>
        <v>453</v>
      </c>
      <c r="QQ23" s="2">
        <f t="shared" si="7"/>
        <v>454</v>
      </c>
      <c r="QR23" s="2">
        <f t="shared" si="7"/>
        <v>455</v>
      </c>
      <c r="QS23" s="2">
        <f t="shared" si="7"/>
        <v>456</v>
      </c>
      <c r="QT23" s="2">
        <f t="shared" si="7"/>
        <v>457</v>
      </c>
      <c r="QU23" s="2">
        <f t="shared" si="7"/>
        <v>458</v>
      </c>
      <c r="QV23" s="2">
        <f t="shared" si="7"/>
        <v>459</v>
      </c>
      <c r="QW23" s="2">
        <f t="shared" si="7"/>
        <v>460</v>
      </c>
      <c r="QX23" s="2">
        <f t="shared" si="7"/>
        <v>461</v>
      </c>
      <c r="QY23" s="2">
        <f t="shared" si="7"/>
        <v>462</v>
      </c>
      <c r="QZ23" s="2">
        <f t="shared" si="7"/>
        <v>463</v>
      </c>
      <c r="RA23" s="2">
        <f t="shared" si="7"/>
        <v>464</v>
      </c>
      <c r="RB23" s="2">
        <f t="shared" si="7"/>
        <v>465</v>
      </c>
      <c r="RC23" s="2">
        <f t="shared" si="7"/>
        <v>466</v>
      </c>
      <c r="RD23" s="2">
        <f t="shared" si="7"/>
        <v>467</v>
      </c>
      <c r="RE23" s="2">
        <f t="shared" si="7"/>
        <v>468</v>
      </c>
      <c r="RF23" s="2">
        <f t="shared" si="7"/>
        <v>469</v>
      </c>
      <c r="RG23" s="2">
        <f t="shared" si="7"/>
        <v>470</v>
      </c>
      <c r="RH23" s="2">
        <f t="shared" si="7"/>
        <v>471</v>
      </c>
      <c r="RI23" s="2">
        <f t="shared" si="7"/>
        <v>472</v>
      </c>
      <c r="RJ23" s="2">
        <f t="shared" si="7"/>
        <v>473</v>
      </c>
      <c r="RK23" s="2">
        <f t="shared" si="7"/>
        <v>474</v>
      </c>
      <c r="RL23" s="2">
        <f t="shared" si="7"/>
        <v>475</v>
      </c>
      <c r="RM23" s="2">
        <f t="shared" si="7"/>
        <v>476</v>
      </c>
      <c r="RN23" s="2">
        <f t="shared" si="7"/>
        <v>477</v>
      </c>
      <c r="RO23" s="2">
        <f t="shared" si="7"/>
        <v>478</v>
      </c>
      <c r="RP23" s="2">
        <f t="shared" si="7"/>
        <v>479</v>
      </c>
      <c r="RQ23" s="2">
        <f t="shared" si="7"/>
        <v>480</v>
      </c>
      <c r="RR23" s="2">
        <f t="shared" si="7"/>
        <v>481</v>
      </c>
      <c r="RS23" s="2">
        <f t="shared" si="7"/>
        <v>482</v>
      </c>
      <c r="RT23" s="2">
        <f t="shared" si="7"/>
        <v>483</v>
      </c>
      <c r="RU23" s="2">
        <f t="shared" si="7"/>
        <v>484</v>
      </c>
      <c r="RV23" s="2">
        <f t="shared" si="7"/>
        <v>485</v>
      </c>
      <c r="RW23" s="2">
        <f t="shared" si="7"/>
        <v>486</v>
      </c>
      <c r="RX23" s="2">
        <f t="shared" si="7"/>
        <v>487</v>
      </c>
      <c r="RY23" s="2">
        <f t="shared" si="7"/>
        <v>488</v>
      </c>
      <c r="RZ23" s="2">
        <f t="shared" si="7"/>
        <v>489</v>
      </c>
      <c r="SA23" s="2">
        <f t="shared" si="7"/>
        <v>490</v>
      </c>
      <c r="SB23" s="2">
        <f t="shared" si="7"/>
        <v>491</v>
      </c>
      <c r="SC23" s="2">
        <f t="shared" si="7"/>
        <v>492</v>
      </c>
      <c r="SD23" s="2">
        <f t="shared" si="7"/>
        <v>493</v>
      </c>
      <c r="SE23" s="2">
        <f t="shared" si="7"/>
        <v>494</v>
      </c>
      <c r="SF23" s="2">
        <f t="shared" si="7"/>
        <v>495</v>
      </c>
      <c r="SG23" s="2">
        <f t="shared" si="7"/>
        <v>496</v>
      </c>
      <c r="SH23" s="2">
        <f t="shared" si="7"/>
        <v>497</v>
      </c>
      <c r="SI23" s="2">
        <f t="shared" si="7"/>
        <v>498</v>
      </c>
      <c r="SJ23" s="2">
        <f t="shared" si="7"/>
        <v>499</v>
      </c>
      <c r="SK23" s="2">
        <f t="shared" si="7"/>
        <v>500</v>
      </c>
      <c r="SL23" s="2">
        <f t="shared" si="7"/>
        <v>501</v>
      </c>
      <c r="SM23" s="2">
        <f t="shared" si="7"/>
        <v>502</v>
      </c>
      <c r="SN23" s="2">
        <f t="shared" si="7"/>
        <v>503</v>
      </c>
      <c r="SO23" s="2">
        <f t="shared" si="7"/>
        <v>504</v>
      </c>
      <c r="SP23" s="2">
        <f t="shared" si="7"/>
        <v>505</v>
      </c>
      <c r="SQ23" s="2">
        <f t="shared" si="7"/>
        <v>506</v>
      </c>
    </row>
    <row r="24" spans="1:516" s="2" customFormat="1" x14ac:dyDescent="0.25">
      <c r="B24" s="2" t="s">
        <v>894</v>
      </c>
      <c r="C24" s="2" t="s">
        <v>1080</v>
      </c>
      <c r="D24" s="2" t="s">
        <v>765</v>
      </c>
      <c r="E24" s="2" t="s">
        <v>739</v>
      </c>
      <c r="F24" s="27">
        <f>_xll.BDH(D24,"px_last","-2AY",,"Dates=o","fill=C","sort=R","dir=H","cols=506;rows=1")</f>
        <v>44005</v>
      </c>
      <c r="G24" s="28">
        <v>44004</v>
      </c>
      <c r="H24" s="28">
        <v>44001</v>
      </c>
      <c r="I24" s="28">
        <v>44000</v>
      </c>
      <c r="J24" s="28">
        <v>43999</v>
      </c>
      <c r="K24" s="28">
        <v>43998</v>
      </c>
      <c r="L24" s="28">
        <v>43997</v>
      </c>
      <c r="M24" s="28">
        <v>43994</v>
      </c>
      <c r="N24" s="28">
        <v>43993</v>
      </c>
      <c r="O24" s="28">
        <v>43992</v>
      </c>
      <c r="P24" s="28">
        <v>43991</v>
      </c>
      <c r="Q24" s="28">
        <v>43990</v>
      </c>
      <c r="R24" s="28">
        <v>43987</v>
      </c>
      <c r="S24" s="28">
        <v>43986</v>
      </c>
      <c r="T24" s="28">
        <v>43985</v>
      </c>
      <c r="U24" s="28">
        <v>43984</v>
      </c>
      <c r="V24" s="28">
        <v>43983</v>
      </c>
      <c r="W24" s="28">
        <v>43980</v>
      </c>
      <c r="X24" s="28">
        <v>43979</v>
      </c>
      <c r="Y24" s="28">
        <v>43978</v>
      </c>
      <c r="Z24" s="28">
        <v>43977</v>
      </c>
      <c r="AA24" s="28">
        <v>43973</v>
      </c>
      <c r="AB24" s="28">
        <v>43972</v>
      </c>
      <c r="AC24" s="28">
        <v>43971</v>
      </c>
      <c r="AD24" s="28">
        <v>43970</v>
      </c>
      <c r="AE24" s="28">
        <v>43969</v>
      </c>
      <c r="AF24" s="28">
        <v>43966</v>
      </c>
      <c r="AG24" s="28">
        <v>43965</v>
      </c>
      <c r="AH24" s="28">
        <v>43964</v>
      </c>
      <c r="AI24" s="28">
        <v>43963</v>
      </c>
      <c r="AJ24" s="28">
        <v>43962</v>
      </c>
      <c r="AK24" s="28">
        <v>43958</v>
      </c>
      <c r="AL24" s="28">
        <v>43957</v>
      </c>
      <c r="AM24" s="28">
        <v>43956</v>
      </c>
      <c r="AN24" s="28">
        <v>43955</v>
      </c>
      <c r="AO24" s="28">
        <v>43952</v>
      </c>
      <c r="AP24" s="28">
        <v>43951</v>
      </c>
      <c r="AQ24" s="28">
        <v>43950</v>
      </c>
      <c r="AR24" s="28">
        <v>43949</v>
      </c>
      <c r="AS24" s="28">
        <v>43948</v>
      </c>
      <c r="AT24" s="28">
        <v>43945</v>
      </c>
      <c r="AU24" s="28">
        <v>43944</v>
      </c>
      <c r="AV24" s="28">
        <v>43943</v>
      </c>
      <c r="AW24" s="28">
        <v>43942</v>
      </c>
      <c r="AX24" s="28">
        <v>43941</v>
      </c>
      <c r="AY24" s="28">
        <v>43938</v>
      </c>
      <c r="AZ24" s="28">
        <v>43937</v>
      </c>
      <c r="BA24" s="28">
        <v>43936</v>
      </c>
      <c r="BB24" s="28">
        <v>43935</v>
      </c>
      <c r="BC24" s="28">
        <v>43930</v>
      </c>
      <c r="BD24" s="28">
        <v>43929</v>
      </c>
      <c r="BE24" s="28">
        <v>43928</v>
      </c>
      <c r="BF24" s="28">
        <v>43927</v>
      </c>
      <c r="BG24" s="28">
        <v>43924</v>
      </c>
      <c r="BH24" s="28">
        <v>43923</v>
      </c>
      <c r="BI24" s="28">
        <v>43922</v>
      </c>
      <c r="BJ24" s="28">
        <v>43921</v>
      </c>
      <c r="BK24" s="28">
        <v>43920</v>
      </c>
      <c r="BL24" s="28">
        <v>43917</v>
      </c>
      <c r="BM24" s="28">
        <v>43916</v>
      </c>
      <c r="BN24" s="28">
        <v>43915</v>
      </c>
      <c r="BO24" s="28">
        <v>43914</v>
      </c>
      <c r="BP24" s="28">
        <v>43913</v>
      </c>
      <c r="BQ24" s="28">
        <v>43910</v>
      </c>
      <c r="BR24" s="28">
        <v>43909</v>
      </c>
      <c r="BS24" s="28">
        <v>43908</v>
      </c>
      <c r="BT24" s="28">
        <v>43907</v>
      </c>
      <c r="BU24" s="28">
        <v>43906</v>
      </c>
      <c r="BV24" s="28">
        <v>43903</v>
      </c>
      <c r="BW24" s="28">
        <v>43902</v>
      </c>
      <c r="BX24" s="28">
        <v>43901</v>
      </c>
      <c r="BY24" s="28">
        <v>43900</v>
      </c>
      <c r="BZ24" s="28">
        <v>43899</v>
      </c>
      <c r="CA24" s="28">
        <v>43896</v>
      </c>
      <c r="CB24" s="28">
        <v>43895</v>
      </c>
      <c r="CC24" s="28">
        <v>43894</v>
      </c>
      <c r="CD24" s="28">
        <v>43893</v>
      </c>
      <c r="CE24" s="28">
        <v>43892</v>
      </c>
      <c r="CF24" s="28">
        <v>43889</v>
      </c>
      <c r="CG24" s="28">
        <v>43888</v>
      </c>
      <c r="CH24" s="28">
        <v>43887</v>
      </c>
      <c r="CI24" s="28">
        <v>43886</v>
      </c>
      <c r="CJ24" s="28">
        <v>43885</v>
      </c>
      <c r="CK24" s="28">
        <v>43882</v>
      </c>
      <c r="CL24" s="28">
        <v>43881</v>
      </c>
      <c r="CM24" s="28">
        <v>43880</v>
      </c>
      <c r="CN24" s="28">
        <v>43879</v>
      </c>
      <c r="CO24" s="28">
        <v>43878</v>
      </c>
      <c r="CP24" s="28">
        <v>43875</v>
      </c>
      <c r="CQ24" s="28">
        <v>43874</v>
      </c>
      <c r="CR24" s="28">
        <v>43873</v>
      </c>
      <c r="CS24" s="28">
        <v>43872</v>
      </c>
      <c r="CT24" s="28">
        <v>43871</v>
      </c>
      <c r="CU24" s="28">
        <v>43868</v>
      </c>
      <c r="CV24" s="28">
        <v>43867</v>
      </c>
      <c r="CW24" s="28">
        <v>43866</v>
      </c>
      <c r="CX24" s="28">
        <v>43865</v>
      </c>
      <c r="CY24" s="28">
        <v>43864</v>
      </c>
      <c r="CZ24" s="28">
        <v>43861</v>
      </c>
      <c r="DA24" s="28">
        <v>43860</v>
      </c>
      <c r="DB24" s="28">
        <v>43859</v>
      </c>
      <c r="DC24" s="28">
        <v>43858</v>
      </c>
      <c r="DD24" s="28">
        <v>43857</v>
      </c>
      <c r="DE24" s="28">
        <v>43854</v>
      </c>
      <c r="DF24" s="28">
        <v>43853</v>
      </c>
      <c r="DG24" s="28">
        <v>43852</v>
      </c>
      <c r="DH24" s="28">
        <v>43851</v>
      </c>
      <c r="DI24" s="28">
        <v>43850</v>
      </c>
      <c r="DJ24" s="28">
        <v>43847</v>
      </c>
      <c r="DK24" s="28">
        <v>43846</v>
      </c>
      <c r="DL24" s="28">
        <v>43845</v>
      </c>
      <c r="DM24" s="28">
        <v>43844</v>
      </c>
      <c r="DN24" s="28">
        <v>43843</v>
      </c>
      <c r="DO24" s="28">
        <v>43840</v>
      </c>
      <c r="DP24" s="28">
        <v>43839</v>
      </c>
      <c r="DQ24" s="28">
        <v>43838</v>
      </c>
      <c r="DR24" s="28">
        <v>43837</v>
      </c>
      <c r="DS24" s="28">
        <v>43836</v>
      </c>
      <c r="DT24" s="28">
        <v>43833</v>
      </c>
      <c r="DU24" s="28">
        <v>43832</v>
      </c>
      <c r="DV24" s="28">
        <v>43830</v>
      </c>
      <c r="DW24" s="28">
        <v>43829</v>
      </c>
      <c r="DX24" s="28">
        <v>43826</v>
      </c>
      <c r="DY24" s="28">
        <v>43823</v>
      </c>
      <c r="DZ24" s="28">
        <v>43822</v>
      </c>
      <c r="EA24" s="28">
        <v>43819</v>
      </c>
      <c r="EB24" s="28">
        <v>43818</v>
      </c>
      <c r="EC24" s="28">
        <v>43817</v>
      </c>
      <c r="ED24" s="28">
        <v>43816</v>
      </c>
      <c r="EE24" s="28">
        <v>43815</v>
      </c>
      <c r="EF24" s="28">
        <v>43812</v>
      </c>
      <c r="EG24" s="28">
        <v>43811</v>
      </c>
      <c r="EH24" s="28">
        <v>43810</v>
      </c>
      <c r="EI24" s="28">
        <v>43809</v>
      </c>
      <c r="EJ24" s="28">
        <v>43808</v>
      </c>
      <c r="EK24" s="28">
        <v>43805</v>
      </c>
      <c r="EL24" s="28">
        <v>43804</v>
      </c>
      <c r="EM24" s="28">
        <v>43803</v>
      </c>
      <c r="EN24" s="28">
        <v>43802</v>
      </c>
      <c r="EO24" s="28">
        <v>43801</v>
      </c>
      <c r="EP24" s="28">
        <v>43798</v>
      </c>
      <c r="EQ24" s="28">
        <v>43797</v>
      </c>
      <c r="ER24" s="28">
        <v>43796</v>
      </c>
      <c r="ES24" s="28">
        <v>43795</v>
      </c>
      <c r="ET24" s="28">
        <v>43794</v>
      </c>
      <c r="EU24" s="28">
        <v>43791</v>
      </c>
      <c r="EV24" s="28">
        <v>43790</v>
      </c>
      <c r="EW24" s="28">
        <v>43789</v>
      </c>
      <c r="EX24" s="28">
        <v>43788</v>
      </c>
      <c r="EY24" s="28">
        <v>43787</v>
      </c>
      <c r="EZ24" s="28">
        <v>43784</v>
      </c>
      <c r="FA24" s="28">
        <v>43783</v>
      </c>
      <c r="FB24" s="28">
        <v>43782</v>
      </c>
      <c r="FC24" s="28">
        <v>43781</v>
      </c>
      <c r="FD24" s="28">
        <v>43780</v>
      </c>
      <c r="FE24" s="28">
        <v>43777</v>
      </c>
      <c r="FF24" s="28">
        <v>43776</v>
      </c>
      <c r="FG24" s="28">
        <v>43775</v>
      </c>
      <c r="FH24" s="28">
        <v>43774</v>
      </c>
      <c r="FI24" s="28">
        <v>43773</v>
      </c>
      <c r="FJ24" s="28">
        <v>43770</v>
      </c>
      <c r="FK24" s="28">
        <v>43769</v>
      </c>
      <c r="FL24" s="28">
        <v>43768</v>
      </c>
      <c r="FM24" s="28">
        <v>43767</v>
      </c>
      <c r="FN24" s="28">
        <v>43766</v>
      </c>
      <c r="FO24" s="28">
        <v>43763</v>
      </c>
      <c r="FP24" s="28">
        <v>43762</v>
      </c>
      <c r="FQ24" s="28">
        <v>43761</v>
      </c>
      <c r="FR24" s="28">
        <v>43760</v>
      </c>
      <c r="FS24" s="28">
        <v>43759</v>
      </c>
      <c r="FT24" s="28">
        <v>43756</v>
      </c>
      <c r="FU24" s="28">
        <v>43755</v>
      </c>
      <c r="FV24" s="28">
        <v>43754</v>
      </c>
      <c r="FW24" s="28">
        <v>43753</v>
      </c>
      <c r="FX24" s="28">
        <v>43752</v>
      </c>
      <c r="FY24" s="28">
        <v>43749</v>
      </c>
      <c r="FZ24" s="28">
        <v>43748</v>
      </c>
      <c r="GA24" s="28">
        <v>43747</v>
      </c>
      <c r="GB24" s="28">
        <v>43746</v>
      </c>
      <c r="GC24" s="28">
        <v>43745</v>
      </c>
      <c r="GD24" s="28">
        <v>43742</v>
      </c>
      <c r="GE24" s="28">
        <v>43741</v>
      </c>
      <c r="GF24" s="28">
        <v>43740</v>
      </c>
      <c r="GG24" s="28">
        <v>43739</v>
      </c>
      <c r="GH24" s="28">
        <v>43738</v>
      </c>
      <c r="GI24" s="28">
        <v>43735</v>
      </c>
      <c r="GJ24" s="28">
        <v>43734</v>
      </c>
      <c r="GK24" s="28">
        <v>43733</v>
      </c>
      <c r="GL24" s="28">
        <v>43732</v>
      </c>
      <c r="GM24" s="28">
        <v>43731</v>
      </c>
      <c r="GN24" s="28">
        <v>43728</v>
      </c>
      <c r="GO24" s="28">
        <v>43727</v>
      </c>
      <c r="GP24" s="28">
        <v>43726</v>
      </c>
      <c r="GQ24" s="28">
        <v>43725</v>
      </c>
      <c r="GR24" s="28">
        <v>43724</v>
      </c>
      <c r="GS24" s="28">
        <v>43721</v>
      </c>
      <c r="GT24" s="28">
        <v>43720</v>
      </c>
      <c r="GU24" s="28">
        <v>43719</v>
      </c>
      <c r="GV24" s="28">
        <v>43718</v>
      </c>
      <c r="GW24" s="28">
        <v>43717</v>
      </c>
      <c r="GX24" s="28">
        <v>43714</v>
      </c>
      <c r="GY24" s="28">
        <v>43713</v>
      </c>
      <c r="GZ24" s="28">
        <v>43712</v>
      </c>
      <c r="HA24" s="28">
        <v>43711</v>
      </c>
      <c r="HB24" s="28">
        <v>43710</v>
      </c>
      <c r="HC24" s="28">
        <v>43707</v>
      </c>
      <c r="HD24" s="28">
        <v>43706</v>
      </c>
      <c r="HE24" s="28">
        <v>43705</v>
      </c>
      <c r="HF24" s="28">
        <v>43704</v>
      </c>
      <c r="HG24" s="28">
        <v>43700</v>
      </c>
      <c r="HH24" s="28">
        <v>43699</v>
      </c>
      <c r="HI24" s="28">
        <v>43698</v>
      </c>
      <c r="HJ24" s="28">
        <v>43697</v>
      </c>
      <c r="HK24" s="28">
        <v>43696</v>
      </c>
      <c r="HL24" s="28">
        <v>43693</v>
      </c>
      <c r="HM24" s="28">
        <v>43692</v>
      </c>
      <c r="HN24" s="28">
        <v>43691</v>
      </c>
      <c r="HO24" s="28">
        <v>43690</v>
      </c>
      <c r="HP24" s="28">
        <v>43689</v>
      </c>
      <c r="HQ24" s="28">
        <v>43686</v>
      </c>
      <c r="HR24" s="28">
        <v>43685</v>
      </c>
      <c r="HS24" s="28">
        <v>43684</v>
      </c>
      <c r="HT24" s="28">
        <v>43683</v>
      </c>
      <c r="HU24" s="28">
        <v>43682</v>
      </c>
      <c r="HV24" s="28">
        <v>43679</v>
      </c>
      <c r="HW24" s="28">
        <v>43678</v>
      </c>
      <c r="HX24" s="28">
        <v>43677</v>
      </c>
      <c r="HY24" s="28">
        <v>43676</v>
      </c>
      <c r="HZ24" s="28">
        <v>43675</v>
      </c>
      <c r="IA24" s="28">
        <v>43672</v>
      </c>
      <c r="IB24" s="28">
        <v>43671</v>
      </c>
      <c r="IC24" s="28">
        <v>43670</v>
      </c>
      <c r="ID24" s="28">
        <v>43669</v>
      </c>
      <c r="IE24" s="28">
        <v>43668</v>
      </c>
      <c r="IF24" s="28">
        <v>43665</v>
      </c>
      <c r="IG24" s="28">
        <v>43664</v>
      </c>
      <c r="IH24" s="28">
        <v>43663</v>
      </c>
      <c r="II24" s="28">
        <v>43662</v>
      </c>
      <c r="IJ24" s="28">
        <v>43661</v>
      </c>
      <c r="IK24" s="28">
        <v>43658</v>
      </c>
      <c r="IL24" s="28">
        <v>43657</v>
      </c>
      <c r="IM24" s="28">
        <v>43656</v>
      </c>
      <c r="IN24" s="28">
        <v>43655</v>
      </c>
      <c r="IO24" s="28">
        <v>43654</v>
      </c>
      <c r="IP24" s="28">
        <v>43651</v>
      </c>
      <c r="IQ24" s="28">
        <v>43650</v>
      </c>
      <c r="IR24" s="28">
        <v>43649</v>
      </c>
      <c r="IS24" s="28">
        <v>43648</v>
      </c>
      <c r="IT24" s="28">
        <v>43647</v>
      </c>
      <c r="IU24" s="28">
        <v>43644</v>
      </c>
      <c r="IV24" s="28">
        <v>43643</v>
      </c>
      <c r="IW24" s="28">
        <v>43642</v>
      </c>
      <c r="IX24" s="28">
        <v>43641</v>
      </c>
      <c r="IY24" s="28">
        <v>43640</v>
      </c>
      <c r="IZ24" s="28">
        <v>43637</v>
      </c>
      <c r="JA24" s="28">
        <v>43636</v>
      </c>
      <c r="JB24" s="28">
        <v>43635</v>
      </c>
      <c r="JC24" s="28">
        <v>43634</v>
      </c>
      <c r="JD24" s="28">
        <v>43633</v>
      </c>
      <c r="JE24" s="28">
        <v>43630</v>
      </c>
      <c r="JF24" s="28">
        <v>43629</v>
      </c>
      <c r="JG24" s="28">
        <v>43628</v>
      </c>
      <c r="JH24" s="28">
        <v>43627</v>
      </c>
      <c r="JI24" s="28">
        <v>43626</v>
      </c>
      <c r="JJ24" s="28">
        <v>43623</v>
      </c>
      <c r="JK24" s="28">
        <v>43622</v>
      </c>
      <c r="JL24" s="28">
        <v>43621</v>
      </c>
      <c r="JM24" s="28">
        <v>43620</v>
      </c>
      <c r="JN24" s="28">
        <v>43619</v>
      </c>
      <c r="JO24" s="28">
        <v>43616</v>
      </c>
      <c r="JP24" s="28">
        <v>43615</v>
      </c>
      <c r="JQ24" s="28">
        <v>43614</v>
      </c>
      <c r="JR24" s="28">
        <v>43613</v>
      </c>
      <c r="JS24" s="28">
        <v>43609</v>
      </c>
      <c r="JT24" s="28">
        <v>43608</v>
      </c>
      <c r="JU24" s="28">
        <v>43607</v>
      </c>
      <c r="JV24" s="28">
        <v>43606</v>
      </c>
      <c r="JW24" s="28">
        <v>43605</v>
      </c>
      <c r="JX24" s="28">
        <v>43602</v>
      </c>
      <c r="JY24" s="28">
        <v>43601</v>
      </c>
      <c r="JZ24" s="28">
        <v>43600</v>
      </c>
      <c r="KA24" s="28">
        <v>43599</v>
      </c>
      <c r="KB24" s="28">
        <v>43598</v>
      </c>
      <c r="KC24" s="28">
        <v>43595</v>
      </c>
      <c r="KD24" s="28">
        <v>43594</v>
      </c>
      <c r="KE24" s="28">
        <v>43593</v>
      </c>
      <c r="KF24" s="28">
        <v>43592</v>
      </c>
      <c r="KG24" s="28">
        <v>43588</v>
      </c>
      <c r="KH24" s="28">
        <v>43587</v>
      </c>
      <c r="KI24" s="28">
        <v>43586</v>
      </c>
      <c r="KJ24" s="28">
        <v>43585</v>
      </c>
      <c r="KK24" s="28">
        <v>43584</v>
      </c>
      <c r="KL24" s="28">
        <v>43581</v>
      </c>
      <c r="KM24" s="28">
        <v>43580</v>
      </c>
      <c r="KN24" s="28">
        <v>43579</v>
      </c>
      <c r="KO24" s="28">
        <v>43578</v>
      </c>
      <c r="KP24" s="28">
        <v>43573</v>
      </c>
      <c r="KQ24" s="28">
        <v>43572</v>
      </c>
      <c r="KR24" s="28">
        <v>43571</v>
      </c>
      <c r="KS24" s="28">
        <v>43570</v>
      </c>
      <c r="KT24" s="28">
        <v>43567</v>
      </c>
      <c r="KU24" s="28">
        <v>43566</v>
      </c>
      <c r="KV24" s="28">
        <v>43565</v>
      </c>
      <c r="KW24" s="28">
        <v>43564</v>
      </c>
      <c r="KX24" s="28">
        <v>43563</v>
      </c>
      <c r="KY24" s="28">
        <v>43560</v>
      </c>
      <c r="KZ24" s="28">
        <v>43559</v>
      </c>
      <c r="LA24" s="28">
        <v>43558</v>
      </c>
      <c r="LB24" s="28">
        <v>43557</v>
      </c>
      <c r="LC24" s="28">
        <v>43556</v>
      </c>
      <c r="LD24" s="28">
        <v>43553</v>
      </c>
      <c r="LE24" s="28">
        <v>43552</v>
      </c>
      <c r="LF24" s="28">
        <v>43551</v>
      </c>
      <c r="LG24" s="28">
        <v>43550</v>
      </c>
      <c r="LH24" s="28">
        <v>43549</v>
      </c>
      <c r="LI24" s="28">
        <v>43546</v>
      </c>
      <c r="LJ24" s="28">
        <v>43545</v>
      </c>
      <c r="LK24" s="28">
        <v>43544</v>
      </c>
      <c r="LL24" s="28">
        <v>43543</v>
      </c>
      <c r="LM24" s="28">
        <v>43542</v>
      </c>
      <c r="LN24" s="28">
        <v>43539</v>
      </c>
      <c r="LO24" s="28">
        <v>43538</v>
      </c>
      <c r="LP24" s="28">
        <v>43537</v>
      </c>
      <c r="LQ24" s="28">
        <v>43536</v>
      </c>
      <c r="LR24" s="28">
        <v>43535</v>
      </c>
      <c r="LS24" s="28">
        <v>43532</v>
      </c>
      <c r="LT24" s="28">
        <v>43531</v>
      </c>
      <c r="LU24" s="28">
        <v>43530</v>
      </c>
      <c r="LV24" s="28">
        <v>43529</v>
      </c>
      <c r="LW24" s="28">
        <v>43528</v>
      </c>
      <c r="LX24" s="28">
        <v>43525</v>
      </c>
      <c r="LY24" s="28">
        <v>43524</v>
      </c>
      <c r="LZ24" s="28">
        <v>43523</v>
      </c>
      <c r="MA24" s="28">
        <v>43522</v>
      </c>
      <c r="MB24" s="28">
        <v>43521</v>
      </c>
      <c r="MC24" s="28">
        <v>43518</v>
      </c>
      <c r="MD24" s="28">
        <v>43517</v>
      </c>
      <c r="ME24" s="28">
        <v>43516</v>
      </c>
      <c r="MF24" s="28">
        <v>43515</v>
      </c>
      <c r="MG24" s="28">
        <v>43514</v>
      </c>
      <c r="MH24" s="28">
        <v>43511</v>
      </c>
      <c r="MI24" s="28">
        <v>43510</v>
      </c>
      <c r="MJ24" s="28">
        <v>43509</v>
      </c>
      <c r="MK24" s="28">
        <v>43508</v>
      </c>
      <c r="ML24" s="28">
        <v>43507</v>
      </c>
      <c r="MM24" s="28">
        <v>43504</v>
      </c>
      <c r="MN24" s="28">
        <v>43503</v>
      </c>
      <c r="MO24" s="28">
        <v>43502</v>
      </c>
      <c r="MP24" s="28">
        <v>43501</v>
      </c>
      <c r="MQ24" s="28">
        <v>43500</v>
      </c>
      <c r="MR24" s="28">
        <v>43497</v>
      </c>
      <c r="MS24" s="28">
        <v>43496</v>
      </c>
      <c r="MT24" s="28">
        <v>43495</v>
      </c>
      <c r="MU24" s="28">
        <v>43494</v>
      </c>
      <c r="MV24" s="28">
        <v>43493</v>
      </c>
      <c r="MW24" s="28">
        <v>43490</v>
      </c>
      <c r="MX24" s="28">
        <v>43489</v>
      </c>
      <c r="MY24" s="28">
        <v>43488</v>
      </c>
      <c r="MZ24" s="28">
        <v>43487</v>
      </c>
      <c r="NA24" s="28">
        <v>43486</v>
      </c>
      <c r="NB24" s="28">
        <v>43483</v>
      </c>
      <c r="NC24" s="28">
        <v>43482</v>
      </c>
      <c r="ND24" s="28">
        <v>43481</v>
      </c>
      <c r="NE24" s="28">
        <v>43480</v>
      </c>
      <c r="NF24" s="28">
        <v>43479</v>
      </c>
      <c r="NG24" s="28">
        <v>43476</v>
      </c>
      <c r="NH24" s="28">
        <v>43475</v>
      </c>
      <c r="NI24" s="28">
        <v>43474</v>
      </c>
      <c r="NJ24" s="28">
        <v>43473</v>
      </c>
      <c r="NK24" s="28">
        <v>43472</v>
      </c>
      <c r="NL24" s="28">
        <v>43469</v>
      </c>
      <c r="NM24" s="28">
        <v>43468</v>
      </c>
      <c r="NN24" s="28">
        <v>43467</v>
      </c>
      <c r="NO24" s="28">
        <v>43465</v>
      </c>
      <c r="NP24" s="28">
        <v>43462</v>
      </c>
      <c r="NQ24" s="28">
        <v>43461</v>
      </c>
      <c r="NR24" s="28">
        <v>43458</v>
      </c>
      <c r="NS24" s="28">
        <v>43455</v>
      </c>
      <c r="NT24" s="28">
        <v>43454</v>
      </c>
      <c r="NU24" s="28">
        <v>43453</v>
      </c>
      <c r="NV24" s="28">
        <v>43452</v>
      </c>
      <c r="NW24" s="28">
        <v>43451</v>
      </c>
      <c r="NX24" s="28">
        <v>43448</v>
      </c>
      <c r="NY24" s="28">
        <v>43447</v>
      </c>
      <c r="NZ24" s="28">
        <v>43446</v>
      </c>
      <c r="OA24" s="28">
        <v>43445</v>
      </c>
      <c r="OB24" s="28">
        <v>43444</v>
      </c>
      <c r="OC24" s="28">
        <v>43441</v>
      </c>
      <c r="OD24" s="28">
        <v>43440</v>
      </c>
      <c r="OE24" s="28">
        <v>43439</v>
      </c>
      <c r="OF24" s="28">
        <v>43438</v>
      </c>
      <c r="OG24" s="28">
        <v>43437</v>
      </c>
      <c r="OH24" s="28">
        <v>43434</v>
      </c>
      <c r="OI24" s="28">
        <v>43433</v>
      </c>
      <c r="OJ24" s="28">
        <v>43432</v>
      </c>
      <c r="OK24" s="28">
        <v>43431</v>
      </c>
      <c r="OL24" s="28">
        <v>43430</v>
      </c>
      <c r="OM24" s="28">
        <v>43427</v>
      </c>
      <c r="ON24" s="28">
        <v>43426</v>
      </c>
      <c r="OO24" s="28">
        <v>43425</v>
      </c>
      <c r="OP24" s="28">
        <v>43424</v>
      </c>
      <c r="OQ24" s="28">
        <v>43423</v>
      </c>
      <c r="OR24" s="28">
        <v>43420</v>
      </c>
      <c r="OS24" s="28">
        <v>43419</v>
      </c>
      <c r="OT24" s="28">
        <v>43418</v>
      </c>
      <c r="OU24" s="28">
        <v>43417</v>
      </c>
      <c r="OV24" s="28">
        <v>43416</v>
      </c>
      <c r="OW24" s="28">
        <v>43413</v>
      </c>
      <c r="OX24" s="28">
        <v>43412</v>
      </c>
      <c r="OY24" s="28">
        <v>43411</v>
      </c>
      <c r="OZ24" s="28">
        <v>43410</v>
      </c>
      <c r="PA24" s="28">
        <v>43409</v>
      </c>
      <c r="PB24" s="28">
        <v>43406</v>
      </c>
      <c r="PC24" s="28">
        <v>43405</v>
      </c>
      <c r="PD24" s="28">
        <v>43404</v>
      </c>
      <c r="PE24" s="28">
        <v>43403</v>
      </c>
      <c r="PF24" s="28">
        <v>43402</v>
      </c>
      <c r="PG24" s="28">
        <v>43399</v>
      </c>
      <c r="PH24" s="28">
        <v>43398</v>
      </c>
      <c r="PI24" s="28">
        <v>43397</v>
      </c>
      <c r="PJ24" s="28">
        <v>43396</v>
      </c>
      <c r="PK24" s="28">
        <v>43395</v>
      </c>
      <c r="PL24" s="28">
        <v>43392</v>
      </c>
      <c r="PM24" s="28">
        <v>43391</v>
      </c>
      <c r="PN24" s="28">
        <v>43390</v>
      </c>
      <c r="PO24" s="28">
        <v>43389</v>
      </c>
      <c r="PP24" s="28">
        <v>43388</v>
      </c>
      <c r="PQ24" s="28">
        <v>43385</v>
      </c>
      <c r="PR24" s="28">
        <v>43384</v>
      </c>
      <c r="PS24" s="28">
        <v>43383</v>
      </c>
      <c r="PT24" s="28">
        <v>43382</v>
      </c>
      <c r="PU24" s="28">
        <v>43381</v>
      </c>
      <c r="PV24" s="28">
        <v>43378</v>
      </c>
      <c r="PW24" s="28">
        <v>43377</v>
      </c>
      <c r="PX24" s="28">
        <v>43376</v>
      </c>
      <c r="PY24" s="28">
        <v>43375</v>
      </c>
      <c r="PZ24" s="28">
        <v>43374</v>
      </c>
      <c r="QA24" s="28">
        <v>43371</v>
      </c>
      <c r="QB24" s="28">
        <v>43370</v>
      </c>
      <c r="QC24" s="28">
        <v>43369</v>
      </c>
      <c r="QD24" s="28">
        <v>43368</v>
      </c>
      <c r="QE24" s="28">
        <v>43367</v>
      </c>
      <c r="QF24" s="28">
        <v>43364</v>
      </c>
      <c r="QG24" s="28">
        <v>43363</v>
      </c>
      <c r="QH24" s="28">
        <v>43362</v>
      </c>
      <c r="QI24" s="28">
        <v>43361</v>
      </c>
      <c r="QJ24" s="28">
        <v>43360</v>
      </c>
      <c r="QK24" s="28">
        <v>43357</v>
      </c>
      <c r="QL24" s="28">
        <v>43356</v>
      </c>
      <c r="QM24" s="28">
        <v>43355</v>
      </c>
      <c r="QN24" s="28">
        <v>43354</v>
      </c>
      <c r="QO24" s="28">
        <v>43353</v>
      </c>
      <c r="QP24" s="28">
        <v>43350</v>
      </c>
      <c r="QQ24" s="28">
        <v>43349</v>
      </c>
      <c r="QR24" s="28">
        <v>43348</v>
      </c>
      <c r="QS24" s="28">
        <v>43347</v>
      </c>
      <c r="QT24" s="28">
        <v>43346</v>
      </c>
      <c r="QU24" s="28">
        <v>43343</v>
      </c>
      <c r="QV24" s="28">
        <v>43342</v>
      </c>
      <c r="QW24" s="28">
        <v>43341</v>
      </c>
      <c r="QX24" s="28">
        <v>43340</v>
      </c>
      <c r="QY24" s="28">
        <v>43336</v>
      </c>
      <c r="QZ24" s="28">
        <v>43335</v>
      </c>
      <c r="RA24" s="28">
        <v>43334</v>
      </c>
      <c r="RB24" s="28">
        <v>43333</v>
      </c>
      <c r="RC24" s="28">
        <v>43332</v>
      </c>
      <c r="RD24" s="28">
        <v>43329</v>
      </c>
      <c r="RE24" s="28">
        <v>43328</v>
      </c>
      <c r="RF24" s="28">
        <v>43327</v>
      </c>
      <c r="RG24" s="28">
        <v>43326</v>
      </c>
      <c r="RH24" s="28">
        <v>43325</v>
      </c>
      <c r="RI24" s="28">
        <v>43322</v>
      </c>
      <c r="RJ24" s="28">
        <v>43321</v>
      </c>
      <c r="RK24" s="28">
        <v>43320</v>
      </c>
      <c r="RL24" s="28">
        <v>43319</v>
      </c>
      <c r="RM24" s="28">
        <v>43318</v>
      </c>
      <c r="RN24" s="28">
        <v>43315</v>
      </c>
      <c r="RO24" s="28">
        <v>43314</v>
      </c>
      <c r="RP24" s="28">
        <v>43313</v>
      </c>
      <c r="RQ24" s="28">
        <v>43312</v>
      </c>
      <c r="RR24" s="28">
        <v>43311</v>
      </c>
      <c r="RS24" s="28">
        <v>43308</v>
      </c>
      <c r="RT24" s="28">
        <v>43307</v>
      </c>
      <c r="RU24" s="28">
        <v>43306</v>
      </c>
      <c r="RV24" s="28">
        <v>43305</v>
      </c>
      <c r="RW24" s="28">
        <v>43304</v>
      </c>
      <c r="RX24" s="28">
        <v>43301</v>
      </c>
      <c r="RY24" s="28">
        <v>43300</v>
      </c>
      <c r="RZ24" s="28">
        <v>43299</v>
      </c>
      <c r="SA24" s="28">
        <v>43298</v>
      </c>
      <c r="SB24" s="28">
        <v>43297</v>
      </c>
      <c r="SC24" s="28">
        <v>43294</v>
      </c>
      <c r="SD24" s="28">
        <v>43293</v>
      </c>
      <c r="SE24" s="28">
        <v>43292</v>
      </c>
      <c r="SF24" s="28">
        <v>43291</v>
      </c>
      <c r="SG24" s="28">
        <v>43290</v>
      </c>
      <c r="SH24" s="28">
        <v>43287</v>
      </c>
      <c r="SI24" s="28">
        <v>43286</v>
      </c>
      <c r="SJ24" s="28">
        <v>43285</v>
      </c>
      <c r="SK24" s="28">
        <v>43284</v>
      </c>
      <c r="SL24" s="28">
        <v>43283</v>
      </c>
      <c r="SM24" s="28">
        <v>43280</v>
      </c>
      <c r="SN24" s="28">
        <v>43279</v>
      </c>
      <c r="SO24" s="28">
        <v>43278</v>
      </c>
      <c r="SP24" s="28">
        <v>43277</v>
      </c>
      <c r="SQ24" s="28">
        <v>43276</v>
      </c>
      <c r="SR24" s="28"/>
      <c r="SS24" s="28"/>
    </row>
    <row r="25" spans="1:516" s="2" customFormat="1" x14ac:dyDescent="0.25">
      <c r="A25" s="2">
        <v>1</v>
      </c>
      <c r="B25" s="15" t="s">
        <v>1233</v>
      </c>
      <c r="C25" s="2">
        <f ca="1">_xlfn.XMATCH(B25,tkrBbg!L:L)</f>
        <v>6</v>
      </c>
      <c r="D25" s="2" t="str" cm="1">
        <f t="array" aca="1" ref="D25" ca="1">INDEX(tkrBbg!E:E,C25)</f>
        <v>EK834863 Corp</v>
      </c>
      <c r="E25" s="18" cm="1">
        <f t="array" aca="1" ref="E25" ca="1">_xll.BDP(D25,E$24)*1</f>
        <v>44836</v>
      </c>
      <c r="F25" s="19">
        <f ca="1">_xll.BDH(D25,$B$22,"-2AY",,"Dates=H","Fill=C","Sort=R","Dir=H","cols=511;rows=1")</f>
        <v>300.154</v>
      </c>
      <c r="G25" s="19">
        <v>295.20800000000003</v>
      </c>
      <c r="H25" s="19">
        <v>302.77999999999997</v>
      </c>
      <c r="I25" s="19">
        <v>301.00099999999998</v>
      </c>
      <c r="J25" s="19">
        <v>300.63200000000001</v>
      </c>
      <c r="K25" s="19">
        <v>297.57299999999998</v>
      </c>
      <c r="L25" s="19">
        <v>297.02800000000002</v>
      </c>
      <c r="M25" s="19">
        <v>294.60500000000002</v>
      </c>
      <c r="N25" s="19">
        <v>317.64499999999998</v>
      </c>
      <c r="O25" s="19">
        <v>309.28500000000003</v>
      </c>
      <c r="P25" s="19">
        <v>305.37400000000002</v>
      </c>
      <c r="Q25" s="19">
        <v>292.15899999999999</v>
      </c>
      <c r="R25" s="19">
        <v>279.91699999999997</v>
      </c>
      <c r="S25" s="19">
        <v>336.69799999999998</v>
      </c>
      <c r="T25" s="19">
        <v>333.45600000000002</v>
      </c>
      <c r="U25" s="19">
        <v>334.29899999999998</v>
      </c>
      <c r="V25" s="19">
        <v>286.78899999999999</v>
      </c>
      <c r="W25" s="19">
        <v>240.60499999999999</v>
      </c>
      <c r="X25" s="19">
        <v>210.72200000000001</v>
      </c>
      <c r="Y25" s="19">
        <v>219.298</v>
      </c>
      <c r="Z25" s="19">
        <v>246.096</v>
      </c>
      <c r="AA25" s="19">
        <v>256.70800000000003</v>
      </c>
      <c r="AB25" s="19">
        <v>272.28300000000002</v>
      </c>
      <c r="AC25" s="19">
        <v>267.93599999999998</v>
      </c>
      <c r="AD25" s="19">
        <v>257.02100000000002</v>
      </c>
      <c r="AE25" s="19">
        <v>240.54599999999999</v>
      </c>
      <c r="AF25" s="19">
        <v>232.90899999999999</v>
      </c>
      <c r="AG25" s="19">
        <v>254.84700000000001</v>
      </c>
      <c r="AH25" s="19">
        <v>300.26600000000002</v>
      </c>
      <c r="AI25" s="19">
        <v>298.24200000000002</v>
      </c>
      <c r="AJ25" s="19">
        <v>298.267</v>
      </c>
      <c r="AK25" s="19">
        <v>307.86399999999998</v>
      </c>
      <c r="AL25" s="19">
        <v>326.99700000000001</v>
      </c>
      <c r="AM25" s="19">
        <v>351.97699999999998</v>
      </c>
      <c r="AN25" s="19">
        <v>353.40100000000001</v>
      </c>
      <c r="AO25" s="19">
        <v>350.70299999999997</v>
      </c>
      <c r="AP25" s="19">
        <v>336.47800000000001</v>
      </c>
      <c r="AQ25" s="19">
        <v>325.69</v>
      </c>
      <c r="AR25" s="19">
        <v>317.98500000000001</v>
      </c>
      <c r="AS25" s="19">
        <v>323.80399999999997</v>
      </c>
      <c r="AT25" s="19">
        <v>316.738</v>
      </c>
      <c r="AU25" s="19">
        <v>315.70400000000001</v>
      </c>
      <c r="AV25" s="19">
        <v>317.99700000000001</v>
      </c>
      <c r="AW25" s="19">
        <v>319.31599999999997</v>
      </c>
      <c r="AX25" s="19">
        <v>278.76</v>
      </c>
      <c r="AY25" s="19">
        <v>271.94799999999998</v>
      </c>
      <c r="AZ25" s="19">
        <v>262.94</v>
      </c>
      <c r="BA25" s="19">
        <v>257.91199999999998</v>
      </c>
      <c r="BB25" s="19">
        <v>279.27</v>
      </c>
      <c r="BC25" s="19">
        <v>283.76799999999997</v>
      </c>
      <c r="BD25" s="19">
        <v>292.28800000000001</v>
      </c>
      <c r="BE25" s="19">
        <v>292.351</v>
      </c>
      <c r="BF25" s="19">
        <v>288.19499999999999</v>
      </c>
      <c r="BG25" s="19">
        <v>287.62700000000001</v>
      </c>
      <c r="BH25" s="19">
        <v>290.34100000000001</v>
      </c>
      <c r="BI25" s="19">
        <v>281.54700000000003</v>
      </c>
      <c r="BJ25" s="19">
        <v>292.07400000000001</v>
      </c>
      <c r="BK25" s="19">
        <v>358.48899999999998</v>
      </c>
      <c r="BL25" s="19">
        <v>412.70600000000002</v>
      </c>
      <c r="BM25" s="19">
        <v>442.53</v>
      </c>
      <c r="BN25" s="19">
        <v>482.52499999999998</v>
      </c>
      <c r="BO25" s="19">
        <v>504.56599999999997</v>
      </c>
      <c r="BP25" s="19">
        <v>503.113</v>
      </c>
      <c r="BQ25" s="19">
        <v>520.93899999999996</v>
      </c>
      <c r="BR25" s="19">
        <v>541.79499999999996</v>
      </c>
      <c r="BS25" s="19">
        <v>552.01700000000005</v>
      </c>
      <c r="BT25" s="19">
        <v>565.851</v>
      </c>
      <c r="BU25" s="19">
        <v>607.70100000000002</v>
      </c>
      <c r="BV25" s="19">
        <v>653.01800000000003</v>
      </c>
      <c r="BW25" s="19">
        <v>794.70500000000004</v>
      </c>
      <c r="BX25" s="19">
        <v>824.56700000000001</v>
      </c>
      <c r="BY25" s="19">
        <v>807.54200000000003</v>
      </c>
      <c r="BZ25" s="19">
        <v>855.63499999999999</v>
      </c>
      <c r="CA25" s="19">
        <v>831.97500000000002</v>
      </c>
      <c r="CB25" s="19">
        <v>622.78399999999999</v>
      </c>
      <c r="CC25" s="19">
        <v>472.303</v>
      </c>
      <c r="CD25" s="19">
        <v>384.084</v>
      </c>
      <c r="CE25" s="19">
        <v>369.05</v>
      </c>
      <c r="CF25" s="19">
        <v>305.36700000000002</v>
      </c>
      <c r="CG25" s="19">
        <v>294.52100000000002</v>
      </c>
      <c r="CH25" s="19">
        <v>309.93200000000002</v>
      </c>
      <c r="CI25" s="19">
        <v>248.398</v>
      </c>
      <c r="CJ25" s="19">
        <v>210.57400000000001</v>
      </c>
      <c r="CK25" s="19">
        <v>201.929</v>
      </c>
      <c r="CL25" s="19">
        <v>209.80799999999999</v>
      </c>
      <c r="CM25" s="19">
        <v>232.67099999999999</v>
      </c>
      <c r="CN25" s="19">
        <v>235.273</v>
      </c>
      <c r="CO25" s="19">
        <v>208.63300000000001</v>
      </c>
      <c r="CP25" s="19">
        <v>186.779</v>
      </c>
      <c r="CQ25" s="19">
        <v>181.501</v>
      </c>
      <c r="CR25" s="19">
        <v>172.42099999999999</v>
      </c>
      <c r="CS25" s="19">
        <v>153.82300000000001</v>
      </c>
      <c r="CT25" s="19">
        <v>156.12799999999999</v>
      </c>
      <c r="CU25" s="19">
        <v>159.87700000000001</v>
      </c>
      <c r="CV25" s="19">
        <v>163.636</v>
      </c>
      <c r="CW25" s="19">
        <v>165.41499999999999</v>
      </c>
      <c r="CX25" s="19">
        <v>163.80500000000001</v>
      </c>
      <c r="CY25" s="19">
        <v>162.721</v>
      </c>
      <c r="CZ25" s="19">
        <v>161.78299999999999</v>
      </c>
      <c r="DA25" s="19">
        <v>162.88200000000001</v>
      </c>
      <c r="DB25" s="19">
        <v>164.85499999999999</v>
      </c>
      <c r="DC25" s="19">
        <v>164.25</v>
      </c>
      <c r="DD25" s="19">
        <v>161.214</v>
      </c>
      <c r="DE25" s="19">
        <v>164.26</v>
      </c>
      <c r="DF25" s="19">
        <v>167.447</v>
      </c>
      <c r="DG25" s="19">
        <v>173.61600000000001</v>
      </c>
      <c r="DH25" s="19">
        <v>172.80500000000001</v>
      </c>
      <c r="DI25" s="19">
        <v>171.24799999999999</v>
      </c>
      <c r="DJ25" s="19">
        <v>167.154</v>
      </c>
      <c r="DK25" s="19">
        <v>167.24</v>
      </c>
      <c r="DL25" s="19">
        <v>168.017</v>
      </c>
      <c r="DM25" s="19">
        <v>153.78700000000001</v>
      </c>
      <c r="DN25" s="19">
        <v>157.42599999999999</v>
      </c>
      <c r="DO25" s="19">
        <v>151.58699999999999</v>
      </c>
      <c r="DP25" s="19">
        <v>149.95699999999999</v>
      </c>
      <c r="DQ25" s="19">
        <v>148.887</v>
      </c>
      <c r="DR25" s="19">
        <v>151.21199999999999</v>
      </c>
      <c r="DS25" s="19">
        <v>159.624</v>
      </c>
      <c r="DT25" s="19">
        <v>168.39699999999999</v>
      </c>
      <c r="DU25" s="19">
        <v>171.61099999999999</v>
      </c>
      <c r="DV25" s="19">
        <v>174.00299999999999</v>
      </c>
      <c r="DW25" s="19">
        <v>176.99299999999999</v>
      </c>
      <c r="DX25" s="19">
        <v>181.18299999999999</v>
      </c>
      <c r="DY25" s="19">
        <v>184.048</v>
      </c>
      <c r="DZ25" s="19">
        <v>169.822</v>
      </c>
      <c r="EA25" s="19">
        <v>166.32900000000001</v>
      </c>
      <c r="EB25" s="19">
        <v>165.006</v>
      </c>
      <c r="EC25" s="19">
        <v>161.96700000000001</v>
      </c>
      <c r="ED25" s="19">
        <v>160.11000000000001</v>
      </c>
      <c r="EE25" s="19">
        <v>159.99600000000001</v>
      </c>
      <c r="EF25" s="19">
        <v>161.001</v>
      </c>
      <c r="EG25" s="19">
        <v>161.661</v>
      </c>
      <c r="EH25" s="19">
        <v>161.249</v>
      </c>
      <c r="EI25" s="19">
        <v>165.66200000000001</v>
      </c>
      <c r="EJ25" s="19">
        <v>167.24600000000001</v>
      </c>
      <c r="EK25" s="19">
        <v>167.798</v>
      </c>
      <c r="EL25" s="19">
        <v>170.37299999999999</v>
      </c>
      <c r="EM25" s="19">
        <v>169.95500000000001</v>
      </c>
      <c r="EN25" s="19">
        <v>170.03200000000001</v>
      </c>
      <c r="EO25" s="19">
        <v>178.648</v>
      </c>
      <c r="EP25" s="19">
        <v>178.876</v>
      </c>
      <c r="EQ25" s="19">
        <v>179.24700000000001</v>
      </c>
      <c r="ER25" s="19">
        <v>179.92099999999999</v>
      </c>
      <c r="ES25" s="19">
        <v>185.976</v>
      </c>
      <c r="ET25" s="19">
        <v>191.25399999999999</v>
      </c>
      <c r="EU25" s="19">
        <v>196.61</v>
      </c>
      <c r="EV25" s="19">
        <v>196.31700000000001</v>
      </c>
      <c r="EW25" s="19">
        <v>191.446</v>
      </c>
      <c r="EX25" s="19">
        <v>194.83600000000001</v>
      </c>
      <c r="EY25" s="19">
        <v>197.11600000000001</v>
      </c>
      <c r="EZ25" s="19">
        <v>192.99600000000001</v>
      </c>
      <c r="FA25" s="19">
        <v>191.334</v>
      </c>
      <c r="FB25" s="19">
        <v>198.346</v>
      </c>
      <c r="FC25" s="19">
        <v>206.78899999999999</v>
      </c>
      <c r="FD25" s="19">
        <v>212.23400000000001</v>
      </c>
      <c r="FE25" s="19">
        <v>213.00399999999999</v>
      </c>
      <c r="FF25" s="19">
        <v>205.8</v>
      </c>
      <c r="FG25" s="19">
        <v>201.255</v>
      </c>
      <c r="FH25" s="19">
        <v>200.36799999999999</v>
      </c>
      <c r="FI25" s="19">
        <v>199.03700000000001</v>
      </c>
      <c r="FJ25" s="19">
        <v>196.88900000000001</v>
      </c>
      <c r="FK25" s="19">
        <v>192.642</v>
      </c>
      <c r="FL25" s="19">
        <v>191.334</v>
      </c>
      <c r="FM25" s="19">
        <v>183.012</v>
      </c>
      <c r="FN25" s="19">
        <v>180.24199999999999</v>
      </c>
      <c r="FO25" s="19">
        <v>187.035</v>
      </c>
      <c r="FP25" s="19">
        <v>180.30199999999999</v>
      </c>
      <c r="FQ25" s="19">
        <v>187.95599999999999</v>
      </c>
      <c r="FR25" s="19">
        <v>200.149</v>
      </c>
      <c r="FS25" s="19">
        <v>201.42599999999999</v>
      </c>
      <c r="FT25" s="19">
        <v>204.464</v>
      </c>
      <c r="FU25" s="19">
        <v>197.35</v>
      </c>
      <c r="FV25" s="19">
        <v>194.70599999999999</v>
      </c>
      <c r="FW25" s="19">
        <v>202.245</v>
      </c>
      <c r="FX25" s="19">
        <v>206.87100000000001</v>
      </c>
      <c r="FY25" s="19">
        <v>208.81700000000001</v>
      </c>
      <c r="FZ25" s="19">
        <v>209.63200000000001</v>
      </c>
      <c r="GA25" s="19">
        <v>212.69900000000001</v>
      </c>
      <c r="GB25" s="19">
        <v>215.67099999999999</v>
      </c>
      <c r="GC25" s="19">
        <v>216.465</v>
      </c>
      <c r="GD25" s="19">
        <v>217.381</v>
      </c>
      <c r="GE25" s="19">
        <v>216.602</v>
      </c>
      <c r="GF25" s="19">
        <v>220.47200000000001</v>
      </c>
      <c r="GG25" s="19">
        <v>221.012</v>
      </c>
      <c r="GH25" s="19">
        <v>229.529</v>
      </c>
      <c r="GI25" s="19">
        <v>234.14</v>
      </c>
      <c r="GJ25" s="19">
        <v>236.11</v>
      </c>
      <c r="GK25" s="19">
        <v>233.84200000000001</v>
      </c>
      <c r="GL25" s="19">
        <v>238.71299999999999</v>
      </c>
      <c r="GM25" s="19">
        <v>240.09800000000001</v>
      </c>
      <c r="GN25" s="19">
        <v>233.261</v>
      </c>
      <c r="GO25" s="19">
        <v>228.499</v>
      </c>
      <c r="GP25" s="19">
        <v>241.71199999999999</v>
      </c>
      <c r="GQ25" s="19">
        <v>242.81700000000001</v>
      </c>
      <c r="GR25" s="19">
        <v>252.761</v>
      </c>
      <c r="GS25" s="19">
        <v>254.78800000000001</v>
      </c>
      <c r="GT25" s="19">
        <v>249.286</v>
      </c>
      <c r="GU25" s="19">
        <v>249.042</v>
      </c>
      <c r="GV25" s="19">
        <v>244.52099999999999</v>
      </c>
      <c r="GW25" s="19">
        <v>250.423</v>
      </c>
      <c r="GX25" s="19">
        <v>250.149</v>
      </c>
      <c r="GY25" s="19">
        <v>240.51900000000001</v>
      </c>
      <c r="GZ25" s="19">
        <v>232.78700000000001</v>
      </c>
      <c r="HA25" s="19">
        <v>229.376</v>
      </c>
      <c r="HB25" s="19">
        <v>229.053</v>
      </c>
      <c r="HC25" s="19">
        <v>259.66300000000001</v>
      </c>
      <c r="HD25" s="19">
        <v>255.46700000000001</v>
      </c>
      <c r="HE25" s="19">
        <v>245.39400000000001</v>
      </c>
      <c r="HF25" s="19">
        <v>237.096</v>
      </c>
      <c r="HG25" s="19">
        <v>235.39699999999999</v>
      </c>
      <c r="HH25" s="19">
        <v>240.37</v>
      </c>
      <c r="HI25" s="19">
        <v>237.83799999999999</v>
      </c>
      <c r="HJ25" s="19">
        <v>235.88499999999999</v>
      </c>
      <c r="HK25" s="19">
        <v>233.422</v>
      </c>
      <c r="HL25" s="19">
        <v>233.44800000000001</v>
      </c>
      <c r="HM25" s="19">
        <v>233.82400000000001</v>
      </c>
      <c r="HN25" s="19">
        <v>228.05</v>
      </c>
      <c r="HO25" s="19">
        <v>229.946</v>
      </c>
      <c r="HP25" s="19">
        <v>227.333</v>
      </c>
      <c r="HQ25" s="19">
        <v>224.7</v>
      </c>
      <c r="HR25" s="19">
        <v>235.50399999999999</v>
      </c>
      <c r="HS25" s="19">
        <v>248.613</v>
      </c>
      <c r="HT25" s="19">
        <v>258.767</v>
      </c>
      <c r="HU25" s="19">
        <v>270.26</v>
      </c>
      <c r="HV25" s="19">
        <v>270.11700000000002</v>
      </c>
      <c r="HW25" s="19">
        <v>265.35399999999998</v>
      </c>
      <c r="HX25" s="19">
        <v>258.05700000000002</v>
      </c>
      <c r="HY25" s="19">
        <v>246.624</v>
      </c>
      <c r="HZ25" s="19">
        <v>236.35499999999999</v>
      </c>
      <c r="IA25" s="19">
        <v>252.66900000000001</v>
      </c>
      <c r="IB25" s="19">
        <v>272.07900000000001</v>
      </c>
      <c r="IC25" s="19">
        <v>283.12099999999998</v>
      </c>
      <c r="ID25" s="19">
        <v>305.58199999999999</v>
      </c>
      <c r="IE25" s="19">
        <v>293.815</v>
      </c>
      <c r="IF25" s="19">
        <v>288.44099999999997</v>
      </c>
      <c r="IG25" s="19">
        <v>280.85300000000001</v>
      </c>
      <c r="IH25" s="19">
        <v>265.80099999999999</v>
      </c>
      <c r="II25" s="19">
        <v>239.95699999999999</v>
      </c>
      <c r="IJ25" s="19">
        <v>233.94</v>
      </c>
      <c r="IK25" s="19">
        <v>233.917</v>
      </c>
      <c r="IL25" s="19">
        <v>252.65600000000001</v>
      </c>
      <c r="IM25" s="19">
        <v>261.79399999999998</v>
      </c>
      <c r="IN25" s="19">
        <v>273.45800000000003</v>
      </c>
      <c r="IO25" s="19">
        <v>274.90499999999997</v>
      </c>
      <c r="IP25" s="19">
        <v>273.04500000000002</v>
      </c>
      <c r="IQ25" s="19">
        <v>261.14800000000002</v>
      </c>
      <c r="IR25" s="19">
        <v>255.51</v>
      </c>
      <c r="IS25" s="19">
        <v>264.58100000000002</v>
      </c>
      <c r="IT25" s="19">
        <v>263.20800000000003</v>
      </c>
      <c r="IU25" s="19">
        <v>261.31200000000001</v>
      </c>
      <c r="IV25" s="19">
        <v>267.69299999999998</v>
      </c>
      <c r="IW25" s="19">
        <v>272.185</v>
      </c>
      <c r="IX25" s="19">
        <v>252.37799999999999</v>
      </c>
      <c r="IY25" s="19">
        <v>236.006</v>
      </c>
      <c r="IZ25" s="19">
        <v>232.124</v>
      </c>
      <c r="JA25" s="19">
        <v>239.84299999999999</v>
      </c>
      <c r="JB25" s="19">
        <v>256.15899999999999</v>
      </c>
      <c r="JC25" s="19">
        <v>257.37700000000001</v>
      </c>
      <c r="JD25" s="19">
        <v>267.27</v>
      </c>
      <c r="JE25" s="19">
        <v>282.31099999999998</v>
      </c>
      <c r="JF25" s="19">
        <v>322.00900000000001</v>
      </c>
      <c r="JG25" s="19">
        <v>326.11799999999999</v>
      </c>
      <c r="JH25" s="19">
        <v>326.18700000000001</v>
      </c>
      <c r="JI25" s="19">
        <v>327.05</v>
      </c>
      <c r="JJ25" s="19">
        <v>320.40699999999998</v>
      </c>
      <c r="JK25" s="19">
        <v>322.00700000000001</v>
      </c>
      <c r="JL25" s="19">
        <v>331.73899999999998</v>
      </c>
      <c r="JM25" s="19">
        <v>337.88900000000001</v>
      </c>
      <c r="JN25" s="19">
        <v>336.93</v>
      </c>
      <c r="JO25" s="19">
        <v>333.58699999999999</v>
      </c>
      <c r="JP25" s="19">
        <v>332.46699999999998</v>
      </c>
      <c r="JQ25" s="19">
        <v>310.63499999999999</v>
      </c>
      <c r="JR25" s="19">
        <v>319.87099999999998</v>
      </c>
      <c r="JS25" s="19">
        <v>327.26799999999997</v>
      </c>
      <c r="JT25" s="19">
        <v>329.892</v>
      </c>
      <c r="JU25" s="19">
        <v>341.72199999999998</v>
      </c>
      <c r="JV25" s="19">
        <v>360.53699999999998</v>
      </c>
      <c r="JW25" s="19">
        <v>376.65899999999999</v>
      </c>
      <c r="JX25" s="19">
        <v>372.55399999999997</v>
      </c>
      <c r="JY25" s="19">
        <v>365.88799999999998</v>
      </c>
      <c r="JZ25" s="19">
        <v>372.89499999999998</v>
      </c>
      <c r="KA25" s="19">
        <v>370.947</v>
      </c>
      <c r="KB25" s="19">
        <v>377.30500000000001</v>
      </c>
      <c r="KC25" s="19">
        <v>374.31900000000002</v>
      </c>
      <c r="KD25" s="19">
        <v>385.19400000000002</v>
      </c>
      <c r="KE25" s="19">
        <v>374.43599999999998</v>
      </c>
      <c r="KF25" s="19">
        <v>371.90199999999999</v>
      </c>
      <c r="KG25" s="19">
        <v>360.47</v>
      </c>
      <c r="KH25" s="19">
        <v>343.96</v>
      </c>
      <c r="KI25" s="19">
        <v>340.75</v>
      </c>
      <c r="KJ25" s="19">
        <v>341.27</v>
      </c>
      <c r="KK25" s="19">
        <v>335.97800000000001</v>
      </c>
      <c r="KL25" s="19">
        <v>318.08699999999999</v>
      </c>
      <c r="KM25" s="19">
        <v>307.44099999999997</v>
      </c>
      <c r="KN25" s="19">
        <v>316.512</v>
      </c>
      <c r="KO25" s="19">
        <v>305.60599999999999</v>
      </c>
      <c r="KP25" s="19">
        <v>277.767</v>
      </c>
      <c r="KQ25" s="19">
        <v>268.48500000000001</v>
      </c>
      <c r="KR25" s="19">
        <v>265.22699999999998</v>
      </c>
      <c r="KS25" s="19">
        <v>271.00200000000001</v>
      </c>
      <c r="KT25" s="19">
        <v>296.64299999999997</v>
      </c>
      <c r="KU25" s="19">
        <v>302.58100000000002</v>
      </c>
      <c r="KV25" s="19">
        <v>307.52699999999999</v>
      </c>
      <c r="KW25" s="19">
        <v>301.34300000000002</v>
      </c>
      <c r="KX25" s="19">
        <v>303.18599999999998</v>
      </c>
      <c r="KY25" s="19">
        <v>303.12400000000002</v>
      </c>
      <c r="KZ25" s="19">
        <v>303.51299999999998</v>
      </c>
      <c r="LA25" s="19">
        <v>300.77499999999998</v>
      </c>
      <c r="LB25" s="19">
        <v>305.53399999999999</v>
      </c>
      <c r="LC25" s="19">
        <v>306.476</v>
      </c>
      <c r="LD25" s="19">
        <v>312.03800000000001</v>
      </c>
      <c r="LE25" s="19">
        <v>317.75900000000001</v>
      </c>
      <c r="LF25" s="19">
        <v>320.90499999999997</v>
      </c>
      <c r="LG25" s="19">
        <v>316.41699999999997</v>
      </c>
      <c r="LH25" s="19">
        <v>313.19400000000002</v>
      </c>
      <c r="LI25" s="19">
        <v>308.221</v>
      </c>
      <c r="LJ25" s="19">
        <v>304.59100000000001</v>
      </c>
      <c r="LK25" s="19">
        <v>302.05799999999999</v>
      </c>
      <c r="LL25" s="19">
        <v>303.65499999999997</v>
      </c>
      <c r="LM25" s="19">
        <v>301.61900000000003</v>
      </c>
      <c r="LN25" s="19">
        <v>321.14699999999999</v>
      </c>
      <c r="LO25" s="19">
        <v>343.83699999999999</v>
      </c>
      <c r="LP25" s="19">
        <v>336.91</v>
      </c>
      <c r="LQ25" s="19">
        <v>312.3</v>
      </c>
      <c r="LR25" s="19">
        <v>300.85199999999998</v>
      </c>
      <c r="LS25" s="19">
        <v>294.35199999999998</v>
      </c>
      <c r="LT25" s="19">
        <v>300.38600000000002</v>
      </c>
      <c r="LU25" s="19">
        <v>312.12</v>
      </c>
      <c r="LV25" s="19">
        <v>255.96299999999999</v>
      </c>
      <c r="LW25" s="19">
        <v>261.32900000000001</v>
      </c>
      <c r="LX25" s="19">
        <v>264.37900000000002</v>
      </c>
      <c r="LY25" s="19">
        <v>261.596</v>
      </c>
      <c r="LZ25" s="19">
        <v>264.57600000000002</v>
      </c>
      <c r="MA25" s="19">
        <v>271.41300000000001</v>
      </c>
      <c r="MB25" s="19">
        <v>280.52999999999997</v>
      </c>
      <c r="MC25" s="19">
        <v>284.67700000000002</v>
      </c>
      <c r="MD25" s="19">
        <v>281.42599999999999</v>
      </c>
      <c r="ME25" s="19">
        <v>277.69600000000003</v>
      </c>
      <c r="MF25" s="19">
        <v>274.95600000000002</v>
      </c>
      <c r="MG25" s="19">
        <v>275.77300000000002</v>
      </c>
      <c r="MH25" s="19">
        <v>274.74099999999999</v>
      </c>
      <c r="MI25" s="19">
        <v>269.43900000000002</v>
      </c>
      <c r="MJ25" s="19">
        <v>275.25400000000002</v>
      </c>
      <c r="MK25" s="19">
        <v>284.63200000000001</v>
      </c>
      <c r="ML25" s="19">
        <v>295.81400000000002</v>
      </c>
      <c r="MM25" s="19">
        <v>300.46300000000002</v>
      </c>
      <c r="MN25" s="19">
        <v>298.02300000000002</v>
      </c>
      <c r="MO25" s="19">
        <v>297.93099999999998</v>
      </c>
      <c r="MP25" s="19">
        <v>297.89</v>
      </c>
      <c r="MQ25" s="19">
        <v>301.59199999999998</v>
      </c>
      <c r="MR25" s="19">
        <v>303.21100000000001</v>
      </c>
      <c r="MS25" s="19">
        <v>300.91399999999999</v>
      </c>
      <c r="MT25" s="19">
        <v>299.02800000000002</v>
      </c>
      <c r="MU25" s="19">
        <v>311.904</v>
      </c>
      <c r="MV25" s="19">
        <v>328.733</v>
      </c>
      <c r="MW25" s="19">
        <v>331.38</v>
      </c>
      <c r="MX25" s="19">
        <v>321.65199999999999</v>
      </c>
      <c r="MY25" s="19">
        <v>300.08800000000002</v>
      </c>
      <c r="MZ25" s="19">
        <v>304.91800000000001</v>
      </c>
      <c r="NA25" s="19">
        <v>320.42399999999998</v>
      </c>
      <c r="NB25" s="19">
        <v>320.46600000000001</v>
      </c>
      <c r="NC25" s="19">
        <v>326.017</v>
      </c>
      <c r="ND25" s="19">
        <v>339.50700000000001</v>
      </c>
      <c r="NE25" s="19">
        <v>338.15699999999998</v>
      </c>
      <c r="NF25" s="19">
        <v>325.78300000000002</v>
      </c>
      <c r="NG25" s="19">
        <v>322.12</v>
      </c>
      <c r="NH25" s="19">
        <v>323.255</v>
      </c>
      <c r="NI25" s="19">
        <v>319.92700000000002</v>
      </c>
      <c r="NJ25" s="19">
        <v>316.65600000000001</v>
      </c>
      <c r="NK25" s="19">
        <v>307.65300000000002</v>
      </c>
      <c r="NL25" s="19">
        <v>315.084</v>
      </c>
      <c r="NM25" s="19">
        <v>335.23</v>
      </c>
      <c r="NN25" s="19">
        <v>335.34899999999999</v>
      </c>
      <c r="NO25" s="19">
        <v>350.03399999999999</v>
      </c>
      <c r="NP25" s="19">
        <v>348.45699999999999</v>
      </c>
      <c r="NQ25" s="19">
        <v>338.75</v>
      </c>
      <c r="NR25" s="19">
        <v>345.03100000000001</v>
      </c>
      <c r="NS25" s="19">
        <v>338.05599999999998</v>
      </c>
      <c r="NT25" s="19">
        <v>379.33600000000001</v>
      </c>
      <c r="NU25" s="19">
        <v>398.86200000000002</v>
      </c>
      <c r="NV25" s="19">
        <v>415.197</v>
      </c>
      <c r="NW25" s="19">
        <v>421.767</v>
      </c>
      <c r="NX25" s="19">
        <v>391.64299999999997</v>
      </c>
      <c r="NY25" s="19">
        <v>375.84</v>
      </c>
      <c r="NZ25" s="19">
        <v>375.22800000000001</v>
      </c>
      <c r="OA25" s="19">
        <v>375.02800000000002</v>
      </c>
      <c r="OB25" s="19">
        <v>368.77600000000001</v>
      </c>
      <c r="OC25" s="19">
        <v>370.19299999999998</v>
      </c>
      <c r="OD25" s="19">
        <v>365.05599999999998</v>
      </c>
      <c r="OE25" s="19">
        <v>360.11799999999999</v>
      </c>
      <c r="OF25" s="19">
        <v>356.69099999999997</v>
      </c>
      <c r="OG25" s="19">
        <v>351.99599999999998</v>
      </c>
      <c r="OH25" s="19">
        <v>347.00099999999998</v>
      </c>
      <c r="OI25" s="19">
        <v>347.83800000000002</v>
      </c>
      <c r="OJ25" s="19">
        <v>374.54599999999999</v>
      </c>
      <c r="OK25" s="19">
        <v>400.80399999999997</v>
      </c>
      <c r="OL25" s="19">
        <v>413.34300000000002</v>
      </c>
      <c r="OM25" s="19">
        <v>413.20400000000001</v>
      </c>
      <c r="ON25" s="19">
        <v>419.59100000000001</v>
      </c>
      <c r="OO25" s="19">
        <v>396.99200000000002</v>
      </c>
      <c r="OP25" s="19">
        <v>380.88099999999997</v>
      </c>
      <c r="OQ25" s="19">
        <v>369.63099999999997</v>
      </c>
      <c r="OR25" s="19">
        <v>371.26799999999997</v>
      </c>
      <c r="OS25" s="19">
        <v>359.565</v>
      </c>
      <c r="OT25" s="19">
        <v>348.30399999999997</v>
      </c>
      <c r="OU25" s="19">
        <v>342.15499999999997</v>
      </c>
      <c r="OV25" s="19">
        <v>334.447</v>
      </c>
      <c r="OW25" s="19">
        <v>338.90499999999997</v>
      </c>
      <c r="OX25" s="19">
        <v>338.68900000000002</v>
      </c>
      <c r="OY25" s="19">
        <v>338.08</v>
      </c>
      <c r="OZ25" s="19">
        <v>366.834</v>
      </c>
      <c r="PA25" s="19">
        <v>346.33199999999999</v>
      </c>
      <c r="PB25" s="19">
        <v>338.98899999999998</v>
      </c>
      <c r="PC25" s="19">
        <v>326.31900000000002</v>
      </c>
      <c r="PD25" s="19">
        <v>307.142</v>
      </c>
      <c r="PE25" s="19">
        <v>292.49400000000003</v>
      </c>
      <c r="PF25" s="19">
        <v>288.63900000000001</v>
      </c>
      <c r="PG25" s="19">
        <v>285.851</v>
      </c>
      <c r="PH25" s="19">
        <v>278.50799999999998</v>
      </c>
      <c r="PI25" s="19">
        <v>279.61200000000002</v>
      </c>
      <c r="PJ25" s="19">
        <v>281.86</v>
      </c>
      <c r="PK25" s="19">
        <v>278.07299999999998</v>
      </c>
      <c r="PL25" s="19">
        <v>278.22000000000003</v>
      </c>
      <c r="PM25" s="19">
        <v>281.59300000000002</v>
      </c>
      <c r="PN25" s="19">
        <v>290.20400000000001</v>
      </c>
      <c r="PO25" s="19">
        <v>295.97500000000002</v>
      </c>
      <c r="PP25" s="19">
        <v>298.59899999999999</v>
      </c>
      <c r="PQ25" s="19">
        <v>300.48500000000001</v>
      </c>
      <c r="PR25" s="19">
        <v>294.95</v>
      </c>
      <c r="PS25" s="19">
        <v>293.06</v>
      </c>
      <c r="PT25" s="19">
        <v>283.82100000000003</v>
      </c>
      <c r="PU25" s="19">
        <v>254.8</v>
      </c>
      <c r="PV25" s="19">
        <v>255.697</v>
      </c>
      <c r="PW25" s="19">
        <v>253.41499999999999</v>
      </c>
      <c r="PX25" s="19">
        <v>250.26300000000001</v>
      </c>
      <c r="PY25" s="19">
        <v>252.751</v>
      </c>
      <c r="PZ25" s="19">
        <v>252.22300000000001</v>
      </c>
      <c r="QA25" s="19">
        <v>250.488</v>
      </c>
      <c r="QB25" s="19">
        <v>254.44499999999999</v>
      </c>
      <c r="QC25" s="19">
        <v>258.89400000000001</v>
      </c>
      <c r="QD25" s="19">
        <v>256.71699999999998</v>
      </c>
      <c r="QE25" s="19">
        <v>255.268</v>
      </c>
      <c r="QF25" s="19">
        <v>249.85</v>
      </c>
      <c r="QG25" s="19">
        <v>248.465</v>
      </c>
      <c r="QH25" s="19">
        <v>249.94800000000001</v>
      </c>
      <c r="QI25" s="19">
        <v>254.33699999999999</v>
      </c>
      <c r="QJ25" s="19">
        <v>252.822</v>
      </c>
      <c r="QK25" s="19">
        <v>253.84200000000001</v>
      </c>
      <c r="QL25" s="19">
        <v>249.983</v>
      </c>
      <c r="QM25" s="19">
        <v>251.18899999999999</v>
      </c>
      <c r="QN25" s="19">
        <v>251.155</v>
      </c>
      <c r="QO25" s="19">
        <v>252.179</v>
      </c>
      <c r="QP25" s="19">
        <v>253.24600000000001</v>
      </c>
      <c r="QQ25" s="19">
        <v>253.14599999999999</v>
      </c>
      <c r="QR25" s="19">
        <v>256.64699999999999</v>
      </c>
      <c r="QS25" s="19">
        <v>260.77499999999998</v>
      </c>
      <c r="QT25" s="19">
        <v>264.84899999999999</v>
      </c>
      <c r="QU25" s="19">
        <v>265.81200000000001</v>
      </c>
      <c r="QV25" s="19">
        <v>268.92200000000003</v>
      </c>
      <c r="QW25" s="19">
        <v>270.75299999999999</v>
      </c>
      <c r="QX25" s="19">
        <v>269.50900000000001</v>
      </c>
      <c r="QY25" s="19">
        <v>271.30099999999999</v>
      </c>
      <c r="QZ25" s="19">
        <v>278.39600000000002</v>
      </c>
      <c r="RA25" s="19">
        <v>282.20100000000002</v>
      </c>
      <c r="RB25" s="19">
        <v>280.18799999999999</v>
      </c>
      <c r="RC25" s="19">
        <v>274.11</v>
      </c>
      <c r="RD25" s="19">
        <v>273.327</v>
      </c>
      <c r="RE25" s="19">
        <v>271.11399999999998</v>
      </c>
      <c r="RF25" s="19">
        <v>267.452</v>
      </c>
      <c r="RG25" s="19">
        <v>264.36</v>
      </c>
      <c r="RH25" s="19">
        <v>266.17399999999998</v>
      </c>
      <c r="RI25" s="19">
        <v>263.65100000000001</v>
      </c>
      <c r="RJ25" s="19">
        <v>269.28500000000003</v>
      </c>
      <c r="RK25" s="19">
        <v>270.39100000000002</v>
      </c>
      <c r="RL25" s="19">
        <v>266.577</v>
      </c>
      <c r="RM25" s="19">
        <v>266.03100000000001</v>
      </c>
      <c r="RN25" s="19">
        <v>299.42099999999999</v>
      </c>
      <c r="RO25" s="19">
        <v>303.99299999999999</v>
      </c>
      <c r="RP25" s="19">
        <v>300.43</v>
      </c>
      <c r="RQ25" s="19">
        <v>284.96600000000001</v>
      </c>
      <c r="RR25" s="19">
        <v>279.71499999999997</v>
      </c>
      <c r="RS25" s="19">
        <v>266.92399999999998</v>
      </c>
      <c r="RT25" s="19">
        <v>221.96700000000001</v>
      </c>
      <c r="RU25" s="19">
        <v>211.93700000000001</v>
      </c>
      <c r="RV25" s="19">
        <v>209.249</v>
      </c>
      <c r="RW25" s="19">
        <v>209.458</v>
      </c>
      <c r="RX25" s="19">
        <v>212.45599999999999</v>
      </c>
      <c r="RY25" s="19">
        <v>211.36699999999999</v>
      </c>
      <c r="RZ25" s="19">
        <v>207.767</v>
      </c>
      <c r="SA25" s="19">
        <v>195.482</v>
      </c>
      <c r="SB25" s="19">
        <v>194.96</v>
      </c>
      <c r="SC25" s="19">
        <v>194.435</v>
      </c>
      <c r="SD25" s="19">
        <v>192.06899999999999</v>
      </c>
      <c r="SE25" s="19">
        <v>188.46899999999999</v>
      </c>
      <c r="SF25" s="19">
        <v>191.43899999999999</v>
      </c>
      <c r="SG25" s="19">
        <v>190.36099999999999</v>
      </c>
      <c r="SH25" s="19">
        <v>189.61799999999999</v>
      </c>
      <c r="SI25" s="19">
        <v>191.327</v>
      </c>
      <c r="SJ25" s="19">
        <v>192.51900000000001</v>
      </c>
      <c r="SK25" s="19">
        <v>192.86500000000001</v>
      </c>
      <c r="SL25" s="19">
        <v>191.70500000000001</v>
      </c>
      <c r="SM25" s="19">
        <v>190.42599999999999</v>
      </c>
      <c r="SN25" s="19">
        <v>192.685</v>
      </c>
      <c r="SO25" s="19">
        <v>193.738</v>
      </c>
      <c r="SP25" s="19">
        <v>194.61199999999999</v>
      </c>
      <c r="SQ25" s="19">
        <v>190.005</v>
      </c>
      <c r="SR25" s="19">
        <v>201.13800000000001</v>
      </c>
      <c r="SS25" s="19">
        <v>212.10300000000001</v>
      </c>
      <c r="ST25" s="19">
        <v>218.292</v>
      </c>
      <c r="SU25" s="19">
        <v>225.60300000000001</v>
      </c>
      <c r="SV25" s="2">
        <v>226.65799999999999</v>
      </c>
    </row>
    <row r="26" spans="1:516" s="2" customFormat="1" x14ac:dyDescent="0.25">
      <c r="A26" s="2">
        <f>A25+1</f>
        <v>2</v>
      </c>
      <c r="B26" s="15" t="s">
        <v>1234</v>
      </c>
      <c r="C26" s="2">
        <f ca="1">_xlfn.XMATCH(B26,tkrBbg!L:L)</f>
        <v>7</v>
      </c>
      <c r="D26" s="2" t="str" cm="1">
        <f t="array" aca="1" ref="D26" ca="1">INDEX(tkrBbg!E:E,C26)</f>
        <v>EK352403 Corp</v>
      </c>
      <c r="E26" s="18" cm="1">
        <f t="array" aca="1" ref="E26" ca="1">_xll.BDP(D26,E$24)*1</f>
        <v>45474</v>
      </c>
      <c r="F26" s="19">
        <f ca="1">_xll.BDH(D26,$B$22,"-2AY",,"Dates=H","Fill=C","Sort=R","Dir=H","cols=511;rows=1")</f>
        <v>299.84500000000003</v>
      </c>
      <c r="G26" s="19">
        <v>304.37599999999998</v>
      </c>
      <c r="H26" s="19">
        <v>310.09699999999998</v>
      </c>
      <c r="I26" s="19">
        <v>308.83</v>
      </c>
      <c r="J26" s="19">
        <v>304.22800000000001</v>
      </c>
      <c r="K26" s="19">
        <v>302.584</v>
      </c>
      <c r="L26" s="19">
        <v>297.49</v>
      </c>
      <c r="M26" s="19">
        <v>295.79899999999998</v>
      </c>
      <c r="N26" s="19">
        <v>313.863</v>
      </c>
      <c r="O26" s="19">
        <v>306.13099999999997</v>
      </c>
      <c r="P26" s="19">
        <v>305.48</v>
      </c>
      <c r="Q26" s="19">
        <v>296.29899999999998</v>
      </c>
      <c r="R26" s="19">
        <v>286.34899999999999</v>
      </c>
      <c r="S26" s="19">
        <v>313.411</v>
      </c>
      <c r="T26" s="19">
        <v>308.423</v>
      </c>
      <c r="U26" s="19">
        <v>308.12700000000001</v>
      </c>
      <c r="V26" s="19">
        <v>278.12799999999999</v>
      </c>
      <c r="W26" s="19">
        <v>248.535</v>
      </c>
      <c r="X26" s="19">
        <v>226.41499999999999</v>
      </c>
      <c r="Y26" s="19">
        <v>233.964</v>
      </c>
      <c r="Z26" s="19">
        <v>262.47300000000001</v>
      </c>
      <c r="AA26" s="19">
        <v>271.62700000000001</v>
      </c>
      <c r="AB26" s="19">
        <v>289.846</v>
      </c>
      <c r="AC26" s="19">
        <v>286.50799999999998</v>
      </c>
      <c r="AD26" s="19">
        <v>280.88499999999999</v>
      </c>
      <c r="AE26" s="19">
        <v>270.70100000000002</v>
      </c>
      <c r="AF26" s="19">
        <v>269.7</v>
      </c>
      <c r="AG26" s="19">
        <v>292.80099999999999</v>
      </c>
      <c r="AH26" s="19">
        <v>332.161</v>
      </c>
      <c r="AI26" s="19">
        <v>335.90600000000001</v>
      </c>
      <c r="AJ26" s="19">
        <v>335.17700000000002</v>
      </c>
      <c r="AK26" s="19">
        <v>340.036</v>
      </c>
      <c r="AL26" s="19">
        <v>355.20800000000003</v>
      </c>
      <c r="AM26" s="19">
        <v>372.42099999999999</v>
      </c>
      <c r="AN26" s="19">
        <v>378.66</v>
      </c>
      <c r="AO26" s="19">
        <v>379.00700000000001</v>
      </c>
      <c r="AP26" s="19">
        <v>370.09100000000001</v>
      </c>
      <c r="AQ26" s="19">
        <v>363.916</v>
      </c>
      <c r="AR26" s="19">
        <v>361.29599999999999</v>
      </c>
      <c r="AS26" s="19">
        <v>365.34800000000001</v>
      </c>
      <c r="AT26" s="19">
        <v>362.58</v>
      </c>
      <c r="AU26" s="19">
        <v>361.96300000000002</v>
      </c>
      <c r="AV26" s="19">
        <v>361.666</v>
      </c>
      <c r="AW26" s="19">
        <v>361.49900000000002</v>
      </c>
      <c r="AX26" s="19">
        <v>342.44799999999998</v>
      </c>
      <c r="AY26" s="19">
        <v>334.76900000000001</v>
      </c>
      <c r="AZ26" s="19">
        <v>330.34800000000001</v>
      </c>
      <c r="BA26" s="19">
        <v>325.87799999999999</v>
      </c>
      <c r="BB26" s="19">
        <v>344.517</v>
      </c>
      <c r="BC26" s="19">
        <v>353.32400000000001</v>
      </c>
      <c r="BD26" s="19">
        <v>358.65600000000001</v>
      </c>
      <c r="BE26" s="19">
        <v>362.83800000000002</v>
      </c>
      <c r="BF26" s="19">
        <v>355.37900000000002</v>
      </c>
      <c r="BG26" s="19">
        <v>353.92099999999999</v>
      </c>
      <c r="BH26" s="19">
        <v>357.80799999999999</v>
      </c>
      <c r="BI26" s="19">
        <v>346.71699999999998</v>
      </c>
      <c r="BJ26" s="19">
        <v>346.28800000000001</v>
      </c>
      <c r="BK26" s="19">
        <v>397.37599999999998</v>
      </c>
      <c r="BL26" s="19">
        <v>429.39800000000002</v>
      </c>
      <c r="BM26" s="19">
        <v>454.23599999999999</v>
      </c>
      <c r="BN26" s="19">
        <v>499.25700000000001</v>
      </c>
      <c r="BO26" s="19">
        <v>519.83900000000006</v>
      </c>
      <c r="BP26" s="19">
        <v>523.18100000000004</v>
      </c>
      <c r="BQ26" s="19">
        <v>532.66999999999996</v>
      </c>
      <c r="BR26" s="19">
        <v>544.58799999999997</v>
      </c>
      <c r="BS26" s="19">
        <v>559.125</v>
      </c>
      <c r="BT26" s="19">
        <v>565.88099999999997</v>
      </c>
      <c r="BU26" s="19">
        <v>585.11900000000003</v>
      </c>
      <c r="BV26" s="19">
        <v>618.91899999999998</v>
      </c>
      <c r="BW26" s="19">
        <v>695.45</v>
      </c>
      <c r="BX26" s="19">
        <v>729.30899999999997</v>
      </c>
      <c r="BY26" s="19">
        <v>704.23400000000004</v>
      </c>
      <c r="BZ26" s="19">
        <v>726.97500000000002</v>
      </c>
      <c r="CA26" s="19">
        <v>716.72400000000005</v>
      </c>
      <c r="CB26" s="19">
        <v>548.99300000000005</v>
      </c>
      <c r="CC26" s="19">
        <v>465.35500000000002</v>
      </c>
      <c r="CD26" s="19">
        <v>388.59899999999999</v>
      </c>
      <c r="CE26" s="19">
        <v>374.72</v>
      </c>
      <c r="CF26" s="19">
        <v>329.714</v>
      </c>
      <c r="CG26" s="19">
        <v>318.39600000000002</v>
      </c>
      <c r="CH26" s="19">
        <v>338.64499999999998</v>
      </c>
      <c r="CI26" s="19">
        <v>275.62900000000002</v>
      </c>
      <c r="CJ26" s="19">
        <v>244.89500000000001</v>
      </c>
      <c r="CK26" s="19">
        <v>236.75399999999999</v>
      </c>
      <c r="CL26" s="19">
        <v>242.34899999999999</v>
      </c>
      <c r="CM26" s="19">
        <v>257.62599999999998</v>
      </c>
      <c r="CN26" s="19">
        <v>257.29300000000001</v>
      </c>
      <c r="CO26" s="19">
        <v>238.37799999999999</v>
      </c>
      <c r="CP26" s="19">
        <v>216.03800000000001</v>
      </c>
      <c r="CQ26" s="19">
        <v>206.93299999999999</v>
      </c>
      <c r="CR26" s="19">
        <v>199.76499999999999</v>
      </c>
      <c r="CS26" s="19">
        <v>182.15100000000001</v>
      </c>
      <c r="CT26" s="19">
        <v>183.86500000000001</v>
      </c>
      <c r="CU26" s="19">
        <v>187.07300000000001</v>
      </c>
      <c r="CV26" s="19">
        <v>189.10300000000001</v>
      </c>
      <c r="CW26" s="19">
        <v>188.33099999999999</v>
      </c>
      <c r="CX26" s="19">
        <v>187.511</v>
      </c>
      <c r="CY26" s="19">
        <v>188.214</v>
      </c>
      <c r="CZ26" s="19">
        <v>187.34200000000001</v>
      </c>
      <c r="DA26" s="19">
        <v>188.01</v>
      </c>
      <c r="DB26" s="19">
        <v>189.703</v>
      </c>
      <c r="DC26" s="19">
        <v>188.755</v>
      </c>
      <c r="DD26" s="19">
        <v>187.31</v>
      </c>
      <c r="DE26" s="19">
        <v>191.43700000000001</v>
      </c>
      <c r="DF26" s="19">
        <v>198.16300000000001</v>
      </c>
      <c r="DG26" s="19">
        <v>205.94300000000001</v>
      </c>
      <c r="DH26" s="19">
        <v>204.79400000000001</v>
      </c>
      <c r="DI26" s="19">
        <v>203.77099999999999</v>
      </c>
      <c r="DJ26" s="19">
        <v>199.97300000000001</v>
      </c>
      <c r="DK26" s="19">
        <v>198.82</v>
      </c>
      <c r="DL26" s="19">
        <v>202.06299999999999</v>
      </c>
      <c r="DM26" s="19">
        <v>190.46700000000001</v>
      </c>
      <c r="DN26" s="19">
        <v>195.14</v>
      </c>
      <c r="DO26" s="19">
        <v>188.73400000000001</v>
      </c>
      <c r="DP26" s="19">
        <v>188.404</v>
      </c>
      <c r="DQ26" s="19">
        <v>187.648</v>
      </c>
      <c r="DR26" s="19">
        <v>192.274</v>
      </c>
      <c r="DS26" s="19">
        <v>202.40600000000001</v>
      </c>
      <c r="DT26" s="19">
        <v>209.559</v>
      </c>
      <c r="DU26" s="19">
        <v>209.76900000000001</v>
      </c>
      <c r="DV26" s="19">
        <v>212.59700000000001</v>
      </c>
      <c r="DW26" s="19">
        <v>215.54499999999999</v>
      </c>
      <c r="DX26" s="19">
        <v>217.292</v>
      </c>
      <c r="DY26" s="19">
        <v>221.84200000000001</v>
      </c>
      <c r="DZ26" s="19">
        <v>216.28299999999999</v>
      </c>
      <c r="EA26" s="19">
        <v>212.40100000000001</v>
      </c>
      <c r="EB26" s="19">
        <v>210.9</v>
      </c>
      <c r="EC26" s="19">
        <v>205.92599999999999</v>
      </c>
      <c r="ED26" s="19">
        <v>205.99100000000001</v>
      </c>
      <c r="EE26" s="19">
        <v>203.03299999999999</v>
      </c>
      <c r="EF26" s="19">
        <v>207.08699999999999</v>
      </c>
      <c r="EG26" s="19">
        <v>207.34899999999999</v>
      </c>
      <c r="EH26" s="19">
        <v>205.946</v>
      </c>
      <c r="EI26" s="19">
        <v>209.922</v>
      </c>
      <c r="EJ26" s="19">
        <v>209.20400000000001</v>
      </c>
      <c r="EK26" s="19">
        <v>210.79400000000001</v>
      </c>
      <c r="EL26" s="19">
        <v>215.69800000000001</v>
      </c>
      <c r="EM26" s="19">
        <v>217.166</v>
      </c>
      <c r="EN26" s="19">
        <v>219.83500000000001</v>
      </c>
      <c r="EO26" s="19">
        <v>227.25</v>
      </c>
      <c r="EP26" s="19">
        <v>228.95699999999999</v>
      </c>
      <c r="EQ26" s="19">
        <v>228.24100000000001</v>
      </c>
      <c r="ER26" s="19">
        <v>228.68100000000001</v>
      </c>
      <c r="ES26" s="19">
        <v>231.245</v>
      </c>
      <c r="ET26" s="19">
        <v>234.78</v>
      </c>
      <c r="EU26" s="19">
        <v>240.19900000000001</v>
      </c>
      <c r="EV26" s="19">
        <v>242.958</v>
      </c>
      <c r="EW26" s="19">
        <v>234.27699999999999</v>
      </c>
      <c r="EX26" s="19">
        <v>237.959</v>
      </c>
      <c r="EY26" s="19">
        <v>239.869</v>
      </c>
      <c r="EZ26" s="19">
        <v>240.71700000000001</v>
      </c>
      <c r="FA26" s="19">
        <v>238.88</v>
      </c>
      <c r="FB26" s="19">
        <v>242.37700000000001</v>
      </c>
      <c r="FC26" s="19">
        <v>248.13900000000001</v>
      </c>
      <c r="FD26" s="19">
        <v>250.24</v>
      </c>
      <c r="FE26" s="19">
        <v>251.93700000000001</v>
      </c>
      <c r="FF26" s="19">
        <v>246.73699999999999</v>
      </c>
      <c r="FG26" s="19">
        <v>244.27699999999999</v>
      </c>
      <c r="FH26" s="19">
        <v>245.44</v>
      </c>
      <c r="FI26" s="19">
        <v>244.661</v>
      </c>
      <c r="FJ26" s="19">
        <v>240.625</v>
      </c>
      <c r="FK26" s="19">
        <v>234.62799999999999</v>
      </c>
      <c r="FL26" s="19">
        <v>234.89599999999999</v>
      </c>
      <c r="FM26" s="19">
        <v>230.77699999999999</v>
      </c>
      <c r="FN26" s="19">
        <v>223.76900000000001</v>
      </c>
      <c r="FO26" s="19">
        <v>222.24299999999999</v>
      </c>
      <c r="FP26" s="19">
        <v>211.732</v>
      </c>
      <c r="FQ26" s="19">
        <v>217.74799999999999</v>
      </c>
      <c r="FR26" s="19">
        <v>229.458</v>
      </c>
      <c r="FS26" s="19">
        <v>231.154</v>
      </c>
      <c r="FT26" s="19">
        <v>228.72800000000001</v>
      </c>
      <c r="FU26" s="19">
        <v>224.661</v>
      </c>
      <c r="FV26" s="19">
        <v>221.57400000000001</v>
      </c>
      <c r="FW26" s="19">
        <v>224.05600000000001</v>
      </c>
      <c r="FX26" s="19">
        <v>228.91499999999999</v>
      </c>
      <c r="FY26" s="19">
        <v>229.471</v>
      </c>
      <c r="FZ26" s="19">
        <v>229.46700000000001</v>
      </c>
      <c r="GA26" s="19">
        <v>231.13499999999999</v>
      </c>
      <c r="GB26" s="19">
        <v>233.047</v>
      </c>
      <c r="GC26" s="19">
        <v>235.17500000000001</v>
      </c>
      <c r="GD26" s="19">
        <v>234.685</v>
      </c>
      <c r="GE26" s="19">
        <v>235.3</v>
      </c>
      <c r="GF26" s="19">
        <v>237.619</v>
      </c>
      <c r="GG26" s="19">
        <v>238.40100000000001</v>
      </c>
      <c r="GH26" s="19">
        <v>247.98500000000001</v>
      </c>
      <c r="GI26" s="19">
        <v>252.73699999999999</v>
      </c>
      <c r="GJ26" s="19">
        <v>255.66200000000001</v>
      </c>
      <c r="GK26" s="19">
        <v>254.05699999999999</v>
      </c>
      <c r="GL26" s="19">
        <v>258.26799999999997</v>
      </c>
      <c r="GM26" s="19">
        <v>261.38</v>
      </c>
      <c r="GN26" s="19">
        <v>255.26300000000001</v>
      </c>
      <c r="GO26" s="19">
        <v>252.983</v>
      </c>
      <c r="GP26" s="19">
        <v>261.053</v>
      </c>
      <c r="GQ26" s="19">
        <v>261.33800000000002</v>
      </c>
      <c r="GR26" s="19">
        <v>269.26100000000002</v>
      </c>
      <c r="GS26" s="19">
        <v>271.28899999999999</v>
      </c>
      <c r="GT26" s="19">
        <v>268.30900000000003</v>
      </c>
      <c r="GU26" s="19">
        <v>268.88200000000001</v>
      </c>
      <c r="GV26" s="19">
        <v>265.50299999999999</v>
      </c>
      <c r="GW26" s="19">
        <v>270.274</v>
      </c>
      <c r="GX26" s="19">
        <v>266.94900000000001</v>
      </c>
      <c r="GY26" s="19">
        <v>260.84500000000003</v>
      </c>
      <c r="GZ26" s="19">
        <v>257.33300000000003</v>
      </c>
      <c r="HA26" s="19">
        <v>254.185</v>
      </c>
      <c r="HB26" s="19">
        <v>256.57600000000002</v>
      </c>
      <c r="HC26" s="19">
        <v>283.32499999999999</v>
      </c>
      <c r="HD26" s="19">
        <v>281.02600000000001</v>
      </c>
      <c r="HE26" s="19">
        <v>274.35700000000003</v>
      </c>
      <c r="HF26" s="19">
        <v>272.233</v>
      </c>
      <c r="HG26" s="19">
        <v>269.09399999999999</v>
      </c>
      <c r="HH26" s="19">
        <v>275.19900000000001</v>
      </c>
      <c r="HI26" s="19">
        <v>274.94099999999997</v>
      </c>
      <c r="HJ26" s="19">
        <v>272.85700000000003</v>
      </c>
      <c r="HK26" s="19">
        <v>271.09500000000003</v>
      </c>
      <c r="HL26" s="19">
        <v>271.55200000000002</v>
      </c>
      <c r="HM26" s="19">
        <v>272.19099999999997</v>
      </c>
      <c r="HN26" s="19">
        <v>266.97300000000001</v>
      </c>
      <c r="HO26" s="19">
        <v>262.50400000000002</v>
      </c>
      <c r="HP26" s="19">
        <v>264.97300000000001</v>
      </c>
      <c r="HQ26" s="19">
        <v>266.19499999999999</v>
      </c>
      <c r="HR26" s="19">
        <v>274.04399999999998</v>
      </c>
      <c r="HS26" s="19">
        <v>285.90300000000002</v>
      </c>
      <c r="HT26" s="19">
        <v>292.53399999999999</v>
      </c>
      <c r="HU26" s="19">
        <v>305.47800000000001</v>
      </c>
      <c r="HV26" s="19">
        <v>308.31099999999998</v>
      </c>
      <c r="HW26" s="19">
        <v>299.54700000000003</v>
      </c>
      <c r="HX26" s="19">
        <v>293.88499999999999</v>
      </c>
      <c r="HY26" s="19">
        <v>285.108</v>
      </c>
      <c r="HZ26" s="19">
        <v>276.298</v>
      </c>
      <c r="IA26" s="19">
        <v>290.89999999999998</v>
      </c>
      <c r="IB26" s="19">
        <v>302.78100000000001</v>
      </c>
      <c r="IC26" s="19">
        <v>310.72000000000003</v>
      </c>
      <c r="ID26" s="19">
        <v>321.99</v>
      </c>
      <c r="IE26" s="19">
        <v>314.65800000000002</v>
      </c>
      <c r="IF26" s="19">
        <v>311.57</v>
      </c>
      <c r="IG26" s="19">
        <v>310.14</v>
      </c>
      <c r="IH26" s="19">
        <v>299.63499999999999</v>
      </c>
      <c r="II26" s="19">
        <v>279.70499999999998</v>
      </c>
      <c r="IJ26" s="19">
        <v>274.67599999999999</v>
      </c>
      <c r="IK26" s="19">
        <v>275.166</v>
      </c>
      <c r="IL26" s="19">
        <v>287.56099999999998</v>
      </c>
      <c r="IM26" s="19">
        <v>295.68</v>
      </c>
      <c r="IN26" s="19">
        <v>302.12099999999998</v>
      </c>
      <c r="IO26" s="19">
        <v>302.93900000000002</v>
      </c>
      <c r="IP26" s="19">
        <v>302.38400000000001</v>
      </c>
      <c r="IQ26" s="19">
        <v>293.959</v>
      </c>
      <c r="IR26" s="19">
        <v>290.733</v>
      </c>
      <c r="IS26" s="19">
        <v>293.80099999999999</v>
      </c>
      <c r="IT26" s="19">
        <v>290.98500000000001</v>
      </c>
      <c r="IU26" s="19">
        <v>292.33800000000002</v>
      </c>
      <c r="IV26" s="19">
        <v>298.12200000000001</v>
      </c>
      <c r="IW26" s="19">
        <v>304.80399999999997</v>
      </c>
      <c r="IX26" s="19">
        <v>291.26299999999998</v>
      </c>
      <c r="IY26" s="19">
        <v>282.23099999999999</v>
      </c>
      <c r="IZ26" s="19">
        <v>280.91899999999998</v>
      </c>
      <c r="JA26" s="19">
        <v>286.12099999999998</v>
      </c>
      <c r="JB26" s="19">
        <v>300.58699999999999</v>
      </c>
      <c r="JC26" s="19">
        <v>305.91500000000002</v>
      </c>
      <c r="JD26" s="19">
        <v>318.62</v>
      </c>
      <c r="JE26" s="19">
        <v>326.98399999999998</v>
      </c>
      <c r="JF26" s="19">
        <v>357.93299999999999</v>
      </c>
      <c r="JG26" s="19">
        <v>360.786</v>
      </c>
      <c r="JH26" s="19">
        <v>359.08</v>
      </c>
      <c r="JI26" s="19">
        <v>359.149</v>
      </c>
      <c r="JJ26" s="19">
        <v>355.93900000000002</v>
      </c>
      <c r="JK26" s="19">
        <v>354.846</v>
      </c>
      <c r="JL26" s="19">
        <v>361.67500000000001</v>
      </c>
      <c r="JM26" s="19">
        <v>365.53300000000002</v>
      </c>
      <c r="JN26" s="19">
        <v>366.64400000000001</v>
      </c>
      <c r="JO26" s="19">
        <v>364.68099999999998</v>
      </c>
      <c r="JP26" s="19">
        <v>363.54700000000003</v>
      </c>
      <c r="JQ26" s="19">
        <v>351.06200000000001</v>
      </c>
      <c r="JR26" s="19">
        <v>353.78199999999998</v>
      </c>
      <c r="JS26" s="19">
        <v>360.90499999999997</v>
      </c>
      <c r="JT26" s="19">
        <v>361.16</v>
      </c>
      <c r="JU26" s="19">
        <v>370.08</v>
      </c>
      <c r="JV26" s="19">
        <v>378.64100000000002</v>
      </c>
      <c r="JW26" s="19">
        <v>385.77499999999998</v>
      </c>
      <c r="JX26" s="19">
        <v>383.99599999999998</v>
      </c>
      <c r="JY26" s="19">
        <v>380.154</v>
      </c>
      <c r="JZ26" s="19">
        <v>383.90600000000001</v>
      </c>
      <c r="KA26" s="19">
        <v>383.56</v>
      </c>
      <c r="KB26" s="19">
        <v>383.68599999999998</v>
      </c>
      <c r="KC26" s="19">
        <v>383.012</v>
      </c>
      <c r="KD26" s="19">
        <v>388.79500000000002</v>
      </c>
      <c r="KE26" s="19">
        <v>380.00599999999997</v>
      </c>
      <c r="KF26" s="19">
        <v>377.29</v>
      </c>
      <c r="KG26" s="19">
        <v>371.822</v>
      </c>
      <c r="KH26" s="19">
        <v>361.55200000000002</v>
      </c>
      <c r="KI26" s="19">
        <v>357.84699999999998</v>
      </c>
      <c r="KJ26" s="19">
        <v>357.16699999999997</v>
      </c>
      <c r="KK26" s="19">
        <v>351.762</v>
      </c>
      <c r="KL26" s="19">
        <v>335.28100000000001</v>
      </c>
      <c r="KM26" s="19">
        <v>326.62799999999999</v>
      </c>
      <c r="KN26" s="19">
        <v>332.98399999999998</v>
      </c>
      <c r="KO26" s="19">
        <v>323.76299999999998</v>
      </c>
      <c r="KP26" s="19">
        <v>305.60899999999998</v>
      </c>
      <c r="KQ26" s="19">
        <v>299.98899999999998</v>
      </c>
      <c r="KR26" s="19">
        <v>297.35899999999998</v>
      </c>
      <c r="KS26" s="19">
        <v>302.54399999999998</v>
      </c>
      <c r="KT26" s="19">
        <v>323.02100000000002</v>
      </c>
      <c r="KU26" s="19">
        <v>328.48599999999999</v>
      </c>
      <c r="KV26" s="19">
        <v>333.16699999999997</v>
      </c>
      <c r="KW26" s="19">
        <v>330.69499999999999</v>
      </c>
      <c r="KX26" s="19">
        <v>332.59199999999998</v>
      </c>
      <c r="KY26" s="19">
        <v>330.69</v>
      </c>
      <c r="KZ26" s="19">
        <v>332.584</v>
      </c>
      <c r="LA26" s="19">
        <v>329.392</v>
      </c>
      <c r="LB26" s="19">
        <v>332.55700000000002</v>
      </c>
      <c r="LC26" s="19">
        <v>334.298</v>
      </c>
      <c r="LD26" s="19">
        <v>342.50799999999998</v>
      </c>
      <c r="LE26" s="19">
        <v>349.54300000000001</v>
      </c>
      <c r="LF26" s="19">
        <v>352.12</v>
      </c>
      <c r="LG26" s="19">
        <v>347.52</v>
      </c>
      <c r="LH26" s="19">
        <v>347.41500000000002</v>
      </c>
      <c r="LI26" s="19">
        <v>345.06</v>
      </c>
      <c r="LJ26" s="19">
        <v>344.78</v>
      </c>
      <c r="LK26" s="19">
        <v>342.70699999999999</v>
      </c>
      <c r="LL26" s="19">
        <v>346.07900000000001</v>
      </c>
      <c r="LM26" s="19">
        <v>345.1</v>
      </c>
      <c r="LN26" s="19">
        <v>358.31700000000001</v>
      </c>
      <c r="LO26" s="19">
        <v>372.94499999999999</v>
      </c>
      <c r="LP26" s="19">
        <v>369.73899999999998</v>
      </c>
      <c r="LQ26" s="19">
        <v>349.88400000000001</v>
      </c>
      <c r="LR26" s="19">
        <v>344.58100000000002</v>
      </c>
      <c r="LS26" s="19">
        <v>337.00799999999998</v>
      </c>
      <c r="LT26" s="19">
        <v>342.08699999999999</v>
      </c>
      <c r="LU26" s="19">
        <v>347.79899999999998</v>
      </c>
      <c r="LV26" s="19">
        <v>298.03100000000001</v>
      </c>
      <c r="LW26" s="19">
        <v>302.73700000000002</v>
      </c>
      <c r="LX26" s="19">
        <v>304.90699999999998</v>
      </c>
      <c r="LY26" s="19">
        <v>304.346</v>
      </c>
      <c r="LZ26" s="19">
        <v>307.80500000000001</v>
      </c>
      <c r="MA26" s="19">
        <v>313.72699999999998</v>
      </c>
      <c r="MB26" s="19">
        <v>322.41199999999998</v>
      </c>
      <c r="MC26" s="19">
        <v>325.28199999999998</v>
      </c>
      <c r="MD26" s="19">
        <v>322.86399999999998</v>
      </c>
      <c r="ME26" s="19">
        <v>319.529</v>
      </c>
      <c r="MF26" s="19">
        <v>315.12299999999999</v>
      </c>
      <c r="MG26" s="19">
        <v>318.41800000000001</v>
      </c>
      <c r="MH26" s="19">
        <v>318.21600000000001</v>
      </c>
      <c r="MI26" s="19">
        <v>315.24400000000003</v>
      </c>
      <c r="MJ26" s="19">
        <v>318.54500000000002</v>
      </c>
      <c r="MK26" s="19">
        <v>327.96699999999998</v>
      </c>
      <c r="ML26" s="19">
        <v>331.96199999999999</v>
      </c>
      <c r="MM26" s="19">
        <v>336.04399999999998</v>
      </c>
      <c r="MN26" s="19">
        <v>332.51</v>
      </c>
      <c r="MO26" s="19">
        <v>333.92899999999997</v>
      </c>
      <c r="MP26" s="19">
        <v>332.24900000000002</v>
      </c>
      <c r="MQ26" s="19">
        <v>333.601</v>
      </c>
      <c r="MR26" s="19">
        <v>335.45400000000001</v>
      </c>
      <c r="MS26" s="19">
        <v>332.06299999999999</v>
      </c>
      <c r="MT26" s="19">
        <v>331.536</v>
      </c>
      <c r="MU26" s="19">
        <v>337.64100000000002</v>
      </c>
      <c r="MV26" s="19">
        <v>353.28</v>
      </c>
      <c r="MW26" s="19">
        <v>355.62799999999999</v>
      </c>
      <c r="MX26" s="19">
        <v>346.82</v>
      </c>
      <c r="MY26" s="19">
        <v>332.62700000000001</v>
      </c>
      <c r="MZ26" s="19">
        <v>332.596</v>
      </c>
      <c r="NA26" s="19">
        <v>340.69600000000003</v>
      </c>
      <c r="NB26" s="19">
        <v>339.56900000000002</v>
      </c>
      <c r="NC26" s="19">
        <v>341.43599999999998</v>
      </c>
      <c r="ND26" s="19">
        <v>347.62400000000002</v>
      </c>
      <c r="NE26" s="19">
        <v>346.73200000000003</v>
      </c>
      <c r="NF26" s="19">
        <v>338.90600000000001</v>
      </c>
      <c r="NG26" s="19">
        <v>335.94299999999998</v>
      </c>
      <c r="NH26" s="19">
        <v>336.81099999999998</v>
      </c>
      <c r="NI26" s="19">
        <v>334.29599999999999</v>
      </c>
      <c r="NJ26" s="19">
        <v>331.94499999999999</v>
      </c>
      <c r="NK26" s="19">
        <v>323.95</v>
      </c>
      <c r="NL26" s="19">
        <v>332.517</v>
      </c>
      <c r="NM26" s="19">
        <v>348.88</v>
      </c>
      <c r="NN26" s="19">
        <v>355.53</v>
      </c>
      <c r="NO26" s="19">
        <v>369.32100000000003</v>
      </c>
      <c r="NP26" s="19">
        <v>369.56400000000002</v>
      </c>
      <c r="NQ26" s="19">
        <v>366.65499999999997</v>
      </c>
      <c r="NR26" s="19">
        <v>376.30700000000002</v>
      </c>
      <c r="NS26" s="19">
        <v>373.84800000000001</v>
      </c>
      <c r="NT26" s="19">
        <v>401.33699999999999</v>
      </c>
      <c r="NU26" s="19">
        <v>417.63</v>
      </c>
      <c r="NV26" s="19">
        <v>431.79399999999998</v>
      </c>
      <c r="NW26" s="19">
        <v>437.28800000000001</v>
      </c>
      <c r="NX26" s="19">
        <v>417.15100000000001</v>
      </c>
      <c r="NY26" s="19">
        <v>404.83199999999999</v>
      </c>
      <c r="NZ26" s="19">
        <v>405.14100000000002</v>
      </c>
      <c r="OA26" s="19">
        <v>404.51499999999999</v>
      </c>
      <c r="OB26" s="19">
        <v>401.54700000000003</v>
      </c>
      <c r="OC26" s="19">
        <v>417.86399999999998</v>
      </c>
      <c r="OD26" s="19">
        <v>400.25</v>
      </c>
      <c r="OE26" s="19">
        <v>396.52199999999999</v>
      </c>
      <c r="OF26" s="19">
        <v>394.33100000000002</v>
      </c>
      <c r="OG26" s="19">
        <v>390.85899999999998</v>
      </c>
      <c r="OH26" s="19">
        <v>389.23599999999999</v>
      </c>
      <c r="OI26" s="19">
        <v>391.13499999999999</v>
      </c>
      <c r="OJ26" s="19">
        <v>408.15199999999999</v>
      </c>
      <c r="OK26" s="19">
        <v>424.67500000000001</v>
      </c>
      <c r="OL26" s="19">
        <v>429.64</v>
      </c>
      <c r="OM26" s="19">
        <v>427.57100000000003</v>
      </c>
      <c r="ON26" s="19">
        <v>429.173</v>
      </c>
      <c r="OO26" s="19">
        <v>411.87099999999998</v>
      </c>
      <c r="OP26" s="19">
        <v>399.33800000000002</v>
      </c>
      <c r="OQ26" s="19">
        <v>389.81700000000001</v>
      </c>
      <c r="OR26" s="19">
        <v>389.59699999999998</v>
      </c>
      <c r="OS26" s="19">
        <v>380.16399999999999</v>
      </c>
      <c r="OT26" s="19">
        <v>368.21100000000001</v>
      </c>
      <c r="OU26" s="19">
        <v>363.45400000000001</v>
      </c>
      <c r="OV26" s="19">
        <v>360.04599999999999</v>
      </c>
      <c r="OW26" s="19">
        <v>363.33499999999998</v>
      </c>
      <c r="OX26" s="19">
        <v>363.404</v>
      </c>
      <c r="OY26" s="19">
        <v>363.72500000000002</v>
      </c>
      <c r="OZ26" s="19">
        <v>385.14</v>
      </c>
      <c r="PA26" s="19">
        <v>368.81099999999998</v>
      </c>
      <c r="PB26" s="19">
        <v>362.18700000000001</v>
      </c>
      <c r="PC26" s="19">
        <v>347.46</v>
      </c>
      <c r="PD26" s="19">
        <v>323.851</v>
      </c>
      <c r="PE26" s="19">
        <v>305.44299999999998</v>
      </c>
      <c r="PF26" s="19">
        <v>301.33600000000001</v>
      </c>
      <c r="PG26" s="19">
        <v>298.41800000000001</v>
      </c>
      <c r="PH26" s="19">
        <v>293.97699999999998</v>
      </c>
      <c r="PI26" s="19">
        <v>294.64600000000002</v>
      </c>
      <c r="PJ26" s="19">
        <v>296.71600000000001</v>
      </c>
      <c r="PK26" s="19">
        <v>296.65699999999998</v>
      </c>
      <c r="PL26" s="19">
        <v>296.75</v>
      </c>
      <c r="PM26" s="19">
        <v>300.08100000000002</v>
      </c>
      <c r="PN26" s="19">
        <v>308.88400000000001</v>
      </c>
      <c r="PO26" s="19">
        <v>312.62799999999999</v>
      </c>
      <c r="PP26" s="19">
        <v>315.90300000000002</v>
      </c>
      <c r="PQ26" s="19">
        <v>316.04300000000001</v>
      </c>
      <c r="PR26" s="19">
        <v>309.99700000000001</v>
      </c>
      <c r="PS26" s="19">
        <v>306.92700000000002</v>
      </c>
      <c r="PT26" s="19">
        <v>300.40300000000002</v>
      </c>
      <c r="PU26" s="19">
        <v>275.76600000000002</v>
      </c>
      <c r="PV26" s="19">
        <v>274.774</v>
      </c>
      <c r="PW26" s="19">
        <v>273.572</v>
      </c>
      <c r="PX26" s="19">
        <v>271.36700000000002</v>
      </c>
      <c r="PY26" s="19">
        <v>273.06099999999998</v>
      </c>
      <c r="PZ26" s="19">
        <v>271.529</v>
      </c>
      <c r="QA26" s="19">
        <v>271.52199999999999</v>
      </c>
      <c r="QB26" s="19">
        <v>274.53899999999999</v>
      </c>
      <c r="QC26" s="19">
        <v>276.18400000000003</v>
      </c>
      <c r="QD26" s="19">
        <v>275.12900000000002</v>
      </c>
      <c r="QE26" s="19">
        <v>274.78300000000002</v>
      </c>
      <c r="QF26" s="19">
        <v>269.82100000000003</v>
      </c>
      <c r="QG26" s="19">
        <v>270.22199999999998</v>
      </c>
      <c r="QH26" s="19">
        <v>273.29399999999998</v>
      </c>
      <c r="QI26" s="19">
        <v>277.54899999999998</v>
      </c>
      <c r="QJ26" s="19">
        <v>275.42399999999998</v>
      </c>
      <c r="QK26" s="19">
        <v>276.33600000000001</v>
      </c>
      <c r="QL26" s="19">
        <v>272.29599999999999</v>
      </c>
      <c r="QM26" s="19">
        <v>273.73099999999999</v>
      </c>
      <c r="QN26" s="19">
        <v>275.08499999999998</v>
      </c>
      <c r="QO26" s="19">
        <v>275.51299999999998</v>
      </c>
      <c r="QP26" s="19">
        <v>277.81400000000002</v>
      </c>
      <c r="QQ26" s="19">
        <v>277.17899999999997</v>
      </c>
      <c r="QR26" s="19">
        <v>279.10199999999998</v>
      </c>
      <c r="QS26" s="19">
        <v>281.73399999999998</v>
      </c>
      <c r="QT26" s="19">
        <v>286.76299999999998</v>
      </c>
      <c r="QU26" s="19">
        <v>288.303</v>
      </c>
      <c r="QV26" s="19">
        <v>291.39600000000002</v>
      </c>
      <c r="QW26" s="19">
        <v>293.37299999999999</v>
      </c>
      <c r="QX26" s="19">
        <v>292.56299999999999</v>
      </c>
      <c r="QY26" s="19">
        <v>294.80399999999997</v>
      </c>
      <c r="QZ26" s="19">
        <v>299.72300000000001</v>
      </c>
      <c r="RA26" s="19">
        <v>303.495</v>
      </c>
      <c r="RB26" s="19">
        <v>302.53399999999999</v>
      </c>
      <c r="RC26" s="19">
        <v>296.84899999999999</v>
      </c>
      <c r="RD26" s="19">
        <v>296.34699999999998</v>
      </c>
      <c r="RE26" s="19">
        <v>296.04399999999998</v>
      </c>
      <c r="RF26" s="19">
        <v>292.70600000000002</v>
      </c>
      <c r="RG26" s="19">
        <v>289.62700000000001</v>
      </c>
      <c r="RH26" s="19">
        <v>291.41199999999998</v>
      </c>
      <c r="RI26" s="19">
        <v>291.572</v>
      </c>
      <c r="RJ26" s="19">
        <v>292.83699999999999</v>
      </c>
      <c r="RK26" s="19">
        <v>294.10500000000002</v>
      </c>
      <c r="RL26" s="19">
        <v>288.56</v>
      </c>
      <c r="RM26" s="19">
        <v>284.91000000000003</v>
      </c>
      <c r="RN26" s="19">
        <v>313.76799999999997</v>
      </c>
      <c r="RO26" s="19">
        <v>316.05500000000001</v>
      </c>
      <c r="RP26" s="19">
        <v>312.44799999999998</v>
      </c>
      <c r="RQ26" s="19">
        <v>301.95600000000002</v>
      </c>
      <c r="RR26" s="19">
        <v>300.31799999999998</v>
      </c>
      <c r="RS26" s="19">
        <v>292.65699999999998</v>
      </c>
      <c r="RT26" s="19">
        <v>242.13300000000001</v>
      </c>
      <c r="RU26" s="19">
        <v>233.39</v>
      </c>
      <c r="RV26" s="19">
        <v>228.86199999999999</v>
      </c>
      <c r="RW26" s="19">
        <v>227.64500000000001</v>
      </c>
      <c r="RX26" s="19">
        <v>229.19499999999999</v>
      </c>
      <c r="RY26" s="19">
        <v>226.09700000000001</v>
      </c>
      <c r="RZ26" s="19">
        <v>222.33199999999999</v>
      </c>
      <c r="SA26" s="19">
        <v>215.07300000000001</v>
      </c>
      <c r="SB26" s="19">
        <v>214.77199999999999</v>
      </c>
      <c r="SC26" s="19">
        <v>214.16</v>
      </c>
      <c r="SD26" s="19">
        <v>212.58799999999999</v>
      </c>
      <c r="SE26" s="19">
        <v>210.80099999999999</v>
      </c>
      <c r="SF26" s="19">
        <v>212.80199999999999</v>
      </c>
      <c r="SG26" s="19">
        <v>213.214</v>
      </c>
      <c r="SH26" s="19">
        <v>213.13499999999999</v>
      </c>
      <c r="SI26" s="19">
        <v>214.61199999999999</v>
      </c>
      <c r="SJ26" s="19">
        <v>216.19900000000001</v>
      </c>
      <c r="SK26" s="19">
        <v>216.04400000000001</v>
      </c>
      <c r="SL26" s="19">
        <v>215.57400000000001</v>
      </c>
      <c r="SM26" s="19">
        <v>214.56899999999999</v>
      </c>
      <c r="SN26" s="19">
        <v>217.18199999999999</v>
      </c>
      <c r="SO26" s="19">
        <v>217.38399999999999</v>
      </c>
      <c r="SP26" s="19">
        <v>217.37700000000001</v>
      </c>
      <c r="SQ26" s="19">
        <v>211.53700000000001</v>
      </c>
      <c r="SR26" s="19">
        <v>220.977</v>
      </c>
      <c r="SS26" s="19">
        <v>230.089</v>
      </c>
      <c r="ST26" s="19">
        <v>235.041</v>
      </c>
      <c r="SU26" s="19">
        <v>243.62</v>
      </c>
      <c r="SV26" s="2">
        <v>246.70099999999999</v>
      </c>
    </row>
    <row r="27" spans="1:516" s="2" customFormat="1" x14ac:dyDescent="0.25">
      <c r="A27" s="2">
        <f t="shared" ref="A27:A33" si="8">A26+1</f>
        <v>3</v>
      </c>
      <c r="B27" s="15" t="s">
        <v>1235</v>
      </c>
      <c r="C27" s="2">
        <f ca="1">_xlfn.XMATCH(B27,tkrBbg!L:L)</f>
        <v>8</v>
      </c>
      <c r="D27" s="2" t="str" cm="1">
        <f t="array" aca="1" ref="D27" ca="1">INDEX(tkrBbg!E:E,C27)</f>
        <v>ZQ512606 Corp</v>
      </c>
      <c r="E27" s="18" cm="1">
        <f t="array" aca="1" ref="E27" ca="1">_xll.BDP(D27,E$24)*1</f>
        <v>45700</v>
      </c>
      <c r="F27" s="19">
        <f ca="1">_xll.BDH(D27,$B$22,"-2AY",,"Dates=H","Fill=C","Sort=R","Dir=H","cols=163;rows=1")</f>
        <v>323.25200000000001</v>
      </c>
      <c r="G27" s="19">
        <v>327.404</v>
      </c>
      <c r="H27" s="19">
        <v>332.39</v>
      </c>
      <c r="I27" s="19">
        <v>330.58800000000002</v>
      </c>
      <c r="J27" s="19">
        <v>323.31</v>
      </c>
      <c r="K27" s="19">
        <v>321.04700000000003</v>
      </c>
      <c r="L27" s="19">
        <v>315.07900000000001</v>
      </c>
      <c r="M27" s="19">
        <v>313.88900000000001</v>
      </c>
      <c r="N27" s="19">
        <v>331.70100000000002</v>
      </c>
      <c r="O27" s="19">
        <v>325.36500000000001</v>
      </c>
      <c r="P27" s="19">
        <v>323.69499999999999</v>
      </c>
      <c r="Q27" s="19">
        <v>312.32799999999997</v>
      </c>
      <c r="R27" s="19">
        <v>304.68700000000001</v>
      </c>
      <c r="S27" s="19">
        <v>331.16800000000001</v>
      </c>
      <c r="T27" s="19">
        <v>325.27999999999997</v>
      </c>
      <c r="U27" s="19">
        <v>326.99700000000001</v>
      </c>
      <c r="V27" s="19">
        <v>298.47800000000001</v>
      </c>
      <c r="W27" s="19">
        <v>267.27699999999999</v>
      </c>
      <c r="X27" s="19">
        <v>250.239</v>
      </c>
      <c r="Y27" s="19">
        <v>256.08100000000002</v>
      </c>
      <c r="Z27" s="19">
        <v>286.58699999999999</v>
      </c>
      <c r="AA27" s="19">
        <v>294.50299999999999</v>
      </c>
      <c r="AB27" s="19">
        <v>313.7</v>
      </c>
      <c r="AC27" s="19">
        <v>312.52699999999999</v>
      </c>
      <c r="AD27" s="19">
        <v>312.04899999999998</v>
      </c>
      <c r="AE27" s="19">
        <v>300.56</v>
      </c>
      <c r="AF27" s="19">
        <v>301.46600000000001</v>
      </c>
      <c r="AG27" s="19">
        <v>325.41500000000002</v>
      </c>
      <c r="AH27" s="19">
        <v>362.55200000000002</v>
      </c>
      <c r="AI27" s="19">
        <v>366.93200000000002</v>
      </c>
      <c r="AJ27" s="19">
        <v>368.12099999999998</v>
      </c>
      <c r="AK27" s="19">
        <v>376.00700000000001</v>
      </c>
      <c r="AL27" s="19">
        <v>393.59300000000002</v>
      </c>
      <c r="AM27" s="19">
        <v>412.20699999999999</v>
      </c>
      <c r="AN27" s="19">
        <v>423.14299999999997</v>
      </c>
      <c r="AO27" s="19">
        <v>421.04399999999998</v>
      </c>
      <c r="AP27" s="19">
        <v>408.78</v>
      </c>
      <c r="AQ27" s="19">
        <v>403.69600000000003</v>
      </c>
      <c r="AR27" s="19">
        <v>400.52499999999998</v>
      </c>
      <c r="AS27" s="19">
        <v>400.28800000000001</v>
      </c>
      <c r="AT27" s="19">
        <v>403.54399999999998</v>
      </c>
      <c r="AU27" s="19">
        <v>403.37599999999998</v>
      </c>
      <c r="AV27" s="19">
        <v>405.90899999999999</v>
      </c>
      <c r="AW27" s="19">
        <v>405.53800000000001</v>
      </c>
      <c r="AX27" s="19">
        <v>375.58300000000003</v>
      </c>
      <c r="AY27" s="19">
        <v>365.428</v>
      </c>
      <c r="AZ27" s="19">
        <v>358.44400000000002</v>
      </c>
      <c r="BA27" s="19">
        <v>354.19600000000003</v>
      </c>
      <c r="BB27" s="19">
        <v>368.92899999999997</v>
      </c>
      <c r="BC27" s="19">
        <v>372.31</v>
      </c>
      <c r="BD27" s="19">
        <v>382.19099999999997</v>
      </c>
      <c r="BE27" s="19">
        <v>383.90300000000002</v>
      </c>
      <c r="BF27" s="19">
        <v>376.64600000000002</v>
      </c>
      <c r="BG27" s="19">
        <v>375.54700000000003</v>
      </c>
      <c r="BH27" s="19">
        <v>375.52</v>
      </c>
      <c r="BI27" s="19">
        <v>370.51400000000001</v>
      </c>
      <c r="BJ27" s="19">
        <v>373.83100000000002</v>
      </c>
      <c r="BK27" s="19">
        <v>430.29899999999998</v>
      </c>
      <c r="BL27" s="19">
        <v>458.20299999999997</v>
      </c>
      <c r="BM27" s="19">
        <v>479.02</v>
      </c>
      <c r="BN27" s="19">
        <v>505.755</v>
      </c>
      <c r="BO27" s="19">
        <v>519.05799999999999</v>
      </c>
      <c r="BP27" s="19">
        <v>514.87</v>
      </c>
      <c r="BQ27" s="19">
        <v>523.00099999999998</v>
      </c>
      <c r="BR27" s="19">
        <v>527.54200000000003</v>
      </c>
      <c r="BS27" s="19">
        <v>538.99699999999996</v>
      </c>
      <c r="BT27" s="19">
        <v>539.44200000000001</v>
      </c>
      <c r="BU27" s="19">
        <v>566.17200000000003</v>
      </c>
      <c r="BV27" s="19">
        <v>598.31399999999996</v>
      </c>
      <c r="BW27" s="19">
        <v>660.06500000000005</v>
      </c>
      <c r="BX27" s="19">
        <v>671.97500000000002</v>
      </c>
      <c r="BY27" s="19">
        <v>655.32899999999995</v>
      </c>
      <c r="BZ27" s="19">
        <v>678.44600000000003</v>
      </c>
      <c r="CA27" s="19">
        <v>648.59199999999998</v>
      </c>
      <c r="CB27" s="19">
        <v>511.06599999999997</v>
      </c>
      <c r="CC27" s="19">
        <v>450.62900000000002</v>
      </c>
      <c r="CD27" s="19">
        <v>391.50700000000001</v>
      </c>
      <c r="CE27" s="19">
        <v>388.12900000000002</v>
      </c>
      <c r="CF27" s="19">
        <v>335.89400000000001</v>
      </c>
      <c r="CG27" s="19">
        <v>326.89400000000001</v>
      </c>
      <c r="CH27" s="19">
        <v>341.11500000000001</v>
      </c>
      <c r="CI27" s="19">
        <v>280.25099999999998</v>
      </c>
      <c r="CJ27" s="19">
        <v>255.79599999999999</v>
      </c>
      <c r="CK27" s="19">
        <v>245.68299999999999</v>
      </c>
      <c r="CL27" s="19">
        <v>251.78800000000001</v>
      </c>
      <c r="CM27" s="19">
        <v>268.536</v>
      </c>
      <c r="CN27" s="19">
        <v>267.26100000000002</v>
      </c>
      <c r="CO27" s="19">
        <v>249.279</v>
      </c>
      <c r="CP27" s="19">
        <v>225.761</v>
      </c>
      <c r="CQ27" s="19">
        <v>220.63</v>
      </c>
      <c r="CR27" s="19">
        <v>212.381</v>
      </c>
      <c r="CS27" s="19">
        <v>197.62799999999999</v>
      </c>
      <c r="CT27" s="19">
        <v>199.58500000000001</v>
      </c>
      <c r="CU27" s="19">
        <v>200.72200000000001</v>
      </c>
      <c r="CV27" s="19">
        <v>201.423</v>
      </c>
      <c r="CW27" s="19">
        <v>199.44900000000001</v>
      </c>
      <c r="CX27" s="19">
        <v>197.876</v>
      </c>
      <c r="CY27" s="19">
        <v>197.27099999999999</v>
      </c>
      <c r="CZ27" s="19">
        <v>196.36099999999999</v>
      </c>
      <c r="DA27" s="19">
        <v>197.46</v>
      </c>
      <c r="DB27" s="19">
        <v>198.58600000000001</v>
      </c>
      <c r="DC27" s="19">
        <v>195.791</v>
      </c>
      <c r="DD27" s="19">
        <v>194.01499999999999</v>
      </c>
      <c r="DE27" s="19">
        <v>198.04400000000001</v>
      </c>
      <c r="DF27" s="19">
        <v>204.828</v>
      </c>
      <c r="DG27" s="19">
        <v>212.215</v>
      </c>
      <c r="DH27" s="19">
        <v>212.74799999999999</v>
      </c>
      <c r="DI27" s="19">
        <v>209.69499999999999</v>
      </c>
      <c r="DJ27" s="19">
        <v>205.46</v>
      </c>
      <c r="DK27" s="19">
        <v>205.767</v>
      </c>
      <c r="DL27" s="19">
        <v>210.083</v>
      </c>
      <c r="DM27" s="19">
        <v>198.995</v>
      </c>
      <c r="DN27" s="19">
        <v>201.709</v>
      </c>
      <c r="DO27" s="19">
        <v>195.14099999999999</v>
      </c>
      <c r="DP27" s="19">
        <v>193.15700000000001</v>
      </c>
      <c r="DQ27" s="19">
        <v>190.714</v>
      </c>
      <c r="DR27" s="19">
        <v>194.07599999999999</v>
      </c>
      <c r="DS27" s="19">
        <v>204.82599999999999</v>
      </c>
      <c r="DT27" s="19">
        <v>211.24299999999999</v>
      </c>
      <c r="DU27" s="19">
        <v>211.08699999999999</v>
      </c>
      <c r="DV27" s="19">
        <v>213.07499999999999</v>
      </c>
      <c r="DW27" s="19">
        <v>217.76900000000001</v>
      </c>
      <c r="DX27" s="19">
        <v>220.452</v>
      </c>
      <c r="DY27" s="19">
        <v>226.53</v>
      </c>
      <c r="DZ27" s="19">
        <v>225.94900000000001</v>
      </c>
      <c r="EA27" s="19">
        <v>223.398</v>
      </c>
      <c r="EB27" s="19">
        <v>221.047</v>
      </c>
      <c r="EC27" s="19">
        <v>215.44800000000001</v>
      </c>
      <c r="ED27" s="19">
        <v>215.23699999999999</v>
      </c>
      <c r="EE27" s="19">
        <v>213.35</v>
      </c>
      <c r="EF27" s="19">
        <v>217.34200000000001</v>
      </c>
      <c r="EG27" s="19">
        <v>219.803</v>
      </c>
      <c r="EH27" s="19">
        <v>218.16499999999999</v>
      </c>
      <c r="EI27" s="19">
        <v>220.35499999999999</v>
      </c>
      <c r="EJ27" s="19">
        <v>220.54400000000001</v>
      </c>
      <c r="EK27" s="19">
        <v>221.655</v>
      </c>
      <c r="EL27" s="19">
        <v>225.774</v>
      </c>
      <c r="EM27" s="19">
        <v>225.99299999999999</v>
      </c>
      <c r="EN27" s="19">
        <v>227.29499999999999</v>
      </c>
      <c r="EO27" s="19">
        <v>231.90799999999999</v>
      </c>
      <c r="EP27" s="19">
        <v>233.57900000000001</v>
      </c>
      <c r="EQ27" s="19">
        <v>231.483</v>
      </c>
      <c r="ER27" s="19">
        <v>232.142</v>
      </c>
      <c r="ES27" s="19">
        <v>234.124</v>
      </c>
      <c r="ET27" s="19">
        <v>238.423</v>
      </c>
      <c r="EU27" s="19">
        <v>242.67099999999999</v>
      </c>
      <c r="EV27" s="19">
        <v>247.04599999999999</v>
      </c>
      <c r="EW27" s="19">
        <v>240.232</v>
      </c>
      <c r="EX27" s="19">
        <v>244.917</v>
      </c>
      <c r="EY27" s="19">
        <v>246.93799999999999</v>
      </c>
      <c r="EZ27" s="19">
        <v>246.95699999999999</v>
      </c>
      <c r="FA27" s="19">
        <v>244.167</v>
      </c>
      <c r="FB27" s="19">
        <v>248.45400000000001</v>
      </c>
      <c r="FC27" s="19">
        <v>255.489</v>
      </c>
      <c r="FD27" s="19">
        <v>257.37200000000001</v>
      </c>
      <c r="FE27" s="19">
        <v>260.34800000000001</v>
      </c>
      <c r="FF27" s="19">
        <v>256.983</v>
      </c>
      <c r="FG27" s="19">
        <v>256.12099999999998</v>
      </c>
      <c r="FH27" s="19">
        <v>256.53100000000001</v>
      </c>
      <c r="FI27" s="19">
        <v>257</v>
      </c>
      <c r="FJ27" s="19">
        <v>254.178</v>
      </c>
      <c r="FK27" s="19">
        <v>249.23099999999999</v>
      </c>
      <c r="FL27" s="19">
        <v>252.393</v>
      </c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</row>
    <row r="28" spans="1:516" s="2" customFormat="1" x14ac:dyDescent="0.25">
      <c r="A28" s="2">
        <f t="shared" si="8"/>
        <v>4</v>
      </c>
      <c r="B28" s="15" t="s">
        <v>1236</v>
      </c>
      <c r="C28" s="2">
        <f ca="1">_xlfn.XMATCH(B28,tkrBbg!L:L)</f>
        <v>9</v>
      </c>
      <c r="D28" s="2" t="str" cm="1">
        <f t="array" aca="1" ref="D28" ca="1">INDEX(tkrBbg!E:E,C28)</f>
        <v>ZQ513315 Corp</v>
      </c>
      <c r="E28" s="18" cm="1">
        <f t="array" aca="1" ref="E28" ca="1">_xll.BDP(D28,E$24)*1</f>
        <v>46611</v>
      </c>
      <c r="F28" s="19">
        <f ca="1">_xll.BDH(D28,$B$22,"-2AY",,"Dates=H","Fill=C","Sort=R","Dir=H","cols=163;rows=1")</f>
        <v>340.89299999999997</v>
      </c>
      <c r="G28" s="19">
        <v>343.82900000000001</v>
      </c>
      <c r="H28" s="19">
        <v>348.15100000000001</v>
      </c>
      <c r="I28" s="19">
        <v>347.54599999999999</v>
      </c>
      <c r="J28" s="19">
        <v>344.65499999999997</v>
      </c>
      <c r="K28" s="19">
        <v>341.33</v>
      </c>
      <c r="L28" s="19">
        <v>338.40300000000002</v>
      </c>
      <c r="M28" s="19">
        <v>336.90800000000002</v>
      </c>
      <c r="N28" s="19">
        <v>350.04500000000002</v>
      </c>
      <c r="O28" s="19">
        <v>343.84899999999999</v>
      </c>
      <c r="P28" s="19">
        <v>341.74200000000002</v>
      </c>
      <c r="Q28" s="19">
        <v>333.86200000000002</v>
      </c>
      <c r="R28" s="19">
        <v>327.53300000000002</v>
      </c>
      <c r="S28" s="19">
        <v>345.04199999999997</v>
      </c>
      <c r="T28" s="19">
        <v>338.512</v>
      </c>
      <c r="U28" s="19">
        <v>336.54500000000002</v>
      </c>
      <c r="V28" s="19">
        <v>313.45699999999999</v>
      </c>
      <c r="W28" s="19">
        <v>292.14400000000001</v>
      </c>
      <c r="X28" s="19">
        <v>283.20299999999997</v>
      </c>
      <c r="Y28" s="19">
        <v>288.08999999999997</v>
      </c>
      <c r="Z28" s="19">
        <v>313.46800000000002</v>
      </c>
      <c r="AA28" s="19">
        <v>320.99099999999999</v>
      </c>
      <c r="AB28" s="19">
        <v>336.27800000000002</v>
      </c>
      <c r="AC28" s="19">
        <v>337.31599999999997</v>
      </c>
      <c r="AD28" s="19">
        <v>337.90699999999998</v>
      </c>
      <c r="AE28" s="19">
        <v>329.98200000000003</v>
      </c>
      <c r="AF28" s="19">
        <v>330.03699999999998</v>
      </c>
      <c r="AG28" s="19">
        <v>350.30599999999998</v>
      </c>
      <c r="AH28" s="19">
        <v>382.12299999999999</v>
      </c>
      <c r="AI28" s="19">
        <v>382.29500000000002</v>
      </c>
      <c r="AJ28" s="19">
        <v>382.68400000000003</v>
      </c>
      <c r="AK28" s="19">
        <v>385.26499999999999</v>
      </c>
      <c r="AL28" s="19">
        <v>394.21899999999999</v>
      </c>
      <c r="AM28" s="19">
        <v>407.44900000000001</v>
      </c>
      <c r="AN28" s="19">
        <v>412.4</v>
      </c>
      <c r="AO28" s="19">
        <v>411.97800000000001</v>
      </c>
      <c r="AP28" s="19">
        <v>404.697</v>
      </c>
      <c r="AQ28" s="19">
        <v>399.137</v>
      </c>
      <c r="AR28" s="19">
        <v>396.85700000000003</v>
      </c>
      <c r="AS28" s="19">
        <v>400.04</v>
      </c>
      <c r="AT28" s="19">
        <v>398.59699999999998</v>
      </c>
      <c r="AU28" s="19">
        <v>397.04599999999999</v>
      </c>
      <c r="AV28" s="19">
        <v>399.08</v>
      </c>
      <c r="AW28" s="19">
        <v>399.625</v>
      </c>
      <c r="AX28" s="19">
        <v>380.65899999999999</v>
      </c>
      <c r="AY28" s="19">
        <v>371.1</v>
      </c>
      <c r="AZ28" s="19">
        <v>366.87700000000001</v>
      </c>
      <c r="BA28" s="19">
        <v>363.80200000000002</v>
      </c>
      <c r="BB28" s="19">
        <v>375.34</v>
      </c>
      <c r="BC28" s="19">
        <v>376.48099999999999</v>
      </c>
      <c r="BD28" s="19">
        <v>382.11700000000002</v>
      </c>
      <c r="BE28" s="19">
        <v>387.42500000000001</v>
      </c>
      <c r="BF28" s="19">
        <v>376.08800000000002</v>
      </c>
      <c r="BG28" s="19">
        <v>374.78500000000003</v>
      </c>
      <c r="BH28" s="19">
        <v>375.49099999999999</v>
      </c>
      <c r="BI28" s="19">
        <v>368.22699999999998</v>
      </c>
      <c r="BJ28" s="19">
        <v>364.75400000000002</v>
      </c>
      <c r="BK28" s="19">
        <v>394.36500000000001</v>
      </c>
      <c r="BL28" s="19">
        <v>415.07600000000002</v>
      </c>
      <c r="BM28" s="19">
        <v>421.34500000000003</v>
      </c>
      <c r="BN28" s="19">
        <v>436.80799999999999</v>
      </c>
      <c r="BO28" s="19">
        <v>443.09300000000002</v>
      </c>
      <c r="BP28" s="19">
        <v>440.834</v>
      </c>
      <c r="BQ28" s="19">
        <v>443.42599999999999</v>
      </c>
      <c r="BR28" s="19">
        <v>448.399</v>
      </c>
      <c r="BS28" s="19">
        <v>453.69600000000003</v>
      </c>
      <c r="BT28" s="19">
        <v>453.87799999999999</v>
      </c>
      <c r="BU28" s="19">
        <v>473.142</v>
      </c>
      <c r="BV28" s="19">
        <v>494.25099999999998</v>
      </c>
      <c r="BW28" s="19">
        <v>565.67399999999998</v>
      </c>
      <c r="BX28" s="19">
        <v>581.41300000000001</v>
      </c>
      <c r="BY28" s="19">
        <v>561.23</v>
      </c>
      <c r="BZ28" s="19">
        <v>569.35500000000002</v>
      </c>
      <c r="CA28" s="19">
        <v>565.06200000000001</v>
      </c>
      <c r="CB28" s="19">
        <v>479.06799999999998</v>
      </c>
      <c r="CC28" s="19">
        <v>426.98</v>
      </c>
      <c r="CD28" s="19">
        <v>389.279</v>
      </c>
      <c r="CE28" s="19">
        <v>391.29399999999998</v>
      </c>
      <c r="CF28" s="19">
        <v>356.93400000000003</v>
      </c>
      <c r="CG28" s="19">
        <v>354.76299999999998</v>
      </c>
      <c r="CH28" s="19">
        <v>364.87299999999999</v>
      </c>
      <c r="CI28" s="19">
        <v>309.29700000000003</v>
      </c>
      <c r="CJ28" s="19">
        <v>285.32299999999998</v>
      </c>
      <c r="CK28" s="19">
        <v>279.375</v>
      </c>
      <c r="CL28" s="19">
        <v>283.577</v>
      </c>
      <c r="CM28" s="19">
        <v>297.91199999999998</v>
      </c>
      <c r="CN28" s="19">
        <v>298.42399999999998</v>
      </c>
      <c r="CO28" s="19">
        <v>283.60199999999998</v>
      </c>
      <c r="CP28" s="19">
        <v>266.69099999999997</v>
      </c>
      <c r="CQ28" s="19">
        <v>264.75799999999998</v>
      </c>
      <c r="CR28" s="19">
        <v>256.464</v>
      </c>
      <c r="CS28" s="19">
        <v>243.31800000000001</v>
      </c>
      <c r="CT28" s="19">
        <v>247.096</v>
      </c>
      <c r="CU28" s="19">
        <v>247.751</v>
      </c>
      <c r="CV28" s="19">
        <v>249.07300000000001</v>
      </c>
      <c r="CW28" s="19">
        <v>247.88399999999999</v>
      </c>
      <c r="CX28" s="19">
        <v>246.727</v>
      </c>
      <c r="CY28" s="19">
        <v>246.791</v>
      </c>
      <c r="CZ28" s="19">
        <v>245.828</v>
      </c>
      <c r="DA28" s="19">
        <v>247.476</v>
      </c>
      <c r="DB28" s="19">
        <v>249.21199999999999</v>
      </c>
      <c r="DC28" s="19">
        <v>245.87700000000001</v>
      </c>
      <c r="DD28" s="19">
        <v>243.59700000000001</v>
      </c>
      <c r="DE28" s="19">
        <v>246.22900000000001</v>
      </c>
      <c r="DF28" s="19">
        <v>251.11600000000001</v>
      </c>
      <c r="DG28" s="19">
        <v>259.37799999999999</v>
      </c>
      <c r="DH28" s="19">
        <v>258.77600000000001</v>
      </c>
      <c r="DI28" s="19">
        <v>256.24299999999999</v>
      </c>
      <c r="DJ28" s="19">
        <v>252.44200000000001</v>
      </c>
      <c r="DK28" s="19">
        <v>253.505</v>
      </c>
      <c r="DL28" s="19">
        <v>257.93200000000002</v>
      </c>
      <c r="DM28" s="19">
        <v>245.25200000000001</v>
      </c>
      <c r="DN28" s="19">
        <v>247.92400000000001</v>
      </c>
      <c r="DO28" s="19">
        <v>242.21100000000001</v>
      </c>
      <c r="DP28" s="19">
        <v>241.739</v>
      </c>
      <c r="DQ28" s="19">
        <v>240.15899999999999</v>
      </c>
      <c r="DR28" s="19">
        <v>247.89</v>
      </c>
      <c r="DS28" s="19">
        <v>258.33699999999999</v>
      </c>
      <c r="DT28" s="19">
        <v>266.08100000000002</v>
      </c>
      <c r="DU28" s="19">
        <v>265.36900000000003</v>
      </c>
      <c r="DV28" s="19">
        <v>267.03800000000001</v>
      </c>
      <c r="DW28" s="19">
        <v>272.447</v>
      </c>
      <c r="DX28" s="19">
        <v>274.15800000000002</v>
      </c>
      <c r="DY28" s="19">
        <v>279.50900000000001</v>
      </c>
      <c r="DZ28" s="19">
        <v>280.62299999999999</v>
      </c>
      <c r="EA28" s="19">
        <v>277.44499999999999</v>
      </c>
      <c r="EB28" s="19">
        <v>275.25700000000001</v>
      </c>
      <c r="EC28" s="19">
        <v>269.51400000000001</v>
      </c>
      <c r="ED28" s="19">
        <v>267.76400000000001</v>
      </c>
      <c r="EE28" s="19">
        <v>267.03399999999999</v>
      </c>
      <c r="EF28" s="19">
        <v>272.33</v>
      </c>
      <c r="EG28" s="19">
        <v>269.87700000000001</v>
      </c>
      <c r="EH28" s="19">
        <v>271.33199999999999</v>
      </c>
      <c r="EI28" s="19">
        <v>273.315</v>
      </c>
      <c r="EJ28" s="19">
        <v>272.14800000000002</v>
      </c>
      <c r="EK28" s="19">
        <v>273.48200000000003</v>
      </c>
      <c r="EL28" s="19">
        <v>278.07799999999997</v>
      </c>
      <c r="EM28" s="19">
        <v>278.23200000000003</v>
      </c>
      <c r="EN28" s="19">
        <v>280.41199999999998</v>
      </c>
      <c r="EO28" s="19">
        <v>281.822</v>
      </c>
      <c r="EP28" s="19">
        <v>285.24400000000003</v>
      </c>
      <c r="EQ28" s="19">
        <v>282.13200000000001</v>
      </c>
      <c r="ER28" s="19">
        <v>283.61500000000001</v>
      </c>
      <c r="ES28" s="19">
        <v>285.71100000000001</v>
      </c>
      <c r="ET28" s="19">
        <v>290.55900000000003</v>
      </c>
      <c r="EU28" s="19">
        <v>293.38299999999998</v>
      </c>
      <c r="EV28" s="19">
        <v>297.113</v>
      </c>
      <c r="EW28" s="19">
        <v>289.65499999999997</v>
      </c>
      <c r="EX28" s="19">
        <v>294.37</v>
      </c>
      <c r="EY28" s="19">
        <v>294.81799999999998</v>
      </c>
      <c r="EZ28" s="19">
        <v>294.34800000000001</v>
      </c>
      <c r="FA28" s="19">
        <v>290.01799999999997</v>
      </c>
      <c r="FB28" s="19">
        <v>291.54199999999997</v>
      </c>
      <c r="FC28" s="19">
        <v>300.65600000000001</v>
      </c>
      <c r="FD28" s="19">
        <v>302.79599999999999</v>
      </c>
      <c r="FE28" s="19">
        <v>305.20100000000002</v>
      </c>
      <c r="FF28" s="19">
        <v>301.82299999999998</v>
      </c>
      <c r="FG28" s="19">
        <v>300.44900000000001</v>
      </c>
      <c r="FH28" s="19">
        <v>300.44299999999998</v>
      </c>
      <c r="FI28" s="19">
        <v>300.05799999999999</v>
      </c>
      <c r="FJ28" s="19">
        <v>296.51</v>
      </c>
      <c r="FK28" s="19">
        <v>288.524</v>
      </c>
      <c r="FL28" s="19">
        <v>291.15100000000001</v>
      </c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</row>
    <row r="29" spans="1:516" s="2" customFormat="1" x14ac:dyDescent="0.25">
      <c r="A29" s="2">
        <f t="shared" si="8"/>
        <v>5</v>
      </c>
      <c r="B29" s="15"/>
      <c r="E29" s="18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</row>
    <row r="30" spans="1:516" s="2" customFormat="1" x14ac:dyDescent="0.25">
      <c r="A30" s="2">
        <f t="shared" si="8"/>
        <v>6</v>
      </c>
      <c r="B30" s="15"/>
      <c r="E30" s="18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</row>
    <row r="31" spans="1:516" s="2" customFormat="1" x14ac:dyDescent="0.25">
      <c r="A31" s="2">
        <f t="shared" si="8"/>
        <v>7</v>
      </c>
      <c r="B31" s="15"/>
      <c r="E31" s="18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</row>
    <row r="32" spans="1:516" s="2" customFormat="1" x14ac:dyDescent="0.25">
      <c r="A32" s="2">
        <f t="shared" si="8"/>
        <v>8</v>
      </c>
      <c r="B32" s="15"/>
      <c r="E32" s="18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</row>
    <row r="33" spans="1:514" s="2" customFormat="1" x14ac:dyDescent="0.25">
      <c r="A33" s="2">
        <f t="shared" si="8"/>
        <v>9</v>
      </c>
      <c r="B33" s="15"/>
      <c r="E33" s="18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</row>
    <row r="34" spans="1:514" s="2" customFormat="1" x14ac:dyDescent="0.25"/>
    <row r="35" spans="1:514" s="2" customFormat="1" x14ac:dyDescent="0.25"/>
    <row r="36" spans="1:514" s="2" customFormat="1" x14ac:dyDescent="0.25"/>
    <row r="37" spans="1:514" s="2" customFormat="1" x14ac:dyDescent="0.25">
      <c r="B37" s="2" t="s">
        <v>1087</v>
      </c>
    </row>
    <row r="38" spans="1:514" s="2" customFormat="1" x14ac:dyDescent="0.25">
      <c r="B38" s="15" t="s">
        <v>1233</v>
      </c>
      <c r="C38" s="2">
        <f>_xlfn.XMATCH(B38,$B$25:$B$34)</f>
        <v>1</v>
      </c>
      <c r="F38" s="19" cm="1">
        <f t="array" aca="1" ref="F38" ca="1">INDEX(F$25:F$34,$C38)-INDEX(F$25:F$34,$C39)</f>
        <v>0.30899999999996908</v>
      </c>
      <c r="G38" s="19" cm="1">
        <f t="array" ref="G38">INDEX(G$25:G$34,$C38)-INDEX(G$25:G$34,$C39)</f>
        <v>-9.1679999999999495</v>
      </c>
      <c r="H38" s="19" cm="1">
        <f t="array" ref="H38">INDEX(H$25:H$34,$C38)-INDEX(H$25:H$34,$C39)</f>
        <v>-7.3170000000000073</v>
      </c>
      <c r="I38" s="19" cm="1">
        <f t="array" ref="I38">INDEX(I$25:I$34,$C38)-INDEX(I$25:I$34,$C39)</f>
        <v>-7.8290000000000077</v>
      </c>
      <c r="J38" s="19" cm="1">
        <f t="array" ref="J38">INDEX(J$25:J$34,$C38)-INDEX(J$25:J$34,$C39)</f>
        <v>-3.5960000000000036</v>
      </c>
      <c r="K38" s="19" cm="1">
        <f t="array" ref="K38">INDEX(K$25:K$34,$C38)-INDEX(K$25:K$34,$C39)</f>
        <v>-5.0110000000000241</v>
      </c>
      <c r="L38" s="19" cm="1">
        <f t="array" ref="L38">INDEX(L$25:L$34,$C38)-INDEX(L$25:L$34,$C39)</f>
        <v>-0.46199999999998909</v>
      </c>
      <c r="M38" s="19" cm="1">
        <f t="array" ref="M38">INDEX(M$25:M$34,$C38)-INDEX(M$25:M$34,$C39)</f>
        <v>-1.19399999999996</v>
      </c>
      <c r="N38" s="19" cm="1">
        <f t="array" ref="N38">INDEX(N$25:N$34,$C38)-INDEX(N$25:N$34,$C39)</f>
        <v>3.7819999999999823</v>
      </c>
      <c r="O38" s="19" cm="1">
        <f t="array" ref="O38">INDEX(O$25:O$34,$C38)-INDEX(O$25:O$34,$C39)</f>
        <v>3.1540000000000532</v>
      </c>
      <c r="P38" s="19" cm="1">
        <f t="array" ref="P38">INDEX(P$25:P$34,$C38)-INDEX(P$25:P$34,$C39)</f>
        <v>-0.10599999999999454</v>
      </c>
      <c r="Q38" s="19" cm="1">
        <f t="array" ref="Q38">INDEX(Q$25:Q$34,$C38)-INDEX(Q$25:Q$34,$C39)</f>
        <v>-4.1399999999999864</v>
      </c>
      <c r="R38" s="19" cm="1">
        <f t="array" ref="R38">INDEX(R$25:R$34,$C38)-INDEX(R$25:R$34,$C39)</f>
        <v>-6.4320000000000164</v>
      </c>
      <c r="S38" s="19" cm="1">
        <f t="array" ref="S38">INDEX(S$25:S$34,$C38)-INDEX(S$25:S$34,$C39)</f>
        <v>23.286999999999978</v>
      </c>
      <c r="T38" s="19" cm="1">
        <f t="array" ref="T38">INDEX(T$25:T$34,$C38)-INDEX(T$25:T$34,$C39)</f>
        <v>25.033000000000015</v>
      </c>
      <c r="U38" s="19" cm="1">
        <f t="array" ref="U38">INDEX(U$25:U$34,$C38)-INDEX(U$25:U$34,$C39)</f>
        <v>26.171999999999969</v>
      </c>
      <c r="V38" s="19" cm="1">
        <f t="array" ref="V38">INDEX(V$25:V$34,$C38)-INDEX(V$25:V$34,$C39)</f>
        <v>8.6610000000000014</v>
      </c>
      <c r="W38" s="19" cm="1">
        <f t="array" ref="W38">INDEX(W$25:W$34,$C38)-INDEX(W$25:W$34,$C39)</f>
        <v>-7.9300000000000068</v>
      </c>
      <c r="X38" s="19" cm="1">
        <f t="array" ref="X38">INDEX(X$25:X$34,$C38)-INDEX(X$25:X$34,$C39)</f>
        <v>-15.692999999999984</v>
      </c>
      <c r="Y38" s="19" cm="1">
        <f t="array" ref="Y38">INDEX(Y$25:Y$34,$C38)-INDEX(Y$25:Y$34,$C39)</f>
        <v>-14.665999999999997</v>
      </c>
      <c r="Z38" s="19" cm="1">
        <f t="array" ref="Z38">INDEX(Z$25:Z$34,$C38)-INDEX(Z$25:Z$34,$C39)</f>
        <v>-16.37700000000001</v>
      </c>
      <c r="AA38" s="19" cm="1">
        <f t="array" ref="AA38">INDEX(AA$25:AA$34,$C38)-INDEX(AA$25:AA$34,$C39)</f>
        <v>-14.918999999999983</v>
      </c>
      <c r="AB38" s="19" cm="1">
        <f t="array" ref="AB38">INDEX(AB$25:AB$34,$C38)-INDEX(AB$25:AB$34,$C39)</f>
        <v>-17.562999999999988</v>
      </c>
      <c r="AC38" s="19" cm="1">
        <f t="array" ref="AC38">INDEX(AC$25:AC$34,$C38)-INDEX(AC$25:AC$34,$C39)</f>
        <v>-18.572000000000003</v>
      </c>
      <c r="AD38" s="19" cm="1">
        <f t="array" ref="AD38">INDEX(AD$25:AD$34,$C38)-INDEX(AD$25:AD$34,$C39)</f>
        <v>-23.863999999999976</v>
      </c>
      <c r="AE38" s="19" cm="1">
        <f t="array" ref="AE38">INDEX(AE$25:AE$34,$C38)-INDEX(AE$25:AE$34,$C39)</f>
        <v>-30.15500000000003</v>
      </c>
      <c r="AF38" s="19" cm="1">
        <f t="array" ref="AF38">INDEX(AF$25:AF$34,$C38)-INDEX(AF$25:AF$34,$C39)</f>
        <v>-36.790999999999997</v>
      </c>
      <c r="AG38" s="19" cm="1">
        <f t="array" ref="AG38">INDEX(AG$25:AG$34,$C38)-INDEX(AG$25:AG$34,$C39)</f>
        <v>-37.953999999999979</v>
      </c>
      <c r="AH38" s="19" cm="1">
        <f t="array" ref="AH38">INDEX(AH$25:AH$34,$C38)-INDEX(AH$25:AH$34,$C39)</f>
        <v>-31.894999999999982</v>
      </c>
      <c r="AI38" s="19" cm="1">
        <f t="array" ref="AI38">INDEX(AI$25:AI$34,$C38)-INDEX(AI$25:AI$34,$C39)</f>
        <v>-37.663999999999987</v>
      </c>
      <c r="AJ38" s="19" cm="1">
        <f t="array" ref="AJ38">INDEX(AJ$25:AJ$34,$C38)-INDEX(AJ$25:AJ$34,$C39)</f>
        <v>-36.910000000000025</v>
      </c>
      <c r="AK38" s="19" cm="1">
        <f t="array" ref="AK38">INDEX(AK$25:AK$34,$C38)-INDEX(AK$25:AK$34,$C39)</f>
        <v>-32.172000000000025</v>
      </c>
      <c r="AL38" s="19" cm="1">
        <f t="array" ref="AL38">INDEX(AL$25:AL$34,$C38)-INDEX(AL$25:AL$34,$C39)</f>
        <v>-28.211000000000013</v>
      </c>
      <c r="AM38" s="19" cm="1">
        <f t="array" ref="AM38">INDEX(AM$25:AM$34,$C38)-INDEX(AM$25:AM$34,$C39)</f>
        <v>-20.444000000000017</v>
      </c>
      <c r="AN38" s="19" cm="1">
        <f t="array" ref="AN38">INDEX(AN$25:AN$34,$C38)-INDEX(AN$25:AN$34,$C39)</f>
        <v>-25.259000000000015</v>
      </c>
      <c r="AO38" s="19" cm="1">
        <f t="array" ref="AO38">INDEX(AO$25:AO$34,$C38)-INDEX(AO$25:AO$34,$C39)</f>
        <v>-28.30400000000003</v>
      </c>
      <c r="AP38" s="19" cm="1">
        <f t="array" ref="AP38">INDEX(AP$25:AP$34,$C38)-INDEX(AP$25:AP$34,$C39)</f>
        <v>-33.613</v>
      </c>
      <c r="AQ38" s="19" cm="1">
        <f t="array" ref="AQ38">INDEX(AQ$25:AQ$34,$C38)-INDEX(AQ$25:AQ$34,$C39)</f>
        <v>-38.225999999999999</v>
      </c>
      <c r="AR38" s="19" cm="1">
        <f t="array" ref="AR38">INDEX(AR$25:AR$34,$C38)-INDEX(AR$25:AR$34,$C39)</f>
        <v>-43.310999999999979</v>
      </c>
      <c r="AS38" s="19" cm="1">
        <f t="array" ref="AS38">INDEX(AS$25:AS$34,$C38)-INDEX(AS$25:AS$34,$C39)</f>
        <v>-41.54400000000004</v>
      </c>
      <c r="AT38" s="19" cm="1">
        <f t="array" ref="AT38">INDEX(AT$25:AT$34,$C38)-INDEX(AT$25:AT$34,$C39)</f>
        <v>-45.841999999999985</v>
      </c>
      <c r="AU38" s="19" cm="1">
        <f t="array" ref="AU38">INDEX(AU$25:AU$34,$C38)-INDEX(AU$25:AU$34,$C39)</f>
        <v>-46.259000000000015</v>
      </c>
      <c r="AV38" s="19" cm="1">
        <f t="array" ref="AV38">INDEX(AV$25:AV$34,$C38)-INDEX(AV$25:AV$34,$C39)</f>
        <v>-43.668999999999983</v>
      </c>
      <c r="AW38" s="19" cm="1">
        <f t="array" ref="AW38">INDEX(AW$25:AW$34,$C38)-INDEX(AW$25:AW$34,$C39)</f>
        <v>-42.18300000000005</v>
      </c>
      <c r="AX38" s="19" cm="1">
        <f t="array" ref="AX38">INDEX(AX$25:AX$34,$C38)-INDEX(AX$25:AX$34,$C39)</f>
        <v>-63.687999999999988</v>
      </c>
      <c r="AY38" s="19" cm="1">
        <f t="array" ref="AY38">INDEX(AY$25:AY$34,$C38)-INDEX(AY$25:AY$34,$C39)</f>
        <v>-62.821000000000026</v>
      </c>
      <c r="AZ38" s="19" cm="1">
        <f t="array" ref="AZ38">INDEX(AZ$25:AZ$34,$C38)-INDEX(AZ$25:AZ$34,$C39)</f>
        <v>-67.408000000000015</v>
      </c>
      <c r="BA38" s="19" cm="1">
        <f t="array" ref="BA38">INDEX(BA$25:BA$34,$C38)-INDEX(BA$25:BA$34,$C39)</f>
        <v>-67.966000000000008</v>
      </c>
      <c r="BB38" s="19" cm="1">
        <f t="array" ref="BB38">INDEX(BB$25:BB$34,$C38)-INDEX(BB$25:BB$34,$C39)</f>
        <v>-65.247000000000014</v>
      </c>
      <c r="BC38" s="19" cm="1">
        <f t="array" ref="BC38">INDEX(BC$25:BC$34,$C38)-INDEX(BC$25:BC$34,$C39)</f>
        <v>-69.55600000000004</v>
      </c>
      <c r="BD38" s="19" cm="1">
        <f t="array" ref="BD38">INDEX(BD$25:BD$34,$C38)-INDEX(BD$25:BD$34,$C39)</f>
        <v>-66.367999999999995</v>
      </c>
      <c r="BE38" s="19" cm="1">
        <f t="array" ref="BE38">INDEX(BE$25:BE$34,$C38)-INDEX(BE$25:BE$34,$C39)</f>
        <v>-70.487000000000023</v>
      </c>
      <c r="BF38" s="19" cm="1">
        <f t="array" ref="BF38">INDEX(BF$25:BF$34,$C38)-INDEX(BF$25:BF$34,$C39)</f>
        <v>-67.184000000000026</v>
      </c>
      <c r="BG38" s="19" cm="1">
        <f t="array" ref="BG38">INDEX(BG$25:BG$34,$C38)-INDEX(BG$25:BG$34,$C39)</f>
        <v>-66.293999999999983</v>
      </c>
      <c r="BH38" s="19" cm="1">
        <f t="array" ref="BH38">INDEX(BH$25:BH$34,$C38)-INDEX(BH$25:BH$34,$C39)</f>
        <v>-67.466999999999985</v>
      </c>
      <c r="BI38" s="19" cm="1">
        <f t="array" ref="BI38">INDEX(BI$25:BI$34,$C38)-INDEX(BI$25:BI$34,$C39)</f>
        <v>-65.169999999999959</v>
      </c>
      <c r="BJ38" s="19" cm="1">
        <f t="array" ref="BJ38">INDEX(BJ$25:BJ$34,$C38)-INDEX(BJ$25:BJ$34,$C39)</f>
        <v>-54.213999999999999</v>
      </c>
      <c r="BK38" s="19" cm="1">
        <f t="array" ref="BK38">INDEX(BK$25:BK$34,$C38)-INDEX(BK$25:BK$34,$C39)</f>
        <v>-38.887</v>
      </c>
      <c r="BL38" s="19" cm="1">
        <f t="array" ref="BL38">INDEX(BL$25:BL$34,$C38)-INDEX(BL$25:BL$34,$C39)</f>
        <v>-16.692000000000007</v>
      </c>
      <c r="BM38" s="19" cm="1">
        <f t="array" ref="BM38">INDEX(BM$25:BM$34,$C38)-INDEX(BM$25:BM$34,$C39)</f>
        <v>-11.706000000000017</v>
      </c>
      <c r="BN38" s="19" cm="1">
        <f t="array" ref="BN38">INDEX(BN$25:BN$34,$C38)-INDEX(BN$25:BN$34,$C39)</f>
        <v>-16.732000000000028</v>
      </c>
      <c r="BO38" s="19" cm="1">
        <f t="array" ref="BO38">INDEX(BO$25:BO$34,$C38)-INDEX(BO$25:BO$34,$C39)</f>
        <v>-15.273000000000081</v>
      </c>
      <c r="BP38" s="19" cm="1">
        <f t="array" ref="BP38">INDEX(BP$25:BP$34,$C38)-INDEX(BP$25:BP$34,$C39)</f>
        <v>-20.06800000000004</v>
      </c>
      <c r="BQ38" s="19" cm="1">
        <f t="array" ref="BQ38">INDEX(BQ$25:BQ$34,$C38)-INDEX(BQ$25:BQ$34,$C39)</f>
        <v>-11.730999999999995</v>
      </c>
      <c r="BR38" s="19" cm="1">
        <f t="array" ref="BR38">INDEX(BR$25:BR$34,$C38)-INDEX(BR$25:BR$34,$C39)</f>
        <v>-2.7930000000000064</v>
      </c>
      <c r="BS38" s="19" cm="1">
        <f t="array" ref="BS38">INDEX(BS$25:BS$34,$C38)-INDEX(BS$25:BS$34,$C39)</f>
        <v>-7.1079999999999472</v>
      </c>
      <c r="BT38" s="19" cm="1">
        <f t="array" ref="BT38">INDEX(BT$25:BT$34,$C38)-INDEX(BT$25:BT$34,$C39)</f>
        <v>-2.9999999999972715E-2</v>
      </c>
      <c r="BU38" s="19" cm="1">
        <f t="array" ref="BU38">INDEX(BU$25:BU$34,$C38)-INDEX(BU$25:BU$34,$C39)</f>
        <v>22.581999999999994</v>
      </c>
      <c r="BV38" s="19" cm="1">
        <f t="array" ref="BV38">INDEX(BV$25:BV$34,$C38)-INDEX(BV$25:BV$34,$C39)</f>
        <v>34.099000000000046</v>
      </c>
      <c r="BW38" s="19" cm="1">
        <f t="array" ref="BW38">INDEX(BW$25:BW$34,$C38)-INDEX(BW$25:BW$34,$C39)</f>
        <v>99.254999999999995</v>
      </c>
      <c r="BX38" s="19" cm="1">
        <f t="array" ref="BX38">INDEX(BX$25:BX$34,$C38)-INDEX(BX$25:BX$34,$C39)</f>
        <v>95.258000000000038</v>
      </c>
      <c r="BY38" s="19" cm="1">
        <f t="array" ref="BY38">INDEX(BY$25:BY$34,$C38)-INDEX(BY$25:BY$34,$C39)</f>
        <v>103.30799999999999</v>
      </c>
      <c r="BZ38" s="19" cm="1">
        <f t="array" ref="BZ38">INDEX(BZ$25:BZ$34,$C38)-INDEX(BZ$25:BZ$34,$C39)</f>
        <v>128.65999999999997</v>
      </c>
      <c r="CA38" s="19" cm="1">
        <f t="array" ref="CA38">INDEX(CA$25:CA$34,$C38)-INDEX(CA$25:CA$34,$C39)</f>
        <v>115.25099999999998</v>
      </c>
      <c r="CB38" s="19" cm="1">
        <f t="array" ref="CB38">INDEX(CB$25:CB$34,$C38)-INDEX(CB$25:CB$34,$C39)</f>
        <v>73.79099999999994</v>
      </c>
      <c r="CC38" s="19" cm="1">
        <f t="array" ref="CC38">INDEX(CC$25:CC$34,$C38)-INDEX(CC$25:CC$34,$C39)</f>
        <v>6.9479999999999791</v>
      </c>
      <c r="CD38" s="19" cm="1">
        <f t="array" ref="CD38">INDEX(CD$25:CD$34,$C38)-INDEX(CD$25:CD$34,$C39)</f>
        <v>-4.5149999999999864</v>
      </c>
      <c r="CE38" s="19" cm="1">
        <f t="array" ref="CE38">INDEX(CE$25:CE$34,$C38)-INDEX(CE$25:CE$34,$C39)</f>
        <v>-5.6700000000000159</v>
      </c>
      <c r="CF38" s="19" cm="1">
        <f t="array" ref="CF38">INDEX(CF$25:CF$34,$C38)-INDEX(CF$25:CF$34,$C39)</f>
        <v>-24.34699999999998</v>
      </c>
      <c r="CG38" s="19" cm="1">
        <f t="array" ref="CG38">INDEX(CG$25:CG$34,$C38)-INDEX(CG$25:CG$34,$C39)</f>
        <v>-23.875</v>
      </c>
      <c r="CH38" s="19" cm="1">
        <f t="array" ref="CH38">INDEX(CH$25:CH$34,$C38)-INDEX(CH$25:CH$34,$C39)</f>
        <v>-28.712999999999965</v>
      </c>
      <c r="CI38" s="19" cm="1">
        <f t="array" ref="CI38">INDEX(CI$25:CI$34,$C38)-INDEX(CI$25:CI$34,$C39)</f>
        <v>-27.231000000000023</v>
      </c>
      <c r="CJ38" s="19" cm="1">
        <f t="array" ref="CJ38">INDEX(CJ$25:CJ$34,$C38)-INDEX(CJ$25:CJ$34,$C39)</f>
        <v>-34.320999999999998</v>
      </c>
      <c r="CK38" s="19" cm="1">
        <f t="array" ref="CK38">INDEX(CK$25:CK$34,$C38)-INDEX(CK$25:CK$34,$C39)</f>
        <v>-34.824999999999989</v>
      </c>
      <c r="CL38" s="19" cm="1">
        <f t="array" ref="CL38">INDEX(CL$25:CL$34,$C38)-INDEX(CL$25:CL$34,$C39)</f>
        <v>-32.540999999999997</v>
      </c>
      <c r="CM38" s="19" cm="1">
        <f t="array" ref="CM38">INDEX(CM$25:CM$34,$C38)-INDEX(CM$25:CM$34,$C39)</f>
        <v>-24.954999999999984</v>
      </c>
      <c r="CN38" s="19" cm="1">
        <f t="array" ref="CN38">INDEX(CN$25:CN$34,$C38)-INDEX(CN$25:CN$34,$C39)</f>
        <v>-22.02000000000001</v>
      </c>
      <c r="CO38" s="19" cm="1">
        <f t="array" ref="CO38">INDEX(CO$25:CO$34,$C38)-INDEX(CO$25:CO$34,$C39)</f>
        <v>-29.744999999999976</v>
      </c>
      <c r="CP38" s="19" cm="1">
        <f t="array" ref="CP38">INDEX(CP$25:CP$34,$C38)-INDEX(CP$25:CP$34,$C39)</f>
        <v>-29.259000000000015</v>
      </c>
      <c r="CQ38" s="19" cm="1">
        <f t="array" ref="CQ38">INDEX(CQ$25:CQ$34,$C38)-INDEX(CQ$25:CQ$34,$C39)</f>
        <v>-25.431999999999988</v>
      </c>
      <c r="CR38" s="19" cm="1">
        <f t="array" ref="CR38">INDEX(CR$25:CR$34,$C38)-INDEX(CR$25:CR$34,$C39)</f>
        <v>-27.343999999999994</v>
      </c>
      <c r="CS38" s="19" cm="1">
        <f t="array" ref="CS38">INDEX(CS$25:CS$34,$C38)-INDEX(CS$25:CS$34,$C39)</f>
        <v>-28.328000000000003</v>
      </c>
      <c r="CT38" s="19" cm="1">
        <f t="array" ref="CT38">INDEX(CT$25:CT$34,$C38)-INDEX(CT$25:CT$34,$C39)</f>
        <v>-27.737000000000023</v>
      </c>
      <c r="CU38" s="19" cm="1">
        <f t="array" ref="CU38">INDEX(CU$25:CU$34,$C38)-INDEX(CU$25:CU$34,$C39)</f>
        <v>-27.195999999999998</v>
      </c>
      <c r="CV38" s="19" cm="1">
        <f t="array" ref="CV38">INDEX(CV$25:CV$34,$C38)-INDEX(CV$25:CV$34,$C39)</f>
        <v>-25.467000000000013</v>
      </c>
      <c r="CW38" s="19" cm="1">
        <f t="array" ref="CW38">INDEX(CW$25:CW$34,$C38)-INDEX(CW$25:CW$34,$C39)</f>
        <v>-22.915999999999997</v>
      </c>
      <c r="CX38" s="19" cm="1">
        <f t="array" ref="CX38">INDEX(CX$25:CX$34,$C38)-INDEX(CX$25:CX$34,$C39)</f>
        <v>-23.705999999999989</v>
      </c>
      <c r="CY38" s="19" cm="1">
        <f t="array" ref="CY38">INDEX(CY$25:CY$34,$C38)-INDEX(CY$25:CY$34,$C39)</f>
        <v>-25.492999999999995</v>
      </c>
      <c r="CZ38" s="19" cm="1">
        <f t="array" ref="CZ38">INDEX(CZ$25:CZ$34,$C38)-INDEX(CZ$25:CZ$34,$C39)</f>
        <v>-25.559000000000026</v>
      </c>
      <c r="DA38" s="19" cm="1">
        <f t="array" ref="DA38">INDEX(DA$25:DA$34,$C38)-INDEX(DA$25:DA$34,$C39)</f>
        <v>-25.127999999999986</v>
      </c>
      <c r="DB38" s="19" cm="1">
        <f t="array" ref="DB38">INDEX(DB$25:DB$34,$C38)-INDEX(DB$25:DB$34,$C39)</f>
        <v>-24.848000000000013</v>
      </c>
      <c r="DC38" s="19" cm="1">
        <f t="array" ref="DC38">INDEX(DC$25:DC$34,$C38)-INDEX(DC$25:DC$34,$C39)</f>
        <v>-24.504999999999995</v>
      </c>
      <c r="DD38" s="19" cm="1">
        <f t="array" ref="DD38">INDEX(DD$25:DD$34,$C38)-INDEX(DD$25:DD$34,$C39)</f>
        <v>-26.096000000000004</v>
      </c>
      <c r="DE38" s="19" cm="1">
        <f t="array" ref="DE38">INDEX(DE$25:DE$34,$C38)-INDEX(DE$25:DE$34,$C39)</f>
        <v>-27.177000000000021</v>
      </c>
      <c r="DF38" s="19" cm="1">
        <f t="array" ref="DF38">INDEX(DF$25:DF$34,$C38)-INDEX(DF$25:DF$34,$C39)</f>
        <v>-30.716000000000008</v>
      </c>
      <c r="DG38" s="19" cm="1">
        <f t="array" ref="DG38">INDEX(DG$25:DG$34,$C38)-INDEX(DG$25:DG$34,$C39)</f>
        <v>-32.326999999999998</v>
      </c>
      <c r="DH38" s="19" cm="1">
        <f t="array" ref="DH38">INDEX(DH$25:DH$34,$C38)-INDEX(DH$25:DH$34,$C39)</f>
        <v>-31.989000000000004</v>
      </c>
      <c r="DI38" s="19" cm="1">
        <f t="array" ref="DI38">INDEX(DI$25:DI$34,$C38)-INDEX(DI$25:DI$34,$C39)</f>
        <v>-32.522999999999996</v>
      </c>
      <c r="DJ38" s="19" cm="1">
        <f t="array" ref="DJ38">INDEX(DJ$25:DJ$34,$C38)-INDEX(DJ$25:DJ$34,$C39)</f>
        <v>-32.819000000000017</v>
      </c>
      <c r="DK38" s="19" cm="1">
        <f t="array" ref="DK38">INDEX(DK$25:DK$34,$C38)-INDEX(DK$25:DK$34,$C39)</f>
        <v>-31.579999999999984</v>
      </c>
      <c r="DL38" s="19" cm="1">
        <f t="array" ref="DL38">INDEX(DL$25:DL$34,$C38)-INDEX(DL$25:DL$34,$C39)</f>
        <v>-34.045999999999992</v>
      </c>
      <c r="DM38" s="19" cm="1">
        <f t="array" ref="DM38">INDEX(DM$25:DM$34,$C38)-INDEX(DM$25:DM$34,$C39)</f>
        <v>-36.680000000000007</v>
      </c>
      <c r="DN38" s="19" cm="1">
        <f t="array" ref="DN38">INDEX(DN$25:DN$34,$C38)-INDEX(DN$25:DN$34,$C39)</f>
        <v>-37.713999999999999</v>
      </c>
      <c r="DO38" s="19" cm="1">
        <f t="array" ref="DO38">INDEX(DO$25:DO$34,$C38)-INDEX(DO$25:DO$34,$C39)</f>
        <v>-37.14700000000002</v>
      </c>
      <c r="DP38" s="19" cm="1">
        <f t="array" ref="DP38">INDEX(DP$25:DP$34,$C38)-INDEX(DP$25:DP$34,$C39)</f>
        <v>-38.447000000000003</v>
      </c>
      <c r="DQ38" s="19" cm="1">
        <f t="array" ref="DQ38">INDEX(DQ$25:DQ$34,$C38)-INDEX(DQ$25:DQ$34,$C39)</f>
        <v>-38.760999999999996</v>
      </c>
      <c r="DR38" s="19" cm="1">
        <f t="array" ref="DR38">INDEX(DR$25:DR$34,$C38)-INDEX(DR$25:DR$34,$C39)</f>
        <v>-41.062000000000012</v>
      </c>
      <c r="DS38" s="19" cm="1">
        <f t="array" ref="DS38">INDEX(DS$25:DS$34,$C38)-INDEX(DS$25:DS$34,$C39)</f>
        <v>-42.782000000000011</v>
      </c>
      <c r="DT38" s="19" cm="1">
        <f t="array" ref="DT38">INDEX(DT$25:DT$34,$C38)-INDEX(DT$25:DT$34,$C39)</f>
        <v>-41.162000000000006</v>
      </c>
      <c r="DU38" s="19" cm="1">
        <f t="array" ref="DU38">INDEX(DU$25:DU$34,$C38)-INDEX(DU$25:DU$34,$C39)</f>
        <v>-38.158000000000015</v>
      </c>
      <c r="DV38" s="19" cm="1">
        <f t="array" ref="DV38">INDEX(DV$25:DV$34,$C38)-INDEX(DV$25:DV$34,$C39)</f>
        <v>-38.594000000000023</v>
      </c>
      <c r="DW38" s="19" cm="1">
        <f t="array" ref="DW38">INDEX(DW$25:DW$34,$C38)-INDEX(DW$25:DW$34,$C39)</f>
        <v>-38.551999999999992</v>
      </c>
      <c r="DX38" s="19" cm="1">
        <f t="array" ref="DX38">INDEX(DX$25:DX$34,$C38)-INDEX(DX$25:DX$34,$C39)</f>
        <v>-36.109000000000009</v>
      </c>
      <c r="DY38" s="19" cm="1">
        <f t="array" ref="DY38">INDEX(DY$25:DY$34,$C38)-INDEX(DY$25:DY$34,$C39)</f>
        <v>-37.794000000000011</v>
      </c>
      <c r="DZ38" s="19" cm="1">
        <f t="array" ref="DZ38">INDEX(DZ$25:DZ$34,$C38)-INDEX(DZ$25:DZ$34,$C39)</f>
        <v>-46.460999999999984</v>
      </c>
      <c r="EA38" s="19" cm="1">
        <f t="array" ref="EA38">INDEX(EA$25:EA$34,$C38)-INDEX(EA$25:EA$34,$C39)</f>
        <v>-46.072000000000003</v>
      </c>
      <c r="EB38" s="19" cm="1">
        <f t="array" ref="EB38">INDEX(EB$25:EB$34,$C38)-INDEX(EB$25:EB$34,$C39)</f>
        <v>-45.894000000000005</v>
      </c>
      <c r="EC38" s="19" cm="1">
        <f t="array" ref="EC38">INDEX(EC$25:EC$34,$C38)-INDEX(EC$25:EC$34,$C39)</f>
        <v>-43.958999999999975</v>
      </c>
      <c r="ED38" s="19" cm="1">
        <f t="array" ref="ED38">INDEX(ED$25:ED$34,$C38)-INDEX(ED$25:ED$34,$C39)</f>
        <v>-45.881</v>
      </c>
      <c r="EE38" s="19" cm="1">
        <f t="array" ref="EE38">INDEX(EE$25:EE$34,$C38)-INDEX(EE$25:EE$34,$C39)</f>
        <v>-43.036999999999978</v>
      </c>
      <c r="EF38" s="19" cm="1">
        <f t="array" ref="EF38">INDEX(EF$25:EF$34,$C38)-INDEX(EF$25:EF$34,$C39)</f>
        <v>-46.085999999999984</v>
      </c>
      <c r="EG38" s="19" cm="1">
        <f t="array" ref="EG38">INDEX(EG$25:EG$34,$C38)-INDEX(EG$25:EG$34,$C39)</f>
        <v>-45.687999999999988</v>
      </c>
      <c r="EH38" s="19" cm="1">
        <f t="array" ref="EH38">INDEX(EH$25:EH$34,$C38)-INDEX(EH$25:EH$34,$C39)</f>
        <v>-44.697000000000003</v>
      </c>
      <c r="EI38" s="19" cm="1">
        <f t="array" ref="EI38">INDEX(EI$25:EI$34,$C38)-INDEX(EI$25:EI$34,$C39)</f>
        <v>-44.259999999999991</v>
      </c>
      <c r="EJ38" s="19" cm="1">
        <f t="array" ref="EJ38">INDEX(EJ$25:EJ$34,$C38)-INDEX(EJ$25:EJ$34,$C39)</f>
        <v>-41.957999999999998</v>
      </c>
      <c r="EK38" s="19" cm="1">
        <f t="array" ref="EK38">INDEX(EK$25:EK$34,$C38)-INDEX(EK$25:EK$34,$C39)</f>
        <v>-42.996000000000009</v>
      </c>
      <c r="EL38" s="19" cm="1">
        <f t="array" ref="EL38">INDEX(EL$25:EL$34,$C38)-INDEX(EL$25:EL$34,$C39)</f>
        <v>-45.325000000000017</v>
      </c>
      <c r="EM38" s="19" cm="1">
        <f t="array" ref="EM38">INDEX(EM$25:EM$34,$C38)-INDEX(EM$25:EM$34,$C39)</f>
        <v>-47.210999999999984</v>
      </c>
      <c r="EN38" s="19" cm="1">
        <f t="array" ref="EN38">INDEX(EN$25:EN$34,$C38)-INDEX(EN$25:EN$34,$C39)</f>
        <v>-49.802999999999997</v>
      </c>
      <c r="EO38" s="19" cm="1">
        <f t="array" ref="EO38">INDEX(EO$25:EO$34,$C38)-INDEX(EO$25:EO$34,$C39)</f>
        <v>-48.602000000000004</v>
      </c>
      <c r="EP38" s="19" cm="1">
        <f t="array" ref="EP38">INDEX(EP$25:EP$34,$C38)-INDEX(EP$25:EP$34,$C39)</f>
        <v>-50.080999999999989</v>
      </c>
      <c r="EQ38" s="19" cm="1">
        <f t="array" ref="EQ38">INDEX(EQ$25:EQ$34,$C38)-INDEX(EQ$25:EQ$34,$C39)</f>
        <v>-48.994</v>
      </c>
      <c r="ER38" s="19" cm="1">
        <f t="array" ref="ER38">INDEX(ER$25:ER$34,$C38)-INDEX(ER$25:ER$34,$C39)</f>
        <v>-48.760000000000019</v>
      </c>
      <c r="ES38" s="19" cm="1">
        <f t="array" ref="ES38">INDEX(ES$25:ES$34,$C38)-INDEX(ES$25:ES$34,$C39)</f>
        <v>-45.269000000000005</v>
      </c>
      <c r="ET38" s="19" cm="1">
        <f t="array" ref="ET38">INDEX(ET$25:ET$34,$C38)-INDEX(ET$25:ET$34,$C39)</f>
        <v>-43.52600000000001</v>
      </c>
      <c r="EU38" s="19" cm="1">
        <f t="array" ref="EU38">INDEX(EU$25:EU$34,$C38)-INDEX(EU$25:EU$34,$C39)</f>
        <v>-43.588999999999999</v>
      </c>
      <c r="EV38" s="19" cm="1">
        <f t="array" ref="EV38">INDEX(EV$25:EV$34,$C38)-INDEX(EV$25:EV$34,$C39)</f>
        <v>-46.640999999999991</v>
      </c>
      <c r="EW38" s="19" cm="1">
        <f t="array" ref="EW38">INDEX(EW$25:EW$34,$C38)-INDEX(EW$25:EW$34,$C39)</f>
        <v>-42.830999999999989</v>
      </c>
      <c r="EX38" s="19" cm="1">
        <f t="array" ref="EX38">INDEX(EX$25:EX$34,$C38)-INDEX(EX$25:EX$34,$C39)</f>
        <v>-43.12299999999999</v>
      </c>
      <c r="EY38" s="19" cm="1">
        <f t="array" ref="EY38">INDEX(EY$25:EY$34,$C38)-INDEX(EY$25:EY$34,$C39)</f>
        <v>-42.752999999999986</v>
      </c>
      <c r="EZ38" s="19" cm="1">
        <f t="array" ref="EZ38">INDEX(EZ$25:EZ$34,$C38)-INDEX(EZ$25:EZ$34,$C39)</f>
        <v>-47.721000000000004</v>
      </c>
      <c r="FA38" s="19" cm="1">
        <f t="array" ref="FA38">INDEX(FA$25:FA$34,$C38)-INDEX(FA$25:FA$34,$C39)</f>
        <v>-47.545999999999992</v>
      </c>
      <c r="FB38" s="19" cm="1">
        <f t="array" ref="FB38">INDEX(FB$25:FB$34,$C38)-INDEX(FB$25:FB$34,$C39)</f>
        <v>-44.031000000000006</v>
      </c>
      <c r="FC38" s="19" cm="1">
        <f t="array" ref="FC38">INDEX(FC$25:FC$34,$C38)-INDEX(FC$25:FC$34,$C39)</f>
        <v>-41.350000000000023</v>
      </c>
      <c r="FD38" s="19" cm="1">
        <f t="array" ref="FD38">INDEX(FD$25:FD$34,$C38)-INDEX(FD$25:FD$34,$C39)</f>
        <v>-38.006</v>
      </c>
      <c r="FE38" s="19" cm="1">
        <f t="array" ref="FE38">INDEX(FE$25:FE$34,$C38)-INDEX(FE$25:FE$34,$C39)</f>
        <v>-38.933000000000021</v>
      </c>
      <c r="FF38" s="19" cm="1">
        <f t="array" ref="FF38">INDEX(FF$25:FF$34,$C38)-INDEX(FF$25:FF$34,$C39)</f>
        <v>-40.936999999999983</v>
      </c>
      <c r="FG38" s="19" cm="1">
        <f t="array" ref="FG38">INDEX(FG$25:FG$34,$C38)-INDEX(FG$25:FG$34,$C39)</f>
        <v>-43.021999999999991</v>
      </c>
      <c r="FH38" s="19" cm="1">
        <f t="array" ref="FH38">INDEX(FH$25:FH$34,$C38)-INDEX(FH$25:FH$34,$C39)</f>
        <v>-45.072000000000003</v>
      </c>
      <c r="FI38" s="19" cm="1">
        <f t="array" ref="FI38">INDEX(FI$25:FI$34,$C38)-INDEX(FI$25:FI$34,$C39)</f>
        <v>-45.623999999999995</v>
      </c>
      <c r="FJ38" s="19" cm="1">
        <f t="array" ref="FJ38">INDEX(FJ$25:FJ$34,$C38)-INDEX(FJ$25:FJ$34,$C39)</f>
        <v>-43.73599999999999</v>
      </c>
      <c r="FK38" s="19" cm="1">
        <f t="array" ref="FK38">INDEX(FK$25:FK$34,$C38)-INDEX(FK$25:FK$34,$C39)</f>
        <v>-41.98599999999999</v>
      </c>
      <c r="FL38" s="19" cm="1">
        <f t="array" ref="FL38">INDEX(FL$25:FL$34,$C38)-INDEX(FL$25:FL$34,$C39)</f>
        <v>-43.561999999999983</v>
      </c>
      <c r="FM38" s="19" cm="1">
        <f t="array" ref="FM38">INDEX(FM$25:FM$34,$C38)-INDEX(FM$25:FM$34,$C39)</f>
        <v>-47.764999999999986</v>
      </c>
      <c r="FN38" s="19" cm="1">
        <f t="array" ref="FN38">INDEX(FN$25:FN$34,$C38)-INDEX(FN$25:FN$34,$C39)</f>
        <v>-43.527000000000015</v>
      </c>
      <c r="FO38" s="19" cm="1">
        <f t="array" ref="FO38">INDEX(FO$25:FO$34,$C38)-INDEX(FO$25:FO$34,$C39)</f>
        <v>-35.207999999999998</v>
      </c>
      <c r="FP38" s="19" cm="1">
        <f t="array" ref="FP38">INDEX(FP$25:FP$34,$C38)-INDEX(FP$25:FP$34,$C39)</f>
        <v>-31.430000000000007</v>
      </c>
      <c r="FQ38" s="19" cm="1">
        <f t="array" ref="FQ38">INDEX(FQ$25:FQ$34,$C38)-INDEX(FQ$25:FQ$34,$C39)</f>
        <v>-29.792000000000002</v>
      </c>
      <c r="FR38" s="19" cm="1">
        <f t="array" ref="FR38">INDEX(FR$25:FR$34,$C38)-INDEX(FR$25:FR$34,$C39)</f>
        <v>-29.308999999999997</v>
      </c>
      <c r="FS38" s="19" cm="1">
        <f t="array" ref="FS38">INDEX(FS$25:FS$34,$C38)-INDEX(FS$25:FS$34,$C39)</f>
        <v>-29.728000000000009</v>
      </c>
      <c r="FT38" s="19" cm="1">
        <f t="array" ref="FT38">INDEX(FT$25:FT$34,$C38)-INDEX(FT$25:FT$34,$C39)</f>
        <v>-24.26400000000001</v>
      </c>
      <c r="FU38" s="19" cm="1">
        <f t="array" ref="FU38">INDEX(FU$25:FU$34,$C38)-INDEX(FU$25:FU$34,$C39)</f>
        <v>-27.311000000000007</v>
      </c>
      <c r="FV38" s="19" cm="1">
        <f t="array" ref="FV38">INDEX(FV$25:FV$34,$C38)-INDEX(FV$25:FV$34,$C39)</f>
        <v>-26.868000000000023</v>
      </c>
      <c r="FW38" s="19" cm="1">
        <f t="array" ref="FW38">INDEX(FW$25:FW$34,$C38)-INDEX(FW$25:FW$34,$C39)</f>
        <v>-21.811000000000007</v>
      </c>
      <c r="FX38" s="19" cm="1">
        <f t="array" ref="FX38">INDEX(FX$25:FX$34,$C38)-INDEX(FX$25:FX$34,$C39)</f>
        <v>-22.043999999999983</v>
      </c>
      <c r="FY38" s="19" cm="1">
        <f t="array" ref="FY38">INDEX(FY$25:FY$34,$C38)-INDEX(FY$25:FY$34,$C39)</f>
        <v>-20.653999999999996</v>
      </c>
      <c r="FZ38" s="19" cm="1">
        <f t="array" ref="FZ38">INDEX(FZ$25:FZ$34,$C38)-INDEX(FZ$25:FZ$34,$C39)</f>
        <v>-19.835000000000008</v>
      </c>
      <c r="GA38" s="19" cm="1">
        <f t="array" ref="GA38">INDEX(GA$25:GA$34,$C38)-INDEX(GA$25:GA$34,$C39)</f>
        <v>-18.435999999999979</v>
      </c>
      <c r="GB38" s="19" cm="1">
        <f t="array" ref="GB38">INDEX(GB$25:GB$34,$C38)-INDEX(GB$25:GB$34,$C39)</f>
        <v>-17.376000000000005</v>
      </c>
      <c r="GC38" s="19" cm="1">
        <f t="array" ref="GC38">INDEX(GC$25:GC$34,$C38)-INDEX(GC$25:GC$34,$C39)</f>
        <v>-18.710000000000008</v>
      </c>
      <c r="GD38" s="19" cm="1">
        <f t="array" ref="GD38">INDEX(GD$25:GD$34,$C38)-INDEX(GD$25:GD$34,$C39)</f>
        <v>-17.304000000000002</v>
      </c>
      <c r="GE38" s="19" cm="1">
        <f t="array" ref="GE38">INDEX(GE$25:GE$34,$C38)-INDEX(GE$25:GE$34,$C39)</f>
        <v>-18.698000000000008</v>
      </c>
      <c r="GF38" s="19" cm="1">
        <f t="array" ref="GF38">INDEX(GF$25:GF$34,$C38)-INDEX(GF$25:GF$34,$C39)</f>
        <v>-17.146999999999991</v>
      </c>
      <c r="GG38" s="19" cm="1">
        <f t="array" ref="GG38">INDEX(GG$25:GG$34,$C38)-INDEX(GG$25:GG$34,$C39)</f>
        <v>-17.38900000000001</v>
      </c>
      <c r="GH38" s="19" cm="1">
        <f t="array" ref="GH38">INDEX(GH$25:GH$34,$C38)-INDEX(GH$25:GH$34,$C39)</f>
        <v>-18.456000000000017</v>
      </c>
      <c r="GI38" s="19" cm="1">
        <f t="array" ref="GI38">INDEX(GI$25:GI$34,$C38)-INDEX(GI$25:GI$34,$C39)</f>
        <v>-18.597000000000008</v>
      </c>
      <c r="GJ38" s="19" cm="1">
        <f t="array" ref="GJ38">INDEX(GJ$25:GJ$34,$C38)-INDEX(GJ$25:GJ$34,$C39)</f>
        <v>-19.551999999999992</v>
      </c>
      <c r="GK38" s="19" cm="1">
        <f t="array" ref="GK38">INDEX(GK$25:GK$34,$C38)-INDEX(GK$25:GK$34,$C39)</f>
        <v>-20.214999999999975</v>
      </c>
      <c r="GL38" s="19" cm="1">
        <f t="array" ref="GL38">INDEX(GL$25:GL$34,$C38)-INDEX(GL$25:GL$34,$C39)</f>
        <v>-19.554999999999978</v>
      </c>
      <c r="GM38" s="19" cm="1">
        <f t="array" ref="GM38">INDEX(GM$25:GM$34,$C38)-INDEX(GM$25:GM$34,$C39)</f>
        <v>-21.281999999999982</v>
      </c>
      <c r="GN38" s="19" cm="1">
        <f t="array" ref="GN38">INDEX(GN$25:GN$34,$C38)-INDEX(GN$25:GN$34,$C39)</f>
        <v>-22.00200000000001</v>
      </c>
      <c r="GO38" s="19" cm="1">
        <f t="array" ref="GO38">INDEX(GO$25:GO$34,$C38)-INDEX(GO$25:GO$34,$C39)</f>
        <v>-24.484000000000009</v>
      </c>
      <c r="GP38" s="19" cm="1">
        <f t="array" ref="GP38">INDEX(GP$25:GP$34,$C38)-INDEX(GP$25:GP$34,$C39)</f>
        <v>-19.341000000000008</v>
      </c>
      <c r="GQ38" s="19" cm="1">
        <f t="array" ref="GQ38">INDEX(GQ$25:GQ$34,$C38)-INDEX(GQ$25:GQ$34,$C39)</f>
        <v>-18.521000000000015</v>
      </c>
      <c r="GR38" s="19" cm="1">
        <f t="array" ref="GR38">INDEX(GR$25:GR$34,$C38)-INDEX(GR$25:GR$34,$C39)</f>
        <v>-16.500000000000028</v>
      </c>
      <c r="GS38" s="19" cm="1">
        <f t="array" ref="GS38">INDEX(GS$25:GS$34,$C38)-INDEX(GS$25:GS$34,$C39)</f>
        <v>-16.500999999999976</v>
      </c>
      <c r="GT38" s="19" cm="1">
        <f t="array" ref="GT38">INDEX(GT$25:GT$34,$C38)-INDEX(GT$25:GT$34,$C39)</f>
        <v>-19.023000000000025</v>
      </c>
      <c r="GU38" s="19" cm="1">
        <f t="array" ref="GU38">INDEX(GU$25:GU$34,$C38)-INDEX(GU$25:GU$34,$C39)</f>
        <v>-19.840000000000003</v>
      </c>
      <c r="GV38" s="19" cm="1">
        <f t="array" ref="GV38">INDEX(GV$25:GV$34,$C38)-INDEX(GV$25:GV$34,$C39)</f>
        <v>-20.981999999999999</v>
      </c>
      <c r="GW38" s="19" cm="1">
        <f t="array" ref="GW38">INDEX(GW$25:GW$34,$C38)-INDEX(GW$25:GW$34,$C39)</f>
        <v>-19.850999999999999</v>
      </c>
      <c r="GX38" s="19" cm="1">
        <f t="array" ref="GX38">INDEX(GX$25:GX$34,$C38)-INDEX(GX$25:GX$34,$C39)</f>
        <v>-16.800000000000011</v>
      </c>
      <c r="GY38" s="19" cm="1">
        <f t="array" ref="GY38">INDEX(GY$25:GY$34,$C38)-INDEX(GY$25:GY$34,$C39)</f>
        <v>-20.326000000000022</v>
      </c>
      <c r="GZ38" s="19" cm="1">
        <f t="array" ref="GZ38">INDEX(GZ$25:GZ$34,$C38)-INDEX(GZ$25:GZ$34,$C39)</f>
        <v>-24.546000000000021</v>
      </c>
      <c r="HA38" s="19" cm="1">
        <f t="array" ref="HA38">INDEX(HA$25:HA$34,$C38)-INDEX(HA$25:HA$34,$C39)</f>
        <v>-24.808999999999997</v>
      </c>
      <c r="HB38" s="19" cm="1">
        <f t="array" ref="HB38">INDEX(HB$25:HB$34,$C38)-INDEX(HB$25:HB$34,$C39)</f>
        <v>-27.523000000000025</v>
      </c>
      <c r="HC38" s="19" cm="1">
        <f t="array" ref="HC38">INDEX(HC$25:HC$34,$C38)-INDEX(HC$25:HC$34,$C39)</f>
        <v>-23.661999999999978</v>
      </c>
      <c r="HD38" s="19" cm="1">
        <f t="array" ref="HD38">INDEX(HD$25:HD$34,$C38)-INDEX(HD$25:HD$34,$C39)</f>
        <v>-25.558999999999997</v>
      </c>
      <c r="HE38" s="19" cm="1">
        <f t="array" ref="HE38">INDEX(HE$25:HE$34,$C38)-INDEX(HE$25:HE$34,$C39)</f>
        <v>-28.963000000000022</v>
      </c>
      <c r="HF38" s="19" cm="1">
        <f t="array" ref="HF38">INDEX(HF$25:HF$34,$C38)-INDEX(HF$25:HF$34,$C39)</f>
        <v>-35.137</v>
      </c>
      <c r="HG38" s="19" cm="1">
        <f t="array" ref="HG38">INDEX(HG$25:HG$34,$C38)-INDEX(HG$25:HG$34,$C39)</f>
        <v>-33.697000000000003</v>
      </c>
      <c r="HH38" s="19" cm="1">
        <f t="array" ref="HH38">INDEX(HH$25:HH$34,$C38)-INDEX(HH$25:HH$34,$C39)</f>
        <v>-34.829000000000008</v>
      </c>
      <c r="HI38" s="19" cm="1">
        <f t="array" ref="HI38">INDEX(HI$25:HI$34,$C38)-INDEX(HI$25:HI$34,$C39)</f>
        <v>-37.10299999999998</v>
      </c>
      <c r="HJ38" s="19" cm="1">
        <f t="array" ref="HJ38">INDEX(HJ$25:HJ$34,$C38)-INDEX(HJ$25:HJ$34,$C39)</f>
        <v>-36.972000000000037</v>
      </c>
      <c r="HK38" s="19" cm="1">
        <f t="array" ref="HK38">INDEX(HK$25:HK$34,$C38)-INDEX(HK$25:HK$34,$C39)</f>
        <v>-37.67300000000003</v>
      </c>
      <c r="HL38" s="19" cm="1">
        <f t="array" ref="HL38">INDEX(HL$25:HL$34,$C38)-INDEX(HL$25:HL$34,$C39)</f>
        <v>-38.104000000000013</v>
      </c>
      <c r="HM38" s="19" cm="1">
        <f t="array" ref="HM38">INDEX(HM$25:HM$34,$C38)-INDEX(HM$25:HM$34,$C39)</f>
        <v>-38.366999999999962</v>
      </c>
      <c r="HN38" s="19" cm="1">
        <f t="array" ref="HN38">INDEX(HN$25:HN$34,$C38)-INDEX(HN$25:HN$34,$C39)</f>
        <v>-38.923000000000002</v>
      </c>
      <c r="HO38" s="19" cm="1">
        <f t="array" ref="HO38">INDEX(HO$25:HO$34,$C38)-INDEX(HO$25:HO$34,$C39)</f>
        <v>-32.558000000000021</v>
      </c>
      <c r="HP38" s="19" cm="1">
        <f t="array" ref="HP38">INDEX(HP$25:HP$34,$C38)-INDEX(HP$25:HP$34,$C39)</f>
        <v>-37.640000000000015</v>
      </c>
      <c r="HQ38" s="19" cm="1">
        <f t="array" ref="HQ38">INDEX(HQ$25:HQ$34,$C38)-INDEX(HQ$25:HQ$34,$C39)</f>
        <v>-41.495000000000005</v>
      </c>
      <c r="HR38" s="19" cm="1">
        <f t="array" ref="HR38">INDEX(HR$25:HR$34,$C38)-INDEX(HR$25:HR$34,$C39)</f>
        <v>-38.539999999999992</v>
      </c>
      <c r="HS38" s="19" cm="1">
        <f t="array" ref="HS38">INDEX(HS$25:HS$34,$C38)-INDEX(HS$25:HS$34,$C39)</f>
        <v>-37.29000000000002</v>
      </c>
      <c r="HT38" s="19" cm="1">
        <f t="array" ref="HT38">INDEX(HT$25:HT$34,$C38)-INDEX(HT$25:HT$34,$C39)</f>
        <v>-33.766999999999996</v>
      </c>
      <c r="HU38" s="19" cm="1">
        <f t="array" ref="HU38">INDEX(HU$25:HU$34,$C38)-INDEX(HU$25:HU$34,$C39)</f>
        <v>-35.218000000000018</v>
      </c>
      <c r="HV38" s="19" cm="1">
        <f t="array" ref="HV38">INDEX(HV$25:HV$34,$C38)-INDEX(HV$25:HV$34,$C39)</f>
        <v>-38.19399999999996</v>
      </c>
      <c r="HW38" s="19" cm="1">
        <f t="array" ref="HW38">INDEX(HW$25:HW$34,$C38)-INDEX(HW$25:HW$34,$C39)</f>
        <v>-34.19300000000004</v>
      </c>
      <c r="HX38" s="19" cm="1">
        <f t="array" ref="HX38">INDEX(HX$25:HX$34,$C38)-INDEX(HX$25:HX$34,$C39)</f>
        <v>-35.827999999999975</v>
      </c>
      <c r="HY38" s="19" cm="1">
        <f t="array" ref="HY38">INDEX(HY$25:HY$34,$C38)-INDEX(HY$25:HY$34,$C39)</f>
        <v>-38.484000000000009</v>
      </c>
      <c r="HZ38" s="19" cm="1">
        <f t="array" ref="HZ38">INDEX(HZ$25:HZ$34,$C38)-INDEX(HZ$25:HZ$34,$C39)</f>
        <v>-39.943000000000012</v>
      </c>
      <c r="IA38" s="19" cm="1">
        <f t="array" ref="IA38">INDEX(IA$25:IA$34,$C38)-INDEX(IA$25:IA$34,$C39)</f>
        <v>-38.230999999999966</v>
      </c>
      <c r="IB38" s="19" cm="1">
        <f t="array" ref="IB38">INDEX(IB$25:IB$34,$C38)-INDEX(IB$25:IB$34,$C39)</f>
        <v>-30.701999999999998</v>
      </c>
      <c r="IC38" s="19" cm="1">
        <f t="array" ref="IC38">INDEX(IC$25:IC$34,$C38)-INDEX(IC$25:IC$34,$C39)</f>
        <v>-27.599000000000046</v>
      </c>
      <c r="ID38" s="19" cm="1">
        <f t="array" ref="ID38">INDEX(ID$25:ID$34,$C38)-INDEX(ID$25:ID$34,$C39)</f>
        <v>-16.408000000000015</v>
      </c>
      <c r="IE38" s="19" cm="1">
        <f t="array" ref="IE38">INDEX(IE$25:IE$34,$C38)-INDEX(IE$25:IE$34,$C39)</f>
        <v>-20.843000000000018</v>
      </c>
      <c r="IF38" s="19" cm="1">
        <f t="array" ref="IF38">INDEX(IF$25:IF$34,$C38)-INDEX(IF$25:IF$34,$C39)</f>
        <v>-23.129000000000019</v>
      </c>
      <c r="IG38" s="19" cm="1">
        <f t="array" ref="IG38">INDEX(IG$25:IG$34,$C38)-INDEX(IG$25:IG$34,$C39)</f>
        <v>-29.286999999999978</v>
      </c>
      <c r="IH38" s="19" cm="1">
        <f t="array" ref="IH38">INDEX(IH$25:IH$34,$C38)-INDEX(IH$25:IH$34,$C39)</f>
        <v>-33.834000000000003</v>
      </c>
      <c r="II38" s="19" cm="1">
        <f t="array" ref="II38">INDEX(II$25:II$34,$C38)-INDEX(II$25:II$34,$C39)</f>
        <v>-39.74799999999999</v>
      </c>
      <c r="IJ38" s="19" cm="1">
        <f t="array" ref="IJ38">INDEX(IJ$25:IJ$34,$C38)-INDEX(IJ$25:IJ$34,$C39)</f>
        <v>-40.73599999999999</v>
      </c>
      <c r="IK38" s="19" cm="1">
        <f t="array" ref="IK38">INDEX(IK$25:IK$34,$C38)-INDEX(IK$25:IK$34,$C39)</f>
        <v>-41.248999999999995</v>
      </c>
      <c r="IL38" s="19" cm="1">
        <f t="array" ref="IL38">INDEX(IL$25:IL$34,$C38)-INDEX(IL$25:IL$34,$C39)</f>
        <v>-34.904999999999973</v>
      </c>
      <c r="IM38" s="19" cm="1">
        <f t="array" ref="IM38">INDEX(IM$25:IM$34,$C38)-INDEX(IM$25:IM$34,$C39)</f>
        <v>-33.886000000000024</v>
      </c>
      <c r="IN38" s="19" cm="1">
        <f t="array" ref="IN38">INDEX(IN$25:IN$34,$C38)-INDEX(IN$25:IN$34,$C39)</f>
        <v>-28.662999999999954</v>
      </c>
      <c r="IO38" s="19" cm="1">
        <f t="array" ref="IO38">INDEX(IO$25:IO$34,$C38)-INDEX(IO$25:IO$34,$C39)</f>
        <v>-28.034000000000049</v>
      </c>
      <c r="IP38" s="19" cm="1">
        <f t="array" ref="IP38">INDEX(IP$25:IP$34,$C38)-INDEX(IP$25:IP$34,$C39)</f>
        <v>-29.338999999999999</v>
      </c>
      <c r="IQ38" s="19" cm="1">
        <f t="array" ref="IQ38">INDEX(IQ$25:IQ$34,$C38)-INDEX(IQ$25:IQ$34,$C39)</f>
        <v>-32.810999999999979</v>
      </c>
      <c r="IR38" s="19" cm="1">
        <f t="array" ref="IR38">INDEX(IR$25:IR$34,$C38)-INDEX(IR$25:IR$34,$C39)</f>
        <v>-35.223000000000013</v>
      </c>
      <c r="IS38" s="19" cm="1">
        <f t="array" ref="IS38">INDEX(IS$25:IS$34,$C38)-INDEX(IS$25:IS$34,$C39)</f>
        <v>-29.21999999999997</v>
      </c>
      <c r="IT38" s="19" cm="1">
        <f t="array" ref="IT38">INDEX(IT$25:IT$34,$C38)-INDEX(IT$25:IT$34,$C39)</f>
        <v>-27.776999999999987</v>
      </c>
      <c r="IU38" s="19" cm="1">
        <f t="array" ref="IU38">INDEX(IU$25:IU$34,$C38)-INDEX(IU$25:IU$34,$C39)</f>
        <v>-31.02600000000001</v>
      </c>
      <c r="IV38" s="19" cm="1">
        <f t="array" ref="IV38">INDEX(IV$25:IV$34,$C38)-INDEX(IV$25:IV$34,$C39)</f>
        <v>-30.42900000000003</v>
      </c>
      <c r="IW38" s="19" cm="1">
        <f t="array" ref="IW38">INDEX(IW$25:IW$34,$C38)-INDEX(IW$25:IW$34,$C39)</f>
        <v>-32.618999999999971</v>
      </c>
      <c r="IX38" s="19" cm="1">
        <f t="array" ref="IX38">INDEX(IX$25:IX$34,$C38)-INDEX(IX$25:IX$34,$C39)</f>
        <v>-38.884999999999991</v>
      </c>
      <c r="IY38" s="19" cm="1">
        <f t="array" ref="IY38">INDEX(IY$25:IY$34,$C38)-INDEX(IY$25:IY$34,$C39)</f>
        <v>-46.224999999999994</v>
      </c>
      <c r="IZ38" s="19" cm="1">
        <f t="array" ref="IZ38">INDEX(IZ$25:IZ$34,$C38)-INDEX(IZ$25:IZ$34,$C39)</f>
        <v>-48.794999999999987</v>
      </c>
      <c r="JA38" s="19" cm="1">
        <f t="array" ref="JA38">INDEX(JA$25:JA$34,$C38)-INDEX(JA$25:JA$34,$C39)</f>
        <v>-46.277999999999992</v>
      </c>
      <c r="JB38" s="19" cm="1">
        <f t="array" ref="JB38">INDEX(JB$25:JB$34,$C38)-INDEX(JB$25:JB$34,$C39)</f>
        <v>-44.427999999999997</v>
      </c>
      <c r="JC38" s="19" cm="1">
        <f t="array" ref="JC38">INDEX(JC$25:JC$34,$C38)-INDEX(JC$25:JC$34,$C39)</f>
        <v>-48.538000000000011</v>
      </c>
      <c r="JD38" s="19" cm="1">
        <f t="array" ref="JD38">INDEX(JD$25:JD$34,$C38)-INDEX(JD$25:JD$34,$C39)</f>
        <v>-51.350000000000023</v>
      </c>
      <c r="JE38" s="19" cm="1">
        <f t="array" ref="JE38">INDEX(JE$25:JE$34,$C38)-INDEX(JE$25:JE$34,$C39)</f>
        <v>-44.673000000000002</v>
      </c>
      <c r="JF38" s="19" cm="1">
        <f t="array" ref="JF38">INDEX(JF$25:JF$34,$C38)-INDEX(JF$25:JF$34,$C39)</f>
        <v>-35.923999999999978</v>
      </c>
      <c r="JG38" s="19" cm="1">
        <f t="array" ref="JG38">INDEX(JG$25:JG$34,$C38)-INDEX(JG$25:JG$34,$C39)</f>
        <v>-34.668000000000006</v>
      </c>
      <c r="JH38" s="19" cm="1">
        <f t="array" ref="JH38">INDEX(JH$25:JH$34,$C38)-INDEX(JH$25:JH$34,$C39)</f>
        <v>-32.892999999999972</v>
      </c>
      <c r="JI38" s="19" cm="1">
        <f t="array" ref="JI38">INDEX(JI$25:JI$34,$C38)-INDEX(JI$25:JI$34,$C39)</f>
        <v>-32.09899999999999</v>
      </c>
      <c r="JJ38" s="19" cm="1">
        <f t="array" ref="JJ38">INDEX(JJ$25:JJ$34,$C38)-INDEX(JJ$25:JJ$34,$C39)</f>
        <v>-35.532000000000039</v>
      </c>
      <c r="JK38" s="19" cm="1">
        <f t="array" ref="JK38">INDEX(JK$25:JK$34,$C38)-INDEX(JK$25:JK$34,$C39)</f>
        <v>-32.838999999999999</v>
      </c>
      <c r="JL38" s="19" cm="1">
        <f t="array" ref="JL38">INDEX(JL$25:JL$34,$C38)-INDEX(JL$25:JL$34,$C39)</f>
        <v>-29.936000000000035</v>
      </c>
      <c r="JM38" s="19" cm="1">
        <f t="array" ref="JM38">INDEX(JM$25:JM$34,$C38)-INDEX(JM$25:JM$34,$C39)</f>
        <v>-27.644000000000005</v>
      </c>
      <c r="JN38" s="19" cm="1">
        <f t="array" ref="JN38">INDEX(JN$25:JN$34,$C38)-INDEX(JN$25:JN$34,$C39)</f>
        <v>-29.713999999999999</v>
      </c>
      <c r="JO38" s="19" cm="1">
        <f t="array" ref="JO38">INDEX(JO$25:JO$34,$C38)-INDEX(JO$25:JO$34,$C39)</f>
        <v>-31.093999999999994</v>
      </c>
      <c r="JP38" s="19" cm="1">
        <f t="array" ref="JP38">INDEX(JP$25:JP$34,$C38)-INDEX(JP$25:JP$34,$C39)</f>
        <v>-31.080000000000041</v>
      </c>
      <c r="JQ38" s="19" cm="1">
        <f t="array" ref="JQ38">INDEX(JQ$25:JQ$34,$C38)-INDEX(JQ$25:JQ$34,$C39)</f>
        <v>-40.427000000000021</v>
      </c>
      <c r="JR38" s="19" cm="1">
        <f t="array" ref="JR38">INDEX(JR$25:JR$34,$C38)-INDEX(JR$25:JR$34,$C39)</f>
        <v>-33.911000000000001</v>
      </c>
      <c r="JS38" s="19" cm="1">
        <f t="array" ref="JS38">INDEX(JS$25:JS$34,$C38)-INDEX(JS$25:JS$34,$C39)</f>
        <v>-33.637</v>
      </c>
      <c r="JT38" s="19" cm="1">
        <f t="array" ref="JT38">INDEX(JT$25:JT$34,$C38)-INDEX(JT$25:JT$34,$C39)</f>
        <v>-31.268000000000029</v>
      </c>
      <c r="JU38" s="19" cm="1">
        <f t="array" ref="JU38">INDEX(JU$25:JU$34,$C38)-INDEX(JU$25:JU$34,$C39)</f>
        <v>-28.358000000000004</v>
      </c>
      <c r="JV38" s="19" cm="1">
        <f t="array" ref="JV38">INDEX(JV$25:JV$34,$C38)-INDEX(JV$25:JV$34,$C39)</f>
        <v>-18.104000000000042</v>
      </c>
      <c r="JW38" s="19" cm="1">
        <f t="array" ref="JW38">INDEX(JW$25:JW$34,$C38)-INDEX(JW$25:JW$34,$C39)</f>
        <v>-9.1159999999999854</v>
      </c>
      <c r="JX38" s="19" cm="1">
        <f t="array" ref="JX38">INDEX(JX$25:JX$34,$C38)-INDEX(JX$25:JX$34,$C39)</f>
        <v>-11.442000000000007</v>
      </c>
      <c r="JY38" s="19" cm="1">
        <f t="array" ref="JY38">INDEX(JY$25:JY$34,$C38)-INDEX(JY$25:JY$34,$C39)</f>
        <v>-14.26600000000002</v>
      </c>
      <c r="JZ38" s="19" cm="1">
        <f t="array" ref="JZ38">INDEX(JZ$25:JZ$34,$C38)-INDEX(JZ$25:JZ$34,$C39)</f>
        <v>-11.011000000000024</v>
      </c>
      <c r="KA38" s="19" cm="1">
        <f t="array" ref="KA38">INDEX(KA$25:KA$34,$C38)-INDEX(KA$25:KA$34,$C39)</f>
        <v>-12.613</v>
      </c>
      <c r="KB38" s="19" cm="1">
        <f t="array" ref="KB38">INDEX(KB$25:KB$34,$C38)-INDEX(KB$25:KB$34,$C39)</f>
        <v>-6.3809999999999718</v>
      </c>
      <c r="KC38" s="19" cm="1">
        <f t="array" ref="KC38">INDEX(KC$25:KC$34,$C38)-INDEX(KC$25:KC$34,$C39)</f>
        <v>-8.6929999999999836</v>
      </c>
      <c r="KD38" s="19" cm="1">
        <f t="array" ref="KD38">INDEX(KD$25:KD$34,$C38)-INDEX(KD$25:KD$34,$C39)</f>
        <v>-3.6009999999999991</v>
      </c>
      <c r="KE38" s="19" cm="1">
        <f t="array" ref="KE38">INDEX(KE$25:KE$34,$C38)-INDEX(KE$25:KE$34,$C39)</f>
        <v>-5.5699999999999932</v>
      </c>
      <c r="KF38" s="19" cm="1">
        <f t="array" ref="KF38">INDEX(KF$25:KF$34,$C38)-INDEX(KF$25:KF$34,$C39)</f>
        <v>-5.3880000000000337</v>
      </c>
      <c r="KG38" s="19" cm="1">
        <f t="array" ref="KG38">INDEX(KG$25:KG$34,$C38)-INDEX(KG$25:KG$34,$C39)</f>
        <v>-11.351999999999975</v>
      </c>
      <c r="KH38" s="19" cm="1">
        <f t="array" ref="KH38">INDEX(KH$25:KH$34,$C38)-INDEX(KH$25:KH$34,$C39)</f>
        <v>-17.592000000000041</v>
      </c>
      <c r="KI38" s="19" cm="1">
        <f t="array" ref="KI38">INDEX(KI$25:KI$34,$C38)-INDEX(KI$25:KI$34,$C39)</f>
        <v>-17.09699999999998</v>
      </c>
      <c r="KJ38" s="19" cm="1">
        <f t="array" ref="KJ38">INDEX(KJ$25:KJ$34,$C38)-INDEX(KJ$25:KJ$34,$C39)</f>
        <v>-15.896999999999991</v>
      </c>
      <c r="KK38" s="19" cm="1">
        <f t="array" ref="KK38">INDEX(KK$25:KK$34,$C38)-INDEX(KK$25:KK$34,$C39)</f>
        <v>-15.783999999999992</v>
      </c>
      <c r="KL38" s="19" cm="1">
        <f t="array" ref="KL38">INDEX(KL$25:KL$34,$C38)-INDEX(KL$25:KL$34,$C39)</f>
        <v>-17.194000000000017</v>
      </c>
      <c r="KM38" s="19" cm="1">
        <f t="array" ref="KM38">INDEX(KM$25:KM$34,$C38)-INDEX(KM$25:KM$34,$C39)</f>
        <v>-19.187000000000012</v>
      </c>
      <c r="KN38" s="19" cm="1">
        <f t="array" ref="KN38">INDEX(KN$25:KN$34,$C38)-INDEX(KN$25:KN$34,$C39)</f>
        <v>-16.47199999999998</v>
      </c>
      <c r="KO38" s="19" cm="1">
        <f t="array" ref="KO38">INDEX(KO$25:KO$34,$C38)-INDEX(KO$25:KO$34,$C39)</f>
        <v>-18.156999999999982</v>
      </c>
      <c r="KP38" s="19" cm="1">
        <f t="array" ref="KP38">INDEX(KP$25:KP$34,$C38)-INDEX(KP$25:KP$34,$C39)</f>
        <v>-27.841999999999985</v>
      </c>
      <c r="KQ38" s="19" cm="1">
        <f t="array" ref="KQ38">INDEX(KQ$25:KQ$34,$C38)-INDEX(KQ$25:KQ$34,$C39)</f>
        <v>-31.503999999999962</v>
      </c>
      <c r="KR38" s="19" cm="1">
        <f t="array" ref="KR38">INDEX(KR$25:KR$34,$C38)-INDEX(KR$25:KR$34,$C39)</f>
        <v>-32.132000000000005</v>
      </c>
      <c r="KS38" s="19" cm="1">
        <f t="array" ref="KS38">INDEX(KS$25:KS$34,$C38)-INDEX(KS$25:KS$34,$C39)</f>
        <v>-31.541999999999973</v>
      </c>
      <c r="KT38" s="19" cm="1">
        <f t="array" ref="KT38">INDEX(KT$25:KT$34,$C38)-INDEX(KT$25:KT$34,$C39)</f>
        <v>-26.378000000000043</v>
      </c>
      <c r="KU38" s="19" cm="1">
        <f t="array" ref="KU38">INDEX(KU$25:KU$34,$C38)-INDEX(KU$25:KU$34,$C39)</f>
        <v>-25.904999999999973</v>
      </c>
      <c r="KV38" s="19" cm="1">
        <f t="array" ref="KV38">INDEX(KV$25:KV$34,$C38)-INDEX(KV$25:KV$34,$C39)</f>
        <v>-25.639999999999986</v>
      </c>
      <c r="KW38" s="19" cm="1">
        <f t="array" ref="KW38">INDEX(KW$25:KW$34,$C38)-INDEX(KW$25:KW$34,$C39)</f>
        <v>-29.351999999999975</v>
      </c>
      <c r="KX38" s="19" cm="1">
        <f t="array" ref="KX38">INDEX(KX$25:KX$34,$C38)-INDEX(KX$25:KX$34,$C39)</f>
        <v>-29.406000000000006</v>
      </c>
      <c r="KY38" s="19" cm="1">
        <f t="array" ref="KY38">INDEX(KY$25:KY$34,$C38)-INDEX(KY$25:KY$34,$C39)</f>
        <v>-27.565999999999974</v>
      </c>
      <c r="KZ38" s="19" cm="1">
        <f t="array" ref="KZ38">INDEX(KZ$25:KZ$34,$C38)-INDEX(KZ$25:KZ$34,$C39)</f>
        <v>-29.071000000000026</v>
      </c>
      <c r="LA38" s="19" cm="1">
        <f t="array" ref="LA38">INDEX(LA$25:LA$34,$C38)-INDEX(LA$25:LA$34,$C39)</f>
        <v>-28.617000000000019</v>
      </c>
      <c r="LB38" s="19" cm="1">
        <f t="array" ref="LB38">INDEX(LB$25:LB$34,$C38)-INDEX(LB$25:LB$34,$C39)</f>
        <v>-27.023000000000025</v>
      </c>
      <c r="LC38" s="19" cm="1">
        <f t="array" ref="LC38">INDEX(LC$25:LC$34,$C38)-INDEX(LC$25:LC$34,$C39)</f>
        <v>-27.822000000000003</v>
      </c>
      <c r="LD38" s="19" cm="1">
        <f t="array" ref="LD38">INDEX(LD$25:LD$34,$C38)-INDEX(LD$25:LD$34,$C39)</f>
        <v>-30.46999999999997</v>
      </c>
      <c r="LE38" s="19" cm="1">
        <f t="array" ref="LE38">INDEX(LE$25:LE$34,$C38)-INDEX(LE$25:LE$34,$C39)</f>
        <v>-31.783999999999992</v>
      </c>
      <c r="LF38" s="19" cm="1">
        <f t="array" ref="LF38">INDEX(LF$25:LF$34,$C38)-INDEX(LF$25:LF$34,$C39)</f>
        <v>-31.215000000000032</v>
      </c>
      <c r="LG38" s="19" cm="1">
        <f t="array" ref="LG38">INDEX(LG$25:LG$34,$C38)-INDEX(LG$25:LG$34,$C39)</f>
        <v>-31.103000000000009</v>
      </c>
      <c r="LH38" s="19" cm="1">
        <f t="array" ref="LH38">INDEX(LH$25:LH$34,$C38)-INDEX(LH$25:LH$34,$C39)</f>
        <v>-34.221000000000004</v>
      </c>
      <c r="LI38" s="19" cm="1">
        <f t="array" ref="LI38">INDEX(LI$25:LI$34,$C38)-INDEX(LI$25:LI$34,$C39)</f>
        <v>-36.838999999999999</v>
      </c>
      <c r="LJ38" s="19" cm="1">
        <f t="array" ref="LJ38">INDEX(LJ$25:LJ$34,$C38)-INDEX(LJ$25:LJ$34,$C39)</f>
        <v>-40.188999999999965</v>
      </c>
      <c r="LK38" s="19" cm="1">
        <f t="array" ref="LK38">INDEX(LK$25:LK$34,$C38)-INDEX(LK$25:LK$34,$C39)</f>
        <v>-40.649000000000001</v>
      </c>
      <c r="LL38" s="19" cm="1">
        <f t="array" ref="LL38">INDEX(LL$25:LL$34,$C38)-INDEX(LL$25:LL$34,$C39)</f>
        <v>-42.424000000000035</v>
      </c>
      <c r="LM38" s="19" cm="1">
        <f t="array" ref="LM38">INDEX(LM$25:LM$34,$C38)-INDEX(LM$25:LM$34,$C39)</f>
        <v>-43.480999999999995</v>
      </c>
      <c r="LN38" s="19" cm="1">
        <f t="array" ref="LN38">INDEX(LN$25:LN$34,$C38)-INDEX(LN$25:LN$34,$C39)</f>
        <v>-37.170000000000016</v>
      </c>
      <c r="LO38" s="19" cm="1">
        <f t="array" ref="LO38">INDEX(LO$25:LO$34,$C38)-INDEX(LO$25:LO$34,$C39)</f>
        <v>-29.108000000000004</v>
      </c>
      <c r="LP38" s="19" cm="1">
        <f t="array" ref="LP38">INDEX(LP$25:LP$34,$C38)-INDEX(LP$25:LP$34,$C39)</f>
        <v>-32.828999999999951</v>
      </c>
      <c r="LQ38" s="19" cm="1">
        <f t="array" ref="LQ38">INDEX(LQ$25:LQ$34,$C38)-INDEX(LQ$25:LQ$34,$C39)</f>
        <v>-37.584000000000003</v>
      </c>
      <c r="LR38" s="19" cm="1">
        <f t="array" ref="LR38">INDEX(LR$25:LR$34,$C38)-INDEX(LR$25:LR$34,$C39)</f>
        <v>-43.729000000000042</v>
      </c>
      <c r="LS38" s="19" cm="1">
        <f t="array" ref="LS38">INDEX(LS$25:LS$34,$C38)-INDEX(LS$25:LS$34,$C39)</f>
        <v>-42.656000000000006</v>
      </c>
      <c r="LT38" s="19" cm="1">
        <f t="array" ref="LT38">INDEX(LT$25:LT$34,$C38)-INDEX(LT$25:LT$34,$C39)</f>
        <v>-41.700999999999965</v>
      </c>
      <c r="LU38" s="19" cm="1">
        <f t="array" ref="LU38">INDEX(LU$25:LU$34,$C38)-INDEX(LU$25:LU$34,$C39)</f>
        <v>-35.678999999999974</v>
      </c>
      <c r="LV38" s="19" cm="1">
        <f t="array" ref="LV38">INDEX(LV$25:LV$34,$C38)-INDEX(LV$25:LV$34,$C39)</f>
        <v>-42.068000000000012</v>
      </c>
      <c r="LW38" s="19" cm="1">
        <f t="array" ref="LW38">INDEX(LW$25:LW$34,$C38)-INDEX(LW$25:LW$34,$C39)</f>
        <v>-41.408000000000015</v>
      </c>
      <c r="LX38" s="19" cm="1">
        <f t="array" ref="LX38">INDEX(LX$25:LX$34,$C38)-INDEX(LX$25:LX$34,$C39)</f>
        <v>-40.527999999999963</v>
      </c>
      <c r="LY38" s="19" cm="1">
        <f t="array" ref="LY38">INDEX(LY$25:LY$34,$C38)-INDEX(LY$25:LY$34,$C39)</f>
        <v>-42.75</v>
      </c>
      <c r="LZ38" s="19" cm="1">
        <f t="array" ref="LZ38">INDEX(LZ$25:LZ$34,$C38)-INDEX(LZ$25:LZ$34,$C39)</f>
        <v>-43.228999999999985</v>
      </c>
      <c r="MA38" s="19" cm="1">
        <f t="array" ref="MA38">INDEX(MA$25:MA$34,$C38)-INDEX(MA$25:MA$34,$C39)</f>
        <v>-42.313999999999965</v>
      </c>
      <c r="MB38" s="19" cm="1">
        <f t="array" ref="MB38">INDEX(MB$25:MB$34,$C38)-INDEX(MB$25:MB$34,$C39)</f>
        <v>-41.882000000000005</v>
      </c>
      <c r="MC38" s="19" cm="1">
        <f t="array" ref="MC38">INDEX(MC$25:MC$34,$C38)-INDEX(MC$25:MC$34,$C39)</f>
        <v>-40.604999999999961</v>
      </c>
      <c r="MD38" s="19" cm="1">
        <f t="array" ref="MD38">INDEX(MD$25:MD$34,$C38)-INDEX(MD$25:MD$34,$C39)</f>
        <v>-41.437999999999988</v>
      </c>
      <c r="ME38" s="19" cm="1">
        <f t="array" ref="ME38">INDEX(ME$25:ME$34,$C38)-INDEX(ME$25:ME$34,$C39)</f>
        <v>-41.83299999999997</v>
      </c>
      <c r="MF38" s="19" cm="1">
        <f t="array" ref="MF38">INDEX(MF$25:MF$34,$C38)-INDEX(MF$25:MF$34,$C39)</f>
        <v>-40.166999999999973</v>
      </c>
      <c r="MG38" s="19" cm="1">
        <f t="array" ref="MG38">INDEX(MG$25:MG$34,$C38)-INDEX(MG$25:MG$34,$C39)</f>
        <v>-42.644999999999982</v>
      </c>
      <c r="MH38" s="19" cm="1">
        <f t="array" ref="MH38">INDEX(MH$25:MH$34,$C38)-INDEX(MH$25:MH$34,$C39)</f>
        <v>-43.475000000000023</v>
      </c>
      <c r="MI38" s="19" cm="1">
        <f t="array" ref="MI38">INDEX(MI$25:MI$34,$C38)-INDEX(MI$25:MI$34,$C39)</f>
        <v>-45.805000000000007</v>
      </c>
      <c r="MJ38" s="19" cm="1">
        <f t="array" ref="MJ38">INDEX(MJ$25:MJ$34,$C38)-INDEX(MJ$25:MJ$34,$C39)</f>
        <v>-43.290999999999997</v>
      </c>
      <c r="MK38" s="19" cm="1">
        <f t="array" ref="MK38">INDEX(MK$25:MK$34,$C38)-INDEX(MK$25:MK$34,$C39)</f>
        <v>-43.33499999999998</v>
      </c>
      <c r="ML38" s="19" cm="1">
        <f t="array" ref="ML38">INDEX(ML$25:ML$34,$C38)-INDEX(ML$25:ML$34,$C39)</f>
        <v>-36.147999999999968</v>
      </c>
      <c r="MM38" s="19" cm="1">
        <f t="array" ref="MM38">INDEX(MM$25:MM$34,$C38)-INDEX(MM$25:MM$34,$C39)</f>
        <v>-35.58099999999996</v>
      </c>
      <c r="MN38" s="19" cm="1">
        <f t="array" ref="MN38">INDEX(MN$25:MN$34,$C38)-INDEX(MN$25:MN$34,$C39)</f>
        <v>-34.486999999999966</v>
      </c>
      <c r="MO38" s="19" cm="1">
        <f t="array" ref="MO38">INDEX(MO$25:MO$34,$C38)-INDEX(MO$25:MO$34,$C39)</f>
        <v>-35.99799999999999</v>
      </c>
      <c r="MP38" s="19" cm="1">
        <f t="array" ref="MP38">INDEX(MP$25:MP$34,$C38)-INDEX(MP$25:MP$34,$C39)</f>
        <v>-34.359000000000037</v>
      </c>
      <c r="MQ38" s="19" cm="1">
        <f t="array" ref="MQ38">INDEX(MQ$25:MQ$34,$C38)-INDEX(MQ$25:MQ$34,$C39)</f>
        <v>-32.009000000000015</v>
      </c>
      <c r="MR38" s="19" cm="1">
        <f t="array" ref="MR38">INDEX(MR$25:MR$34,$C38)-INDEX(MR$25:MR$34,$C39)</f>
        <v>-32.242999999999995</v>
      </c>
      <c r="MS38" s="19" cm="1">
        <f t="array" ref="MS38">INDEX(MS$25:MS$34,$C38)-INDEX(MS$25:MS$34,$C39)</f>
        <v>-31.149000000000001</v>
      </c>
      <c r="MT38" s="19" cm="1">
        <f t="array" ref="MT38">INDEX(MT$25:MT$34,$C38)-INDEX(MT$25:MT$34,$C39)</f>
        <v>-32.507999999999981</v>
      </c>
      <c r="MU38" s="19" cm="1">
        <f t="array" ref="MU38">INDEX(MU$25:MU$34,$C38)-INDEX(MU$25:MU$34,$C39)</f>
        <v>-25.737000000000023</v>
      </c>
      <c r="MV38" s="19" cm="1">
        <f t="array" ref="MV38">INDEX(MV$25:MV$34,$C38)-INDEX(MV$25:MV$34,$C39)</f>
        <v>-24.546999999999969</v>
      </c>
      <c r="MW38" s="19" cm="1">
        <f t="array" ref="MW38">INDEX(MW$25:MW$34,$C38)-INDEX(MW$25:MW$34,$C39)</f>
        <v>-24.24799999999999</v>
      </c>
      <c r="MX38" s="19" cm="1">
        <f t="array" ref="MX38">INDEX(MX$25:MX$34,$C38)-INDEX(MX$25:MX$34,$C39)</f>
        <v>-25.168000000000006</v>
      </c>
      <c r="MY38" s="19" cm="1">
        <f t="array" ref="MY38">INDEX(MY$25:MY$34,$C38)-INDEX(MY$25:MY$34,$C39)</f>
        <v>-32.538999999999987</v>
      </c>
      <c r="MZ38" s="19" cm="1">
        <f t="array" ref="MZ38">INDEX(MZ$25:MZ$34,$C38)-INDEX(MZ$25:MZ$34,$C39)</f>
        <v>-27.677999999999997</v>
      </c>
      <c r="NA38" s="19" cm="1">
        <f t="array" ref="NA38">INDEX(NA$25:NA$34,$C38)-INDEX(NA$25:NA$34,$C39)</f>
        <v>-20.272000000000048</v>
      </c>
      <c r="NB38" s="19" cm="1">
        <f t="array" ref="NB38">INDEX(NB$25:NB$34,$C38)-INDEX(NB$25:NB$34,$C39)</f>
        <v>-19.103000000000009</v>
      </c>
      <c r="NC38" s="19" cm="1">
        <f t="array" ref="NC38">INDEX(NC$25:NC$34,$C38)-INDEX(NC$25:NC$34,$C39)</f>
        <v>-15.418999999999983</v>
      </c>
      <c r="ND38" s="19" cm="1">
        <f t="array" ref="ND38">INDEX(ND$25:ND$34,$C38)-INDEX(ND$25:ND$34,$C39)</f>
        <v>-8.1170000000000186</v>
      </c>
      <c r="NE38" s="19" cm="1">
        <f t="array" ref="NE38">INDEX(NE$25:NE$34,$C38)-INDEX(NE$25:NE$34,$C39)</f>
        <v>-8.5750000000000455</v>
      </c>
      <c r="NF38" s="19" cm="1">
        <f t="array" ref="NF38">INDEX(NF$25:NF$34,$C38)-INDEX(NF$25:NF$34,$C39)</f>
        <v>-13.12299999999999</v>
      </c>
      <c r="NG38" s="19" cm="1">
        <f t="array" ref="NG38">INDEX(NG$25:NG$34,$C38)-INDEX(NG$25:NG$34,$C39)</f>
        <v>-13.822999999999979</v>
      </c>
      <c r="NH38" s="19" cm="1">
        <f t="array" ref="NH38">INDEX(NH$25:NH$34,$C38)-INDEX(NH$25:NH$34,$C39)</f>
        <v>-13.555999999999983</v>
      </c>
      <c r="NI38" s="19" cm="1">
        <f t="array" ref="NI38">INDEX(NI$25:NI$34,$C38)-INDEX(NI$25:NI$34,$C39)</f>
        <v>-14.368999999999971</v>
      </c>
      <c r="NJ38" s="19" cm="1">
        <f t="array" ref="NJ38">INDEX(NJ$25:NJ$34,$C38)-INDEX(NJ$25:NJ$34,$C39)</f>
        <v>-15.288999999999987</v>
      </c>
      <c r="NK38" s="19" cm="1">
        <f t="array" ref="NK38">INDEX(NK$25:NK$34,$C38)-INDEX(NK$25:NK$34,$C39)</f>
        <v>-16.296999999999969</v>
      </c>
      <c r="NL38" s="19" cm="1">
        <f t="array" ref="NL38">INDEX(NL$25:NL$34,$C38)-INDEX(NL$25:NL$34,$C39)</f>
        <v>-17.432999999999993</v>
      </c>
      <c r="NM38" s="19" cm="1">
        <f t="array" ref="NM38">INDEX(NM$25:NM$34,$C38)-INDEX(NM$25:NM$34,$C39)</f>
        <v>-13.649999999999977</v>
      </c>
      <c r="NN38" s="19" cm="1">
        <f t="array" ref="NN38">INDEX(NN$25:NN$34,$C38)-INDEX(NN$25:NN$34,$C39)</f>
        <v>-20.180999999999983</v>
      </c>
      <c r="NO38" s="19" cm="1">
        <f t="array" ref="NO38">INDEX(NO$25:NO$34,$C38)-INDEX(NO$25:NO$34,$C39)</f>
        <v>-19.287000000000035</v>
      </c>
      <c r="NP38" s="19" cm="1">
        <f t="array" ref="NP38">INDEX(NP$25:NP$34,$C38)-INDEX(NP$25:NP$34,$C39)</f>
        <v>-21.107000000000028</v>
      </c>
      <c r="NQ38" s="19" cm="1">
        <f t="array" ref="NQ38">INDEX(NQ$25:NQ$34,$C38)-INDEX(NQ$25:NQ$34,$C39)</f>
        <v>-27.904999999999973</v>
      </c>
      <c r="NR38" s="19" cm="1">
        <f t="array" ref="NR38">INDEX(NR$25:NR$34,$C38)-INDEX(NR$25:NR$34,$C39)</f>
        <v>-31.27600000000001</v>
      </c>
      <c r="NS38" s="19" cm="1">
        <f t="array" ref="NS38">INDEX(NS$25:NS$34,$C38)-INDEX(NS$25:NS$34,$C39)</f>
        <v>-35.79200000000003</v>
      </c>
      <c r="NT38" s="19" cm="1">
        <f t="array" ref="NT38">INDEX(NT$25:NT$34,$C38)-INDEX(NT$25:NT$34,$C39)</f>
        <v>-22.000999999999976</v>
      </c>
      <c r="NU38" s="19" cm="1">
        <f t="array" ref="NU38">INDEX(NU$25:NU$34,$C38)-INDEX(NU$25:NU$34,$C39)</f>
        <v>-18.767999999999972</v>
      </c>
      <c r="NV38" s="19" cm="1">
        <f t="array" ref="NV38">INDEX(NV$25:NV$34,$C38)-INDEX(NV$25:NV$34,$C39)</f>
        <v>-16.59699999999998</v>
      </c>
      <c r="NW38" s="19" cm="1">
        <f t="array" ref="NW38">INDEX(NW$25:NW$34,$C38)-INDEX(NW$25:NW$34,$C39)</f>
        <v>-15.521000000000015</v>
      </c>
      <c r="NX38" s="19" cm="1">
        <f t="array" ref="NX38">INDEX(NX$25:NX$34,$C38)-INDEX(NX$25:NX$34,$C39)</f>
        <v>-25.508000000000038</v>
      </c>
      <c r="NY38" s="19" cm="1">
        <f t="array" ref="NY38">INDEX(NY$25:NY$34,$C38)-INDEX(NY$25:NY$34,$C39)</f>
        <v>-28.992000000000019</v>
      </c>
      <c r="NZ38" s="19" cm="1">
        <f t="array" ref="NZ38">INDEX(NZ$25:NZ$34,$C38)-INDEX(NZ$25:NZ$34,$C39)</f>
        <v>-29.913000000000011</v>
      </c>
      <c r="OA38" s="19" cm="1">
        <f t="array" ref="OA38">INDEX(OA$25:OA$34,$C38)-INDEX(OA$25:OA$34,$C39)</f>
        <v>-29.486999999999966</v>
      </c>
      <c r="OB38" s="19" cm="1">
        <f t="array" ref="OB38">INDEX(OB$25:OB$34,$C38)-INDEX(OB$25:OB$34,$C39)</f>
        <v>-32.771000000000015</v>
      </c>
      <c r="OC38" s="19" cm="1">
        <f t="array" ref="OC38">INDEX(OC$25:OC$34,$C38)-INDEX(OC$25:OC$34,$C39)</f>
        <v>-47.670999999999992</v>
      </c>
      <c r="OD38" s="19" cm="1">
        <f t="array" ref="OD38">INDEX(OD$25:OD$34,$C38)-INDEX(OD$25:OD$34,$C39)</f>
        <v>-35.194000000000017</v>
      </c>
      <c r="OE38" s="19" cm="1">
        <f t="array" ref="OE38">INDEX(OE$25:OE$34,$C38)-INDEX(OE$25:OE$34,$C39)</f>
        <v>-36.403999999999996</v>
      </c>
      <c r="OF38" s="19" cm="1">
        <f t="array" ref="OF38">INDEX(OF$25:OF$34,$C38)-INDEX(OF$25:OF$34,$C39)</f>
        <v>-37.640000000000043</v>
      </c>
      <c r="OG38" s="19" cm="1">
        <f t="array" ref="OG38">INDEX(OG$25:OG$34,$C38)-INDEX(OG$25:OG$34,$C39)</f>
        <v>-38.863</v>
      </c>
      <c r="OH38" s="19" cm="1">
        <f t="array" ref="OH38">INDEX(OH$25:OH$34,$C38)-INDEX(OH$25:OH$34,$C39)</f>
        <v>-42.235000000000014</v>
      </c>
      <c r="OI38" s="19" cm="1">
        <f t="array" ref="OI38">INDEX(OI$25:OI$34,$C38)-INDEX(OI$25:OI$34,$C39)</f>
        <v>-43.296999999999969</v>
      </c>
      <c r="OJ38" s="19" cm="1">
        <f t="array" ref="OJ38">INDEX(OJ$25:OJ$34,$C38)-INDEX(OJ$25:OJ$34,$C39)</f>
        <v>-33.605999999999995</v>
      </c>
      <c r="OK38" s="19" cm="1">
        <f t="array" ref="OK38">INDEX(OK$25:OK$34,$C38)-INDEX(OK$25:OK$34,$C39)</f>
        <v>-23.871000000000038</v>
      </c>
      <c r="OL38" s="19" cm="1">
        <f t="array" ref="OL38">INDEX(OL$25:OL$34,$C38)-INDEX(OL$25:OL$34,$C39)</f>
        <v>-16.296999999999969</v>
      </c>
      <c r="OM38" s="19" cm="1">
        <f t="array" ref="OM38">INDEX(OM$25:OM$34,$C38)-INDEX(OM$25:OM$34,$C39)</f>
        <v>-14.367000000000019</v>
      </c>
      <c r="ON38" s="19" cm="1">
        <f t="array" ref="ON38">INDEX(ON$25:ON$34,$C38)-INDEX(ON$25:ON$34,$C39)</f>
        <v>-9.5819999999999936</v>
      </c>
      <c r="OO38" s="19" cm="1">
        <f t="array" ref="OO38">INDEX(OO$25:OO$34,$C38)-INDEX(OO$25:OO$34,$C39)</f>
        <v>-14.878999999999962</v>
      </c>
      <c r="OP38" s="19" cm="1">
        <f t="array" ref="OP38">INDEX(OP$25:OP$34,$C38)-INDEX(OP$25:OP$34,$C39)</f>
        <v>-18.45700000000005</v>
      </c>
      <c r="OQ38" s="19" cm="1">
        <f t="array" ref="OQ38">INDEX(OQ$25:OQ$34,$C38)-INDEX(OQ$25:OQ$34,$C39)</f>
        <v>-20.186000000000035</v>
      </c>
      <c r="OR38" s="19" cm="1">
        <f t="array" ref="OR38">INDEX(OR$25:OR$34,$C38)-INDEX(OR$25:OR$34,$C39)</f>
        <v>-18.329000000000008</v>
      </c>
      <c r="OS38" s="19" cm="1">
        <f t="array" ref="OS38">INDEX(OS$25:OS$34,$C38)-INDEX(OS$25:OS$34,$C39)</f>
        <v>-20.59899999999999</v>
      </c>
      <c r="OT38" s="19" cm="1">
        <f t="array" ref="OT38">INDEX(OT$25:OT$34,$C38)-INDEX(OT$25:OT$34,$C39)</f>
        <v>-19.907000000000039</v>
      </c>
      <c r="OU38" s="19" cm="1">
        <f t="array" ref="OU38">INDEX(OU$25:OU$34,$C38)-INDEX(OU$25:OU$34,$C39)</f>
        <v>-21.299000000000035</v>
      </c>
      <c r="OV38" s="19" cm="1">
        <f t="array" ref="OV38">INDEX(OV$25:OV$34,$C38)-INDEX(OV$25:OV$34,$C39)</f>
        <v>-25.59899999999999</v>
      </c>
      <c r="OW38" s="19" cm="1">
        <f t="array" ref="OW38">INDEX(OW$25:OW$34,$C38)-INDEX(OW$25:OW$34,$C39)</f>
        <v>-24.430000000000007</v>
      </c>
      <c r="OX38" s="19" cm="1">
        <f t="array" ref="OX38">INDEX(OX$25:OX$34,$C38)-INDEX(OX$25:OX$34,$C39)</f>
        <v>-24.714999999999975</v>
      </c>
      <c r="OY38" s="19" cm="1">
        <f t="array" ref="OY38">INDEX(OY$25:OY$34,$C38)-INDEX(OY$25:OY$34,$C39)</f>
        <v>-25.645000000000039</v>
      </c>
      <c r="OZ38" s="19" cm="1">
        <f t="array" ref="OZ38">INDEX(OZ$25:OZ$34,$C38)-INDEX(OZ$25:OZ$34,$C39)</f>
        <v>-18.305999999999983</v>
      </c>
      <c r="PA38" s="19" cm="1">
        <f t="array" ref="PA38">INDEX(PA$25:PA$34,$C38)-INDEX(PA$25:PA$34,$C39)</f>
        <v>-22.478999999999985</v>
      </c>
      <c r="PB38" s="19" cm="1">
        <f t="array" ref="PB38">INDEX(PB$25:PB$34,$C38)-INDEX(PB$25:PB$34,$C39)</f>
        <v>-23.198000000000036</v>
      </c>
      <c r="PC38" s="19" cm="1">
        <f t="array" ref="PC38">INDEX(PC$25:PC$34,$C38)-INDEX(PC$25:PC$34,$C39)</f>
        <v>-21.140999999999963</v>
      </c>
      <c r="PD38" s="19" cm="1">
        <f t="array" ref="PD38">INDEX(PD$25:PD$34,$C38)-INDEX(PD$25:PD$34,$C39)</f>
        <v>-16.709000000000003</v>
      </c>
      <c r="PE38" s="19" cm="1">
        <f t="array" ref="PE38">INDEX(PE$25:PE$34,$C38)-INDEX(PE$25:PE$34,$C39)</f>
        <v>-12.948999999999955</v>
      </c>
      <c r="PF38" s="19" cm="1">
        <f t="array" ref="PF38">INDEX(PF$25:PF$34,$C38)-INDEX(PF$25:PF$34,$C39)</f>
        <v>-12.697000000000003</v>
      </c>
      <c r="PG38" s="19" cm="1">
        <f t="array" ref="PG38">INDEX(PG$25:PG$34,$C38)-INDEX(PG$25:PG$34,$C39)</f>
        <v>-12.567000000000007</v>
      </c>
      <c r="PH38" s="19" cm="1">
        <f t="array" ref="PH38">INDEX(PH$25:PH$34,$C38)-INDEX(PH$25:PH$34,$C39)</f>
        <v>-15.468999999999994</v>
      </c>
      <c r="PI38" s="19" cm="1">
        <f t="array" ref="PI38">INDEX(PI$25:PI$34,$C38)-INDEX(PI$25:PI$34,$C39)</f>
        <v>-15.033999999999992</v>
      </c>
      <c r="PJ38" s="19" cm="1">
        <f t="array" ref="PJ38">INDEX(PJ$25:PJ$34,$C38)-INDEX(PJ$25:PJ$34,$C39)</f>
        <v>-14.855999999999995</v>
      </c>
      <c r="PK38" s="19" cm="1">
        <f t="array" ref="PK38">INDEX(PK$25:PK$34,$C38)-INDEX(PK$25:PK$34,$C39)</f>
        <v>-18.584000000000003</v>
      </c>
      <c r="PL38" s="19" cm="1">
        <f t="array" ref="PL38">INDEX(PL$25:PL$34,$C38)-INDEX(PL$25:PL$34,$C39)</f>
        <v>-18.529999999999973</v>
      </c>
      <c r="PM38" s="19" cm="1">
        <f t="array" ref="PM38">INDEX(PM$25:PM$34,$C38)-INDEX(PM$25:PM$34,$C39)</f>
        <v>-18.488</v>
      </c>
      <c r="PN38" s="19" cm="1">
        <f t="array" ref="PN38">INDEX(PN$25:PN$34,$C38)-INDEX(PN$25:PN$34,$C39)</f>
        <v>-18.680000000000007</v>
      </c>
      <c r="PO38" s="19" cm="1">
        <f t="array" ref="PO38">INDEX(PO$25:PO$34,$C38)-INDEX(PO$25:PO$34,$C39)</f>
        <v>-16.652999999999963</v>
      </c>
      <c r="PP38" s="19" cm="1">
        <f t="array" ref="PP38">INDEX(PP$25:PP$34,$C38)-INDEX(PP$25:PP$34,$C39)</f>
        <v>-17.30400000000003</v>
      </c>
      <c r="PQ38" s="19" cm="1">
        <f t="array" ref="PQ38">INDEX(PQ$25:PQ$34,$C38)-INDEX(PQ$25:PQ$34,$C39)</f>
        <v>-15.557999999999993</v>
      </c>
      <c r="PR38" s="19" cm="1">
        <f t="array" ref="PR38">INDEX(PR$25:PR$34,$C38)-INDEX(PR$25:PR$34,$C39)</f>
        <v>-15.047000000000025</v>
      </c>
      <c r="PS38" s="19" cm="1">
        <f t="array" ref="PS38">INDEX(PS$25:PS$34,$C38)-INDEX(PS$25:PS$34,$C39)</f>
        <v>-13.867000000000019</v>
      </c>
      <c r="PT38" s="19" cm="1">
        <f t="array" ref="PT38">INDEX(PT$25:PT$34,$C38)-INDEX(PT$25:PT$34,$C39)</f>
        <v>-16.581999999999994</v>
      </c>
      <c r="PU38" s="19" cm="1">
        <f t="array" ref="PU38">INDEX(PU$25:PU$34,$C38)-INDEX(PU$25:PU$34,$C39)</f>
        <v>-20.966000000000008</v>
      </c>
      <c r="PV38" s="19" cm="1">
        <f t="array" ref="PV38">INDEX(PV$25:PV$34,$C38)-INDEX(PV$25:PV$34,$C39)</f>
        <v>-19.076999999999998</v>
      </c>
      <c r="PW38" s="19" cm="1">
        <f t="array" ref="PW38">INDEX(PW$25:PW$34,$C38)-INDEX(PW$25:PW$34,$C39)</f>
        <v>-20.157000000000011</v>
      </c>
      <c r="PX38" s="19" cm="1">
        <f t="array" ref="PX38">INDEX(PX$25:PX$34,$C38)-INDEX(PX$25:PX$34,$C39)</f>
        <v>-21.104000000000013</v>
      </c>
      <c r="PY38" s="19" cm="1">
        <f t="array" ref="PY38">INDEX(PY$25:PY$34,$C38)-INDEX(PY$25:PY$34,$C39)</f>
        <v>-20.309999999999974</v>
      </c>
      <c r="PZ38" s="19" cm="1">
        <f t="array" ref="PZ38">INDEX(PZ$25:PZ$34,$C38)-INDEX(PZ$25:PZ$34,$C39)</f>
        <v>-19.305999999999983</v>
      </c>
      <c r="QA38" s="19" cm="1">
        <f t="array" ref="QA38">INDEX(QA$25:QA$34,$C38)-INDEX(QA$25:QA$34,$C39)</f>
        <v>-21.033999999999992</v>
      </c>
      <c r="QB38" s="19" cm="1">
        <f t="array" ref="QB38">INDEX(QB$25:QB$34,$C38)-INDEX(QB$25:QB$34,$C39)</f>
        <v>-20.093999999999994</v>
      </c>
      <c r="QC38" s="19" cm="1">
        <f t="array" ref="QC38">INDEX(QC$25:QC$34,$C38)-INDEX(QC$25:QC$34,$C39)</f>
        <v>-17.29000000000002</v>
      </c>
      <c r="QD38" s="19" cm="1">
        <f t="array" ref="QD38">INDEX(QD$25:QD$34,$C38)-INDEX(QD$25:QD$34,$C39)</f>
        <v>-18.412000000000035</v>
      </c>
      <c r="QE38" s="19" cm="1">
        <f t="array" ref="QE38">INDEX(QE$25:QE$34,$C38)-INDEX(QE$25:QE$34,$C39)</f>
        <v>-19.515000000000015</v>
      </c>
      <c r="QF38" s="19" cm="1">
        <f t="array" ref="QF38">INDEX(QF$25:QF$34,$C38)-INDEX(QF$25:QF$34,$C39)</f>
        <v>-19.971000000000032</v>
      </c>
      <c r="QG38" s="19" cm="1">
        <f t="array" ref="QG38">INDEX(QG$25:QG$34,$C38)-INDEX(QG$25:QG$34,$C39)</f>
        <v>-21.756999999999977</v>
      </c>
      <c r="QH38" s="19" cm="1">
        <f t="array" ref="QH38">INDEX(QH$25:QH$34,$C38)-INDEX(QH$25:QH$34,$C39)</f>
        <v>-23.345999999999975</v>
      </c>
      <c r="QI38" s="19" cm="1">
        <f t="array" ref="QI38">INDEX(QI$25:QI$34,$C38)-INDEX(QI$25:QI$34,$C39)</f>
        <v>-23.211999999999989</v>
      </c>
      <c r="QJ38" s="19" cm="1">
        <f t="array" ref="QJ38">INDEX(QJ$25:QJ$34,$C38)-INDEX(QJ$25:QJ$34,$C39)</f>
        <v>-22.601999999999975</v>
      </c>
      <c r="QK38" s="19" cm="1">
        <f t="array" ref="QK38">INDEX(QK$25:QK$34,$C38)-INDEX(QK$25:QK$34,$C39)</f>
        <v>-22.494</v>
      </c>
      <c r="QL38" s="19" cm="1">
        <f t="array" ref="QL38">INDEX(QL$25:QL$34,$C38)-INDEX(QL$25:QL$34,$C39)</f>
        <v>-22.312999999999988</v>
      </c>
      <c r="QM38" s="19" cm="1">
        <f t="array" ref="QM38">INDEX(QM$25:QM$34,$C38)-INDEX(QM$25:QM$34,$C39)</f>
        <v>-22.542000000000002</v>
      </c>
      <c r="QN38" s="19" cm="1">
        <f t="array" ref="QN38">INDEX(QN$25:QN$34,$C38)-INDEX(QN$25:QN$34,$C39)</f>
        <v>-23.929999999999978</v>
      </c>
      <c r="QO38" s="19" cm="1">
        <f t="array" ref="QO38">INDEX(QO$25:QO$34,$C38)-INDEX(QO$25:QO$34,$C39)</f>
        <v>-23.333999999999975</v>
      </c>
      <c r="QP38" s="19" cm="1">
        <f t="array" ref="QP38">INDEX(QP$25:QP$34,$C38)-INDEX(QP$25:QP$34,$C39)</f>
        <v>-24.568000000000012</v>
      </c>
      <c r="QQ38" s="19" cm="1">
        <f t="array" ref="QQ38">INDEX(QQ$25:QQ$34,$C38)-INDEX(QQ$25:QQ$34,$C39)</f>
        <v>-24.032999999999987</v>
      </c>
      <c r="QR38" s="19" cm="1">
        <f t="array" ref="QR38">INDEX(QR$25:QR$34,$C38)-INDEX(QR$25:QR$34,$C39)</f>
        <v>-22.454999999999984</v>
      </c>
      <c r="QS38" s="19" cm="1">
        <f t="array" ref="QS38">INDEX(QS$25:QS$34,$C38)-INDEX(QS$25:QS$34,$C39)</f>
        <v>-20.959000000000003</v>
      </c>
      <c r="QT38" s="19" cm="1">
        <f t="array" ref="QT38">INDEX(QT$25:QT$34,$C38)-INDEX(QT$25:QT$34,$C39)</f>
        <v>-21.913999999999987</v>
      </c>
      <c r="QU38" s="19" cm="1">
        <f t="array" ref="QU38">INDEX(QU$25:QU$34,$C38)-INDEX(QU$25:QU$34,$C39)</f>
        <v>-22.490999999999985</v>
      </c>
      <c r="QV38" s="19" cm="1">
        <f t="array" ref="QV38">INDEX(QV$25:QV$34,$C38)-INDEX(QV$25:QV$34,$C39)</f>
        <v>-22.47399999999999</v>
      </c>
      <c r="QW38" s="19" cm="1">
        <f t="array" ref="QW38">INDEX(QW$25:QW$34,$C38)-INDEX(QW$25:QW$34,$C39)</f>
        <v>-22.620000000000005</v>
      </c>
      <c r="QX38" s="19" cm="1">
        <f t="array" ref="QX38">INDEX(QX$25:QX$34,$C38)-INDEX(QX$25:QX$34,$C39)</f>
        <v>-23.053999999999974</v>
      </c>
      <c r="QY38" s="19" cm="1">
        <f t="array" ref="QY38">INDEX(QY$25:QY$34,$C38)-INDEX(QY$25:QY$34,$C39)</f>
        <v>-23.502999999999986</v>
      </c>
      <c r="QZ38" s="19" cm="1">
        <f t="array" ref="QZ38">INDEX(QZ$25:QZ$34,$C38)-INDEX(QZ$25:QZ$34,$C39)</f>
        <v>-21.326999999999998</v>
      </c>
      <c r="RA38" s="19" cm="1">
        <f t="array" ref="RA38">INDEX(RA$25:RA$34,$C38)-INDEX(RA$25:RA$34,$C39)</f>
        <v>-21.293999999999983</v>
      </c>
      <c r="RB38" s="19" cm="1">
        <f t="array" ref="RB38">INDEX(RB$25:RB$34,$C38)-INDEX(RB$25:RB$34,$C39)</f>
        <v>-22.346000000000004</v>
      </c>
      <c r="RC38" s="19" cm="1">
        <f t="array" ref="RC38">INDEX(RC$25:RC$34,$C38)-INDEX(RC$25:RC$34,$C39)</f>
        <v>-22.738999999999976</v>
      </c>
      <c r="RD38" s="19" cm="1">
        <f t="array" ref="RD38">INDEX(RD$25:RD$34,$C38)-INDEX(RD$25:RD$34,$C39)</f>
        <v>-23.019999999999982</v>
      </c>
      <c r="RE38" s="19" cm="1">
        <f t="array" ref="RE38">INDEX(RE$25:RE$34,$C38)-INDEX(RE$25:RE$34,$C39)</f>
        <v>-24.930000000000007</v>
      </c>
      <c r="RF38" s="19" cm="1">
        <f t="array" ref="RF38">INDEX(RF$25:RF$34,$C38)-INDEX(RF$25:RF$34,$C39)</f>
        <v>-25.254000000000019</v>
      </c>
      <c r="RG38" s="19" cm="1">
        <f t="array" ref="RG38">INDEX(RG$25:RG$34,$C38)-INDEX(RG$25:RG$34,$C39)</f>
        <v>-25.266999999999996</v>
      </c>
      <c r="RH38" s="19" cm="1">
        <f t="array" ref="RH38">INDEX(RH$25:RH$34,$C38)-INDEX(RH$25:RH$34,$C39)</f>
        <v>-25.238</v>
      </c>
      <c r="RI38" s="19" cm="1">
        <f t="array" ref="RI38">INDEX(RI$25:RI$34,$C38)-INDEX(RI$25:RI$34,$C39)</f>
        <v>-27.920999999999992</v>
      </c>
      <c r="RJ38" s="19" cm="1">
        <f t="array" ref="RJ38">INDEX(RJ$25:RJ$34,$C38)-INDEX(RJ$25:RJ$34,$C39)</f>
        <v>-23.551999999999964</v>
      </c>
      <c r="RK38" s="19" cm="1">
        <f t="array" ref="RK38">INDEX(RK$25:RK$34,$C38)-INDEX(RK$25:RK$34,$C39)</f>
        <v>-23.713999999999999</v>
      </c>
      <c r="RL38" s="19" cm="1">
        <f t="array" ref="RL38">INDEX(RL$25:RL$34,$C38)-INDEX(RL$25:RL$34,$C39)</f>
        <v>-21.983000000000004</v>
      </c>
      <c r="RM38" s="19" cm="1">
        <f t="array" ref="RM38">INDEX(RM$25:RM$34,$C38)-INDEX(RM$25:RM$34,$C39)</f>
        <v>-18.879000000000019</v>
      </c>
      <c r="RN38" s="19" cm="1">
        <f t="array" ref="RN38">INDEX(RN$25:RN$34,$C38)-INDEX(RN$25:RN$34,$C39)</f>
        <v>-14.34699999999998</v>
      </c>
      <c r="RO38" s="19" cm="1">
        <f t="array" ref="RO38">INDEX(RO$25:RO$34,$C38)-INDEX(RO$25:RO$34,$C39)</f>
        <v>-12.062000000000012</v>
      </c>
      <c r="RP38" s="19" cm="1">
        <f t="array" ref="RP38">INDEX(RP$25:RP$34,$C38)-INDEX(RP$25:RP$34,$C39)</f>
        <v>-12.017999999999972</v>
      </c>
      <c r="RQ38" s="19" cm="1">
        <f t="array" ref="RQ38">INDEX(RQ$25:RQ$34,$C38)-INDEX(RQ$25:RQ$34,$C39)</f>
        <v>-16.990000000000009</v>
      </c>
      <c r="RR38" s="19" cm="1">
        <f t="array" ref="RR38">INDEX(RR$25:RR$34,$C38)-INDEX(RR$25:RR$34,$C39)</f>
        <v>-20.603000000000009</v>
      </c>
      <c r="RS38" s="19" cm="1">
        <f t="array" ref="RS38">INDEX(RS$25:RS$34,$C38)-INDEX(RS$25:RS$34,$C39)</f>
        <v>-25.733000000000004</v>
      </c>
      <c r="RT38" s="19" cm="1">
        <f t="array" ref="RT38">INDEX(RT$25:RT$34,$C38)-INDEX(RT$25:RT$34,$C39)</f>
        <v>-20.165999999999997</v>
      </c>
      <c r="RU38" s="19" cm="1">
        <f t="array" ref="RU38">INDEX(RU$25:RU$34,$C38)-INDEX(RU$25:RU$34,$C39)</f>
        <v>-21.452999999999975</v>
      </c>
      <c r="RV38" s="19" cm="1">
        <f t="array" ref="RV38">INDEX(RV$25:RV$34,$C38)-INDEX(RV$25:RV$34,$C39)</f>
        <v>-19.613</v>
      </c>
      <c r="RW38" s="19" cm="1">
        <f t="array" ref="RW38">INDEX(RW$25:RW$34,$C38)-INDEX(RW$25:RW$34,$C39)</f>
        <v>-18.187000000000012</v>
      </c>
      <c r="RX38" s="19" cm="1">
        <f t="array" ref="RX38">INDEX(RX$25:RX$34,$C38)-INDEX(RX$25:RX$34,$C39)</f>
        <v>-16.739000000000004</v>
      </c>
      <c r="RY38" s="19" cm="1">
        <f t="array" ref="RY38">INDEX(RY$25:RY$34,$C38)-INDEX(RY$25:RY$34,$C39)</f>
        <v>-14.730000000000018</v>
      </c>
      <c r="RZ38" s="19" cm="1">
        <f t="array" ref="RZ38">INDEX(RZ$25:RZ$34,$C38)-INDEX(RZ$25:RZ$34,$C39)</f>
        <v>-14.564999999999998</v>
      </c>
      <c r="SA38" s="19" cm="1">
        <f t="array" ref="SA38">INDEX(SA$25:SA$34,$C38)-INDEX(SA$25:SA$34,$C39)</f>
        <v>-19.591000000000008</v>
      </c>
      <c r="SB38" s="19" cm="1">
        <f t="array" ref="SB38">INDEX(SB$25:SB$34,$C38)-INDEX(SB$25:SB$34,$C39)</f>
        <v>-19.811999999999983</v>
      </c>
      <c r="SC38" s="19" cm="1">
        <f t="array" ref="SC38">INDEX(SC$25:SC$34,$C38)-INDEX(SC$25:SC$34,$C39)</f>
        <v>-19.724999999999994</v>
      </c>
      <c r="SD38" s="19" cm="1">
        <f t="array" ref="SD38">INDEX(SD$25:SD$34,$C38)-INDEX(SD$25:SD$34,$C39)</f>
        <v>-20.519000000000005</v>
      </c>
      <c r="SE38" s="19" cm="1">
        <f t="array" ref="SE38">INDEX(SE$25:SE$34,$C38)-INDEX(SE$25:SE$34,$C39)</f>
        <v>-22.331999999999994</v>
      </c>
      <c r="SF38" s="19" cm="1">
        <f t="array" ref="SF38">INDEX(SF$25:SF$34,$C38)-INDEX(SF$25:SF$34,$C39)</f>
        <v>-21.363</v>
      </c>
      <c r="SG38" s="19" cm="1">
        <f t="array" ref="SG38">INDEX(SG$25:SG$34,$C38)-INDEX(SG$25:SG$34,$C39)</f>
        <v>-22.853000000000009</v>
      </c>
      <c r="SH38" s="19" cm="1">
        <f t="array" ref="SH38">INDEX(SH$25:SH$34,$C38)-INDEX(SH$25:SH$34,$C39)</f>
        <v>-23.516999999999996</v>
      </c>
      <c r="SI38" s="19" cm="1">
        <f t="array" ref="SI38">INDEX(SI$25:SI$34,$C38)-INDEX(SI$25:SI$34,$C39)</f>
        <v>-23.284999999999997</v>
      </c>
      <c r="SJ38" s="19" cm="1">
        <f t="array" ref="SJ38">INDEX(SJ$25:SJ$34,$C38)-INDEX(SJ$25:SJ$34,$C39)</f>
        <v>-23.680000000000007</v>
      </c>
      <c r="SK38" s="19" cm="1">
        <f t="array" ref="SK38">INDEX(SK$25:SK$34,$C38)-INDEX(SK$25:SK$34,$C39)</f>
        <v>-23.179000000000002</v>
      </c>
      <c r="SL38" s="19" cm="1">
        <f t="array" ref="SL38">INDEX(SL$25:SL$34,$C38)-INDEX(SL$25:SL$34,$C39)</f>
        <v>-23.869</v>
      </c>
      <c r="SM38" s="19" cm="1">
        <f t="array" ref="SM38">INDEX(SM$25:SM$34,$C38)-INDEX(SM$25:SM$34,$C39)</f>
        <v>-24.143000000000001</v>
      </c>
      <c r="SN38" s="19" cm="1">
        <f t="array" ref="SN38">INDEX(SN$25:SN$34,$C38)-INDEX(SN$25:SN$34,$C39)</f>
        <v>-24.496999999999986</v>
      </c>
      <c r="SO38" s="19" cm="1">
        <f t="array" ref="SO38">INDEX(SO$25:SO$34,$C38)-INDEX(SO$25:SO$34,$C39)</f>
        <v>-23.645999999999987</v>
      </c>
      <c r="SP38" s="19" cm="1">
        <f t="array" ref="SP38">INDEX(SP$25:SP$34,$C38)-INDEX(SP$25:SP$34,$C39)</f>
        <v>-22.765000000000015</v>
      </c>
      <c r="SQ38" s="19" cm="1">
        <f t="array" ref="SQ38">INDEX(SQ$25:SQ$34,$C38)-INDEX(SQ$25:SQ$34,$C39)</f>
        <v>-21.532000000000011</v>
      </c>
      <c r="SR38" s="19" cm="1">
        <f t="array" ref="SR38">INDEX(SR$25:SR$34,$C38)-INDEX(SR$25:SR$34,$C39)</f>
        <v>-19.838999999999999</v>
      </c>
      <c r="SS38" s="19" cm="1">
        <f t="array" ref="SS38">INDEX(SS$25:SS$34,$C38)-INDEX(SS$25:SS$34,$C39)</f>
        <v>-17.98599999999999</v>
      </c>
      <c r="ST38" s="19" cm="1">
        <f t="array" ref="ST38">INDEX(ST$25:ST$34,$C38)-INDEX(ST$25:ST$34,$C39)</f>
        <v>-16.748999999999995</v>
      </c>
    </row>
    <row r="39" spans="1:514" s="2" customFormat="1" x14ac:dyDescent="0.25">
      <c r="B39" s="15" t="s">
        <v>1234</v>
      </c>
      <c r="C39" s="2">
        <f>_xlfn.XMATCH(B39,$B$25:$B$34)</f>
        <v>2</v>
      </c>
      <c r="F39" s="19"/>
    </row>
    <row r="40" spans="1:514" s="2" customFormat="1" x14ac:dyDescent="0.25"/>
    <row r="42" spans="1:514" ht="11" x14ac:dyDescent="0.3">
      <c r="B42" s="14" t="s">
        <v>1087</v>
      </c>
    </row>
    <row r="43" spans="1:514" ht="11" x14ac:dyDescent="0.3">
      <c r="A43" s="2">
        <v>1</v>
      </c>
      <c r="B43" s="20" t="str">
        <f t="shared" ref="B43:B46" si="9">B25</f>
        <v>BAYNGR 2 3/8 04/02/75 nc-22</v>
      </c>
      <c r="F43" s="19">
        <f ca="1">F$25-F25</f>
        <v>0</v>
      </c>
      <c r="G43" s="19">
        <f t="shared" ref="G43:BR46" si="10">G$25-G25</f>
        <v>0</v>
      </c>
      <c r="H43" s="19">
        <f t="shared" si="10"/>
        <v>0</v>
      </c>
      <c r="I43" s="19">
        <f t="shared" si="10"/>
        <v>0</v>
      </c>
      <c r="J43" s="19">
        <f t="shared" si="10"/>
        <v>0</v>
      </c>
      <c r="K43" s="19">
        <f t="shared" si="10"/>
        <v>0</v>
      </c>
      <c r="L43" s="19">
        <f t="shared" si="10"/>
        <v>0</v>
      </c>
      <c r="M43" s="19">
        <f t="shared" si="10"/>
        <v>0</v>
      </c>
      <c r="N43" s="19">
        <f t="shared" si="10"/>
        <v>0</v>
      </c>
      <c r="O43" s="19">
        <f t="shared" si="10"/>
        <v>0</v>
      </c>
      <c r="P43" s="19">
        <f t="shared" si="10"/>
        <v>0</v>
      </c>
      <c r="Q43" s="19">
        <f t="shared" si="10"/>
        <v>0</v>
      </c>
      <c r="R43" s="19">
        <f t="shared" si="10"/>
        <v>0</v>
      </c>
      <c r="S43" s="19">
        <f t="shared" si="10"/>
        <v>0</v>
      </c>
      <c r="T43" s="19">
        <f t="shared" si="10"/>
        <v>0</v>
      </c>
      <c r="U43" s="19">
        <f t="shared" si="10"/>
        <v>0</v>
      </c>
      <c r="V43" s="19">
        <f t="shared" si="10"/>
        <v>0</v>
      </c>
      <c r="W43" s="19">
        <f t="shared" si="10"/>
        <v>0</v>
      </c>
      <c r="X43" s="19">
        <f t="shared" si="10"/>
        <v>0</v>
      </c>
      <c r="Y43" s="19">
        <f t="shared" si="10"/>
        <v>0</v>
      </c>
      <c r="Z43" s="19">
        <f t="shared" si="10"/>
        <v>0</v>
      </c>
      <c r="AA43" s="19">
        <f t="shared" si="10"/>
        <v>0</v>
      </c>
      <c r="AB43" s="19">
        <f t="shared" si="10"/>
        <v>0</v>
      </c>
      <c r="AC43" s="19">
        <f t="shared" si="10"/>
        <v>0</v>
      </c>
      <c r="AD43" s="19">
        <f t="shared" si="10"/>
        <v>0</v>
      </c>
      <c r="AE43" s="19">
        <f t="shared" si="10"/>
        <v>0</v>
      </c>
      <c r="AF43" s="19">
        <f t="shared" si="10"/>
        <v>0</v>
      </c>
      <c r="AG43" s="19">
        <f t="shared" si="10"/>
        <v>0</v>
      </c>
      <c r="AH43" s="19">
        <f t="shared" si="10"/>
        <v>0</v>
      </c>
      <c r="AI43" s="19">
        <f t="shared" si="10"/>
        <v>0</v>
      </c>
      <c r="AJ43" s="19">
        <f t="shared" si="10"/>
        <v>0</v>
      </c>
      <c r="AK43" s="19">
        <f t="shared" si="10"/>
        <v>0</v>
      </c>
      <c r="AL43" s="19">
        <f t="shared" si="10"/>
        <v>0</v>
      </c>
      <c r="AM43" s="19">
        <f t="shared" si="10"/>
        <v>0</v>
      </c>
      <c r="AN43" s="19">
        <f t="shared" si="10"/>
        <v>0</v>
      </c>
      <c r="AO43" s="19">
        <f t="shared" si="10"/>
        <v>0</v>
      </c>
      <c r="AP43" s="19">
        <f t="shared" si="10"/>
        <v>0</v>
      </c>
      <c r="AQ43" s="19">
        <f t="shared" si="10"/>
        <v>0</v>
      </c>
      <c r="AR43" s="19">
        <f t="shared" si="10"/>
        <v>0</v>
      </c>
      <c r="AS43" s="19">
        <f t="shared" si="10"/>
        <v>0</v>
      </c>
      <c r="AT43" s="19">
        <f t="shared" si="10"/>
        <v>0</v>
      </c>
      <c r="AU43" s="19">
        <f t="shared" si="10"/>
        <v>0</v>
      </c>
      <c r="AV43" s="19">
        <f t="shared" si="10"/>
        <v>0</v>
      </c>
      <c r="AW43" s="19">
        <f t="shared" si="10"/>
        <v>0</v>
      </c>
      <c r="AX43" s="19">
        <f t="shared" si="10"/>
        <v>0</v>
      </c>
      <c r="AY43" s="19">
        <f t="shared" si="10"/>
        <v>0</v>
      </c>
      <c r="AZ43" s="19">
        <f t="shared" si="10"/>
        <v>0</v>
      </c>
      <c r="BA43" s="19">
        <f t="shared" si="10"/>
        <v>0</v>
      </c>
      <c r="BB43" s="19">
        <f t="shared" si="10"/>
        <v>0</v>
      </c>
      <c r="BC43" s="19">
        <f t="shared" si="10"/>
        <v>0</v>
      </c>
      <c r="BD43" s="19">
        <f t="shared" si="10"/>
        <v>0</v>
      </c>
      <c r="BE43" s="19">
        <f t="shared" si="10"/>
        <v>0</v>
      </c>
      <c r="BF43" s="19">
        <f t="shared" si="10"/>
        <v>0</v>
      </c>
      <c r="BG43" s="19">
        <f t="shared" si="10"/>
        <v>0</v>
      </c>
      <c r="BH43" s="19">
        <f t="shared" si="10"/>
        <v>0</v>
      </c>
      <c r="BI43" s="19">
        <f t="shared" si="10"/>
        <v>0</v>
      </c>
      <c r="BJ43" s="19">
        <f t="shared" si="10"/>
        <v>0</v>
      </c>
      <c r="BK43" s="19">
        <f t="shared" si="10"/>
        <v>0</v>
      </c>
      <c r="BL43" s="19">
        <f t="shared" si="10"/>
        <v>0</v>
      </c>
      <c r="BM43" s="19">
        <f t="shared" si="10"/>
        <v>0</v>
      </c>
      <c r="BN43" s="19">
        <f t="shared" si="10"/>
        <v>0</v>
      </c>
      <c r="BO43" s="19">
        <f t="shared" si="10"/>
        <v>0</v>
      </c>
      <c r="BP43" s="19">
        <f t="shared" si="10"/>
        <v>0</v>
      </c>
      <c r="BQ43" s="19">
        <f t="shared" si="10"/>
        <v>0</v>
      </c>
      <c r="BR43" s="19">
        <f t="shared" si="10"/>
        <v>0</v>
      </c>
      <c r="BS43" s="19">
        <f t="shared" ref="BS43:ED46" si="11">BS$25-BS25</f>
        <v>0</v>
      </c>
      <c r="BT43" s="19">
        <f t="shared" si="11"/>
        <v>0</v>
      </c>
      <c r="BU43" s="19">
        <f t="shared" si="11"/>
        <v>0</v>
      </c>
      <c r="BV43" s="19">
        <f t="shared" si="11"/>
        <v>0</v>
      </c>
      <c r="BW43" s="19">
        <f t="shared" si="11"/>
        <v>0</v>
      </c>
      <c r="BX43" s="19">
        <f t="shared" si="11"/>
        <v>0</v>
      </c>
      <c r="BY43" s="19">
        <f t="shared" si="11"/>
        <v>0</v>
      </c>
      <c r="BZ43" s="19">
        <f t="shared" si="11"/>
        <v>0</v>
      </c>
      <c r="CA43" s="19">
        <f t="shared" si="11"/>
        <v>0</v>
      </c>
      <c r="CB43" s="19">
        <f t="shared" si="11"/>
        <v>0</v>
      </c>
      <c r="CC43" s="19">
        <f t="shared" si="11"/>
        <v>0</v>
      </c>
      <c r="CD43" s="19">
        <f t="shared" si="11"/>
        <v>0</v>
      </c>
      <c r="CE43" s="19">
        <f t="shared" si="11"/>
        <v>0</v>
      </c>
      <c r="CF43" s="19">
        <f t="shared" si="11"/>
        <v>0</v>
      </c>
      <c r="CG43" s="19">
        <f t="shared" si="11"/>
        <v>0</v>
      </c>
      <c r="CH43" s="19">
        <f t="shared" si="11"/>
        <v>0</v>
      </c>
      <c r="CI43" s="19">
        <f t="shared" si="11"/>
        <v>0</v>
      </c>
      <c r="CJ43" s="19">
        <f t="shared" si="11"/>
        <v>0</v>
      </c>
      <c r="CK43" s="19">
        <f t="shared" si="11"/>
        <v>0</v>
      </c>
      <c r="CL43" s="19">
        <f t="shared" si="11"/>
        <v>0</v>
      </c>
      <c r="CM43" s="19">
        <f t="shared" si="11"/>
        <v>0</v>
      </c>
      <c r="CN43" s="19">
        <f t="shared" si="11"/>
        <v>0</v>
      </c>
      <c r="CO43" s="19">
        <f t="shared" si="11"/>
        <v>0</v>
      </c>
      <c r="CP43" s="19">
        <f t="shared" si="11"/>
        <v>0</v>
      </c>
      <c r="CQ43" s="19">
        <f t="shared" si="11"/>
        <v>0</v>
      </c>
      <c r="CR43" s="19">
        <f t="shared" si="11"/>
        <v>0</v>
      </c>
      <c r="CS43" s="19">
        <f t="shared" si="11"/>
        <v>0</v>
      </c>
      <c r="CT43" s="19">
        <f t="shared" si="11"/>
        <v>0</v>
      </c>
      <c r="CU43" s="19">
        <f t="shared" si="11"/>
        <v>0</v>
      </c>
      <c r="CV43" s="19">
        <f t="shared" si="11"/>
        <v>0</v>
      </c>
      <c r="CW43" s="19">
        <f t="shared" si="11"/>
        <v>0</v>
      </c>
      <c r="CX43" s="19">
        <f t="shared" si="11"/>
        <v>0</v>
      </c>
      <c r="CY43" s="19">
        <f t="shared" si="11"/>
        <v>0</v>
      </c>
      <c r="CZ43" s="19">
        <f t="shared" si="11"/>
        <v>0</v>
      </c>
      <c r="DA43" s="19">
        <f t="shared" si="11"/>
        <v>0</v>
      </c>
      <c r="DB43" s="19">
        <f t="shared" si="11"/>
        <v>0</v>
      </c>
      <c r="DC43" s="19">
        <f t="shared" si="11"/>
        <v>0</v>
      </c>
      <c r="DD43" s="19">
        <f t="shared" si="11"/>
        <v>0</v>
      </c>
      <c r="DE43" s="19">
        <f t="shared" si="11"/>
        <v>0</v>
      </c>
      <c r="DF43" s="19">
        <f t="shared" si="11"/>
        <v>0</v>
      </c>
      <c r="DG43" s="19">
        <f t="shared" si="11"/>
        <v>0</v>
      </c>
      <c r="DH43" s="19">
        <f t="shared" si="11"/>
        <v>0</v>
      </c>
      <c r="DI43" s="19">
        <f t="shared" si="11"/>
        <v>0</v>
      </c>
      <c r="DJ43" s="19">
        <f t="shared" si="11"/>
        <v>0</v>
      </c>
      <c r="DK43" s="19">
        <f t="shared" si="11"/>
        <v>0</v>
      </c>
      <c r="DL43" s="19">
        <f t="shared" si="11"/>
        <v>0</v>
      </c>
      <c r="DM43" s="19">
        <f t="shared" si="11"/>
        <v>0</v>
      </c>
      <c r="DN43" s="19">
        <f t="shared" si="11"/>
        <v>0</v>
      </c>
      <c r="DO43" s="19">
        <f t="shared" si="11"/>
        <v>0</v>
      </c>
      <c r="DP43" s="19">
        <f t="shared" si="11"/>
        <v>0</v>
      </c>
      <c r="DQ43" s="19">
        <f t="shared" si="11"/>
        <v>0</v>
      </c>
      <c r="DR43" s="19">
        <f t="shared" si="11"/>
        <v>0</v>
      </c>
      <c r="DS43" s="19">
        <f t="shared" si="11"/>
        <v>0</v>
      </c>
      <c r="DT43" s="19">
        <f t="shared" si="11"/>
        <v>0</v>
      </c>
      <c r="DU43" s="19">
        <f t="shared" si="11"/>
        <v>0</v>
      </c>
      <c r="DV43" s="19">
        <f t="shared" si="11"/>
        <v>0</v>
      </c>
      <c r="DW43" s="19">
        <f t="shared" si="11"/>
        <v>0</v>
      </c>
      <c r="DX43" s="19">
        <f t="shared" si="11"/>
        <v>0</v>
      </c>
      <c r="DY43" s="19">
        <f t="shared" si="11"/>
        <v>0</v>
      </c>
      <c r="DZ43" s="19">
        <f t="shared" si="11"/>
        <v>0</v>
      </c>
      <c r="EA43" s="19">
        <f t="shared" si="11"/>
        <v>0</v>
      </c>
      <c r="EB43" s="19">
        <f t="shared" si="11"/>
        <v>0</v>
      </c>
      <c r="EC43" s="19">
        <f t="shared" si="11"/>
        <v>0</v>
      </c>
      <c r="ED43" s="19">
        <f t="shared" si="11"/>
        <v>0</v>
      </c>
      <c r="EE43" s="19">
        <f t="shared" ref="EE43:GP46" si="12">EE$25-EE25</f>
        <v>0</v>
      </c>
      <c r="EF43" s="19">
        <f t="shared" si="12"/>
        <v>0</v>
      </c>
      <c r="EG43" s="19">
        <f t="shared" si="12"/>
        <v>0</v>
      </c>
      <c r="EH43" s="19">
        <f t="shared" si="12"/>
        <v>0</v>
      </c>
      <c r="EI43" s="19">
        <f t="shared" si="12"/>
        <v>0</v>
      </c>
      <c r="EJ43" s="19">
        <f t="shared" si="12"/>
        <v>0</v>
      </c>
      <c r="EK43" s="19">
        <f t="shared" si="12"/>
        <v>0</v>
      </c>
      <c r="EL43" s="19">
        <f t="shared" si="12"/>
        <v>0</v>
      </c>
      <c r="EM43" s="19">
        <f t="shared" si="12"/>
        <v>0</v>
      </c>
      <c r="EN43" s="19">
        <f t="shared" si="12"/>
        <v>0</v>
      </c>
      <c r="EO43" s="19">
        <f t="shared" si="12"/>
        <v>0</v>
      </c>
      <c r="EP43" s="19">
        <f t="shared" si="12"/>
        <v>0</v>
      </c>
      <c r="EQ43" s="19">
        <f t="shared" si="12"/>
        <v>0</v>
      </c>
      <c r="ER43" s="19">
        <f t="shared" si="12"/>
        <v>0</v>
      </c>
      <c r="ES43" s="19">
        <f t="shared" si="12"/>
        <v>0</v>
      </c>
      <c r="ET43" s="19">
        <f t="shared" si="12"/>
        <v>0</v>
      </c>
      <c r="EU43" s="19">
        <f t="shared" si="12"/>
        <v>0</v>
      </c>
      <c r="EV43" s="19">
        <f t="shared" si="12"/>
        <v>0</v>
      </c>
      <c r="EW43" s="19">
        <f t="shared" si="12"/>
        <v>0</v>
      </c>
      <c r="EX43" s="19">
        <f t="shared" si="12"/>
        <v>0</v>
      </c>
      <c r="EY43" s="19">
        <f t="shared" si="12"/>
        <v>0</v>
      </c>
      <c r="EZ43" s="19">
        <f t="shared" si="12"/>
        <v>0</v>
      </c>
      <c r="FA43" s="19">
        <f t="shared" si="12"/>
        <v>0</v>
      </c>
      <c r="FB43" s="19">
        <f t="shared" si="12"/>
        <v>0</v>
      </c>
      <c r="FC43" s="19">
        <f t="shared" si="12"/>
        <v>0</v>
      </c>
      <c r="FD43" s="19">
        <f t="shared" si="12"/>
        <v>0</v>
      </c>
      <c r="FE43" s="19">
        <f t="shared" si="12"/>
        <v>0</v>
      </c>
      <c r="FF43" s="19">
        <f t="shared" si="12"/>
        <v>0</v>
      </c>
      <c r="FG43" s="19">
        <f t="shared" si="12"/>
        <v>0</v>
      </c>
      <c r="FH43" s="19">
        <f t="shared" si="12"/>
        <v>0</v>
      </c>
      <c r="FI43" s="19">
        <f t="shared" si="12"/>
        <v>0</v>
      </c>
      <c r="FJ43" s="19">
        <f t="shared" si="12"/>
        <v>0</v>
      </c>
      <c r="FK43" s="19">
        <f t="shared" si="12"/>
        <v>0</v>
      </c>
      <c r="FL43" s="19">
        <f t="shared" si="12"/>
        <v>0</v>
      </c>
      <c r="FM43" s="19">
        <f t="shared" si="12"/>
        <v>0</v>
      </c>
      <c r="FN43" s="19">
        <f t="shared" si="12"/>
        <v>0</v>
      </c>
      <c r="FO43" s="19">
        <f t="shared" si="12"/>
        <v>0</v>
      </c>
      <c r="FP43" s="19">
        <f t="shared" si="12"/>
        <v>0</v>
      </c>
      <c r="FQ43" s="19">
        <f t="shared" si="12"/>
        <v>0</v>
      </c>
      <c r="FR43" s="19">
        <f t="shared" si="12"/>
        <v>0</v>
      </c>
      <c r="FS43" s="19">
        <f t="shared" si="12"/>
        <v>0</v>
      </c>
      <c r="FT43" s="19">
        <f t="shared" si="12"/>
        <v>0</v>
      </c>
      <c r="FU43" s="19">
        <f t="shared" si="12"/>
        <v>0</v>
      </c>
      <c r="FV43" s="19">
        <f t="shared" si="12"/>
        <v>0</v>
      </c>
      <c r="FW43" s="19">
        <f t="shared" si="12"/>
        <v>0</v>
      </c>
      <c r="FX43" s="19">
        <f t="shared" si="12"/>
        <v>0</v>
      </c>
      <c r="FY43" s="19">
        <f t="shared" si="12"/>
        <v>0</v>
      </c>
      <c r="FZ43" s="19">
        <f t="shared" si="12"/>
        <v>0</v>
      </c>
      <c r="GA43" s="19">
        <f t="shared" si="12"/>
        <v>0</v>
      </c>
      <c r="GB43" s="19">
        <f t="shared" si="12"/>
        <v>0</v>
      </c>
      <c r="GC43" s="19">
        <f t="shared" si="12"/>
        <v>0</v>
      </c>
      <c r="GD43" s="19">
        <f t="shared" si="12"/>
        <v>0</v>
      </c>
      <c r="GE43" s="19">
        <f t="shared" si="12"/>
        <v>0</v>
      </c>
      <c r="GF43" s="19">
        <f t="shared" si="12"/>
        <v>0</v>
      </c>
      <c r="GG43" s="19">
        <f t="shared" si="12"/>
        <v>0</v>
      </c>
      <c r="GH43" s="19">
        <f t="shared" si="12"/>
        <v>0</v>
      </c>
      <c r="GI43" s="19">
        <f t="shared" si="12"/>
        <v>0</v>
      </c>
      <c r="GJ43" s="19">
        <f t="shared" si="12"/>
        <v>0</v>
      </c>
      <c r="GK43" s="19">
        <f t="shared" si="12"/>
        <v>0</v>
      </c>
      <c r="GL43" s="19">
        <f t="shared" si="12"/>
        <v>0</v>
      </c>
      <c r="GM43" s="19">
        <f t="shared" si="12"/>
        <v>0</v>
      </c>
      <c r="GN43" s="19">
        <f t="shared" si="12"/>
        <v>0</v>
      </c>
      <c r="GO43" s="19">
        <f t="shared" si="12"/>
        <v>0</v>
      </c>
      <c r="GP43" s="19">
        <f t="shared" si="12"/>
        <v>0</v>
      </c>
      <c r="GQ43" s="19">
        <f t="shared" ref="GQ43:JB46" si="13">GQ$25-GQ25</f>
        <v>0</v>
      </c>
      <c r="GR43" s="19">
        <f t="shared" si="13"/>
        <v>0</v>
      </c>
      <c r="GS43" s="19">
        <f t="shared" si="13"/>
        <v>0</v>
      </c>
      <c r="GT43" s="19">
        <f t="shared" si="13"/>
        <v>0</v>
      </c>
      <c r="GU43" s="19">
        <f t="shared" si="13"/>
        <v>0</v>
      </c>
      <c r="GV43" s="19">
        <f t="shared" si="13"/>
        <v>0</v>
      </c>
      <c r="GW43" s="19">
        <f t="shared" si="13"/>
        <v>0</v>
      </c>
      <c r="GX43" s="19">
        <f t="shared" si="13"/>
        <v>0</v>
      </c>
      <c r="GY43" s="19">
        <f t="shared" si="13"/>
        <v>0</v>
      </c>
      <c r="GZ43" s="19">
        <f t="shared" si="13"/>
        <v>0</v>
      </c>
      <c r="HA43" s="19">
        <f t="shared" si="13"/>
        <v>0</v>
      </c>
      <c r="HB43" s="19">
        <f t="shared" si="13"/>
        <v>0</v>
      </c>
      <c r="HC43" s="19">
        <f t="shared" si="13"/>
        <v>0</v>
      </c>
      <c r="HD43" s="19">
        <f t="shared" si="13"/>
        <v>0</v>
      </c>
      <c r="HE43" s="19">
        <f t="shared" si="13"/>
        <v>0</v>
      </c>
      <c r="HF43" s="19">
        <f t="shared" si="13"/>
        <v>0</v>
      </c>
      <c r="HG43" s="19">
        <f t="shared" si="13"/>
        <v>0</v>
      </c>
      <c r="HH43" s="19">
        <f t="shared" si="13"/>
        <v>0</v>
      </c>
      <c r="HI43" s="19">
        <f t="shared" si="13"/>
        <v>0</v>
      </c>
      <c r="HJ43" s="19">
        <f t="shared" si="13"/>
        <v>0</v>
      </c>
      <c r="HK43" s="19">
        <f t="shared" si="13"/>
        <v>0</v>
      </c>
      <c r="HL43" s="19">
        <f t="shared" si="13"/>
        <v>0</v>
      </c>
      <c r="HM43" s="19">
        <f t="shared" si="13"/>
        <v>0</v>
      </c>
      <c r="HN43" s="19">
        <f t="shared" si="13"/>
        <v>0</v>
      </c>
      <c r="HO43" s="19">
        <f t="shared" si="13"/>
        <v>0</v>
      </c>
      <c r="HP43" s="19">
        <f t="shared" si="13"/>
        <v>0</v>
      </c>
      <c r="HQ43" s="19">
        <f t="shared" si="13"/>
        <v>0</v>
      </c>
      <c r="HR43" s="19">
        <f t="shared" si="13"/>
        <v>0</v>
      </c>
      <c r="HS43" s="19">
        <f t="shared" si="13"/>
        <v>0</v>
      </c>
      <c r="HT43" s="19">
        <f t="shared" si="13"/>
        <v>0</v>
      </c>
      <c r="HU43" s="19">
        <f t="shared" si="13"/>
        <v>0</v>
      </c>
      <c r="HV43" s="19">
        <f t="shared" si="13"/>
        <v>0</v>
      </c>
      <c r="HW43" s="19">
        <f t="shared" si="13"/>
        <v>0</v>
      </c>
      <c r="HX43" s="19">
        <f t="shared" si="13"/>
        <v>0</v>
      </c>
      <c r="HY43" s="19">
        <f t="shared" si="13"/>
        <v>0</v>
      </c>
      <c r="HZ43" s="19">
        <f t="shared" si="13"/>
        <v>0</v>
      </c>
      <c r="IA43" s="19">
        <f t="shared" si="13"/>
        <v>0</v>
      </c>
      <c r="IB43" s="19">
        <f t="shared" si="13"/>
        <v>0</v>
      </c>
      <c r="IC43" s="19">
        <f t="shared" si="13"/>
        <v>0</v>
      </c>
      <c r="ID43" s="19">
        <f t="shared" si="13"/>
        <v>0</v>
      </c>
      <c r="IE43" s="19">
        <f t="shared" si="13"/>
        <v>0</v>
      </c>
      <c r="IF43" s="19">
        <f t="shared" si="13"/>
        <v>0</v>
      </c>
      <c r="IG43" s="19">
        <f t="shared" si="13"/>
        <v>0</v>
      </c>
      <c r="IH43" s="19">
        <f t="shared" si="13"/>
        <v>0</v>
      </c>
      <c r="II43" s="19">
        <f t="shared" si="13"/>
        <v>0</v>
      </c>
      <c r="IJ43" s="19">
        <f t="shared" si="13"/>
        <v>0</v>
      </c>
      <c r="IK43" s="19">
        <f t="shared" si="13"/>
        <v>0</v>
      </c>
      <c r="IL43" s="19">
        <f t="shared" si="13"/>
        <v>0</v>
      </c>
      <c r="IM43" s="19">
        <f t="shared" si="13"/>
        <v>0</v>
      </c>
      <c r="IN43" s="19">
        <f t="shared" si="13"/>
        <v>0</v>
      </c>
      <c r="IO43" s="19">
        <f t="shared" si="13"/>
        <v>0</v>
      </c>
      <c r="IP43" s="19">
        <f t="shared" si="13"/>
        <v>0</v>
      </c>
      <c r="IQ43" s="19">
        <f t="shared" si="13"/>
        <v>0</v>
      </c>
      <c r="IR43" s="19">
        <f t="shared" si="13"/>
        <v>0</v>
      </c>
      <c r="IS43" s="19">
        <f t="shared" si="13"/>
        <v>0</v>
      </c>
      <c r="IT43" s="19">
        <f t="shared" si="13"/>
        <v>0</v>
      </c>
      <c r="IU43" s="19">
        <f t="shared" si="13"/>
        <v>0</v>
      </c>
      <c r="IV43" s="19">
        <f t="shared" si="13"/>
        <v>0</v>
      </c>
      <c r="IW43" s="19">
        <f t="shared" si="13"/>
        <v>0</v>
      </c>
      <c r="IX43" s="19">
        <f t="shared" si="13"/>
        <v>0</v>
      </c>
      <c r="IY43" s="19">
        <f t="shared" si="13"/>
        <v>0</v>
      </c>
      <c r="IZ43" s="19">
        <f t="shared" si="13"/>
        <v>0</v>
      </c>
      <c r="JA43" s="19">
        <f t="shared" si="13"/>
        <v>0</v>
      </c>
      <c r="JB43" s="19">
        <f t="shared" si="13"/>
        <v>0</v>
      </c>
      <c r="JC43" s="19">
        <f t="shared" ref="JC43:LN46" si="14">JC$25-JC25</f>
        <v>0</v>
      </c>
      <c r="JD43" s="19">
        <f t="shared" si="14"/>
        <v>0</v>
      </c>
      <c r="JE43" s="19">
        <f t="shared" si="14"/>
        <v>0</v>
      </c>
      <c r="JF43" s="19">
        <f t="shared" si="14"/>
        <v>0</v>
      </c>
      <c r="JG43" s="19">
        <f t="shared" si="14"/>
        <v>0</v>
      </c>
      <c r="JH43" s="19">
        <f t="shared" si="14"/>
        <v>0</v>
      </c>
      <c r="JI43" s="19">
        <f t="shared" si="14"/>
        <v>0</v>
      </c>
      <c r="JJ43" s="19">
        <f t="shared" si="14"/>
        <v>0</v>
      </c>
      <c r="JK43" s="19">
        <f t="shared" si="14"/>
        <v>0</v>
      </c>
      <c r="JL43" s="19">
        <f t="shared" si="14"/>
        <v>0</v>
      </c>
      <c r="JM43" s="19">
        <f t="shared" si="14"/>
        <v>0</v>
      </c>
      <c r="JN43" s="19">
        <f t="shared" si="14"/>
        <v>0</v>
      </c>
      <c r="JO43" s="19">
        <f t="shared" si="14"/>
        <v>0</v>
      </c>
      <c r="JP43" s="19">
        <f t="shared" si="14"/>
        <v>0</v>
      </c>
      <c r="JQ43" s="19">
        <f t="shared" si="14"/>
        <v>0</v>
      </c>
      <c r="JR43" s="19">
        <f t="shared" si="14"/>
        <v>0</v>
      </c>
      <c r="JS43" s="19">
        <f t="shared" si="14"/>
        <v>0</v>
      </c>
      <c r="JT43" s="19">
        <f t="shared" si="14"/>
        <v>0</v>
      </c>
      <c r="JU43" s="19">
        <f t="shared" si="14"/>
        <v>0</v>
      </c>
      <c r="JV43" s="19">
        <f t="shared" si="14"/>
        <v>0</v>
      </c>
      <c r="JW43" s="19">
        <f t="shared" si="14"/>
        <v>0</v>
      </c>
      <c r="JX43" s="19">
        <f t="shared" si="14"/>
        <v>0</v>
      </c>
      <c r="JY43" s="19">
        <f t="shared" si="14"/>
        <v>0</v>
      </c>
      <c r="JZ43" s="19">
        <f t="shared" si="14"/>
        <v>0</v>
      </c>
      <c r="KA43" s="19">
        <f t="shared" si="14"/>
        <v>0</v>
      </c>
      <c r="KB43" s="19">
        <f t="shared" si="14"/>
        <v>0</v>
      </c>
      <c r="KC43" s="19">
        <f t="shared" si="14"/>
        <v>0</v>
      </c>
      <c r="KD43" s="19">
        <f t="shared" si="14"/>
        <v>0</v>
      </c>
      <c r="KE43" s="19">
        <f t="shared" si="14"/>
        <v>0</v>
      </c>
      <c r="KF43" s="19">
        <f t="shared" si="14"/>
        <v>0</v>
      </c>
      <c r="KG43" s="19">
        <f t="shared" si="14"/>
        <v>0</v>
      </c>
      <c r="KH43" s="19">
        <f t="shared" si="14"/>
        <v>0</v>
      </c>
      <c r="KI43" s="19">
        <f t="shared" si="14"/>
        <v>0</v>
      </c>
      <c r="KJ43" s="19">
        <f t="shared" si="14"/>
        <v>0</v>
      </c>
      <c r="KK43" s="19">
        <f t="shared" si="14"/>
        <v>0</v>
      </c>
      <c r="KL43" s="19">
        <f t="shared" si="14"/>
        <v>0</v>
      </c>
      <c r="KM43" s="19">
        <f t="shared" si="14"/>
        <v>0</v>
      </c>
      <c r="KN43" s="19">
        <f t="shared" si="14"/>
        <v>0</v>
      </c>
      <c r="KO43" s="19">
        <f t="shared" si="14"/>
        <v>0</v>
      </c>
      <c r="KP43" s="19">
        <f t="shared" si="14"/>
        <v>0</v>
      </c>
      <c r="KQ43" s="19">
        <f t="shared" si="14"/>
        <v>0</v>
      </c>
      <c r="KR43" s="19">
        <f t="shared" si="14"/>
        <v>0</v>
      </c>
      <c r="KS43" s="19">
        <f t="shared" si="14"/>
        <v>0</v>
      </c>
      <c r="KT43" s="19">
        <f t="shared" si="14"/>
        <v>0</v>
      </c>
      <c r="KU43" s="19">
        <f t="shared" si="14"/>
        <v>0</v>
      </c>
      <c r="KV43" s="19">
        <f t="shared" si="14"/>
        <v>0</v>
      </c>
      <c r="KW43" s="19">
        <f t="shared" si="14"/>
        <v>0</v>
      </c>
      <c r="KX43" s="19">
        <f t="shared" si="14"/>
        <v>0</v>
      </c>
      <c r="KY43" s="19">
        <f t="shared" si="14"/>
        <v>0</v>
      </c>
      <c r="KZ43" s="19">
        <f t="shared" si="14"/>
        <v>0</v>
      </c>
      <c r="LA43" s="19">
        <f t="shared" si="14"/>
        <v>0</v>
      </c>
      <c r="LB43" s="19">
        <f t="shared" si="14"/>
        <v>0</v>
      </c>
      <c r="LC43" s="19">
        <f t="shared" si="14"/>
        <v>0</v>
      </c>
      <c r="LD43" s="19">
        <f t="shared" si="14"/>
        <v>0</v>
      </c>
      <c r="LE43" s="19">
        <f t="shared" si="14"/>
        <v>0</v>
      </c>
      <c r="LF43" s="19">
        <f t="shared" si="14"/>
        <v>0</v>
      </c>
      <c r="LG43" s="19">
        <f t="shared" si="14"/>
        <v>0</v>
      </c>
      <c r="LH43" s="19">
        <f t="shared" si="14"/>
        <v>0</v>
      </c>
      <c r="LI43" s="19">
        <f t="shared" si="14"/>
        <v>0</v>
      </c>
      <c r="LJ43" s="19">
        <f t="shared" si="14"/>
        <v>0</v>
      </c>
      <c r="LK43" s="19">
        <f t="shared" si="14"/>
        <v>0</v>
      </c>
      <c r="LL43" s="19">
        <f t="shared" si="14"/>
        <v>0</v>
      </c>
      <c r="LM43" s="19">
        <f t="shared" si="14"/>
        <v>0</v>
      </c>
      <c r="LN43" s="19">
        <f t="shared" si="14"/>
        <v>0</v>
      </c>
      <c r="LO43" s="19">
        <f t="shared" ref="LO43:NZ46" si="15">LO$25-LO25</f>
        <v>0</v>
      </c>
      <c r="LP43" s="19">
        <f t="shared" si="15"/>
        <v>0</v>
      </c>
      <c r="LQ43" s="19">
        <f t="shared" si="15"/>
        <v>0</v>
      </c>
      <c r="LR43" s="19">
        <f t="shared" si="15"/>
        <v>0</v>
      </c>
      <c r="LS43" s="19">
        <f t="shared" si="15"/>
        <v>0</v>
      </c>
      <c r="LT43" s="19">
        <f t="shared" si="15"/>
        <v>0</v>
      </c>
      <c r="LU43" s="19">
        <f t="shared" si="15"/>
        <v>0</v>
      </c>
      <c r="LV43" s="19">
        <f t="shared" si="15"/>
        <v>0</v>
      </c>
      <c r="LW43" s="19">
        <f t="shared" si="15"/>
        <v>0</v>
      </c>
      <c r="LX43" s="19">
        <f t="shared" si="15"/>
        <v>0</v>
      </c>
      <c r="LY43" s="19">
        <f t="shared" si="15"/>
        <v>0</v>
      </c>
      <c r="LZ43" s="19">
        <f t="shared" si="15"/>
        <v>0</v>
      </c>
      <c r="MA43" s="19">
        <f t="shared" si="15"/>
        <v>0</v>
      </c>
      <c r="MB43" s="19">
        <f t="shared" si="15"/>
        <v>0</v>
      </c>
      <c r="MC43" s="19">
        <f t="shared" si="15"/>
        <v>0</v>
      </c>
      <c r="MD43" s="19">
        <f t="shared" si="15"/>
        <v>0</v>
      </c>
      <c r="ME43" s="19">
        <f t="shared" si="15"/>
        <v>0</v>
      </c>
      <c r="MF43" s="19">
        <f t="shared" si="15"/>
        <v>0</v>
      </c>
      <c r="MG43" s="19">
        <f t="shared" si="15"/>
        <v>0</v>
      </c>
      <c r="MH43" s="19">
        <f t="shared" si="15"/>
        <v>0</v>
      </c>
      <c r="MI43" s="19">
        <f t="shared" si="15"/>
        <v>0</v>
      </c>
      <c r="MJ43" s="19">
        <f t="shared" si="15"/>
        <v>0</v>
      </c>
      <c r="MK43" s="19">
        <f t="shared" si="15"/>
        <v>0</v>
      </c>
      <c r="ML43" s="19">
        <f t="shared" si="15"/>
        <v>0</v>
      </c>
      <c r="MM43" s="19">
        <f t="shared" si="15"/>
        <v>0</v>
      </c>
      <c r="MN43" s="19">
        <f t="shared" si="15"/>
        <v>0</v>
      </c>
      <c r="MO43" s="19">
        <f t="shared" si="15"/>
        <v>0</v>
      </c>
      <c r="MP43" s="19">
        <f t="shared" si="15"/>
        <v>0</v>
      </c>
      <c r="MQ43" s="19">
        <f t="shared" si="15"/>
        <v>0</v>
      </c>
      <c r="MR43" s="19">
        <f t="shared" si="15"/>
        <v>0</v>
      </c>
      <c r="MS43" s="19">
        <f t="shared" si="15"/>
        <v>0</v>
      </c>
      <c r="MT43" s="19">
        <f t="shared" si="15"/>
        <v>0</v>
      </c>
      <c r="MU43" s="19">
        <f t="shared" si="15"/>
        <v>0</v>
      </c>
      <c r="MV43" s="19">
        <f t="shared" si="15"/>
        <v>0</v>
      </c>
      <c r="MW43" s="19">
        <f t="shared" si="15"/>
        <v>0</v>
      </c>
      <c r="MX43" s="19">
        <f t="shared" si="15"/>
        <v>0</v>
      </c>
      <c r="MY43" s="19">
        <f t="shared" si="15"/>
        <v>0</v>
      </c>
      <c r="MZ43" s="19">
        <f t="shared" si="15"/>
        <v>0</v>
      </c>
      <c r="NA43" s="19">
        <f t="shared" si="15"/>
        <v>0</v>
      </c>
      <c r="NB43" s="19">
        <f t="shared" si="15"/>
        <v>0</v>
      </c>
      <c r="NC43" s="19">
        <f t="shared" si="15"/>
        <v>0</v>
      </c>
      <c r="ND43" s="19">
        <f t="shared" si="15"/>
        <v>0</v>
      </c>
      <c r="NE43" s="19">
        <f t="shared" si="15"/>
        <v>0</v>
      </c>
      <c r="NF43" s="19">
        <f t="shared" si="15"/>
        <v>0</v>
      </c>
      <c r="NG43" s="19">
        <f t="shared" si="15"/>
        <v>0</v>
      </c>
      <c r="NH43" s="19">
        <f t="shared" si="15"/>
        <v>0</v>
      </c>
      <c r="NI43" s="19">
        <f t="shared" si="15"/>
        <v>0</v>
      </c>
      <c r="NJ43" s="19">
        <f t="shared" si="15"/>
        <v>0</v>
      </c>
      <c r="NK43" s="19">
        <f t="shared" si="15"/>
        <v>0</v>
      </c>
      <c r="NL43" s="19">
        <f t="shared" si="15"/>
        <v>0</v>
      </c>
      <c r="NM43" s="19">
        <f t="shared" si="15"/>
        <v>0</v>
      </c>
      <c r="NN43" s="19">
        <f t="shared" si="15"/>
        <v>0</v>
      </c>
      <c r="NO43" s="19">
        <f t="shared" si="15"/>
        <v>0</v>
      </c>
      <c r="NP43" s="19">
        <f t="shared" si="15"/>
        <v>0</v>
      </c>
      <c r="NQ43" s="19">
        <f t="shared" si="15"/>
        <v>0</v>
      </c>
      <c r="NR43" s="19">
        <f t="shared" si="15"/>
        <v>0</v>
      </c>
      <c r="NS43" s="19">
        <f t="shared" si="15"/>
        <v>0</v>
      </c>
      <c r="NT43" s="19">
        <f t="shared" si="15"/>
        <v>0</v>
      </c>
      <c r="NU43" s="19">
        <f t="shared" si="15"/>
        <v>0</v>
      </c>
      <c r="NV43" s="19">
        <f t="shared" si="15"/>
        <v>0</v>
      </c>
      <c r="NW43" s="19">
        <f t="shared" si="15"/>
        <v>0</v>
      </c>
      <c r="NX43" s="19">
        <f t="shared" si="15"/>
        <v>0</v>
      </c>
      <c r="NY43" s="19">
        <f t="shared" si="15"/>
        <v>0</v>
      </c>
      <c r="NZ43" s="19">
        <f t="shared" si="15"/>
        <v>0</v>
      </c>
      <c r="OA43" s="19">
        <f t="shared" ref="OA43:QL46" si="16">OA$25-OA25</f>
        <v>0</v>
      </c>
      <c r="OB43" s="19">
        <f t="shared" si="16"/>
        <v>0</v>
      </c>
      <c r="OC43" s="19">
        <f t="shared" si="16"/>
        <v>0</v>
      </c>
      <c r="OD43" s="19">
        <f t="shared" si="16"/>
        <v>0</v>
      </c>
      <c r="OE43" s="19">
        <f t="shared" si="16"/>
        <v>0</v>
      </c>
      <c r="OF43" s="19">
        <f t="shared" si="16"/>
        <v>0</v>
      </c>
      <c r="OG43" s="19">
        <f t="shared" si="16"/>
        <v>0</v>
      </c>
      <c r="OH43" s="19">
        <f t="shared" si="16"/>
        <v>0</v>
      </c>
      <c r="OI43" s="19">
        <f t="shared" si="16"/>
        <v>0</v>
      </c>
      <c r="OJ43" s="19">
        <f t="shared" si="16"/>
        <v>0</v>
      </c>
      <c r="OK43" s="19">
        <f t="shared" si="16"/>
        <v>0</v>
      </c>
      <c r="OL43" s="19">
        <f t="shared" si="16"/>
        <v>0</v>
      </c>
      <c r="OM43" s="19">
        <f t="shared" si="16"/>
        <v>0</v>
      </c>
      <c r="ON43" s="19">
        <f t="shared" si="16"/>
        <v>0</v>
      </c>
      <c r="OO43" s="19">
        <f t="shared" si="16"/>
        <v>0</v>
      </c>
      <c r="OP43" s="19">
        <f t="shared" si="16"/>
        <v>0</v>
      </c>
      <c r="OQ43" s="19">
        <f t="shared" si="16"/>
        <v>0</v>
      </c>
      <c r="OR43" s="19">
        <f t="shared" si="16"/>
        <v>0</v>
      </c>
      <c r="OS43" s="19">
        <f t="shared" si="16"/>
        <v>0</v>
      </c>
      <c r="OT43" s="19">
        <f t="shared" si="16"/>
        <v>0</v>
      </c>
      <c r="OU43" s="19">
        <f t="shared" si="16"/>
        <v>0</v>
      </c>
      <c r="OV43" s="19">
        <f t="shared" si="16"/>
        <v>0</v>
      </c>
      <c r="OW43" s="19">
        <f t="shared" si="16"/>
        <v>0</v>
      </c>
      <c r="OX43" s="19">
        <f t="shared" si="16"/>
        <v>0</v>
      </c>
      <c r="OY43" s="19">
        <f t="shared" si="16"/>
        <v>0</v>
      </c>
      <c r="OZ43" s="19">
        <f t="shared" si="16"/>
        <v>0</v>
      </c>
      <c r="PA43" s="19">
        <f t="shared" si="16"/>
        <v>0</v>
      </c>
      <c r="PB43" s="19">
        <f t="shared" si="16"/>
        <v>0</v>
      </c>
      <c r="PC43" s="19">
        <f t="shared" si="16"/>
        <v>0</v>
      </c>
      <c r="PD43" s="19">
        <f t="shared" si="16"/>
        <v>0</v>
      </c>
      <c r="PE43" s="19">
        <f t="shared" si="16"/>
        <v>0</v>
      </c>
      <c r="PF43" s="19">
        <f t="shared" si="16"/>
        <v>0</v>
      </c>
      <c r="PG43" s="19">
        <f t="shared" si="16"/>
        <v>0</v>
      </c>
      <c r="PH43" s="19">
        <f t="shared" si="16"/>
        <v>0</v>
      </c>
      <c r="PI43" s="19">
        <f t="shared" si="16"/>
        <v>0</v>
      </c>
      <c r="PJ43" s="19">
        <f t="shared" si="16"/>
        <v>0</v>
      </c>
      <c r="PK43" s="19">
        <f t="shared" si="16"/>
        <v>0</v>
      </c>
      <c r="PL43" s="19">
        <f t="shared" si="16"/>
        <v>0</v>
      </c>
      <c r="PM43" s="19">
        <f t="shared" si="16"/>
        <v>0</v>
      </c>
      <c r="PN43" s="19">
        <f t="shared" si="16"/>
        <v>0</v>
      </c>
      <c r="PO43" s="19">
        <f t="shared" si="16"/>
        <v>0</v>
      </c>
      <c r="PP43" s="19">
        <f t="shared" si="16"/>
        <v>0</v>
      </c>
      <c r="PQ43" s="19">
        <f t="shared" si="16"/>
        <v>0</v>
      </c>
      <c r="PR43" s="19">
        <f t="shared" si="16"/>
        <v>0</v>
      </c>
      <c r="PS43" s="19">
        <f t="shared" si="16"/>
        <v>0</v>
      </c>
      <c r="PT43" s="19">
        <f t="shared" si="16"/>
        <v>0</v>
      </c>
      <c r="PU43" s="19">
        <f t="shared" si="16"/>
        <v>0</v>
      </c>
      <c r="PV43" s="19">
        <f t="shared" si="16"/>
        <v>0</v>
      </c>
      <c r="PW43" s="19">
        <f t="shared" si="16"/>
        <v>0</v>
      </c>
      <c r="PX43" s="19">
        <f t="shared" si="16"/>
        <v>0</v>
      </c>
      <c r="PY43" s="19">
        <f t="shared" si="16"/>
        <v>0</v>
      </c>
      <c r="PZ43" s="19">
        <f t="shared" si="16"/>
        <v>0</v>
      </c>
      <c r="QA43" s="19">
        <f t="shared" si="16"/>
        <v>0</v>
      </c>
      <c r="QB43" s="19">
        <f t="shared" si="16"/>
        <v>0</v>
      </c>
      <c r="QC43" s="19">
        <f t="shared" si="16"/>
        <v>0</v>
      </c>
      <c r="QD43" s="19">
        <f t="shared" si="16"/>
        <v>0</v>
      </c>
      <c r="QE43" s="19">
        <f t="shared" si="16"/>
        <v>0</v>
      </c>
      <c r="QF43" s="19">
        <f t="shared" si="16"/>
        <v>0</v>
      </c>
      <c r="QG43" s="19">
        <f t="shared" si="16"/>
        <v>0</v>
      </c>
      <c r="QH43" s="19">
        <f t="shared" si="16"/>
        <v>0</v>
      </c>
      <c r="QI43" s="19">
        <f t="shared" si="16"/>
        <v>0</v>
      </c>
      <c r="QJ43" s="19">
        <f t="shared" si="16"/>
        <v>0</v>
      </c>
      <c r="QK43" s="19">
        <f t="shared" si="16"/>
        <v>0</v>
      </c>
      <c r="QL43" s="19">
        <f t="shared" si="16"/>
        <v>0</v>
      </c>
      <c r="QM43" s="19">
        <f t="shared" ref="QM43:SQ46" si="17">QM$25-QM25</f>
        <v>0</v>
      </c>
      <c r="QN43" s="19">
        <f t="shared" si="17"/>
        <v>0</v>
      </c>
      <c r="QO43" s="19">
        <f t="shared" si="17"/>
        <v>0</v>
      </c>
      <c r="QP43" s="19">
        <f t="shared" si="17"/>
        <v>0</v>
      </c>
      <c r="QQ43" s="19">
        <f t="shared" si="17"/>
        <v>0</v>
      </c>
      <c r="QR43" s="19">
        <f t="shared" si="17"/>
        <v>0</v>
      </c>
      <c r="QS43" s="19">
        <f t="shared" si="17"/>
        <v>0</v>
      </c>
      <c r="QT43" s="19">
        <f t="shared" si="17"/>
        <v>0</v>
      </c>
      <c r="QU43" s="19">
        <f t="shared" si="17"/>
        <v>0</v>
      </c>
      <c r="QV43" s="19">
        <f t="shared" si="17"/>
        <v>0</v>
      </c>
      <c r="QW43" s="19">
        <f t="shared" si="17"/>
        <v>0</v>
      </c>
      <c r="QX43" s="19">
        <f t="shared" si="17"/>
        <v>0</v>
      </c>
      <c r="QY43" s="19">
        <f t="shared" si="17"/>
        <v>0</v>
      </c>
      <c r="QZ43" s="19">
        <f t="shared" si="17"/>
        <v>0</v>
      </c>
      <c r="RA43" s="19">
        <f t="shared" si="17"/>
        <v>0</v>
      </c>
      <c r="RB43" s="19">
        <f t="shared" si="17"/>
        <v>0</v>
      </c>
      <c r="RC43" s="19">
        <f t="shared" si="17"/>
        <v>0</v>
      </c>
      <c r="RD43" s="19">
        <f t="shared" si="17"/>
        <v>0</v>
      </c>
      <c r="RE43" s="19">
        <f t="shared" si="17"/>
        <v>0</v>
      </c>
      <c r="RF43" s="19">
        <f t="shared" si="17"/>
        <v>0</v>
      </c>
      <c r="RG43" s="19">
        <f t="shared" si="17"/>
        <v>0</v>
      </c>
      <c r="RH43" s="19">
        <f t="shared" si="17"/>
        <v>0</v>
      </c>
      <c r="RI43" s="19">
        <f t="shared" si="17"/>
        <v>0</v>
      </c>
      <c r="RJ43" s="19">
        <f t="shared" si="17"/>
        <v>0</v>
      </c>
      <c r="RK43" s="19">
        <f t="shared" si="17"/>
        <v>0</v>
      </c>
      <c r="RL43" s="19">
        <f t="shared" si="17"/>
        <v>0</v>
      </c>
      <c r="RM43" s="19">
        <f t="shared" si="17"/>
        <v>0</v>
      </c>
      <c r="RN43" s="19">
        <f t="shared" si="17"/>
        <v>0</v>
      </c>
      <c r="RO43" s="19">
        <f t="shared" si="17"/>
        <v>0</v>
      </c>
      <c r="RP43" s="19">
        <f t="shared" si="17"/>
        <v>0</v>
      </c>
      <c r="RQ43" s="19">
        <f t="shared" si="17"/>
        <v>0</v>
      </c>
      <c r="RR43" s="19">
        <f t="shared" si="17"/>
        <v>0</v>
      </c>
      <c r="RS43" s="19">
        <f t="shared" si="17"/>
        <v>0</v>
      </c>
      <c r="RT43" s="19">
        <f t="shared" si="17"/>
        <v>0</v>
      </c>
      <c r="RU43" s="19">
        <f t="shared" si="17"/>
        <v>0</v>
      </c>
      <c r="RV43" s="19">
        <f t="shared" si="17"/>
        <v>0</v>
      </c>
      <c r="RW43" s="19">
        <f t="shared" si="17"/>
        <v>0</v>
      </c>
      <c r="RX43" s="19">
        <f t="shared" si="17"/>
        <v>0</v>
      </c>
      <c r="RY43" s="19">
        <f t="shared" si="17"/>
        <v>0</v>
      </c>
      <c r="RZ43" s="19">
        <f t="shared" si="17"/>
        <v>0</v>
      </c>
      <c r="SA43" s="19">
        <f t="shared" si="17"/>
        <v>0</v>
      </c>
      <c r="SB43" s="19">
        <f t="shared" si="17"/>
        <v>0</v>
      </c>
      <c r="SC43" s="19">
        <f t="shared" si="17"/>
        <v>0</v>
      </c>
      <c r="SD43" s="19">
        <f t="shared" si="17"/>
        <v>0</v>
      </c>
      <c r="SE43" s="19">
        <f t="shared" si="17"/>
        <v>0</v>
      </c>
      <c r="SF43" s="19">
        <f t="shared" si="17"/>
        <v>0</v>
      </c>
      <c r="SG43" s="19">
        <f t="shared" si="17"/>
        <v>0</v>
      </c>
      <c r="SH43" s="19">
        <f t="shared" si="17"/>
        <v>0</v>
      </c>
      <c r="SI43" s="19">
        <f t="shared" si="17"/>
        <v>0</v>
      </c>
      <c r="SJ43" s="19">
        <f t="shared" si="17"/>
        <v>0</v>
      </c>
      <c r="SK43" s="19">
        <f t="shared" si="17"/>
        <v>0</v>
      </c>
      <c r="SL43" s="19">
        <f t="shared" si="17"/>
        <v>0</v>
      </c>
      <c r="SM43" s="19">
        <f t="shared" si="17"/>
        <v>0</v>
      </c>
      <c r="SN43" s="19">
        <f t="shared" si="17"/>
        <v>0</v>
      </c>
      <c r="SO43" s="19">
        <f t="shared" si="17"/>
        <v>0</v>
      </c>
      <c r="SP43" s="19">
        <f t="shared" si="17"/>
        <v>0</v>
      </c>
      <c r="SQ43" s="19">
        <f t="shared" si="17"/>
        <v>0</v>
      </c>
    </row>
    <row r="44" spans="1:514" x14ac:dyDescent="0.25">
      <c r="A44" s="2">
        <f>A43+1</f>
        <v>2</v>
      </c>
      <c r="B44" s="12" t="str">
        <f t="shared" si="9"/>
        <v>BAYNGR 3 3/4 07/01/74 nc-24</v>
      </c>
      <c r="C44" s="12" t="str">
        <f>$B$43&amp;"-"&amp;B44</f>
        <v>BAYNGR 2 3/8 04/02/75 nc-22-BAYNGR 3 3/4 07/01/74 nc-24</v>
      </c>
      <c r="F44" s="19">
        <f ca="1">F$25-F26</f>
        <v>0.30899999999996908</v>
      </c>
      <c r="G44" s="19">
        <f t="shared" si="10"/>
        <v>-9.1679999999999495</v>
      </c>
      <c r="H44" s="19">
        <f t="shared" si="10"/>
        <v>-7.3170000000000073</v>
      </c>
      <c r="I44" s="19">
        <f t="shared" si="10"/>
        <v>-7.8290000000000077</v>
      </c>
      <c r="J44" s="19">
        <f t="shared" si="10"/>
        <v>-3.5960000000000036</v>
      </c>
      <c r="K44" s="19">
        <f t="shared" si="10"/>
        <v>-5.0110000000000241</v>
      </c>
      <c r="L44" s="19">
        <f t="shared" si="10"/>
        <v>-0.46199999999998909</v>
      </c>
      <c r="M44" s="19">
        <f t="shared" si="10"/>
        <v>-1.19399999999996</v>
      </c>
      <c r="N44" s="19">
        <f t="shared" si="10"/>
        <v>3.7819999999999823</v>
      </c>
      <c r="O44" s="19">
        <f t="shared" si="10"/>
        <v>3.1540000000000532</v>
      </c>
      <c r="P44" s="19">
        <f t="shared" si="10"/>
        <v>-0.10599999999999454</v>
      </c>
      <c r="Q44" s="19">
        <f t="shared" si="10"/>
        <v>-4.1399999999999864</v>
      </c>
      <c r="R44" s="19">
        <f t="shared" si="10"/>
        <v>-6.4320000000000164</v>
      </c>
      <c r="S44" s="19">
        <f t="shared" si="10"/>
        <v>23.286999999999978</v>
      </c>
      <c r="T44" s="19">
        <f t="shared" si="10"/>
        <v>25.033000000000015</v>
      </c>
      <c r="U44" s="19">
        <f t="shared" si="10"/>
        <v>26.171999999999969</v>
      </c>
      <c r="V44" s="19">
        <f t="shared" si="10"/>
        <v>8.6610000000000014</v>
      </c>
      <c r="W44" s="19">
        <f t="shared" si="10"/>
        <v>-7.9300000000000068</v>
      </c>
      <c r="X44" s="19">
        <f t="shared" si="10"/>
        <v>-15.692999999999984</v>
      </c>
      <c r="Y44" s="19">
        <f t="shared" si="10"/>
        <v>-14.665999999999997</v>
      </c>
      <c r="Z44" s="19">
        <f t="shared" si="10"/>
        <v>-16.37700000000001</v>
      </c>
      <c r="AA44" s="19">
        <f t="shared" si="10"/>
        <v>-14.918999999999983</v>
      </c>
      <c r="AB44" s="19">
        <f t="shared" si="10"/>
        <v>-17.562999999999988</v>
      </c>
      <c r="AC44" s="19">
        <f t="shared" si="10"/>
        <v>-18.572000000000003</v>
      </c>
      <c r="AD44" s="19">
        <f t="shared" si="10"/>
        <v>-23.863999999999976</v>
      </c>
      <c r="AE44" s="19">
        <f t="shared" si="10"/>
        <v>-30.15500000000003</v>
      </c>
      <c r="AF44" s="19">
        <f t="shared" si="10"/>
        <v>-36.790999999999997</v>
      </c>
      <c r="AG44" s="19">
        <f t="shared" si="10"/>
        <v>-37.953999999999979</v>
      </c>
      <c r="AH44" s="19">
        <f t="shared" si="10"/>
        <v>-31.894999999999982</v>
      </c>
      <c r="AI44" s="19">
        <f t="shared" si="10"/>
        <v>-37.663999999999987</v>
      </c>
      <c r="AJ44" s="19">
        <f t="shared" si="10"/>
        <v>-36.910000000000025</v>
      </c>
      <c r="AK44" s="19">
        <f t="shared" si="10"/>
        <v>-32.172000000000025</v>
      </c>
      <c r="AL44" s="19">
        <f t="shared" si="10"/>
        <v>-28.211000000000013</v>
      </c>
      <c r="AM44" s="19">
        <f t="shared" si="10"/>
        <v>-20.444000000000017</v>
      </c>
      <c r="AN44" s="19">
        <f t="shared" si="10"/>
        <v>-25.259000000000015</v>
      </c>
      <c r="AO44" s="19">
        <f t="shared" si="10"/>
        <v>-28.30400000000003</v>
      </c>
      <c r="AP44" s="19">
        <f t="shared" si="10"/>
        <v>-33.613</v>
      </c>
      <c r="AQ44" s="19">
        <f t="shared" si="10"/>
        <v>-38.225999999999999</v>
      </c>
      <c r="AR44" s="19">
        <f t="shared" si="10"/>
        <v>-43.310999999999979</v>
      </c>
      <c r="AS44" s="19">
        <f t="shared" si="10"/>
        <v>-41.54400000000004</v>
      </c>
      <c r="AT44" s="19">
        <f t="shared" si="10"/>
        <v>-45.841999999999985</v>
      </c>
      <c r="AU44" s="19">
        <f t="shared" si="10"/>
        <v>-46.259000000000015</v>
      </c>
      <c r="AV44" s="19">
        <f t="shared" si="10"/>
        <v>-43.668999999999983</v>
      </c>
      <c r="AW44" s="19">
        <f t="shared" si="10"/>
        <v>-42.18300000000005</v>
      </c>
      <c r="AX44" s="19">
        <f t="shared" si="10"/>
        <v>-63.687999999999988</v>
      </c>
      <c r="AY44" s="19">
        <f t="shared" si="10"/>
        <v>-62.821000000000026</v>
      </c>
      <c r="AZ44" s="19">
        <f t="shared" si="10"/>
        <v>-67.408000000000015</v>
      </c>
      <c r="BA44" s="19">
        <f t="shared" si="10"/>
        <v>-67.966000000000008</v>
      </c>
      <c r="BB44" s="19">
        <f t="shared" si="10"/>
        <v>-65.247000000000014</v>
      </c>
      <c r="BC44" s="19">
        <f t="shared" si="10"/>
        <v>-69.55600000000004</v>
      </c>
      <c r="BD44" s="19">
        <f t="shared" si="10"/>
        <v>-66.367999999999995</v>
      </c>
      <c r="BE44" s="19">
        <f t="shared" si="10"/>
        <v>-70.487000000000023</v>
      </c>
      <c r="BF44" s="19">
        <f t="shared" si="10"/>
        <v>-67.184000000000026</v>
      </c>
      <c r="BG44" s="19">
        <f t="shared" si="10"/>
        <v>-66.293999999999983</v>
      </c>
      <c r="BH44" s="19">
        <f t="shared" si="10"/>
        <v>-67.466999999999985</v>
      </c>
      <c r="BI44" s="19">
        <f t="shared" si="10"/>
        <v>-65.169999999999959</v>
      </c>
      <c r="BJ44" s="19">
        <f t="shared" si="10"/>
        <v>-54.213999999999999</v>
      </c>
      <c r="BK44" s="19">
        <f t="shared" si="10"/>
        <v>-38.887</v>
      </c>
      <c r="BL44" s="19">
        <f t="shared" si="10"/>
        <v>-16.692000000000007</v>
      </c>
      <c r="BM44" s="19">
        <f t="shared" si="10"/>
        <v>-11.706000000000017</v>
      </c>
      <c r="BN44" s="19">
        <f t="shared" si="10"/>
        <v>-16.732000000000028</v>
      </c>
      <c r="BO44" s="19">
        <f t="shared" si="10"/>
        <v>-15.273000000000081</v>
      </c>
      <c r="BP44" s="19">
        <f t="shared" si="10"/>
        <v>-20.06800000000004</v>
      </c>
      <c r="BQ44" s="19">
        <f t="shared" si="10"/>
        <v>-11.730999999999995</v>
      </c>
      <c r="BR44" s="19">
        <f t="shared" si="10"/>
        <v>-2.7930000000000064</v>
      </c>
      <c r="BS44" s="19">
        <f t="shared" si="11"/>
        <v>-7.1079999999999472</v>
      </c>
      <c r="BT44" s="19">
        <f t="shared" si="11"/>
        <v>-2.9999999999972715E-2</v>
      </c>
      <c r="BU44" s="19">
        <f t="shared" si="11"/>
        <v>22.581999999999994</v>
      </c>
      <c r="BV44" s="19">
        <f t="shared" si="11"/>
        <v>34.099000000000046</v>
      </c>
      <c r="BW44" s="19">
        <f t="shared" si="11"/>
        <v>99.254999999999995</v>
      </c>
      <c r="BX44" s="19">
        <f t="shared" si="11"/>
        <v>95.258000000000038</v>
      </c>
      <c r="BY44" s="19">
        <f t="shared" si="11"/>
        <v>103.30799999999999</v>
      </c>
      <c r="BZ44" s="19">
        <f t="shared" si="11"/>
        <v>128.65999999999997</v>
      </c>
      <c r="CA44" s="19">
        <f t="shared" si="11"/>
        <v>115.25099999999998</v>
      </c>
      <c r="CB44" s="19">
        <f t="shared" si="11"/>
        <v>73.79099999999994</v>
      </c>
      <c r="CC44" s="19">
        <f t="shared" si="11"/>
        <v>6.9479999999999791</v>
      </c>
      <c r="CD44" s="19">
        <f t="shared" si="11"/>
        <v>-4.5149999999999864</v>
      </c>
      <c r="CE44" s="19">
        <f t="shared" si="11"/>
        <v>-5.6700000000000159</v>
      </c>
      <c r="CF44" s="19">
        <f t="shared" si="11"/>
        <v>-24.34699999999998</v>
      </c>
      <c r="CG44" s="19">
        <f t="shared" si="11"/>
        <v>-23.875</v>
      </c>
      <c r="CH44" s="19">
        <f t="shared" si="11"/>
        <v>-28.712999999999965</v>
      </c>
      <c r="CI44" s="19">
        <f t="shared" si="11"/>
        <v>-27.231000000000023</v>
      </c>
      <c r="CJ44" s="19">
        <f t="shared" si="11"/>
        <v>-34.320999999999998</v>
      </c>
      <c r="CK44" s="19">
        <f t="shared" si="11"/>
        <v>-34.824999999999989</v>
      </c>
      <c r="CL44" s="19">
        <f t="shared" si="11"/>
        <v>-32.540999999999997</v>
      </c>
      <c r="CM44" s="19">
        <f t="shared" si="11"/>
        <v>-24.954999999999984</v>
      </c>
      <c r="CN44" s="19">
        <f t="shared" si="11"/>
        <v>-22.02000000000001</v>
      </c>
      <c r="CO44" s="19">
        <f t="shared" si="11"/>
        <v>-29.744999999999976</v>
      </c>
      <c r="CP44" s="19">
        <f t="shared" si="11"/>
        <v>-29.259000000000015</v>
      </c>
      <c r="CQ44" s="19">
        <f t="shared" si="11"/>
        <v>-25.431999999999988</v>
      </c>
      <c r="CR44" s="19">
        <f t="shared" si="11"/>
        <v>-27.343999999999994</v>
      </c>
      <c r="CS44" s="19">
        <f t="shared" si="11"/>
        <v>-28.328000000000003</v>
      </c>
      <c r="CT44" s="19">
        <f t="shared" si="11"/>
        <v>-27.737000000000023</v>
      </c>
      <c r="CU44" s="19">
        <f t="shared" si="11"/>
        <v>-27.195999999999998</v>
      </c>
      <c r="CV44" s="19">
        <f t="shared" si="11"/>
        <v>-25.467000000000013</v>
      </c>
      <c r="CW44" s="19">
        <f t="shared" si="11"/>
        <v>-22.915999999999997</v>
      </c>
      <c r="CX44" s="19">
        <f t="shared" si="11"/>
        <v>-23.705999999999989</v>
      </c>
      <c r="CY44" s="19">
        <f t="shared" si="11"/>
        <v>-25.492999999999995</v>
      </c>
      <c r="CZ44" s="19">
        <f t="shared" si="11"/>
        <v>-25.559000000000026</v>
      </c>
      <c r="DA44" s="19">
        <f t="shared" si="11"/>
        <v>-25.127999999999986</v>
      </c>
      <c r="DB44" s="19">
        <f t="shared" si="11"/>
        <v>-24.848000000000013</v>
      </c>
      <c r="DC44" s="19">
        <f t="shared" si="11"/>
        <v>-24.504999999999995</v>
      </c>
      <c r="DD44" s="19">
        <f t="shared" si="11"/>
        <v>-26.096000000000004</v>
      </c>
      <c r="DE44" s="19">
        <f t="shared" si="11"/>
        <v>-27.177000000000021</v>
      </c>
      <c r="DF44" s="19">
        <f t="shared" si="11"/>
        <v>-30.716000000000008</v>
      </c>
      <c r="DG44" s="19">
        <f t="shared" si="11"/>
        <v>-32.326999999999998</v>
      </c>
      <c r="DH44" s="19">
        <f t="shared" si="11"/>
        <v>-31.989000000000004</v>
      </c>
      <c r="DI44" s="19">
        <f t="shared" si="11"/>
        <v>-32.522999999999996</v>
      </c>
      <c r="DJ44" s="19">
        <f t="shared" si="11"/>
        <v>-32.819000000000017</v>
      </c>
      <c r="DK44" s="19">
        <f t="shared" si="11"/>
        <v>-31.579999999999984</v>
      </c>
      <c r="DL44" s="19">
        <f t="shared" si="11"/>
        <v>-34.045999999999992</v>
      </c>
      <c r="DM44" s="19">
        <f t="shared" si="11"/>
        <v>-36.680000000000007</v>
      </c>
      <c r="DN44" s="19">
        <f t="shared" si="11"/>
        <v>-37.713999999999999</v>
      </c>
      <c r="DO44" s="19">
        <f t="shared" si="11"/>
        <v>-37.14700000000002</v>
      </c>
      <c r="DP44" s="19">
        <f t="shared" si="11"/>
        <v>-38.447000000000003</v>
      </c>
      <c r="DQ44" s="19">
        <f t="shared" si="11"/>
        <v>-38.760999999999996</v>
      </c>
      <c r="DR44" s="19">
        <f t="shared" si="11"/>
        <v>-41.062000000000012</v>
      </c>
      <c r="DS44" s="19">
        <f t="shared" si="11"/>
        <v>-42.782000000000011</v>
      </c>
      <c r="DT44" s="19">
        <f t="shared" si="11"/>
        <v>-41.162000000000006</v>
      </c>
      <c r="DU44" s="19">
        <f t="shared" si="11"/>
        <v>-38.158000000000015</v>
      </c>
      <c r="DV44" s="19">
        <f t="shared" si="11"/>
        <v>-38.594000000000023</v>
      </c>
      <c r="DW44" s="19">
        <f t="shared" si="11"/>
        <v>-38.551999999999992</v>
      </c>
      <c r="DX44" s="19">
        <f t="shared" si="11"/>
        <v>-36.109000000000009</v>
      </c>
      <c r="DY44" s="19">
        <f t="shared" si="11"/>
        <v>-37.794000000000011</v>
      </c>
      <c r="DZ44" s="19">
        <f t="shared" si="11"/>
        <v>-46.460999999999984</v>
      </c>
      <c r="EA44" s="19">
        <f t="shared" si="11"/>
        <v>-46.072000000000003</v>
      </c>
      <c r="EB44" s="19">
        <f t="shared" si="11"/>
        <v>-45.894000000000005</v>
      </c>
      <c r="EC44" s="19">
        <f t="shared" si="11"/>
        <v>-43.958999999999975</v>
      </c>
      <c r="ED44" s="19">
        <f t="shared" si="11"/>
        <v>-45.881</v>
      </c>
      <c r="EE44" s="19">
        <f t="shared" si="12"/>
        <v>-43.036999999999978</v>
      </c>
      <c r="EF44" s="19">
        <f t="shared" si="12"/>
        <v>-46.085999999999984</v>
      </c>
      <c r="EG44" s="19">
        <f t="shared" si="12"/>
        <v>-45.687999999999988</v>
      </c>
      <c r="EH44" s="19">
        <f t="shared" si="12"/>
        <v>-44.697000000000003</v>
      </c>
      <c r="EI44" s="19">
        <f t="shared" si="12"/>
        <v>-44.259999999999991</v>
      </c>
      <c r="EJ44" s="19">
        <f t="shared" si="12"/>
        <v>-41.957999999999998</v>
      </c>
      <c r="EK44" s="19">
        <f t="shared" si="12"/>
        <v>-42.996000000000009</v>
      </c>
      <c r="EL44" s="19">
        <f t="shared" si="12"/>
        <v>-45.325000000000017</v>
      </c>
      <c r="EM44" s="19">
        <f t="shared" si="12"/>
        <v>-47.210999999999984</v>
      </c>
      <c r="EN44" s="19">
        <f t="shared" si="12"/>
        <v>-49.802999999999997</v>
      </c>
      <c r="EO44" s="19">
        <f t="shared" si="12"/>
        <v>-48.602000000000004</v>
      </c>
      <c r="EP44" s="19">
        <f t="shared" si="12"/>
        <v>-50.080999999999989</v>
      </c>
      <c r="EQ44" s="19">
        <f t="shared" si="12"/>
        <v>-48.994</v>
      </c>
      <c r="ER44" s="19">
        <f t="shared" si="12"/>
        <v>-48.760000000000019</v>
      </c>
      <c r="ES44" s="19">
        <f t="shared" si="12"/>
        <v>-45.269000000000005</v>
      </c>
      <c r="ET44" s="19">
        <f t="shared" si="12"/>
        <v>-43.52600000000001</v>
      </c>
      <c r="EU44" s="19">
        <f t="shared" si="12"/>
        <v>-43.588999999999999</v>
      </c>
      <c r="EV44" s="19">
        <f t="shared" si="12"/>
        <v>-46.640999999999991</v>
      </c>
      <c r="EW44" s="19">
        <f t="shared" si="12"/>
        <v>-42.830999999999989</v>
      </c>
      <c r="EX44" s="19">
        <f t="shared" si="12"/>
        <v>-43.12299999999999</v>
      </c>
      <c r="EY44" s="19">
        <f t="shared" si="12"/>
        <v>-42.752999999999986</v>
      </c>
      <c r="EZ44" s="19">
        <f t="shared" si="12"/>
        <v>-47.721000000000004</v>
      </c>
      <c r="FA44" s="19">
        <f t="shared" si="12"/>
        <v>-47.545999999999992</v>
      </c>
      <c r="FB44" s="19">
        <f t="shared" si="12"/>
        <v>-44.031000000000006</v>
      </c>
      <c r="FC44" s="19">
        <f t="shared" si="12"/>
        <v>-41.350000000000023</v>
      </c>
      <c r="FD44" s="19">
        <f t="shared" si="12"/>
        <v>-38.006</v>
      </c>
      <c r="FE44" s="19">
        <f t="shared" si="12"/>
        <v>-38.933000000000021</v>
      </c>
      <c r="FF44" s="19">
        <f t="shared" si="12"/>
        <v>-40.936999999999983</v>
      </c>
      <c r="FG44" s="19">
        <f t="shared" si="12"/>
        <v>-43.021999999999991</v>
      </c>
      <c r="FH44" s="19">
        <f t="shared" si="12"/>
        <v>-45.072000000000003</v>
      </c>
      <c r="FI44" s="19">
        <f t="shared" si="12"/>
        <v>-45.623999999999995</v>
      </c>
      <c r="FJ44" s="19">
        <f t="shared" si="12"/>
        <v>-43.73599999999999</v>
      </c>
      <c r="FK44" s="19">
        <f t="shared" si="12"/>
        <v>-41.98599999999999</v>
      </c>
      <c r="FL44" s="19">
        <f t="shared" si="12"/>
        <v>-43.561999999999983</v>
      </c>
      <c r="FM44" s="19">
        <f t="shared" si="12"/>
        <v>-47.764999999999986</v>
      </c>
      <c r="FN44" s="19">
        <f t="shared" si="12"/>
        <v>-43.527000000000015</v>
      </c>
      <c r="FO44" s="19">
        <f t="shared" si="12"/>
        <v>-35.207999999999998</v>
      </c>
      <c r="FP44" s="19">
        <f t="shared" si="12"/>
        <v>-31.430000000000007</v>
      </c>
      <c r="FQ44" s="19">
        <f t="shared" si="12"/>
        <v>-29.792000000000002</v>
      </c>
      <c r="FR44" s="19">
        <f t="shared" si="12"/>
        <v>-29.308999999999997</v>
      </c>
      <c r="FS44" s="19">
        <f t="shared" si="12"/>
        <v>-29.728000000000009</v>
      </c>
      <c r="FT44" s="19">
        <f t="shared" si="12"/>
        <v>-24.26400000000001</v>
      </c>
      <c r="FU44" s="19">
        <f t="shared" si="12"/>
        <v>-27.311000000000007</v>
      </c>
      <c r="FV44" s="19">
        <f t="shared" si="12"/>
        <v>-26.868000000000023</v>
      </c>
      <c r="FW44" s="19">
        <f t="shared" si="12"/>
        <v>-21.811000000000007</v>
      </c>
      <c r="FX44" s="19">
        <f t="shared" si="12"/>
        <v>-22.043999999999983</v>
      </c>
      <c r="FY44" s="19">
        <f t="shared" si="12"/>
        <v>-20.653999999999996</v>
      </c>
      <c r="FZ44" s="19">
        <f t="shared" si="12"/>
        <v>-19.835000000000008</v>
      </c>
      <c r="GA44" s="19">
        <f t="shared" si="12"/>
        <v>-18.435999999999979</v>
      </c>
      <c r="GB44" s="19">
        <f t="shared" si="12"/>
        <v>-17.376000000000005</v>
      </c>
      <c r="GC44" s="19">
        <f t="shared" si="12"/>
        <v>-18.710000000000008</v>
      </c>
      <c r="GD44" s="19">
        <f t="shared" si="12"/>
        <v>-17.304000000000002</v>
      </c>
      <c r="GE44" s="19">
        <f t="shared" si="12"/>
        <v>-18.698000000000008</v>
      </c>
      <c r="GF44" s="19">
        <f t="shared" si="12"/>
        <v>-17.146999999999991</v>
      </c>
      <c r="GG44" s="19">
        <f t="shared" si="12"/>
        <v>-17.38900000000001</v>
      </c>
      <c r="GH44" s="19">
        <f t="shared" si="12"/>
        <v>-18.456000000000017</v>
      </c>
      <c r="GI44" s="19">
        <f t="shared" si="12"/>
        <v>-18.597000000000008</v>
      </c>
      <c r="GJ44" s="19">
        <f t="shared" si="12"/>
        <v>-19.551999999999992</v>
      </c>
      <c r="GK44" s="19">
        <f t="shared" si="12"/>
        <v>-20.214999999999975</v>
      </c>
      <c r="GL44" s="19">
        <f t="shared" si="12"/>
        <v>-19.554999999999978</v>
      </c>
      <c r="GM44" s="19">
        <f t="shared" si="12"/>
        <v>-21.281999999999982</v>
      </c>
      <c r="GN44" s="19">
        <f t="shared" si="12"/>
        <v>-22.00200000000001</v>
      </c>
      <c r="GO44" s="19">
        <f t="shared" si="12"/>
        <v>-24.484000000000009</v>
      </c>
      <c r="GP44" s="19">
        <f t="shared" si="12"/>
        <v>-19.341000000000008</v>
      </c>
      <c r="GQ44" s="19">
        <f t="shared" si="13"/>
        <v>-18.521000000000015</v>
      </c>
      <c r="GR44" s="19">
        <f t="shared" si="13"/>
        <v>-16.500000000000028</v>
      </c>
      <c r="GS44" s="19">
        <f t="shared" si="13"/>
        <v>-16.500999999999976</v>
      </c>
      <c r="GT44" s="19">
        <f t="shared" si="13"/>
        <v>-19.023000000000025</v>
      </c>
      <c r="GU44" s="19">
        <f t="shared" si="13"/>
        <v>-19.840000000000003</v>
      </c>
      <c r="GV44" s="19">
        <f t="shared" si="13"/>
        <v>-20.981999999999999</v>
      </c>
      <c r="GW44" s="19">
        <f t="shared" si="13"/>
        <v>-19.850999999999999</v>
      </c>
      <c r="GX44" s="19">
        <f t="shared" si="13"/>
        <v>-16.800000000000011</v>
      </c>
      <c r="GY44" s="19">
        <f t="shared" si="13"/>
        <v>-20.326000000000022</v>
      </c>
      <c r="GZ44" s="19">
        <f t="shared" si="13"/>
        <v>-24.546000000000021</v>
      </c>
      <c r="HA44" s="19">
        <f t="shared" si="13"/>
        <v>-24.808999999999997</v>
      </c>
      <c r="HB44" s="19">
        <f t="shared" si="13"/>
        <v>-27.523000000000025</v>
      </c>
      <c r="HC44" s="19">
        <f t="shared" si="13"/>
        <v>-23.661999999999978</v>
      </c>
      <c r="HD44" s="19">
        <f t="shared" si="13"/>
        <v>-25.558999999999997</v>
      </c>
      <c r="HE44" s="19">
        <f t="shared" si="13"/>
        <v>-28.963000000000022</v>
      </c>
      <c r="HF44" s="19">
        <f t="shared" si="13"/>
        <v>-35.137</v>
      </c>
      <c r="HG44" s="19">
        <f t="shared" si="13"/>
        <v>-33.697000000000003</v>
      </c>
      <c r="HH44" s="19">
        <f t="shared" si="13"/>
        <v>-34.829000000000008</v>
      </c>
      <c r="HI44" s="19">
        <f t="shared" si="13"/>
        <v>-37.10299999999998</v>
      </c>
      <c r="HJ44" s="19">
        <f t="shared" si="13"/>
        <v>-36.972000000000037</v>
      </c>
      <c r="HK44" s="19">
        <f t="shared" si="13"/>
        <v>-37.67300000000003</v>
      </c>
      <c r="HL44" s="19">
        <f t="shared" si="13"/>
        <v>-38.104000000000013</v>
      </c>
      <c r="HM44" s="19">
        <f t="shared" si="13"/>
        <v>-38.366999999999962</v>
      </c>
      <c r="HN44" s="19">
        <f t="shared" si="13"/>
        <v>-38.923000000000002</v>
      </c>
      <c r="HO44" s="19">
        <f t="shared" si="13"/>
        <v>-32.558000000000021</v>
      </c>
      <c r="HP44" s="19">
        <f t="shared" si="13"/>
        <v>-37.640000000000015</v>
      </c>
      <c r="HQ44" s="19">
        <f t="shared" si="13"/>
        <v>-41.495000000000005</v>
      </c>
      <c r="HR44" s="19">
        <f t="shared" si="13"/>
        <v>-38.539999999999992</v>
      </c>
      <c r="HS44" s="19">
        <f t="shared" si="13"/>
        <v>-37.29000000000002</v>
      </c>
      <c r="HT44" s="19">
        <f t="shared" si="13"/>
        <v>-33.766999999999996</v>
      </c>
      <c r="HU44" s="19">
        <f t="shared" si="13"/>
        <v>-35.218000000000018</v>
      </c>
      <c r="HV44" s="19">
        <f t="shared" si="13"/>
        <v>-38.19399999999996</v>
      </c>
      <c r="HW44" s="19">
        <f t="shared" si="13"/>
        <v>-34.19300000000004</v>
      </c>
      <c r="HX44" s="19">
        <f t="shared" si="13"/>
        <v>-35.827999999999975</v>
      </c>
      <c r="HY44" s="19">
        <f t="shared" si="13"/>
        <v>-38.484000000000009</v>
      </c>
      <c r="HZ44" s="19">
        <f t="shared" si="13"/>
        <v>-39.943000000000012</v>
      </c>
      <c r="IA44" s="19">
        <f t="shared" si="13"/>
        <v>-38.230999999999966</v>
      </c>
      <c r="IB44" s="19">
        <f t="shared" si="13"/>
        <v>-30.701999999999998</v>
      </c>
      <c r="IC44" s="19">
        <f t="shared" si="13"/>
        <v>-27.599000000000046</v>
      </c>
      <c r="ID44" s="19">
        <f t="shared" si="13"/>
        <v>-16.408000000000015</v>
      </c>
      <c r="IE44" s="19">
        <f t="shared" si="13"/>
        <v>-20.843000000000018</v>
      </c>
      <c r="IF44" s="19">
        <f t="shared" si="13"/>
        <v>-23.129000000000019</v>
      </c>
      <c r="IG44" s="19">
        <f t="shared" si="13"/>
        <v>-29.286999999999978</v>
      </c>
      <c r="IH44" s="19">
        <f t="shared" si="13"/>
        <v>-33.834000000000003</v>
      </c>
      <c r="II44" s="19">
        <f t="shared" si="13"/>
        <v>-39.74799999999999</v>
      </c>
      <c r="IJ44" s="19">
        <f t="shared" si="13"/>
        <v>-40.73599999999999</v>
      </c>
      <c r="IK44" s="19">
        <f t="shared" si="13"/>
        <v>-41.248999999999995</v>
      </c>
      <c r="IL44" s="19">
        <f t="shared" si="13"/>
        <v>-34.904999999999973</v>
      </c>
      <c r="IM44" s="19">
        <f t="shared" si="13"/>
        <v>-33.886000000000024</v>
      </c>
      <c r="IN44" s="19">
        <f t="shared" si="13"/>
        <v>-28.662999999999954</v>
      </c>
      <c r="IO44" s="19">
        <f t="shared" si="13"/>
        <v>-28.034000000000049</v>
      </c>
      <c r="IP44" s="19">
        <f t="shared" si="13"/>
        <v>-29.338999999999999</v>
      </c>
      <c r="IQ44" s="19">
        <f t="shared" si="13"/>
        <v>-32.810999999999979</v>
      </c>
      <c r="IR44" s="19">
        <f t="shared" si="13"/>
        <v>-35.223000000000013</v>
      </c>
      <c r="IS44" s="19">
        <f t="shared" si="13"/>
        <v>-29.21999999999997</v>
      </c>
      <c r="IT44" s="19">
        <f t="shared" si="13"/>
        <v>-27.776999999999987</v>
      </c>
      <c r="IU44" s="19">
        <f t="shared" si="13"/>
        <v>-31.02600000000001</v>
      </c>
      <c r="IV44" s="19">
        <f t="shared" si="13"/>
        <v>-30.42900000000003</v>
      </c>
      <c r="IW44" s="19">
        <f t="shared" si="13"/>
        <v>-32.618999999999971</v>
      </c>
      <c r="IX44" s="19">
        <f t="shared" si="13"/>
        <v>-38.884999999999991</v>
      </c>
      <c r="IY44" s="19">
        <f t="shared" si="13"/>
        <v>-46.224999999999994</v>
      </c>
      <c r="IZ44" s="19">
        <f t="shared" si="13"/>
        <v>-48.794999999999987</v>
      </c>
      <c r="JA44" s="19">
        <f t="shared" si="13"/>
        <v>-46.277999999999992</v>
      </c>
      <c r="JB44" s="19">
        <f t="shared" si="13"/>
        <v>-44.427999999999997</v>
      </c>
      <c r="JC44" s="19">
        <f t="shared" si="14"/>
        <v>-48.538000000000011</v>
      </c>
      <c r="JD44" s="19">
        <f t="shared" si="14"/>
        <v>-51.350000000000023</v>
      </c>
      <c r="JE44" s="19">
        <f t="shared" si="14"/>
        <v>-44.673000000000002</v>
      </c>
      <c r="JF44" s="19">
        <f t="shared" si="14"/>
        <v>-35.923999999999978</v>
      </c>
      <c r="JG44" s="19">
        <f t="shared" si="14"/>
        <v>-34.668000000000006</v>
      </c>
      <c r="JH44" s="19">
        <f t="shared" si="14"/>
        <v>-32.892999999999972</v>
      </c>
      <c r="JI44" s="19">
        <f t="shared" si="14"/>
        <v>-32.09899999999999</v>
      </c>
      <c r="JJ44" s="19">
        <f t="shared" si="14"/>
        <v>-35.532000000000039</v>
      </c>
      <c r="JK44" s="19">
        <f t="shared" si="14"/>
        <v>-32.838999999999999</v>
      </c>
      <c r="JL44" s="19">
        <f t="shared" si="14"/>
        <v>-29.936000000000035</v>
      </c>
      <c r="JM44" s="19">
        <f t="shared" si="14"/>
        <v>-27.644000000000005</v>
      </c>
      <c r="JN44" s="19">
        <f t="shared" si="14"/>
        <v>-29.713999999999999</v>
      </c>
      <c r="JO44" s="19">
        <f t="shared" si="14"/>
        <v>-31.093999999999994</v>
      </c>
      <c r="JP44" s="19">
        <f t="shared" si="14"/>
        <v>-31.080000000000041</v>
      </c>
      <c r="JQ44" s="19">
        <f t="shared" si="14"/>
        <v>-40.427000000000021</v>
      </c>
      <c r="JR44" s="19">
        <f t="shared" si="14"/>
        <v>-33.911000000000001</v>
      </c>
      <c r="JS44" s="19">
        <f t="shared" si="14"/>
        <v>-33.637</v>
      </c>
      <c r="JT44" s="19">
        <f t="shared" si="14"/>
        <v>-31.268000000000029</v>
      </c>
      <c r="JU44" s="19">
        <f t="shared" si="14"/>
        <v>-28.358000000000004</v>
      </c>
      <c r="JV44" s="19">
        <f t="shared" si="14"/>
        <v>-18.104000000000042</v>
      </c>
      <c r="JW44" s="19">
        <f t="shared" si="14"/>
        <v>-9.1159999999999854</v>
      </c>
      <c r="JX44" s="19">
        <f t="shared" si="14"/>
        <v>-11.442000000000007</v>
      </c>
      <c r="JY44" s="19">
        <f t="shared" si="14"/>
        <v>-14.26600000000002</v>
      </c>
      <c r="JZ44" s="19">
        <f t="shared" si="14"/>
        <v>-11.011000000000024</v>
      </c>
      <c r="KA44" s="19">
        <f t="shared" si="14"/>
        <v>-12.613</v>
      </c>
      <c r="KB44" s="19">
        <f t="shared" si="14"/>
        <v>-6.3809999999999718</v>
      </c>
      <c r="KC44" s="19">
        <f t="shared" si="14"/>
        <v>-8.6929999999999836</v>
      </c>
      <c r="KD44" s="19">
        <f t="shared" si="14"/>
        <v>-3.6009999999999991</v>
      </c>
      <c r="KE44" s="19">
        <f t="shared" si="14"/>
        <v>-5.5699999999999932</v>
      </c>
      <c r="KF44" s="19">
        <f t="shared" si="14"/>
        <v>-5.3880000000000337</v>
      </c>
      <c r="KG44" s="19">
        <f t="shared" si="14"/>
        <v>-11.351999999999975</v>
      </c>
      <c r="KH44" s="19">
        <f t="shared" si="14"/>
        <v>-17.592000000000041</v>
      </c>
      <c r="KI44" s="19">
        <f t="shared" si="14"/>
        <v>-17.09699999999998</v>
      </c>
      <c r="KJ44" s="19">
        <f t="shared" si="14"/>
        <v>-15.896999999999991</v>
      </c>
      <c r="KK44" s="19">
        <f t="shared" si="14"/>
        <v>-15.783999999999992</v>
      </c>
      <c r="KL44" s="19">
        <f t="shared" si="14"/>
        <v>-17.194000000000017</v>
      </c>
      <c r="KM44" s="19">
        <f t="shared" si="14"/>
        <v>-19.187000000000012</v>
      </c>
      <c r="KN44" s="19">
        <f t="shared" si="14"/>
        <v>-16.47199999999998</v>
      </c>
      <c r="KO44" s="19">
        <f t="shared" si="14"/>
        <v>-18.156999999999982</v>
      </c>
      <c r="KP44" s="19">
        <f t="shared" si="14"/>
        <v>-27.841999999999985</v>
      </c>
      <c r="KQ44" s="19">
        <f t="shared" si="14"/>
        <v>-31.503999999999962</v>
      </c>
      <c r="KR44" s="19">
        <f t="shared" si="14"/>
        <v>-32.132000000000005</v>
      </c>
      <c r="KS44" s="19">
        <f t="shared" si="14"/>
        <v>-31.541999999999973</v>
      </c>
      <c r="KT44" s="19">
        <f t="shared" si="14"/>
        <v>-26.378000000000043</v>
      </c>
      <c r="KU44" s="19">
        <f t="shared" si="14"/>
        <v>-25.904999999999973</v>
      </c>
      <c r="KV44" s="19">
        <f t="shared" si="14"/>
        <v>-25.639999999999986</v>
      </c>
      <c r="KW44" s="19">
        <f t="shared" si="14"/>
        <v>-29.351999999999975</v>
      </c>
      <c r="KX44" s="19">
        <f t="shared" si="14"/>
        <v>-29.406000000000006</v>
      </c>
      <c r="KY44" s="19">
        <f t="shared" si="14"/>
        <v>-27.565999999999974</v>
      </c>
      <c r="KZ44" s="19">
        <f t="shared" si="14"/>
        <v>-29.071000000000026</v>
      </c>
      <c r="LA44" s="19">
        <f t="shared" si="14"/>
        <v>-28.617000000000019</v>
      </c>
      <c r="LB44" s="19">
        <f t="shared" si="14"/>
        <v>-27.023000000000025</v>
      </c>
      <c r="LC44" s="19">
        <f t="shared" si="14"/>
        <v>-27.822000000000003</v>
      </c>
      <c r="LD44" s="19">
        <f t="shared" si="14"/>
        <v>-30.46999999999997</v>
      </c>
      <c r="LE44" s="19">
        <f t="shared" si="14"/>
        <v>-31.783999999999992</v>
      </c>
      <c r="LF44" s="19">
        <f t="shared" si="14"/>
        <v>-31.215000000000032</v>
      </c>
      <c r="LG44" s="19">
        <f t="shared" si="14"/>
        <v>-31.103000000000009</v>
      </c>
      <c r="LH44" s="19">
        <f t="shared" si="14"/>
        <v>-34.221000000000004</v>
      </c>
      <c r="LI44" s="19">
        <f t="shared" si="14"/>
        <v>-36.838999999999999</v>
      </c>
      <c r="LJ44" s="19">
        <f t="shared" si="14"/>
        <v>-40.188999999999965</v>
      </c>
      <c r="LK44" s="19">
        <f t="shared" si="14"/>
        <v>-40.649000000000001</v>
      </c>
      <c r="LL44" s="19">
        <f t="shared" si="14"/>
        <v>-42.424000000000035</v>
      </c>
      <c r="LM44" s="19">
        <f t="shared" si="14"/>
        <v>-43.480999999999995</v>
      </c>
      <c r="LN44" s="19">
        <f t="shared" si="14"/>
        <v>-37.170000000000016</v>
      </c>
      <c r="LO44" s="19">
        <f t="shared" si="15"/>
        <v>-29.108000000000004</v>
      </c>
      <c r="LP44" s="19">
        <f t="shared" si="15"/>
        <v>-32.828999999999951</v>
      </c>
      <c r="LQ44" s="19">
        <f t="shared" si="15"/>
        <v>-37.584000000000003</v>
      </c>
      <c r="LR44" s="19">
        <f t="shared" si="15"/>
        <v>-43.729000000000042</v>
      </c>
      <c r="LS44" s="19">
        <f t="shared" si="15"/>
        <v>-42.656000000000006</v>
      </c>
      <c r="LT44" s="19">
        <f t="shared" si="15"/>
        <v>-41.700999999999965</v>
      </c>
      <c r="LU44" s="19">
        <f t="shared" si="15"/>
        <v>-35.678999999999974</v>
      </c>
      <c r="LV44" s="19">
        <f t="shared" si="15"/>
        <v>-42.068000000000012</v>
      </c>
      <c r="LW44" s="19">
        <f t="shared" si="15"/>
        <v>-41.408000000000015</v>
      </c>
      <c r="LX44" s="19">
        <f t="shared" si="15"/>
        <v>-40.527999999999963</v>
      </c>
      <c r="LY44" s="19">
        <f t="shared" si="15"/>
        <v>-42.75</v>
      </c>
      <c r="LZ44" s="19">
        <f t="shared" si="15"/>
        <v>-43.228999999999985</v>
      </c>
      <c r="MA44" s="19">
        <f t="shared" si="15"/>
        <v>-42.313999999999965</v>
      </c>
      <c r="MB44" s="19">
        <f t="shared" si="15"/>
        <v>-41.882000000000005</v>
      </c>
      <c r="MC44" s="19">
        <f t="shared" si="15"/>
        <v>-40.604999999999961</v>
      </c>
      <c r="MD44" s="19">
        <f t="shared" si="15"/>
        <v>-41.437999999999988</v>
      </c>
      <c r="ME44" s="19">
        <f t="shared" si="15"/>
        <v>-41.83299999999997</v>
      </c>
      <c r="MF44" s="19">
        <f t="shared" si="15"/>
        <v>-40.166999999999973</v>
      </c>
      <c r="MG44" s="19">
        <f t="shared" si="15"/>
        <v>-42.644999999999982</v>
      </c>
      <c r="MH44" s="19">
        <f t="shared" si="15"/>
        <v>-43.475000000000023</v>
      </c>
      <c r="MI44" s="19">
        <f t="shared" si="15"/>
        <v>-45.805000000000007</v>
      </c>
      <c r="MJ44" s="19">
        <f t="shared" si="15"/>
        <v>-43.290999999999997</v>
      </c>
      <c r="MK44" s="19">
        <f t="shared" si="15"/>
        <v>-43.33499999999998</v>
      </c>
      <c r="ML44" s="19">
        <f t="shared" si="15"/>
        <v>-36.147999999999968</v>
      </c>
      <c r="MM44" s="19">
        <f t="shared" si="15"/>
        <v>-35.58099999999996</v>
      </c>
      <c r="MN44" s="19">
        <f t="shared" si="15"/>
        <v>-34.486999999999966</v>
      </c>
      <c r="MO44" s="19">
        <f t="shared" si="15"/>
        <v>-35.99799999999999</v>
      </c>
      <c r="MP44" s="19">
        <f t="shared" si="15"/>
        <v>-34.359000000000037</v>
      </c>
      <c r="MQ44" s="19">
        <f t="shared" si="15"/>
        <v>-32.009000000000015</v>
      </c>
      <c r="MR44" s="19">
        <f t="shared" si="15"/>
        <v>-32.242999999999995</v>
      </c>
      <c r="MS44" s="19">
        <f t="shared" si="15"/>
        <v>-31.149000000000001</v>
      </c>
      <c r="MT44" s="19">
        <f t="shared" si="15"/>
        <v>-32.507999999999981</v>
      </c>
      <c r="MU44" s="19">
        <f t="shared" si="15"/>
        <v>-25.737000000000023</v>
      </c>
      <c r="MV44" s="19">
        <f t="shared" si="15"/>
        <v>-24.546999999999969</v>
      </c>
      <c r="MW44" s="19">
        <f t="shared" si="15"/>
        <v>-24.24799999999999</v>
      </c>
      <c r="MX44" s="19">
        <f t="shared" si="15"/>
        <v>-25.168000000000006</v>
      </c>
      <c r="MY44" s="19">
        <f t="shared" si="15"/>
        <v>-32.538999999999987</v>
      </c>
      <c r="MZ44" s="19">
        <f t="shared" si="15"/>
        <v>-27.677999999999997</v>
      </c>
      <c r="NA44" s="19">
        <f t="shared" si="15"/>
        <v>-20.272000000000048</v>
      </c>
      <c r="NB44" s="19">
        <f t="shared" si="15"/>
        <v>-19.103000000000009</v>
      </c>
      <c r="NC44" s="19">
        <f t="shared" si="15"/>
        <v>-15.418999999999983</v>
      </c>
      <c r="ND44" s="19">
        <f t="shared" si="15"/>
        <v>-8.1170000000000186</v>
      </c>
      <c r="NE44" s="19">
        <f t="shared" si="15"/>
        <v>-8.5750000000000455</v>
      </c>
      <c r="NF44" s="19">
        <f t="shared" si="15"/>
        <v>-13.12299999999999</v>
      </c>
      <c r="NG44" s="19">
        <f t="shared" si="15"/>
        <v>-13.822999999999979</v>
      </c>
      <c r="NH44" s="19">
        <f t="shared" si="15"/>
        <v>-13.555999999999983</v>
      </c>
      <c r="NI44" s="19">
        <f t="shared" si="15"/>
        <v>-14.368999999999971</v>
      </c>
      <c r="NJ44" s="19">
        <f t="shared" si="15"/>
        <v>-15.288999999999987</v>
      </c>
      <c r="NK44" s="19">
        <f t="shared" si="15"/>
        <v>-16.296999999999969</v>
      </c>
      <c r="NL44" s="19">
        <f t="shared" si="15"/>
        <v>-17.432999999999993</v>
      </c>
      <c r="NM44" s="19">
        <f t="shared" si="15"/>
        <v>-13.649999999999977</v>
      </c>
      <c r="NN44" s="19">
        <f t="shared" si="15"/>
        <v>-20.180999999999983</v>
      </c>
      <c r="NO44" s="19">
        <f t="shared" si="15"/>
        <v>-19.287000000000035</v>
      </c>
      <c r="NP44" s="19">
        <f t="shared" si="15"/>
        <v>-21.107000000000028</v>
      </c>
      <c r="NQ44" s="19">
        <f t="shared" si="15"/>
        <v>-27.904999999999973</v>
      </c>
      <c r="NR44" s="19">
        <f t="shared" si="15"/>
        <v>-31.27600000000001</v>
      </c>
      <c r="NS44" s="19">
        <f t="shared" si="15"/>
        <v>-35.79200000000003</v>
      </c>
      <c r="NT44" s="19">
        <f t="shared" si="15"/>
        <v>-22.000999999999976</v>
      </c>
      <c r="NU44" s="19">
        <f t="shared" si="15"/>
        <v>-18.767999999999972</v>
      </c>
      <c r="NV44" s="19">
        <f t="shared" si="15"/>
        <v>-16.59699999999998</v>
      </c>
      <c r="NW44" s="19">
        <f t="shared" si="15"/>
        <v>-15.521000000000015</v>
      </c>
      <c r="NX44" s="19">
        <f t="shared" si="15"/>
        <v>-25.508000000000038</v>
      </c>
      <c r="NY44" s="19">
        <f t="shared" si="15"/>
        <v>-28.992000000000019</v>
      </c>
      <c r="NZ44" s="19">
        <f t="shared" si="15"/>
        <v>-29.913000000000011</v>
      </c>
      <c r="OA44" s="19">
        <f t="shared" si="16"/>
        <v>-29.486999999999966</v>
      </c>
      <c r="OB44" s="19">
        <f t="shared" si="16"/>
        <v>-32.771000000000015</v>
      </c>
      <c r="OC44" s="19">
        <f t="shared" si="16"/>
        <v>-47.670999999999992</v>
      </c>
      <c r="OD44" s="19">
        <f t="shared" si="16"/>
        <v>-35.194000000000017</v>
      </c>
      <c r="OE44" s="19">
        <f t="shared" si="16"/>
        <v>-36.403999999999996</v>
      </c>
      <c r="OF44" s="19">
        <f t="shared" si="16"/>
        <v>-37.640000000000043</v>
      </c>
      <c r="OG44" s="19">
        <f t="shared" si="16"/>
        <v>-38.863</v>
      </c>
      <c r="OH44" s="19">
        <f t="shared" si="16"/>
        <v>-42.235000000000014</v>
      </c>
      <c r="OI44" s="19">
        <f t="shared" si="16"/>
        <v>-43.296999999999969</v>
      </c>
      <c r="OJ44" s="19">
        <f t="shared" si="16"/>
        <v>-33.605999999999995</v>
      </c>
      <c r="OK44" s="19">
        <f t="shared" si="16"/>
        <v>-23.871000000000038</v>
      </c>
      <c r="OL44" s="19">
        <f t="shared" si="16"/>
        <v>-16.296999999999969</v>
      </c>
      <c r="OM44" s="19">
        <f t="shared" si="16"/>
        <v>-14.367000000000019</v>
      </c>
      <c r="ON44" s="19">
        <f t="shared" si="16"/>
        <v>-9.5819999999999936</v>
      </c>
      <c r="OO44" s="19">
        <f t="shared" si="16"/>
        <v>-14.878999999999962</v>
      </c>
      <c r="OP44" s="19">
        <f t="shared" si="16"/>
        <v>-18.45700000000005</v>
      </c>
      <c r="OQ44" s="19">
        <f t="shared" si="16"/>
        <v>-20.186000000000035</v>
      </c>
      <c r="OR44" s="19">
        <f t="shared" si="16"/>
        <v>-18.329000000000008</v>
      </c>
      <c r="OS44" s="19">
        <f t="shared" si="16"/>
        <v>-20.59899999999999</v>
      </c>
      <c r="OT44" s="19">
        <f t="shared" si="16"/>
        <v>-19.907000000000039</v>
      </c>
      <c r="OU44" s="19">
        <f t="shared" si="16"/>
        <v>-21.299000000000035</v>
      </c>
      <c r="OV44" s="19">
        <f t="shared" si="16"/>
        <v>-25.59899999999999</v>
      </c>
      <c r="OW44" s="19">
        <f t="shared" si="16"/>
        <v>-24.430000000000007</v>
      </c>
      <c r="OX44" s="19">
        <f t="shared" si="16"/>
        <v>-24.714999999999975</v>
      </c>
      <c r="OY44" s="19">
        <f t="shared" si="16"/>
        <v>-25.645000000000039</v>
      </c>
      <c r="OZ44" s="19">
        <f t="shared" si="16"/>
        <v>-18.305999999999983</v>
      </c>
      <c r="PA44" s="19">
        <f t="shared" si="16"/>
        <v>-22.478999999999985</v>
      </c>
      <c r="PB44" s="19">
        <f t="shared" si="16"/>
        <v>-23.198000000000036</v>
      </c>
      <c r="PC44" s="19">
        <f t="shared" si="16"/>
        <v>-21.140999999999963</v>
      </c>
      <c r="PD44" s="19">
        <f t="shared" si="16"/>
        <v>-16.709000000000003</v>
      </c>
      <c r="PE44" s="19">
        <f t="shared" si="16"/>
        <v>-12.948999999999955</v>
      </c>
      <c r="PF44" s="19">
        <f t="shared" si="16"/>
        <v>-12.697000000000003</v>
      </c>
      <c r="PG44" s="19">
        <f t="shared" si="16"/>
        <v>-12.567000000000007</v>
      </c>
      <c r="PH44" s="19">
        <f t="shared" si="16"/>
        <v>-15.468999999999994</v>
      </c>
      <c r="PI44" s="19">
        <f t="shared" si="16"/>
        <v>-15.033999999999992</v>
      </c>
      <c r="PJ44" s="19">
        <f t="shared" si="16"/>
        <v>-14.855999999999995</v>
      </c>
      <c r="PK44" s="19">
        <f t="shared" si="16"/>
        <v>-18.584000000000003</v>
      </c>
      <c r="PL44" s="19">
        <f t="shared" si="16"/>
        <v>-18.529999999999973</v>
      </c>
      <c r="PM44" s="19">
        <f t="shared" si="16"/>
        <v>-18.488</v>
      </c>
      <c r="PN44" s="19">
        <f t="shared" si="16"/>
        <v>-18.680000000000007</v>
      </c>
      <c r="PO44" s="19">
        <f t="shared" si="16"/>
        <v>-16.652999999999963</v>
      </c>
      <c r="PP44" s="19">
        <f t="shared" si="16"/>
        <v>-17.30400000000003</v>
      </c>
      <c r="PQ44" s="19">
        <f t="shared" si="16"/>
        <v>-15.557999999999993</v>
      </c>
      <c r="PR44" s="19">
        <f t="shared" si="16"/>
        <v>-15.047000000000025</v>
      </c>
      <c r="PS44" s="19">
        <f t="shared" si="16"/>
        <v>-13.867000000000019</v>
      </c>
      <c r="PT44" s="19">
        <f t="shared" si="16"/>
        <v>-16.581999999999994</v>
      </c>
      <c r="PU44" s="19">
        <f t="shared" si="16"/>
        <v>-20.966000000000008</v>
      </c>
      <c r="PV44" s="19">
        <f t="shared" si="16"/>
        <v>-19.076999999999998</v>
      </c>
      <c r="PW44" s="19">
        <f t="shared" si="16"/>
        <v>-20.157000000000011</v>
      </c>
      <c r="PX44" s="19">
        <f t="shared" si="16"/>
        <v>-21.104000000000013</v>
      </c>
      <c r="PY44" s="19">
        <f t="shared" si="16"/>
        <v>-20.309999999999974</v>
      </c>
      <c r="PZ44" s="19">
        <f t="shared" si="16"/>
        <v>-19.305999999999983</v>
      </c>
      <c r="QA44" s="19">
        <f t="shared" si="16"/>
        <v>-21.033999999999992</v>
      </c>
      <c r="QB44" s="19">
        <f t="shared" si="16"/>
        <v>-20.093999999999994</v>
      </c>
      <c r="QC44" s="19">
        <f t="shared" si="16"/>
        <v>-17.29000000000002</v>
      </c>
      <c r="QD44" s="19">
        <f t="shared" si="16"/>
        <v>-18.412000000000035</v>
      </c>
      <c r="QE44" s="19">
        <f t="shared" si="16"/>
        <v>-19.515000000000015</v>
      </c>
      <c r="QF44" s="19">
        <f t="shared" si="16"/>
        <v>-19.971000000000032</v>
      </c>
      <c r="QG44" s="19">
        <f t="shared" si="16"/>
        <v>-21.756999999999977</v>
      </c>
      <c r="QH44" s="19">
        <f t="shared" si="16"/>
        <v>-23.345999999999975</v>
      </c>
      <c r="QI44" s="19">
        <f t="shared" si="16"/>
        <v>-23.211999999999989</v>
      </c>
      <c r="QJ44" s="19">
        <f t="shared" si="16"/>
        <v>-22.601999999999975</v>
      </c>
      <c r="QK44" s="19">
        <f t="shared" si="16"/>
        <v>-22.494</v>
      </c>
      <c r="QL44" s="19">
        <f t="shared" si="16"/>
        <v>-22.312999999999988</v>
      </c>
      <c r="QM44" s="19">
        <f t="shared" si="17"/>
        <v>-22.542000000000002</v>
      </c>
      <c r="QN44" s="19">
        <f t="shared" si="17"/>
        <v>-23.929999999999978</v>
      </c>
      <c r="QO44" s="19">
        <f t="shared" si="17"/>
        <v>-23.333999999999975</v>
      </c>
      <c r="QP44" s="19">
        <f t="shared" si="17"/>
        <v>-24.568000000000012</v>
      </c>
      <c r="QQ44" s="19">
        <f t="shared" si="17"/>
        <v>-24.032999999999987</v>
      </c>
      <c r="QR44" s="19">
        <f t="shared" si="17"/>
        <v>-22.454999999999984</v>
      </c>
      <c r="QS44" s="19">
        <f t="shared" si="17"/>
        <v>-20.959000000000003</v>
      </c>
      <c r="QT44" s="19">
        <f t="shared" si="17"/>
        <v>-21.913999999999987</v>
      </c>
      <c r="QU44" s="19">
        <f t="shared" si="17"/>
        <v>-22.490999999999985</v>
      </c>
      <c r="QV44" s="19">
        <f t="shared" si="17"/>
        <v>-22.47399999999999</v>
      </c>
      <c r="QW44" s="19">
        <f t="shared" si="17"/>
        <v>-22.620000000000005</v>
      </c>
      <c r="QX44" s="19">
        <f t="shared" si="17"/>
        <v>-23.053999999999974</v>
      </c>
      <c r="QY44" s="19">
        <f t="shared" si="17"/>
        <v>-23.502999999999986</v>
      </c>
      <c r="QZ44" s="19">
        <f t="shared" si="17"/>
        <v>-21.326999999999998</v>
      </c>
      <c r="RA44" s="19">
        <f t="shared" si="17"/>
        <v>-21.293999999999983</v>
      </c>
      <c r="RB44" s="19">
        <f t="shared" si="17"/>
        <v>-22.346000000000004</v>
      </c>
      <c r="RC44" s="19">
        <f t="shared" si="17"/>
        <v>-22.738999999999976</v>
      </c>
      <c r="RD44" s="19">
        <f t="shared" si="17"/>
        <v>-23.019999999999982</v>
      </c>
      <c r="RE44" s="19">
        <f t="shared" si="17"/>
        <v>-24.930000000000007</v>
      </c>
      <c r="RF44" s="19">
        <f t="shared" si="17"/>
        <v>-25.254000000000019</v>
      </c>
      <c r="RG44" s="19">
        <f t="shared" si="17"/>
        <v>-25.266999999999996</v>
      </c>
      <c r="RH44" s="19">
        <f t="shared" si="17"/>
        <v>-25.238</v>
      </c>
      <c r="RI44" s="19">
        <f t="shared" si="17"/>
        <v>-27.920999999999992</v>
      </c>
      <c r="RJ44" s="19">
        <f t="shared" si="17"/>
        <v>-23.551999999999964</v>
      </c>
      <c r="RK44" s="19">
        <f t="shared" si="17"/>
        <v>-23.713999999999999</v>
      </c>
      <c r="RL44" s="19">
        <f t="shared" si="17"/>
        <v>-21.983000000000004</v>
      </c>
      <c r="RM44" s="19">
        <f t="shared" si="17"/>
        <v>-18.879000000000019</v>
      </c>
      <c r="RN44" s="19">
        <f t="shared" si="17"/>
        <v>-14.34699999999998</v>
      </c>
      <c r="RO44" s="19">
        <f t="shared" si="17"/>
        <v>-12.062000000000012</v>
      </c>
      <c r="RP44" s="19">
        <f t="shared" si="17"/>
        <v>-12.017999999999972</v>
      </c>
      <c r="RQ44" s="19">
        <f t="shared" si="17"/>
        <v>-16.990000000000009</v>
      </c>
      <c r="RR44" s="19">
        <f t="shared" si="17"/>
        <v>-20.603000000000009</v>
      </c>
      <c r="RS44" s="19">
        <f t="shared" si="17"/>
        <v>-25.733000000000004</v>
      </c>
      <c r="RT44" s="19">
        <f t="shared" si="17"/>
        <v>-20.165999999999997</v>
      </c>
      <c r="RU44" s="19">
        <f t="shared" si="17"/>
        <v>-21.452999999999975</v>
      </c>
      <c r="RV44" s="19">
        <f t="shared" si="17"/>
        <v>-19.613</v>
      </c>
      <c r="RW44" s="19">
        <f t="shared" si="17"/>
        <v>-18.187000000000012</v>
      </c>
      <c r="RX44" s="19">
        <f t="shared" si="17"/>
        <v>-16.739000000000004</v>
      </c>
      <c r="RY44" s="19">
        <f t="shared" si="17"/>
        <v>-14.730000000000018</v>
      </c>
      <c r="RZ44" s="19">
        <f t="shared" si="17"/>
        <v>-14.564999999999998</v>
      </c>
      <c r="SA44" s="19">
        <f t="shared" si="17"/>
        <v>-19.591000000000008</v>
      </c>
      <c r="SB44" s="19">
        <f t="shared" si="17"/>
        <v>-19.811999999999983</v>
      </c>
      <c r="SC44" s="19">
        <f t="shared" si="17"/>
        <v>-19.724999999999994</v>
      </c>
      <c r="SD44" s="19">
        <f t="shared" si="17"/>
        <v>-20.519000000000005</v>
      </c>
      <c r="SE44" s="19">
        <f t="shared" si="17"/>
        <v>-22.331999999999994</v>
      </c>
      <c r="SF44" s="19">
        <f t="shared" si="17"/>
        <v>-21.363</v>
      </c>
      <c r="SG44" s="19">
        <f t="shared" si="17"/>
        <v>-22.853000000000009</v>
      </c>
      <c r="SH44" s="19">
        <f t="shared" si="17"/>
        <v>-23.516999999999996</v>
      </c>
      <c r="SI44" s="19">
        <f t="shared" si="17"/>
        <v>-23.284999999999997</v>
      </c>
      <c r="SJ44" s="19">
        <f t="shared" si="17"/>
        <v>-23.680000000000007</v>
      </c>
      <c r="SK44" s="19">
        <f t="shared" si="17"/>
        <v>-23.179000000000002</v>
      </c>
      <c r="SL44" s="19">
        <f t="shared" si="17"/>
        <v>-23.869</v>
      </c>
      <c r="SM44" s="19">
        <f t="shared" si="17"/>
        <v>-24.143000000000001</v>
      </c>
      <c r="SN44" s="19">
        <f t="shared" si="17"/>
        <v>-24.496999999999986</v>
      </c>
      <c r="SO44" s="19">
        <f t="shared" si="17"/>
        <v>-23.645999999999987</v>
      </c>
      <c r="SP44" s="19">
        <f t="shared" si="17"/>
        <v>-22.765000000000015</v>
      </c>
      <c r="SQ44" s="19">
        <f t="shared" si="17"/>
        <v>-21.532000000000011</v>
      </c>
    </row>
    <row r="45" spans="1:514" x14ac:dyDescent="0.25">
      <c r="A45" s="2">
        <f t="shared" ref="A45:A51" si="18">A44+1</f>
        <v>3</v>
      </c>
      <c r="B45" s="12" t="str">
        <f t="shared" si="9"/>
        <v>BAYNGR 2 3/8 11/12/79 nc-25</v>
      </c>
      <c r="C45" s="12" t="str">
        <f t="shared" ref="C45:C46" si="19">$B$43&amp;"-"&amp;B45</f>
        <v>BAYNGR 2 3/8 04/02/75 nc-22-BAYNGR 2 3/8 11/12/79 nc-25</v>
      </c>
      <c r="F45" s="19">
        <f t="shared" ref="F45:BQ46" ca="1" si="20">F$25-F27</f>
        <v>-23.098000000000013</v>
      </c>
      <c r="G45" s="19">
        <f t="shared" si="20"/>
        <v>-32.19599999999997</v>
      </c>
      <c r="H45" s="19">
        <f t="shared" si="20"/>
        <v>-29.610000000000014</v>
      </c>
      <c r="I45" s="19">
        <f t="shared" si="20"/>
        <v>-29.587000000000046</v>
      </c>
      <c r="J45" s="19">
        <f t="shared" si="20"/>
        <v>-22.677999999999997</v>
      </c>
      <c r="K45" s="19">
        <f t="shared" si="20"/>
        <v>-23.474000000000046</v>
      </c>
      <c r="L45" s="19">
        <f t="shared" si="20"/>
        <v>-18.050999999999988</v>
      </c>
      <c r="M45" s="19">
        <f t="shared" si="20"/>
        <v>-19.283999999999992</v>
      </c>
      <c r="N45" s="19">
        <f t="shared" si="20"/>
        <v>-14.05600000000004</v>
      </c>
      <c r="O45" s="19">
        <f t="shared" si="20"/>
        <v>-16.079999999999984</v>
      </c>
      <c r="P45" s="19">
        <f t="shared" si="20"/>
        <v>-18.32099999999997</v>
      </c>
      <c r="Q45" s="19">
        <f t="shared" si="20"/>
        <v>-20.168999999999983</v>
      </c>
      <c r="R45" s="19">
        <f t="shared" si="20"/>
        <v>-24.770000000000039</v>
      </c>
      <c r="S45" s="19">
        <f t="shared" si="20"/>
        <v>5.5299999999999727</v>
      </c>
      <c r="T45" s="19">
        <f t="shared" si="20"/>
        <v>8.1760000000000446</v>
      </c>
      <c r="U45" s="19">
        <f t="shared" si="20"/>
        <v>7.3019999999999641</v>
      </c>
      <c r="V45" s="19">
        <f t="shared" si="20"/>
        <v>-11.689000000000021</v>
      </c>
      <c r="W45" s="19">
        <f t="shared" si="20"/>
        <v>-26.671999999999997</v>
      </c>
      <c r="X45" s="19">
        <f t="shared" si="20"/>
        <v>-39.516999999999996</v>
      </c>
      <c r="Y45" s="19">
        <f t="shared" si="20"/>
        <v>-36.783000000000015</v>
      </c>
      <c r="Z45" s="19">
        <f t="shared" si="20"/>
        <v>-40.490999999999985</v>
      </c>
      <c r="AA45" s="19">
        <f t="shared" si="20"/>
        <v>-37.794999999999959</v>
      </c>
      <c r="AB45" s="19">
        <f t="shared" si="20"/>
        <v>-41.416999999999973</v>
      </c>
      <c r="AC45" s="19">
        <f t="shared" si="20"/>
        <v>-44.591000000000008</v>
      </c>
      <c r="AD45" s="19">
        <f t="shared" si="20"/>
        <v>-55.027999999999963</v>
      </c>
      <c r="AE45" s="19">
        <f t="shared" si="20"/>
        <v>-60.01400000000001</v>
      </c>
      <c r="AF45" s="19">
        <f t="shared" si="20"/>
        <v>-68.557000000000016</v>
      </c>
      <c r="AG45" s="19">
        <f t="shared" si="20"/>
        <v>-70.568000000000012</v>
      </c>
      <c r="AH45" s="19">
        <f t="shared" si="20"/>
        <v>-62.286000000000001</v>
      </c>
      <c r="AI45" s="19">
        <f t="shared" si="20"/>
        <v>-68.69</v>
      </c>
      <c r="AJ45" s="19">
        <f t="shared" si="20"/>
        <v>-69.853999999999985</v>
      </c>
      <c r="AK45" s="19">
        <f t="shared" si="20"/>
        <v>-68.143000000000029</v>
      </c>
      <c r="AL45" s="19">
        <f t="shared" si="20"/>
        <v>-66.596000000000004</v>
      </c>
      <c r="AM45" s="19">
        <f t="shared" si="20"/>
        <v>-60.230000000000018</v>
      </c>
      <c r="AN45" s="19">
        <f t="shared" si="20"/>
        <v>-69.741999999999962</v>
      </c>
      <c r="AO45" s="19">
        <f t="shared" si="20"/>
        <v>-70.341000000000008</v>
      </c>
      <c r="AP45" s="19">
        <f t="shared" si="20"/>
        <v>-72.301999999999964</v>
      </c>
      <c r="AQ45" s="19">
        <f t="shared" si="20"/>
        <v>-78.006000000000029</v>
      </c>
      <c r="AR45" s="19">
        <f t="shared" si="20"/>
        <v>-82.539999999999964</v>
      </c>
      <c r="AS45" s="19">
        <f t="shared" si="20"/>
        <v>-76.484000000000037</v>
      </c>
      <c r="AT45" s="19">
        <f t="shared" si="20"/>
        <v>-86.805999999999983</v>
      </c>
      <c r="AU45" s="19">
        <f t="shared" si="20"/>
        <v>-87.671999999999969</v>
      </c>
      <c r="AV45" s="19">
        <f t="shared" si="20"/>
        <v>-87.911999999999978</v>
      </c>
      <c r="AW45" s="19">
        <f t="shared" si="20"/>
        <v>-86.222000000000037</v>
      </c>
      <c r="AX45" s="19">
        <f t="shared" si="20"/>
        <v>-96.823000000000036</v>
      </c>
      <c r="AY45" s="19">
        <f t="shared" si="20"/>
        <v>-93.480000000000018</v>
      </c>
      <c r="AZ45" s="19">
        <f t="shared" si="20"/>
        <v>-95.504000000000019</v>
      </c>
      <c r="BA45" s="19">
        <f t="shared" si="20"/>
        <v>-96.284000000000049</v>
      </c>
      <c r="BB45" s="19">
        <f t="shared" si="20"/>
        <v>-89.658999999999992</v>
      </c>
      <c r="BC45" s="19">
        <f t="shared" si="20"/>
        <v>-88.54200000000003</v>
      </c>
      <c r="BD45" s="19">
        <f t="shared" si="20"/>
        <v>-89.902999999999963</v>
      </c>
      <c r="BE45" s="19">
        <f t="shared" si="20"/>
        <v>-91.552000000000021</v>
      </c>
      <c r="BF45" s="19">
        <f t="shared" si="20"/>
        <v>-88.451000000000022</v>
      </c>
      <c r="BG45" s="19">
        <f t="shared" si="20"/>
        <v>-87.920000000000016</v>
      </c>
      <c r="BH45" s="19">
        <f t="shared" si="20"/>
        <v>-85.178999999999974</v>
      </c>
      <c r="BI45" s="19">
        <f t="shared" si="20"/>
        <v>-88.966999999999985</v>
      </c>
      <c r="BJ45" s="19">
        <f t="shared" si="20"/>
        <v>-81.757000000000005</v>
      </c>
      <c r="BK45" s="19">
        <f t="shared" si="20"/>
        <v>-71.81</v>
      </c>
      <c r="BL45" s="19">
        <f t="shared" si="20"/>
        <v>-45.496999999999957</v>
      </c>
      <c r="BM45" s="19">
        <f t="shared" si="20"/>
        <v>-36.490000000000009</v>
      </c>
      <c r="BN45" s="19">
        <f t="shared" si="20"/>
        <v>-23.230000000000018</v>
      </c>
      <c r="BO45" s="19">
        <f t="shared" si="20"/>
        <v>-14.492000000000019</v>
      </c>
      <c r="BP45" s="19">
        <f t="shared" si="20"/>
        <v>-11.757000000000005</v>
      </c>
      <c r="BQ45" s="19">
        <f t="shared" si="20"/>
        <v>-2.0620000000000118</v>
      </c>
      <c r="BR45" s="19">
        <f t="shared" si="10"/>
        <v>14.252999999999929</v>
      </c>
      <c r="BS45" s="19">
        <f t="shared" si="11"/>
        <v>13.020000000000095</v>
      </c>
      <c r="BT45" s="19">
        <f t="shared" si="11"/>
        <v>26.408999999999992</v>
      </c>
      <c r="BU45" s="19">
        <f t="shared" si="11"/>
        <v>41.528999999999996</v>
      </c>
      <c r="BV45" s="19">
        <f t="shared" si="11"/>
        <v>54.704000000000065</v>
      </c>
      <c r="BW45" s="19">
        <f t="shared" si="11"/>
        <v>134.63999999999999</v>
      </c>
      <c r="BX45" s="19">
        <f t="shared" si="11"/>
        <v>152.59199999999998</v>
      </c>
      <c r="BY45" s="19">
        <f t="shared" si="11"/>
        <v>152.21300000000008</v>
      </c>
      <c r="BZ45" s="19">
        <f t="shared" si="11"/>
        <v>177.18899999999996</v>
      </c>
      <c r="CA45" s="19">
        <f t="shared" si="11"/>
        <v>183.38300000000004</v>
      </c>
      <c r="CB45" s="19">
        <f t="shared" si="11"/>
        <v>111.71800000000002</v>
      </c>
      <c r="CC45" s="19">
        <f t="shared" si="11"/>
        <v>21.673999999999978</v>
      </c>
      <c r="CD45" s="19">
        <f t="shared" si="11"/>
        <v>-7.4230000000000018</v>
      </c>
      <c r="CE45" s="19">
        <f t="shared" si="11"/>
        <v>-19.079000000000008</v>
      </c>
      <c r="CF45" s="19">
        <f t="shared" si="11"/>
        <v>-30.526999999999987</v>
      </c>
      <c r="CG45" s="19">
        <f t="shared" si="11"/>
        <v>-32.37299999999999</v>
      </c>
      <c r="CH45" s="19">
        <f t="shared" si="11"/>
        <v>-31.182999999999993</v>
      </c>
      <c r="CI45" s="19">
        <f t="shared" si="11"/>
        <v>-31.85299999999998</v>
      </c>
      <c r="CJ45" s="19">
        <f t="shared" si="11"/>
        <v>-45.22199999999998</v>
      </c>
      <c r="CK45" s="19">
        <f t="shared" si="11"/>
        <v>-43.753999999999991</v>
      </c>
      <c r="CL45" s="19">
        <f t="shared" si="11"/>
        <v>-41.980000000000018</v>
      </c>
      <c r="CM45" s="19">
        <f t="shared" si="11"/>
        <v>-35.865000000000009</v>
      </c>
      <c r="CN45" s="19">
        <f t="shared" si="11"/>
        <v>-31.988000000000028</v>
      </c>
      <c r="CO45" s="19">
        <f t="shared" si="11"/>
        <v>-40.645999999999987</v>
      </c>
      <c r="CP45" s="19">
        <f t="shared" si="11"/>
        <v>-38.981999999999999</v>
      </c>
      <c r="CQ45" s="19">
        <f t="shared" si="11"/>
        <v>-39.128999999999991</v>
      </c>
      <c r="CR45" s="19">
        <f t="shared" si="11"/>
        <v>-39.960000000000008</v>
      </c>
      <c r="CS45" s="19">
        <f t="shared" si="11"/>
        <v>-43.804999999999978</v>
      </c>
      <c r="CT45" s="19">
        <f t="shared" si="11"/>
        <v>-43.457000000000022</v>
      </c>
      <c r="CU45" s="19">
        <f t="shared" si="11"/>
        <v>-40.844999999999999</v>
      </c>
      <c r="CV45" s="19">
        <f t="shared" si="11"/>
        <v>-37.787000000000006</v>
      </c>
      <c r="CW45" s="19">
        <f t="shared" si="11"/>
        <v>-34.03400000000002</v>
      </c>
      <c r="CX45" s="19">
        <f t="shared" si="11"/>
        <v>-34.070999999999998</v>
      </c>
      <c r="CY45" s="19">
        <f t="shared" si="11"/>
        <v>-34.549999999999983</v>
      </c>
      <c r="CZ45" s="19">
        <f t="shared" si="11"/>
        <v>-34.578000000000003</v>
      </c>
      <c r="DA45" s="19">
        <f t="shared" si="11"/>
        <v>-34.578000000000003</v>
      </c>
      <c r="DB45" s="19">
        <f t="shared" si="11"/>
        <v>-33.731000000000023</v>
      </c>
      <c r="DC45" s="19">
        <f t="shared" si="11"/>
        <v>-31.540999999999997</v>
      </c>
      <c r="DD45" s="19">
        <f t="shared" si="11"/>
        <v>-32.800999999999988</v>
      </c>
      <c r="DE45" s="19">
        <f t="shared" si="11"/>
        <v>-33.78400000000002</v>
      </c>
      <c r="DF45" s="19">
        <f t="shared" si="11"/>
        <v>-37.381</v>
      </c>
      <c r="DG45" s="19">
        <f t="shared" si="11"/>
        <v>-38.59899999999999</v>
      </c>
      <c r="DH45" s="19">
        <f t="shared" si="11"/>
        <v>-39.942999999999984</v>
      </c>
      <c r="DI45" s="19">
        <f t="shared" si="11"/>
        <v>-38.447000000000003</v>
      </c>
      <c r="DJ45" s="19">
        <f t="shared" si="11"/>
        <v>-38.306000000000012</v>
      </c>
      <c r="DK45" s="19">
        <f t="shared" si="11"/>
        <v>-38.526999999999987</v>
      </c>
      <c r="DL45" s="19">
        <f t="shared" si="11"/>
        <v>-42.066000000000003</v>
      </c>
      <c r="DM45" s="19">
        <f t="shared" si="11"/>
        <v>-45.207999999999998</v>
      </c>
      <c r="DN45" s="19">
        <f t="shared" si="11"/>
        <v>-44.283000000000015</v>
      </c>
      <c r="DO45" s="19">
        <f t="shared" si="11"/>
        <v>-43.554000000000002</v>
      </c>
      <c r="DP45" s="19">
        <f t="shared" si="11"/>
        <v>-43.200000000000017</v>
      </c>
      <c r="DQ45" s="19">
        <f t="shared" si="11"/>
        <v>-41.826999999999998</v>
      </c>
      <c r="DR45" s="19">
        <f t="shared" si="11"/>
        <v>-42.864000000000004</v>
      </c>
      <c r="DS45" s="19">
        <f t="shared" si="11"/>
        <v>-45.201999999999998</v>
      </c>
      <c r="DT45" s="19">
        <f t="shared" si="11"/>
        <v>-42.846000000000004</v>
      </c>
      <c r="DU45" s="19">
        <f t="shared" si="11"/>
        <v>-39.475999999999999</v>
      </c>
      <c r="DV45" s="19">
        <f t="shared" si="11"/>
        <v>-39.072000000000003</v>
      </c>
      <c r="DW45" s="19">
        <f t="shared" si="11"/>
        <v>-40.77600000000001</v>
      </c>
      <c r="DX45" s="19">
        <f t="shared" si="11"/>
        <v>-39.269000000000005</v>
      </c>
      <c r="DY45" s="19">
        <f t="shared" si="11"/>
        <v>-42.481999999999999</v>
      </c>
      <c r="DZ45" s="19">
        <f t="shared" si="11"/>
        <v>-56.12700000000001</v>
      </c>
      <c r="EA45" s="19">
        <f t="shared" si="11"/>
        <v>-57.068999999999988</v>
      </c>
      <c r="EB45" s="19">
        <f t="shared" si="11"/>
        <v>-56.040999999999997</v>
      </c>
      <c r="EC45" s="19">
        <f t="shared" si="11"/>
        <v>-53.480999999999995</v>
      </c>
      <c r="ED45" s="19">
        <f t="shared" si="11"/>
        <v>-55.126999999999981</v>
      </c>
      <c r="EE45" s="19">
        <f t="shared" si="12"/>
        <v>-53.353999999999985</v>
      </c>
      <c r="EF45" s="19">
        <f t="shared" si="12"/>
        <v>-56.341000000000008</v>
      </c>
      <c r="EG45" s="19">
        <f t="shared" si="12"/>
        <v>-58.141999999999996</v>
      </c>
      <c r="EH45" s="19">
        <f t="shared" si="12"/>
        <v>-56.915999999999997</v>
      </c>
      <c r="EI45" s="19">
        <f t="shared" si="12"/>
        <v>-54.692999999999984</v>
      </c>
      <c r="EJ45" s="19">
        <f t="shared" si="12"/>
        <v>-53.298000000000002</v>
      </c>
      <c r="EK45" s="19">
        <f t="shared" si="12"/>
        <v>-53.856999999999999</v>
      </c>
      <c r="EL45" s="19">
        <f t="shared" si="12"/>
        <v>-55.40100000000001</v>
      </c>
      <c r="EM45" s="19">
        <f t="shared" si="12"/>
        <v>-56.037999999999982</v>
      </c>
      <c r="EN45" s="19">
        <f t="shared" si="12"/>
        <v>-57.262999999999977</v>
      </c>
      <c r="EO45" s="19">
        <f t="shared" si="12"/>
        <v>-53.259999999999991</v>
      </c>
      <c r="EP45" s="19">
        <f t="shared" si="12"/>
        <v>-54.703000000000003</v>
      </c>
      <c r="EQ45" s="19">
        <f t="shared" si="12"/>
        <v>-52.23599999999999</v>
      </c>
      <c r="ER45" s="19">
        <f t="shared" si="12"/>
        <v>-52.221000000000004</v>
      </c>
      <c r="ES45" s="19">
        <f t="shared" si="12"/>
        <v>-48.147999999999996</v>
      </c>
      <c r="ET45" s="19">
        <f t="shared" si="12"/>
        <v>-47.169000000000011</v>
      </c>
      <c r="EU45" s="19">
        <f t="shared" si="12"/>
        <v>-46.060999999999979</v>
      </c>
      <c r="EV45" s="19">
        <f t="shared" si="12"/>
        <v>-50.728999999999985</v>
      </c>
      <c r="EW45" s="19">
        <f t="shared" si="12"/>
        <v>-48.786000000000001</v>
      </c>
      <c r="EX45" s="19">
        <f t="shared" si="12"/>
        <v>-50.080999999999989</v>
      </c>
      <c r="EY45" s="19">
        <f t="shared" si="12"/>
        <v>-49.821999999999974</v>
      </c>
      <c r="EZ45" s="19">
        <f t="shared" si="12"/>
        <v>-53.960999999999984</v>
      </c>
      <c r="FA45" s="19">
        <f t="shared" si="12"/>
        <v>-52.832999999999998</v>
      </c>
      <c r="FB45" s="19">
        <f t="shared" si="12"/>
        <v>-50.108000000000004</v>
      </c>
      <c r="FC45" s="19">
        <f t="shared" si="12"/>
        <v>-48.700000000000017</v>
      </c>
      <c r="FD45" s="19">
        <f t="shared" si="12"/>
        <v>-45.138000000000005</v>
      </c>
      <c r="FE45" s="19">
        <f t="shared" si="12"/>
        <v>-47.344000000000023</v>
      </c>
      <c r="FF45" s="19">
        <f t="shared" si="12"/>
        <v>-51.182999999999993</v>
      </c>
      <c r="FG45" s="19">
        <f t="shared" si="12"/>
        <v>-54.865999999999985</v>
      </c>
      <c r="FH45" s="19">
        <f t="shared" si="12"/>
        <v>-56.163000000000011</v>
      </c>
      <c r="FI45" s="19">
        <f t="shared" si="12"/>
        <v>-57.962999999999994</v>
      </c>
      <c r="FJ45" s="19">
        <f t="shared" si="12"/>
        <v>-57.288999999999987</v>
      </c>
      <c r="FK45" s="19">
        <f t="shared" si="12"/>
        <v>-56.588999999999999</v>
      </c>
      <c r="FL45" s="19">
        <f t="shared" si="12"/>
        <v>-61.058999999999997</v>
      </c>
      <c r="FM45" s="19">
        <f t="shared" si="12"/>
        <v>183.012</v>
      </c>
      <c r="FN45" s="19">
        <f t="shared" si="12"/>
        <v>180.24199999999999</v>
      </c>
      <c r="FO45" s="19">
        <f t="shared" si="12"/>
        <v>187.035</v>
      </c>
      <c r="FP45" s="19">
        <f t="shared" si="12"/>
        <v>180.30199999999999</v>
      </c>
      <c r="FQ45" s="19">
        <f t="shared" si="12"/>
        <v>187.95599999999999</v>
      </c>
      <c r="FR45" s="19">
        <f t="shared" si="12"/>
        <v>200.149</v>
      </c>
      <c r="FS45" s="19">
        <f t="shared" si="12"/>
        <v>201.42599999999999</v>
      </c>
      <c r="FT45" s="19">
        <f t="shared" si="12"/>
        <v>204.464</v>
      </c>
      <c r="FU45" s="19">
        <f t="shared" si="12"/>
        <v>197.35</v>
      </c>
      <c r="FV45" s="19">
        <f t="shared" si="12"/>
        <v>194.70599999999999</v>
      </c>
      <c r="FW45" s="19">
        <f t="shared" si="12"/>
        <v>202.245</v>
      </c>
      <c r="FX45" s="19">
        <f t="shared" si="12"/>
        <v>206.87100000000001</v>
      </c>
      <c r="FY45" s="19">
        <f t="shared" si="12"/>
        <v>208.81700000000001</v>
      </c>
      <c r="FZ45" s="19">
        <f t="shared" si="12"/>
        <v>209.63200000000001</v>
      </c>
      <c r="GA45" s="19">
        <f t="shared" si="12"/>
        <v>212.69900000000001</v>
      </c>
      <c r="GB45" s="19">
        <f t="shared" si="12"/>
        <v>215.67099999999999</v>
      </c>
      <c r="GC45" s="19">
        <f t="shared" si="12"/>
        <v>216.465</v>
      </c>
      <c r="GD45" s="19">
        <f t="shared" si="12"/>
        <v>217.381</v>
      </c>
      <c r="GE45" s="19">
        <f t="shared" si="12"/>
        <v>216.602</v>
      </c>
      <c r="GF45" s="19">
        <f t="shared" si="12"/>
        <v>220.47200000000001</v>
      </c>
      <c r="GG45" s="19">
        <f t="shared" si="12"/>
        <v>221.012</v>
      </c>
      <c r="GH45" s="19">
        <f t="shared" si="12"/>
        <v>229.529</v>
      </c>
      <c r="GI45" s="19">
        <f t="shared" si="12"/>
        <v>234.14</v>
      </c>
      <c r="GJ45" s="19">
        <f t="shared" si="12"/>
        <v>236.11</v>
      </c>
      <c r="GK45" s="19">
        <f t="shared" si="12"/>
        <v>233.84200000000001</v>
      </c>
      <c r="GL45" s="19">
        <f t="shared" si="12"/>
        <v>238.71299999999999</v>
      </c>
      <c r="GM45" s="19">
        <f t="shared" si="12"/>
        <v>240.09800000000001</v>
      </c>
      <c r="GN45" s="19">
        <f t="shared" si="12"/>
        <v>233.261</v>
      </c>
      <c r="GO45" s="19">
        <f t="shared" si="12"/>
        <v>228.499</v>
      </c>
      <c r="GP45" s="19">
        <f t="shared" si="12"/>
        <v>241.71199999999999</v>
      </c>
      <c r="GQ45" s="19">
        <f t="shared" si="13"/>
        <v>242.81700000000001</v>
      </c>
      <c r="GR45" s="19">
        <f t="shared" si="13"/>
        <v>252.761</v>
      </c>
      <c r="GS45" s="19">
        <f t="shared" si="13"/>
        <v>254.78800000000001</v>
      </c>
      <c r="GT45" s="19">
        <f t="shared" si="13"/>
        <v>249.286</v>
      </c>
      <c r="GU45" s="19">
        <f t="shared" si="13"/>
        <v>249.042</v>
      </c>
      <c r="GV45" s="19">
        <f t="shared" si="13"/>
        <v>244.52099999999999</v>
      </c>
      <c r="GW45" s="19">
        <f t="shared" si="13"/>
        <v>250.423</v>
      </c>
      <c r="GX45" s="19">
        <f t="shared" si="13"/>
        <v>250.149</v>
      </c>
      <c r="GY45" s="19">
        <f t="shared" si="13"/>
        <v>240.51900000000001</v>
      </c>
      <c r="GZ45" s="19">
        <f t="shared" si="13"/>
        <v>232.78700000000001</v>
      </c>
      <c r="HA45" s="19">
        <f t="shared" si="13"/>
        <v>229.376</v>
      </c>
      <c r="HB45" s="19">
        <f t="shared" si="13"/>
        <v>229.053</v>
      </c>
      <c r="HC45" s="19">
        <f t="shared" si="13"/>
        <v>259.66300000000001</v>
      </c>
      <c r="HD45" s="19">
        <f t="shared" si="13"/>
        <v>255.46700000000001</v>
      </c>
      <c r="HE45" s="19">
        <f t="shared" si="13"/>
        <v>245.39400000000001</v>
      </c>
      <c r="HF45" s="19">
        <f t="shared" si="13"/>
        <v>237.096</v>
      </c>
      <c r="HG45" s="19">
        <f t="shared" si="13"/>
        <v>235.39699999999999</v>
      </c>
      <c r="HH45" s="19">
        <f t="shared" si="13"/>
        <v>240.37</v>
      </c>
      <c r="HI45" s="19">
        <f t="shared" si="13"/>
        <v>237.83799999999999</v>
      </c>
      <c r="HJ45" s="19">
        <f t="shared" si="13"/>
        <v>235.88499999999999</v>
      </c>
      <c r="HK45" s="19">
        <f t="shared" si="13"/>
        <v>233.422</v>
      </c>
      <c r="HL45" s="19">
        <f t="shared" si="13"/>
        <v>233.44800000000001</v>
      </c>
      <c r="HM45" s="19">
        <f t="shared" si="13"/>
        <v>233.82400000000001</v>
      </c>
      <c r="HN45" s="19">
        <f t="shared" si="13"/>
        <v>228.05</v>
      </c>
      <c r="HO45" s="19">
        <f t="shared" si="13"/>
        <v>229.946</v>
      </c>
      <c r="HP45" s="19">
        <f t="shared" si="13"/>
        <v>227.333</v>
      </c>
      <c r="HQ45" s="19">
        <f t="shared" si="13"/>
        <v>224.7</v>
      </c>
      <c r="HR45" s="19">
        <f t="shared" si="13"/>
        <v>235.50399999999999</v>
      </c>
      <c r="HS45" s="19">
        <f t="shared" si="13"/>
        <v>248.613</v>
      </c>
      <c r="HT45" s="19">
        <f t="shared" si="13"/>
        <v>258.767</v>
      </c>
      <c r="HU45" s="19">
        <f t="shared" si="13"/>
        <v>270.26</v>
      </c>
      <c r="HV45" s="19">
        <f t="shared" si="13"/>
        <v>270.11700000000002</v>
      </c>
      <c r="HW45" s="19">
        <f t="shared" si="13"/>
        <v>265.35399999999998</v>
      </c>
      <c r="HX45" s="19">
        <f t="shared" si="13"/>
        <v>258.05700000000002</v>
      </c>
      <c r="HY45" s="19">
        <f t="shared" si="13"/>
        <v>246.624</v>
      </c>
      <c r="HZ45" s="19">
        <f t="shared" si="13"/>
        <v>236.35499999999999</v>
      </c>
      <c r="IA45" s="19">
        <f t="shared" si="13"/>
        <v>252.66900000000001</v>
      </c>
      <c r="IB45" s="19">
        <f t="shared" si="13"/>
        <v>272.07900000000001</v>
      </c>
      <c r="IC45" s="19">
        <f t="shared" si="13"/>
        <v>283.12099999999998</v>
      </c>
      <c r="ID45" s="19">
        <f t="shared" si="13"/>
        <v>305.58199999999999</v>
      </c>
      <c r="IE45" s="19">
        <f t="shared" si="13"/>
        <v>293.815</v>
      </c>
      <c r="IF45" s="19">
        <f t="shared" si="13"/>
        <v>288.44099999999997</v>
      </c>
      <c r="IG45" s="19">
        <f t="shared" si="13"/>
        <v>280.85300000000001</v>
      </c>
      <c r="IH45" s="19">
        <f t="shared" si="13"/>
        <v>265.80099999999999</v>
      </c>
      <c r="II45" s="19">
        <f t="shared" si="13"/>
        <v>239.95699999999999</v>
      </c>
      <c r="IJ45" s="19">
        <f t="shared" si="13"/>
        <v>233.94</v>
      </c>
      <c r="IK45" s="19">
        <f t="shared" si="13"/>
        <v>233.917</v>
      </c>
      <c r="IL45" s="19">
        <f t="shared" si="13"/>
        <v>252.65600000000001</v>
      </c>
      <c r="IM45" s="19">
        <f t="shared" si="13"/>
        <v>261.79399999999998</v>
      </c>
      <c r="IN45" s="19">
        <f t="shared" si="13"/>
        <v>273.45800000000003</v>
      </c>
      <c r="IO45" s="19">
        <f t="shared" si="13"/>
        <v>274.90499999999997</v>
      </c>
      <c r="IP45" s="19">
        <f t="shared" si="13"/>
        <v>273.04500000000002</v>
      </c>
      <c r="IQ45" s="19">
        <f t="shared" si="13"/>
        <v>261.14800000000002</v>
      </c>
      <c r="IR45" s="19">
        <f t="shared" si="13"/>
        <v>255.51</v>
      </c>
      <c r="IS45" s="19">
        <f t="shared" si="13"/>
        <v>264.58100000000002</v>
      </c>
      <c r="IT45" s="19">
        <f t="shared" si="13"/>
        <v>263.20800000000003</v>
      </c>
      <c r="IU45" s="19">
        <f t="shared" si="13"/>
        <v>261.31200000000001</v>
      </c>
      <c r="IV45" s="19">
        <f t="shared" si="13"/>
        <v>267.69299999999998</v>
      </c>
      <c r="IW45" s="19">
        <f t="shared" si="13"/>
        <v>272.185</v>
      </c>
      <c r="IX45" s="19">
        <f t="shared" si="13"/>
        <v>252.37799999999999</v>
      </c>
      <c r="IY45" s="19">
        <f t="shared" si="13"/>
        <v>236.006</v>
      </c>
      <c r="IZ45" s="19">
        <f t="shared" si="13"/>
        <v>232.124</v>
      </c>
      <c r="JA45" s="19">
        <f t="shared" si="13"/>
        <v>239.84299999999999</v>
      </c>
      <c r="JB45" s="19">
        <f t="shared" si="13"/>
        <v>256.15899999999999</v>
      </c>
      <c r="JC45" s="19">
        <f t="shared" si="14"/>
        <v>257.37700000000001</v>
      </c>
      <c r="JD45" s="19">
        <f t="shared" si="14"/>
        <v>267.27</v>
      </c>
      <c r="JE45" s="19">
        <f t="shared" si="14"/>
        <v>282.31099999999998</v>
      </c>
      <c r="JF45" s="19">
        <f t="shared" si="14"/>
        <v>322.00900000000001</v>
      </c>
      <c r="JG45" s="19">
        <f t="shared" si="14"/>
        <v>326.11799999999999</v>
      </c>
      <c r="JH45" s="19">
        <f t="shared" si="14"/>
        <v>326.18700000000001</v>
      </c>
      <c r="JI45" s="19">
        <f t="shared" si="14"/>
        <v>327.05</v>
      </c>
      <c r="JJ45" s="19">
        <f t="shared" si="14"/>
        <v>320.40699999999998</v>
      </c>
      <c r="JK45" s="19">
        <f t="shared" si="14"/>
        <v>322.00700000000001</v>
      </c>
      <c r="JL45" s="19">
        <f t="shared" si="14"/>
        <v>331.73899999999998</v>
      </c>
      <c r="JM45" s="19">
        <f t="shared" si="14"/>
        <v>337.88900000000001</v>
      </c>
      <c r="JN45" s="19">
        <f t="shared" si="14"/>
        <v>336.93</v>
      </c>
      <c r="JO45" s="19">
        <f t="shared" si="14"/>
        <v>333.58699999999999</v>
      </c>
      <c r="JP45" s="19">
        <f t="shared" si="14"/>
        <v>332.46699999999998</v>
      </c>
      <c r="JQ45" s="19">
        <f t="shared" si="14"/>
        <v>310.63499999999999</v>
      </c>
      <c r="JR45" s="19">
        <f t="shared" si="14"/>
        <v>319.87099999999998</v>
      </c>
      <c r="JS45" s="19">
        <f t="shared" si="14"/>
        <v>327.26799999999997</v>
      </c>
      <c r="JT45" s="19">
        <f t="shared" si="14"/>
        <v>329.892</v>
      </c>
      <c r="JU45" s="19">
        <f t="shared" si="14"/>
        <v>341.72199999999998</v>
      </c>
      <c r="JV45" s="19">
        <f t="shared" si="14"/>
        <v>360.53699999999998</v>
      </c>
      <c r="JW45" s="19">
        <f t="shared" si="14"/>
        <v>376.65899999999999</v>
      </c>
      <c r="JX45" s="19">
        <f t="shared" si="14"/>
        <v>372.55399999999997</v>
      </c>
      <c r="JY45" s="19">
        <f t="shared" si="14"/>
        <v>365.88799999999998</v>
      </c>
      <c r="JZ45" s="19">
        <f t="shared" si="14"/>
        <v>372.89499999999998</v>
      </c>
      <c r="KA45" s="19">
        <f t="shared" si="14"/>
        <v>370.947</v>
      </c>
      <c r="KB45" s="19">
        <f t="shared" si="14"/>
        <v>377.30500000000001</v>
      </c>
      <c r="KC45" s="19">
        <f t="shared" si="14"/>
        <v>374.31900000000002</v>
      </c>
      <c r="KD45" s="19">
        <f t="shared" si="14"/>
        <v>385.19400000000002</v>
      </c>
      <c r="KE45" s="19">
        <f t="shared" si="14"/>
        <v>374.43599999999998</v>
      </c>
      <c r="KF45" s="19">
        <f t="shared" si="14"/>
        <v>371.90199999999999</v>
      </c>
      <c r="KG45" s="19">
        <f t="shared" si="14"/>
        <v>360.47</v>
      </c>
      <c r="KH45" s="19">
        <f t="shared" si="14"/>
        <v>343.96</v>
      </c>
      <c r="KI45" s="19">
        <f t="shared" si="14"/>
        <v>340.75</v>
      </c>
      <c r="KJ45" s="19">
        <f t="shared" si="14"/>
        <v>341.27</v>
      </c>
      <c r="KK45" s="19">
        <f t="shared" si="14"/>
        <v>335.97800000000001</v>
      </c>
      <c r="KL45" s="19">
        <f t="shared" si="14"/>
        <v>318.08699999999999</v>
      </c>
      <c r="KM45" s="19">
        <f t="shared" si="14"/>
        <v>307.44099999999997</v>
      </c>
      <c r="KN45" s="19">
        <f t="shared" si="14"/>
        <v>316.512</v>
      </c>
      <c r="KO45" s="19">
        <f t="shared" si="14"/>
        <v>305.60599999999999</v>
      </c>
      <c r="KP45" s="19">
        <f t="shared" si="14"/>
        <v>277.767</v>
      </c>
      <c r="KQ45" s="19">
        <f t="shared" si="14"/>
        <v>268.48500000000001</v>
      </c>
      <c r="KR45" s="19">
        <f t="shared" si="14"/>
        <v>265.22699999999998</v>
      </c>
      <c r="KS45" s="19">
        <f t="shared" si="14"/>
        <v>271.00200000000001</v>
      </c>
      <c r="KT45" s="19">
        <f t="shared" si="14"/>
        <v>296.64299999999997</v>
      </c>
      <c r="KU45" s="19">
        <f t="shared" si="14"/>
        <v>302.58100000000002</v>
      </c>
      <c r="KV45" s="19">
        <f t="shared" si="14"/>
        <v>307.52699999999999</v>
      </c>
      <c r="KW45" s="19">
        <f t="shared" si="14"/>
        <v>301.34300000000002</v>
      </c>
      <c r="KX45" s="19">
        <f t="shared" si="14"/>
        <v>303.18599999999998</v>
      </c>
      <c r="KY45" s="19">
        <f t="shared" si="14"/>
        <v>303.12400000000002</v>
      </c>
      <c r="KZ45" s="19">
        <f t="shared" si="14"/>
        <v>303.51299999999998</v>
      </c>
      <c r="LA45" s="19">
        <f t="shared" si="14"/>
        <v>300.77499999999998</v>
      </c>
      <c r="LB45" s="19">
        <f t="shared" si="14"/>
        <v>305.53399999999999</v>
      </c>
      <c r="LC45" s="19">
        <f t="shared" si="14"/>
        <v>306.476</v>
      </c>
      <c r="LD45" s="19">
        <f t="shared" si="14"/>
        <v>312.03800000000001</v>
      </c>
      <c r="LE45" s="19">
        <f t="shared" si="14"/>
        <v>317.75900000000001</v>
      </c>
      <c r="LF45" s="19">
        <f t="shared" si="14"/>
        <v>320.90499999999997</v>
      </c>
      <c r="LG45" s="19">
        <f t="shared" si="14"/>
        <v>316.41699999999997</v>
      </c>
      <c r="LH45" s="19">
        <f t="shared" si="14"/>
        <v>313.19400000000002</v>
      </c>
      <c r="LI45" s="19">
        <f t="shared" si="14"/>
        <v>308.221</v>
      </c>
      <c r="LJ45" s="19">
        <f t="shared" si="14"/>
        <v>304.59100000000001</v>
      </c>
      <c r="LK45" s="19">
        <f t="shared" si="14"/>
        <v>302.05799999999999</v>
      </c>
      <c r="LL45" s="19">
        <f t="shared" si="14"/>
        <v>303.65499999999997</v>
      </c>
      <c r="LM45" s="19">
        <f t="shared" si="14"/>
        <v>301.61900000000003</v>
      </c>
      <c r="LN45" s="19">
        <f t="shared" si="14"/>
        <v>321.14699999999999</v>
      </c>
      <c r="LO45" s="19">
        <f t="shared" si="15"/>
        <v>343.83699999999999</v>
      </c>
      <c r="LP45" s="19">
        <f t="shared" si="15"/>
        <v>336.91</v>
      </c>
      <c r="LQ45" s="19">
        <f t="shared" si="15"/>
        <v>312.3</v>
      </c>
      <c r="LR45" s="19">
        <f t="shared" si="15"/>
        <v>300.85199999999998</v>
      </c>
      <c r="LS45" s="19">
        <f t="shared" si="15"/>
        <v>294.35199999999998</v>
      </c>
      <c r="LT45" s="19">
        <f t="shared" si="15"/>
        <v>300.38600000000002</v>
      </c>
      <c r="LU45" s="19">
        <f t="shared" si="15"/>
        <v>312.12</v>
      </c>
      <c r="LV45" s="19">
        <f t="shared" si="15"/>
        <v>255.96299999999999</v>
      </c>
      <c r="LW45" s="19">
        <f t="shared" si="15"/>
        <v>261.32900000000001</v>
      </c>
      <c r="LX45" s="19">
        <f t="shared" si="15"/>
        <v>264.37900000000002</v>
      </c>
      <c r="LY45" s="19">
        <f t="shared" si="15"/>
        <v>261.596</v>
      </c>
      <c r="LZ45" s="19">
        <f t="shared" si="15"/>
        <v>264.57600000000002</v>
      </c>
      <c r="MA45" s="19">
        <f t="shared" si="15"/>
        <v>271.41300000000001</v>
      </c>
      <c r="MB45" s="19">
        <f t="shared" si="15"/>
        <v>280.52999999999997</v>
      </c>
      <c r="MC45" s="19">
        <f t="shared" si="15"/>
        <v>284.67700000000002</v>
      </c>
      <c r="MD45" s="19">
        <f t="shared" si="15"/>
        <v>281.42599999999999</v>
      </c>
      <c r="ME45" s="19">
        <f t="shared" si="15"/>
        <v>277.69600000000003</v>
      </c>
      <c r="MF45" s="19">
        <f t="shared" si="15"/>
        <v>274.95600000000002</v>
      </c>
      <c r="MG45" s="19">
        <f t="shared" si="15"/>
        <v>275.77300000000002</v>
      </c>
      <c r="MH45" s="19">
        <f t="shared" si="15"/>
        <v>274.74099999999999</v>
      </c>
      <c r="MI45" s="19">
        <f t="shared" si="15"/>
        <v>269.43900000000002</v>
      </c>
      <c r="MJ45" s="19">
        <f t="shared" si="15"/>
        <v>275.25400000000002</v>
      </c>
      <c r="MK45" s="19">
        <f t="shared" si="15"/>
        <v>284.63200000000001</v>
      </c>
      <c r="ML45" s="19">
        <f t="shared" si="15"/>
        <v>295.81400000000002</v>
      </c>
      <c r="MM45" s="19">
        <f t="shared" si="15"/>
        <v>300.46300000000002</v>
      </c>
      <c r="MN45" s="19">
        <f t="shared" si="15"/>
        <v>298.02300000000002</v>
      </c>
      <c r="MO45" s="19">
        <f t="shared" si="15"/>
        <v>297.93099999999998</v>
      </c>
      <c r="MP45" s="19">
        <f t="shared" si="15"/>
        <v>297.89</v>
      </c>
      <c r="MQ45" s="19">
        <f t="shared" si="15"/>
        <v>301.59199999999998</v>
      </c>
      <c r="MR45" s="19">
        <f t="shared" si="15"/>
        <v>303.21100000000001</v>
      </c>
      <c r="MS45" s="19">
        <f t="shared" si="15"/>
        <v>300.91399999999999</v>
      </c>
      <c r="MT45" s="19">
        <f t="shared" si="15"/>
        <v>299.02800000000002</v>
      </c>
      <c r="MU45" s="19">
        <f t="shared" si="15"/>
        <v>311.904</v>
      </c>
      <c r="MV45" s="19">
        <f t="shared" si="15"/>
        <v>328.733</v>
      </c>
      <c r="MW45" s="19">
        <f t="shared" si="15"/>
        <v>331.38</v>
      </c>
      <c r="MX45" s="19">
        <f t="shared" si="15"/>
        <v>321.65199999999999</v>
      </c>
      <c r="MY45" s="19">
        <f t="shared" si="15"/>
        <v>300.08800000000002</v>
      </c>
      <c r="MZ45" s="19">
        <f t="shared" si="15"/>
        <v>304.91800000000001</v>
      </c>
      <c r="NA45" s="19">
        <f t="shared" si="15"/>
        <v>320.42399999999998</v>
      </c>
      <c r="NB45" s="19">
        <f t="shared" si="15"/>
        <v>320.46600000000001</v>
      </c>
      <c r="NC45" s="19">
        <f t="shared" si="15"/>
        <v>326.017</v>
      </c>
      <c r="ND45" s="19">
        <f t="shared" si="15"/>
        <v>339.50700000000001</v>
      </c>
      <c r="NE45" s="19">
        <f t="shared" si="15"/>
        <v>338.15699999999998</v>
      </c>
      <c r="NF45" s="19">
        <f t="shared" si="15"/>
        <v>325.78300000000002</v>
      </c>
      <c r="NG45" s="19">
        <f t="shared" si="15"/>
        <v>322.12</v>
      </c>
      <c r="NH45" s="19">
        <f t="shared" si="15"/>
        <v>323.255</v>
      </c>
      <c r="NI45" s="19">
        <f t="shared" si="15"/>
        <v>319.92700000000002</v>
      </c>
      <c r="NJ45" s="19">
        <f t="shared" si="15"/>
        <v>316.65600000000001</v>
      </c>
      <c r="NK45" s="19">
        <f t="shared" si="15"/>
        <v>307.65300000000002</v>
      </c>
      <c r="NL45" s="19">
        <f t="shared" si="15"/>
        <v>315.084</v>
      </c>
      <c r="NM45" s="19">
        <f t="shared" si="15"/>
        <v>335.23</v>
      </c>
      <c r="NN45" s="19">
        <f t="shared" si="15"/>
        <v>335.34899999999999</v>
      </c>
      <c r="NO45" s="19">
        <f t="shared" si="15"/>
        <v>350.03399999999999</v>
      </c>
      <c r="NP45" s="19">
        <f t="shared" si="15"/>
        <v>348.45699999999999</v>
      </c>
      <c r="NQ45" s="19">
        <f t="shared" si="15"/>
        <v>338.75</v>
      </c>
      <c r="NR45" s="19">
        <f t="shared" si="15"/>
        <v>345.03100000000001</v>
      </c>
      <c r="NS45" s="19">
        <f t="shared" si="15"/>
        <v>338.05599999999998</v>
      </c>
      <c r="NT45" s="19">
        <f t="shared" si="15"/>
        <v>379.33600000000001</v>
      </c>
      <c r="NU45" s="19">
        <f t="shared" si="15"/>
        <v>398.86200000000002</v>
      </c>
      <c r="NV45" s="19">
        <f t="shared" si="15"/>
        <v>415.197</v>
      </c>
      <c r="NW45" s="19">
        <f t="shared" si="15"/>
        <v>421.767</v>
      </c>
      <c r="NX45" s="19">
        <f t="shared" si="15"/>
        <v>391.64299999999997</v>
      </c>
      <c r="NY45" s="19">
        <f t="shared" si="15"/>
        <v>375.84</v>
      </c>
      <c r="NZ45" s="19">
        <f t="shared" si="15"/>
        <v>375.22800000000001</v>
      </c>
      <c r="OA45" s="19">
        <f t="shared" si="16"/>
        <v>375.02800000000002</v>
      </c>
      <c r="OB45" s="19">
        <f t="shared" si="16"/>
        <v>368.77600000000001</v>
      </c>
      <c r="OC45" s="19">
        <f t="shared" si="16"/>
        <v>370.19299999999998</v>
      </c>
      <c r="OD45" s="19">
        <f t="shared" si="16"/>
        <v>365.05599999999998</v>
      </c>
      <c r="OE45" s="19">
        <f t="shared" si="16"/>
        <v>360.11799999999999</v>
      </c>
      <c r="OF45" s="19">
        <f t="shared" si="16"/>
        <v>356.69099999999997</v>
      </c>
      <c r="OG45" s="19">
        <f t="shared" si="16"/>
        <v>351.99599999999998</v>
      </c>
      <c r="OH45" s="19">
        <f t="shared" si="16"/>
        <v>347.00099999999998</v>
      </c>
      <c r="OI45" s="19">
        <f t="shared" si="16"/>
        <v>347.83800000000002</v>
      </c>
      <c r="OJ45" s="19">
        <f t="shared" si="16"/>
        <v>374.54599999999999</v>
      </c>
      <c r="OK45" s="19">
        <f t="shared" si="16"/>
        <v>400.80399999999997</v>
      </c>
      <c r="OL45" s="19">
        <f t="shared" si="16"/>
        <v>413.34300000000002</v>
      </c>
      <c r="OM45" s="19">
        <f t="shared" si="16"/>
        <v>413.20400000000001</v>
      </c>
      <c r="ON45" s="19">
        <f t="shared" si="16"/>
        <v>419.59100000000001</v>
      </c>
      <c r="OO45" s="19">
        <f t="shared" si="16"/>
        <v>396.99200000000002</v>
      </c>
      <c r="OP45" s="19">
        <f t="shared" si="16"/>
        <v>380.88099999999997</v>
      </c>
      <c r="OQ45" s="19">
        <f t="shared" si="16"/>
        <v>369.63099999999997</v>
      </c>
      <c r="OR45" s="19">
        <f t="shared" si="16"/>
        <v>371.26799999999997</v>
      </c>
      <c r="OS45" s="19">
        <f t="shared" si="16"/>
        <v>359.565</v>
      </c>
      <c r="OT45" s="19">
        <f t="shared" si="16"/>
        <v>348.30399999999997</v>
      </c>
      <c r="OU45" s="19">
        <f t="shared" si="16"/>
        <v>342.15499999999997</v>
      </c>
      <c r="OV45" s="19">
        <f t="shared" si="16"/>
        <v>334.447</v>
      </c>
      <c r="OW45" s="19">
        <f t="shared" si="16"/>
        <v>338.90499999999997</v>
      </c>
      <c r="OX45" s="19">
        <f t="shared" si="16"/>
        <v>338.68900000000002</v>
      </c>
      <c r="OY45" s="19">
        <f t="shared" si="16"/>
        <v>338.08</v>
      </c>
      <c r="OZ45" s="19">
        <f t="shared" si="16"/>
        <v>366.834</v>
      </c>
      <c r="PA45" s="19">
        <f t="shared" si="16"/>
        <v>346.33199999999999</v>
      </c>
      <c r="PB45" s="19">
        <f t="shared" si="16"/>
        <v>338.98899999999998</v>
      </c>
      <c r="PC45" s="19">
        <f t="shared" si="16"/>
        <v>326.31900000000002</v>
      </c>
      <c r="PD45" s="19">
        <f t="shared" si="16"/>
        <v>307.142</v>
      </c>
      <c r="PE45" s="19">
        <f t="shared" si="16"/>
        <v>292.49400000000003</v>
      </c>
      <c r="PF45" s="19">
        <f t="shared" si="16"/>
        <v>288.63900000000001</v>
      </c>
      <c r="PG45" s="19">
        <f t="shared" si="16"/>
        <v>285.851</v>
      </c>
      <c r="PH45" s="19">
        <f t="shared" si="16"/>
        <v>278.50799999999998</v>
      </c>
      <c r="PI45" s="19">
        <f t="shared" si="16"/>
        <v>279.61200000000002</v>
      </c>
      <c r="PJ45" s="19">
        <f t="shared" si="16"/>
        <v>281.86</v>
      </c>
      <c r="PK45" s="19">
        <f t="shared" si="16"/>
        <v>278.07299999999998</v>
      </c>
      <c r="PL45" s="19">
        <f t="shared" si="16"/>
        <v>278.22000000000003</v>
      </c>
      <c r="PM45" s="19">
        <f t="shared" si="16"/>
        <v>281.59300000000002</v>
      </c>
      <c r="PN45" s="19">
        <f t="shared" si="16"/>
        <v>290.20400000000001</v>
      </c>
      <c r="PO45" s="19">
        <f t="shared" si="16"/>
        <v>295.97500000000002</v>
      </c>
      <c r="PP45" s="19">
        <f t="shared" si="16"/>
        <v>298.59899999999999</v>
      </c>
      <c r="PQ45" s="19">
        <f t="shared" si="16"/>
        <v>300.48500000000001</v>
      </c>
      <c r="PR45" s="19">
        <f t="shared" si="16"/>
        <v>294.95</v>
      </c>
      <c r="PS45" s="19">
        <f t="shared" si="16"/>
        <v>293.06</v>
      </c>
      <c r="PT45" s="19">
        <f t="shared" si="16"/>
        <v>283.82100000000003</v>
      </c>
      <c r="PU45" s="19">
        <f t="shared" si="16"/>
        <v>254.8</v>
      </c>
      <c r="PV45" s="19">
        <f t="shared" si="16"/>
        <v>255.697</v>
      </c>
      <c r="PW45" s="19">
        <f t="shared" si="16"/>
        <v>253.41499999999999</v>
      </c>
      <c r="PX45" s="19">
        <f t="shared" si="16"/>
        <v>250.26300000000001</v>
      </c>
      <c r="PY45" s="19">
        <f t="shared" si="16"/>
        <v>252.751</v>
      </c>
      <c r="PZ45" s="19">
        <f t="shared" si="16"/>
        <v>252.22300000000001</v>
      </c>
      <c r="QA45" s="19">
        <f t="shared" si="16"/>
        <v>250.488</v>
      </c>
      <c r="QB45" s="19">
        <f t="shared" si="16"/>
        <v>254.44499999999999</v>
      </c>
      <c r="QC45" s="19">
        <f t="shared" si="16"/>
        <v>258.89400000000001</v>
      </c>
      <c r="QD45" s="19">
        <f t="shared" si="16"/>
        <v>256.71699999999998</v>
      </c>
      <c r="QE45" s="19">
        <f t="shared" si="16"/>
        <v>255.268</v>
      </c>
      <c r="QF45" s="19">
        <f t="shared" si="16"/>
        <v>249.85</v>
      </c>
      <c r="QG45" s="19">
        <f t="shared" si="16"/>
        <v>248.465</v>
      </c>
      <c r="QH45" s="19">
        <f t="shared" si="16"/>
        <v>249.94800000000001</v>
      </c>
      <c r="QI45" s="19">
        <f t="shared" si="16"/>
        <v>254.33699999999999</v>
      </c>
      <c r="QJ45" s="19">
        <f t="shared" si="16"/>
        <v>252.822</v>
      </c>
      <c r="QK45" s="19">
        <f t="shared" si="16"/>
        <v>253.84200000000001</v>
      </c>
      <c r="QL45" s="19">
        <f t="shared" si="16"/>
        <v>249.983</v>
      </c>
      <c r="QM45" s="19">
        <f t="shared" si="17"/>
        <v>251.18899999999999</v>
      </c>
      <c r="QN45" s="19">
        <f t="shared" si="17"/>
        <v>251.155</v>
      </c>
      <c r="QO45" s="19">
        <f t="shared" si="17"/>
        <v>252.179</v>
      </c>
      <c r="QP45" s="19">
        <f t="shared" si="17"/>
        <v>253.24600000000001</v>
      </c>
      <c r="QQ45" s="19">
        <f t="shared" si="17"/>
        <v>253.14599999999999</v>
      </c>
      <c r="QR45" s="19">
        <f t="shared" si="17"/>
        <v>256.64699999999999</v>
      </c>
      <c r="QS45" s="19">
        <f t="shared" si="17"/>
        <v>260.77499999999998</v>
      </c>
      <c r="QT45" s="19">
        <f t="shared" si="17"/>
        <v>264.84899999999999</v>
      </c>
      <c r="QU45" s="19">
        <f t="shared" si="17"/>
        <v>265.81200000000001</v>
      </c>
      <c r="QV45" s="19">
        <f t="shared" si="17"/>
        <v>268.92200000000003</v>
      </c>
      <c r="QW45" s="19">
        <f t="shared" si="17"/>
        <v>270.75299999999999</v>
      </c>
      <c r="QX45" s="19">
        <f t="shared" si="17"/>
        <v>269.50900000000001</v>
      </c>
      <c r="QY45" s="19">
        <f t="shared" si="17"/>
        <v>271.30099999999999</v>
      </c>
      <c r="QZ45" s="19">
        <f t="shared" si="17"/>
        <v>278.39600000000002</v>
      </c>
      <c r="RA45" s="19">
        <f t="shared" si="17"/>
        <v>282.20100000000002</v>
      </c>
      <c r="RB45" s="19">
        <f t="shared" si="17"/>
        <v>280.18799999999999</v>
      </c>
      <c r="RC45" s="19">
        <f t="shared" si="17"/>
        <v>274.11</v>
      </c>
      <c r="RD45" s="19">
        <f t="shared" si="17"/>
        <v>273.327</v>
      </c>
      <c r="RE45" s="19">
        <f t="shared" si="17"/>
        <v>271.11399999999998</v>
      </c>
      <c r="RF45" s="19">
        <f t="shared" si="17"/>
        <v>267.452</v>
      </c>
      <c r="RG45" s="19">
        <f t="shared" si="17"/>
        <v>264.36</v>
      </c>
      <c r="RH45" s="19">
        <f t="shared" si="17"/>
        <v>266.17399999999998</v>
      </c>
      <c r="RI45" s="19">
        <f t="shared" si="17"/>
        <v>263.65100000000001</v>
      </c>
      <c r="RJ45" s="19">
        <f t="shared" si="17"/>
        <v>269.28500000000003</v>
      </c>
      <c r="RK45" s="19">
        <f t="shared" si="17"/>
        <v>270.39100000000002</v>
      </c>
      <c r="RL45" s="19">
        <f t="shared" si="17"/>
        <v>266.577</v>
      </c>
      <c r="RM45" s="19">
        <f t="shared" si="17"/>
        <v>266.03100000000001</v>
      </c>
      <c r="RN45" s="19">
        <f t="shared" si="17"/>
        <v>299.42099999999999</v>
      </c>
      <c r="RO45" s="19">
        <f t="shared" si="17"/>
        <v>303.99299999999999</v>
      </c>
      <c r="RP45" s="19">
        <f t="shared" si="17"/>
        <v>300.43</v>
      </c>
      <c r="RQ45" s="19">
        <f t="shared" si="17"/>
        <v>284.96600000000001</v>
      </c>
      <c r="RR45" s="19">
        <f t="shared" si="17"/>
        <v>279.71499999999997</v>
      </c>
      <c r="RS45" s="19">
        <f t="shared" si="17"/>
        <v>266.92399999999998</v>
      </c>
      <c r="RT45" s="19">
        <f t="shared" si="17"/>
        <v>221.96700000000001</v>
      </c>
      <c r="RU45" s="19">
        <f t="shared" si="17"/>
        <v>211.93700000000001</v>
      </c>
      <c r="RV45" s="19">
        <f t="shared" si="17"/>
        <v>209.249</v>
      </c>
      <c r="RW45" s="19">
        <f t="shared" si="17"/>
        <v>209.458</v>
      </c>
      <c r="RX45" s="19">
        <f t="shared" si="17"/>
        <v>212.45599999999999</v>
      </c>
      <c r="RY45" s="19">
        <f t="shared" si="17"/>
        <v>211.36699999999999</v>
      </c>
      <c r="RZ45" s="19">
        <f t="shared" si="17"/>
        <v>207.767</v>
      </c>
      <c r="SA45" s="19">
        <f t="shared" si="17"/>
        <v>195.482</v>
      </c>
      <c r="SB45" s="19">
        <f t="shared" si="17"/>
        <v>194.96</v>
      </c>
      <c r="SC45" s="19">
        <f t="shared" si="17"/>
        <v>194.435</v>
      </c>
      <c r="SD45" s="19">
        <f t="shared" si="17"/>
        <v>192.06899999999999</v>
      </c>
      <c r="SE45" s="19">
        <f t="shared" si="17"/>
        <v>188.46899999999999</v>
      </c>
      <c r="SF45" s="19">
        <f t="shared" si="17"/>
        <v>191.43899999999999</v>
      </c>
      <c r="SG45" s="19">
        <f t="shared" si="17"/>
        <v>190.36099999999999</v>
      </c>
      <c r="SH45" s="19">
        <f t="shared" si="17"/>
        <v>189.61799999999999</v>
      </c>
      <c r="SI45" s="19">
        <f t="shared" si="17"/>
        <v>191.327</v>
      </c>
      <c r="SJ45" s="19">
        <f t="shared" si="17"/>
        <v>192.51900000000001</v>
      </c>
      <c r="SK45" s="19">
        <f t="shared" si="17"/>
        <v>192.86500000000001</v>
      </c>
      <c r="SL45" s="19">
        <f t="shared" si="17"/>
        <v>191.70500000000001</v>
      </c>
      <c r="SM45" s="19">
        <f t="shared" si="17"/>
        <v>190.42599999999999</v>
      </c>
      <c r="SN45" s="19">
        <f t="shared" si="17"/>
        <v>192.685</v>
      </c>
      <c r="SO45" s="19">
        <f t="shared" si="17"/>
        <v>193.738</v>
      </c>
      <c r="SP45" s="19">
        <f t="shared" si="17"/>
        <v>194.61199999999999</v>
      </c>
      <c r="SQ45" s="19">
        <f t="shared" si="17"/>
        <v>190.005</v>
      </c>
    </row>
    <row r="46" spans="1:514" x14ac:dyDescent="0.25">
      <c r="A46" s="2">
        <f t="shared" si="18"/>
        <v>4</v>
      </c>
      <c r="B46" s="12" t="str">
        <f t="shared" si="9"/>
        <v>BAYNGR 3 1/8 11/12/79 nc-27</v>
      </c>
      <c r="C46" s="12" t="str">
        <f t="shared" si="19"/>
        <v>BAYNGR 2 3/8 04/02/75 nc-22-BAYNGR 3 1/8 11/12/79 nc-27</v>
      </c>
      <c r="F46" s="19">
        <f t="shared" ca="1" si="20"/>
        <v>-40.738999999999976</v>
      </c>
      <c r="G46" s="19">
        <f t="shared" si="20"/>
        <v>-48.620999999999981</v>
      </c>
      <c r="H46" s="19">
        <f t="shared" si="20"/>
        <v>-45.371000000000038</v>
      </c>
      <c r="I46" s="19">
        <f t="shared" si="20"/>
        <v>-46.545000000000016</v>
      </c>
      <c r="J46" s="19">
        <f t="shared" si="20"/>
        <v>-44.022999999999968</v>
      </c>
      <c r="K46" s="19">
        <f t="shared" si="20"/>
        <v>-43.757000000000005</v>
      </c>
      <c r="L46" s="19">
        <f t="shared" si="20"/>
        <v>-41.375</v>
      </c>
      <c r="M46" s="19">
        <f t="shared" si="20"/>
        <v>-42.302999999999997</v>
      </c>
      <c r="N46" s="19">
        <f t="shared" si="20"/>
        <v>-32.400000000000034</v>
      </c>
      <c r="O46" s="19">
        <f t="shared" si="20"/>
        <v>-34.563999999999965</v>
      </c>
      <c r="P46" s="19">
        <f t="shared" si="20"/>
        <v>-36.367999999999995</v>
      </c>
      <c r="Q46" s="19">
        <f t="shared" si="20"/>
        <v>-41.703000000000031</v>
      </c>
      <c r="R46" s="19">
        <f t="shared" si="20"/>
        <v>-47.616000000000042</v>
      </c>
      <c r="S46" s="19">
        <f t="shared" si="20"/>
        <v>-8.3439999999999941</v>
      </c>
      <c r="T46" s="19">
        <f t="shared" si="20"/>
        <v>-5.0559999999999832</v>
      </c>
      <c r="U46" s="19">
        <f t="shared" si="20"/>
        <v>-2.2460000000000377</v>
      </c>
      <c r="V46" s="19">
        <f t="shared" si="20"/>
        <v>-26.668000000000006</v>
      </c>
      <c r="W46" s="19">
        <f t="shared" si="20"/>
        <v>-51.539000000000016</v>
      </c>
      <c r="X46" s="19">
        <f t="shared" si="20"/>
        <v>-72.480999999999966</v>
      </c>
      <c r="Y46" s="19">
        <f t="shared" si="20"/>
        <v>-68.791999999999973</v>
      </c>
      <c r="Z46" s="19">
        <f t="shared" si="20"/>
        <v>-67.372000000000014</v>
      </c>
      <c r="AA46" s="19">
        <f t="shared" si="20"/>
        <v>-64.282999999999959</v>
      </c>
      <c r="AB46" s="19">
        <f t="shared" si="20"/>
        <v>-63.995000000000005</v>
      </c>
      <c r="AC46" s="19">
        <f t="shared" si="20"/>
        <v>-69.38</v>
      </c>
      <c r="AD46" s="19">
        <f t="shared" si="20"/>
        <v>-80.885999999999967</v>
      </c>
      <c r="AE46" s="19">
        <f t="shared" si="20"/>
        <v>-89.436000000000035</v>
      </c>
      <c r="AF46" s="19">
        <f t="shared" si="20"/>
        <v>-97.127999999999986</v>
      </c>
      <c r="AG46" s="19">
        <f t="shared" si="20"/>
        <v>-95.458999999999975</v>
      </c>
      <c r="AH46" s="19">
        <f t="shared" si="20"/>
        <v>-81.856999999999971</v>
      </c>
      <c r="AI46" s="19">
        <f t="shared" si="20"/>
        <v>-84.052999999999997</v>
      </c>
      <c r="AJ46" s="19">
        <f t="shared" si="20"/>
        <v>-84.41700000000003</v>
      </c>
      <c r="AK46" s="19">
        <f t="shared" si="20"/>
        <v>-77.40100000000001</v>
      </c>
      <c r="AL46" s="19">
        <f t="shared" si="20"/>
        <v>-67.22199999999998</v>
      </c>
      <c r="AM46" s="19">
        <f t="shared" si="20"/>
        <v>-55.472000000000037</v>
      </c>
      <c r="AN46" s="19">
        <f t="shared" si="20"/>
        <v>-58.998999999999967</v>
      </c>
      <c r="AO46" s="19">
        <f t="shared" si="20"/>
        <v>-61.275000000000034</v>
      </c>
      <c r="AP46" s="19">
        <f t="shared" si="20"/>
        <v>-68.218999999999994</v>
      </c>
      <c r="AQ46" s="19">
        <f t="shared" si="20"/>
        <v>-73.447000000000003</v>
      </c>
      <c r="AR46" s="19">
        <f t="shared" si="20"/>
        <v>-78.872000000000014</v>
      </c>
      <c r="AS46" s="19">
        <f t="shared" si="20"/>
        <v>-76.236000000000047</v>
      </c>
      <c r="AT46" s="19">
        <f t="shared" si="20"/>
        <v>-81.85899999999998</v>
      </c>
      <c r="AU46" s="19">
        <f t="shared" si="20"/>
        <v>-81.341999999999985</v>
      </c>
      <c r="AV46" s="19">
        <f t="shared" si="20"/>
        <v>-81.08299999999997</v>
      </c>
      <c r="AW46" s="19">
        <f t="shared" si="20"/>
        <v>-80.309000000000026</v>
      </c>
      <c r="AX46" s="19">
        <f t="shared" si="20"/>
        <v>-101.899</v>
      </c>
      <c r="AY46" s="19">
        <f t="shared" si="20"/>
        <v>-99.152000000000044</v>
      </c>
      <c r="AZ46" s="19">
        <f t="shared" si="20"/>
        <v>-103.93700000000001</v>
      </c>
      <c r="BA46" s="19">
        <f t="shared" si="20"/>
        <v>-105.89000000000004</v>
      </c>
      <c r="BB46" s="19">
        <f t="shared" si="20"/>
        <v>-96.07</v>
      </c>
      <c r="BC46" s="19">
        <f t="shared" si="20"/>
        <v>-92.713000000000022</v>
      </c>
      <c r="BD46" s="19">
        <f t="shared" si="20"/>
        <v>-89.829000000000008</v>
      </c>
      <c r="BE46" s="19">
        <f t="shared" si="20"/>
        <v>-95.074000000000012</v>
      </c>
      <c r="BF46" s="19">
        <f t="shared" si="20"/>
        <v>-87.893000000000029</v>
      </c>
      <c r="BG46" s="19">
        <f t="shared" si="20"/>
        <v>-87.158000000000015</v>
      </c>
      <c r="BH46" s="19">
        <f t="shared" si="20"/>
        <v>-85.149999999999977</v>
      </c>
      <c r="BI46" s="19">
        <f t="shared" si="20"/>
        <v>-86.67999999999995</v>
      </c>
      <c r="BJ46" s="19">
        <f t="shared" si="20"/>
        <v>-72.680000000000007</v>
      </c>
      <c r="BK46" s="19">
        <f t="shared" si="20"/>
        <v>-35.876000000000033</v>
      </c>
      <c r="BL46" s="19">
        <f t="shared" si="20"/>
        <v>-2.3700000000000045</v>
      </c>
      <c r="BM46" s="19">
        <f t="shared" si="20"/>
        <v>21.184999999999945</v>
      </c>
      <c r="BN46" s="19">
        <f t="shared" si="20"/>
        <v>45.716999999999985</v>
      </c>
      <c r="BO46" s="19">
        <f t="shared" si="20"/>
        <v>61.472999999999956</v>
      </c>
      <c r="BP46" s="19">
        <f t="shared" si="20"/>
        <v>62.278999999999996</v>
      </c>
      <c r="BQ46" s="19">
        <f t="shared" si="20"/>
        <v>77.512999999999977</v>
      </c>
      <c r="BR46" s="19">
        <f t="shared" si="10"/>
        <v>93.395999999999958</v>
      </c>
      <c r="BS46" s="19">
        <f t="shared" si="11"/>
        <v>98.321000000000026</v>
      </c>
      <c r="BT46" s="19">
        <f t="shared" si="11"/>
        <v>111.97300000000001</v>
      </c>
      <c r="BU46" s="19">
        <f t="shared" si="11"/>
        <v>134.55900000000003</v>
      </c>
      <c r="BV46" s="19">
        <f t="shared" si="11"/>
        <v>158.76700000000005</v>
      </c>
      <c r="BW46" s="19">
        <f t="shared" si="11"/>
        <v>229.03100000000006</v>
      </c>
      <c r="BX46" s="19">
        <f t="shared" si="11"/>
        <v>243.154</v>
      </c>
      <c r="BY46" s="19">
        <f t="shared" si="11"/>
        <v>246.31200000000001</v>
      </c>
      <c r="BZ46" s="19">
        <f t="shared" si="11"/>
        <v>286.27999999999997</v>
      </c>
      <c r="CA46" s="19">
        <f t="shared" si="11"/>
        <v>266.91300000000001</v>
      </c>
      <c r="CB46" s="19">
        <f t="shared" si="11"/>
        <v>143.71600000000001</v>
      </c>
      <c r="CC46" s="19">
        <f t="shared" si="11"/>
        <v>45.322999999999979</v>
      </c>
      <c r="CD46" s="19">
        <f t="shared" si="11"/>
        <v>-5.1949999999999932</v>
      </c>
      <c r="CE46" s="19">
        <f t="shared" si="11"/>
        <v>-22.243999999999971</v>
      </c>
      <c r="CF46" s="19">
        <f t="shared" si="11"/>
        <v>-51.567000000000007</v>
      </c>
      <c r="CG46" s="19">
        <f t="shared" si="11"/>
        <v>-60.241999999999962</v>
      </c>
      <c r="CH46" s="19">
        <f t="shared" si="11"/>
        <v>-54.940999999999974</v>
      </c>
      <c r="CI46" s="19">
        <f t="shared" si="11"/>
        <v>-60.899000000000029</v>
      </c>
      <c r="CJ46" s="19">
        <f t="shared" si="11"/>
        <v>-74.748999999999967</v>
      </c>
      <c r="CK46" s="19">
        <f t="shared" si="11"/>
        <v>-77.445999999999998</v>
      </c>
      <c r="CL46" s="19">
        <f t="shared" si="11"/>
        <v>-73.769000000000005</v>
      </c>
      <c r="CM46" s="19">
        <f t="shared" si="11"/>
        <v>-65.240999999999985</v>
      </c>
      <c r="CN46" s="19">
        <f t="shared" si="11"/>
        <v>-63.150999999999982</v>
      </c>
      <c r="CO46" s="19">
        <f t="shared" si="11"/>
        <v>-74.968999999999966</v>
      </c>
      <c r="CP46" s="19">
        <f t="shared" si="11"/>
        <v>-79.911999999999978</v>
      </c>
      <c r="CQ46" s="19">
        <f t="shared" si="11"/>
        <v>-83.256999999999977</v>
      </c>
      <c r="CR46" s="19">
        <f t="shared" si="11"/>
        <v>-84.043000000000006</v>
      </c>
      <c r="CS46" s="19">
        <f t="shared" si="11"/>
        <v>-89.495000000000005</v>
      </c>
      <c r="CT46" s="19">
        <f t="shared" si="11"/>
        <v>-90.968000000000018</v>
      </c>
      <c r="CU46" s="19">
        <f t="shared" si="11"/>
        <v>-87.873999999999995</v>
      </c>
      <c r="CV46" s="19">
        <f t="shared" si="11"/>
        <v>-85.437000000000012</v>
      </c>
      <c r="CW46" s="19">
        <f t="shared" si="11"/>
        <v>-82.468999999999994</v>
      </c>
      <c r="CX46" s="19">
        <f t="shared" si="11"/>
        <v>-82.921999999999997</v>
      </c>
      <c r="CY46" s="19">
        <f t="shared" si="11"/>
        <v>-84.07</v>
      </c>
      <c r="CZ46" s="19">
        <f t="shared" si="11"/>
        <v>-84.045000000000016</v>
      </c>
      <c r="DA46" s="19">
        <f t="shared" si="11"/>
        <v>-84.593999999999994</v>
      </c>
      <c r="DB46" s="19">
        <f t="shared" si="11"/>
        <v>-84.356999999999999</v>
      </c>
      <c r="DC46" s="19">
        <f t="shared" si="11"/>
        <v>-81.62700000000001</v>
      </c>
      <c r="DD46" s="19">
        <f t="shared" si="11"/>
        <v>-82.38300000000001</v>
      </c>
      <c r="DE46" s="19">
        <f t="shared" si="11"/>
        <v>-81.969000000000023</v>
      </c>
      <c r="DF46" s="19">
        <f t="shared" si="11"/>
        <v>-83.669000000000011</v>
      </c>
      <c r="DG46" s="19">
        <f t="shared" si="11"/>
        <v>-85.761999999999972</v>
      </c>
      <c r="DH46" s="19">
        <f t="shared" si="11"/>
        <v>-85.971000000000004</v>
      </c>
      <c r="DI46" s="19">
        <f t="shared" si="11"/>
        <v>-84.995000000000005</v>
      </c>
      <c r="DJ46" s="19">
        <f t="shared" si="11"/>
        <v>-85.288000000000011</v>
      </c>
      <c r="DK46" s="19">
        <f t="shared" si="11"/>
        <v>-86.264999999999986</v>
      </c>
      <c r="DL46" s="19">
        <f t="shared" si="11"/>
        <v>-89.91500000000002</v>
      </c>
      <c r="DM46" s="19">
        <f t="shared" si="11"/>
        <v>-91.465000000000003</v>
      </c>
      <c r="DN46" s="19">
        <f t="shared" si="11"/>
        <v>-90.498000000000019</v>
      </c>
      <c r="DO46" s="19">
        <f t="shared" si="11"/>
        <v>-90.624000000000024</v>
      </c>
      <c r="DP46" s="19">
        <f t="shared" si="11"/>
        <v>-91.782000000000011</v>
      </c>
      <c r="DQ46" s="19">
        <f t="shared" si="11"/>
        <v>-91.271999999999991</v>
      </c>
      <c r="DR46" s="19">
        <f t="shared" si="11"/>
        <v>-96.677999999999997</v>
      </c>
      <c r="DS46" s="19">
        <f t="shared" si="11"/>
        <v>-98.712999999999994</v>
      </c>
      <c r="DT46" s="19">
        <f t="shared" si="11"/>
        <v>-97.684000000000026</v>
      </c>
      <c r="DU46" s="19">
        <f t="shared" si="11"/>
        <v>-93.758000000000038</v>
      </c>
      <c r="DV46" s="19">
        <f t="shared" si="11"/>
        <v>-93.035000000000025</v>
      </c>
      <c r="DW46" s="19">
        <f t="shared" si="11"/>
        <v>-95.454000000000008</v>
      </c>
      <c r="DX46" s="19">
        <f t="shared" si="11"/>
        <v>-92.975000000000023</v>
      </c>
      <c r="DY46" s="19">
        <f t="shared" si="11"/>
        <v>-95.461000000000013</v>
      </c>
      <c r="DZ46" s="19">
        <f t="shared" si="11"/>
        <v>-110.80099999999999</v>
      </c>
      <c r="EA46" s="19">
        <f t="shared" si="11"/>
        <v>-111.11599999999999</v>
      </c>
      <c r="EB46" s="19">
        <f t="shared" si="11"/>
        <v>-110.251</v>
      </c>
      <c r="EC46" s="19">
        <f t="shared" si="11"/>
        <v>-107.547</v>
      </c>
      <c r="ED46" s="19">
        <f t="shared" ref="ED46:FI46" si="21">ED$25-ED28</f>
        <v>-107.654</v>
      </c>
      <c r="EE46" s="19">
        <f t="shared" si="21"/>
        <v>-107.03799999999998</v>
      </c>
      <c r="EF46" s="19">
        <f t="shared" si="21"/>
        <v>-111.32899999999998</v>
      </c>
      <c r="EG46" s="19">
        <f t="shared" si="21"/>
        <v>-108.21600000000001</v>
      </c>
      <c r="EH46" s="19">
        <f t="shared" si="21"/>
        <v>-110.083</v>
      </c>
      <c r="EI46" s="19">
        <f t="shared" si="21"/>
        <v>-107.65299999999999</v>
      </c>
      <c r="EJ46" s="19">
        <f t="shared" si="21"/>
        <v>-104.90200000000002</v>
      </c>
      <c r="EK46" s="19">
        <f t="shared" si="21"/>
        <v>-105.68400000000003</v>
      </c>
      <c r="EL46" s="19">
        <f t="shared" si="21"/>
        <v>-107.70499999999998</v>
      </c>
      <c r="EM46" s="19">
        <f t="shared" si="21"/>
        <v>-108.27700000000002</v>
      </c>
      <c r="EN46" s="19">
        <f t="shared" si="21"/>
        <v>-110.37999999999997</v>
      </c>
      <c r="EO46" s="19">
        <f t="shared" si="21"/>
        <v>-103.17400000000001</v>
      </c>
      <c r="EP46" s="19">
        <f t="shared" si="21"/>
        <v>-106.36800000000002</v>
      </c>
      <c r="EQ46" s="19">
        <f t="shared" si="21"/>
        <v>-102.88499999999999</v>
      </c>
      <c r="ER46" s="19">
        <f t="shared" si="21"/>
        <v>-103.69400000000002</v>
      </c>
      <c r="ES46" s="19">
        <f t="shared" si="21"/>
        <v>-99.735000000000014</v>
      </c>
      <c r="ET46" s="19">
        <f t="shared" si="21"/>
        <v>-99.305000000000035</v>
      </c>
      <c r="EU46" s="19">
        <f t="shared" si="21"/>
        <v>-96.772999999999968</v>
      </c>
      <c r="EV46" s="19">
        <f t="shared" si="21"/>
        <v>-100.79599999999999</v>
      </c>
      <c r="EW46" s="19">
        <f t="shared" si="21"/>
        <v>-98.208999999999975</v>
      </c>
      <c r="EX46" s="19">
        <f t="shared" si="21"/>
        <v>-99.533999999999992</v>
      </c>
      <c r="EY46" s="19">
        <f t="shared" si="21"/>
        <v>-97.70199999999997</v>
      </c>
      <c r="EZ46" s="19">
        <f t="shared" si="21"/>
        <v>-101.352</v>
      </c>
      <c r="FA46" s="19">
        <f t="shared" si="21"/>
        <v>-98.683999999999969</v>
      </c>
      <c r="FB46" s="19">
        <f t="shared" si="21"/>
        <v>-93.19599999999997</v>
      </c>
      <c r="FC46" s="19">
        <f t="shared" si="21"/>
        <v>-93.867000000000019</v>
      </c>
      <c r="FD46" s="19">
        <f t="shared" si="21"/>
        <v>-90.561999999999983</v>
      </c>
      <c r="FE46" s="19">
        <f t="shared" si="21"/>
        <v>-92.197000000000031</v>
      </c>
      <c r="FF46" s="19">
        <f t="shared" si="21"/>
        <v>-96.022999999999968</v>
      </c>
      <c r="FG46" s="19">
        <f t="shared" si="21"/>
        <v>-99.194000000000017</v>
      </c>
      <c r="FH46" s="19">
        <f t="shared" si="21"/>
        <v>-100.07499999999999</v>
      </c>
      <c r="FI46" s="19">
        <f t="shared" si="21"/>
        <v>-101.02099999999999</v>
      </c>
      <c r="FJ46" s="19">
        <f t="shared" si="12"/>
        <v>-99.620999999999981</v>
      </c>
      <c r="FK46" s="19">
        <f t="shared" si="12"/>
        <v>-95.882000000000005</v>
      </c>
      <c r="FL46" s="19">
        <f t="shared" si="12"/>
        <v>-99.817000000000007</v>
      </c>
      <c r="FM46" s="19">
        <f t="shared" si="12"/>
        <v>183.012</v>
      </c>
      <c r="FN46" s="19">
        <f t="shared" si="12"/>
        <v>180.24199999999999</v>
      </c>
      <c r="FO46" s="19">
        <f t="shared" si="12"/>
        <v>187.035</v>
      </c>
      <c r="FP46" s="19">
        <f t="shared" si="12"/>
        <v>180.30199999999999</v>
      </c>
      <c r="FQ46" s="19">
        <f t="shared" si="12"/>
        <v>187.95599999999999</v>
      </c>
      <c r="FR46" s="19">
        <f t="shared" si="12"/>
        <v>200.149</v>
      </c>
      <c r="FS46" s="19">
        <f t="shared" si="12"/>
        <v>201.42599999999999</v>
      </c>
      <c r="FT46" s="19">
        <f t="shared" si="12"/>
        <v>204.464</v>
      </c>
      <c r="FU46" s="19">
        <f t="shared" si="12"/>
        <v>197.35</v>
      </c>
      <c r="FV46" s="19">
        <f t="shared" si="12"/>
        <v>194.70599999999999</v>
      </c>
      <c r="FW46" s="19">
        <f t="shared" si="12"/>
        <v>202.245</v>
      </c>
      <c r="FX46" s="19">
        <f t="shared" si="12"/>
        <v>206.87100000000001</v>
      </c>
      <c r="FY46" s="19">
        <f t="shared" si="12"/>
        <v>208.81700000000001</v>
      </c>
      <c r="FZ46" s="19">
        <f t="shared" si="12"/>
        <v>209.63200000000001</v>
      </c>
      <c r="GA46" s="19">
        <f t="shared" si="12"/>
        <v>212.69900000000001</v>
      </c>
      <c r="GB46" s="19">
        <f t="shared" si="12"/>
        <v>215.67099999999999</v>
      </c>
      <c r="GC46" s="19">
        <f t="shared" si="12"/>
        <v>216.465</v>
      </c>
      <c r="GD46" s="19">
        <f t="shared" si="12"/>
        <v>217.381</v>
      </c>
      <c r="GE46" s="19">
        <f t="shared" si="12"/>
        <v>216.602</v>
      </c>
      <c r="GF46" s="19">
        <f t="shared" si="12"/>
        <v>220.47200000000001</v>
      </c>
      <c r="GG46" s="19">
        <f t="shared" si="12"/>
        <v>221.012</v>
      </c>
      <c r="GH46" s="19">
        <f t="shared" si="12"/>
        <v>229.529</v>
      </c>
      <c r="GI46" s="19">
        <f t="shared" si="12"/>
        <v>234.14</v>
      </c>
      <c r="GJ46" s="19">
        <f t="shared" si="12"/>
        <v>236.11</v>
      </c>
      <c r="GK46" s="19">
        <f t="shared" si="12"/>
        <v>233.84200000000001</v>
      </c>
      <c r="GL46" s="19">
        <f t="shared" si="12"/>
        <v>238.71299999999999</v>
      </c>
      <c r="GM46" s="19">
        <f t="shared" si="12"/>
        <v>240.09800000000001</v>
      </c>
      <c r="GN46" s="19">
        <f t="shared" si="12"/>
        <v>233.261</v>
      </c>
      <c r="GO46" s="19">
        <f t="shared" si="12"/>
        <v>228.499</v>
      </c>
      <c r="GP46" s="19">
        <f t="shared" si="12"/>
        <v>241.71199999999999</v>
      </c>
      <c r="GQ46" s="19">
        <f t="shared" si="13"/>
        <v>242.81700000000001</v>
      </c>
      <c r="GR46" s="19">
        <f t="shared" si="13"/>
        <v>252.761</v>
      </c>
      <c r="GS46" s="19">
        <f t="shared" si="13"/>
        <v>254.78800000000001</v>
      </c>
      <c r="GT46" s="19">
        <f t="shared" si="13"/>
        <v>249.286</v>
      </c>
      <c r="GU46" s="19">
        <f t="shared" si="13"/>
        <v>249.042</v>
      </c>
      <c r="GV46" s="19">
        <f t="shared" si="13"/>
        <v>244.52099999999999</v>
      </c>
      <c r="GW46" s="19">
        <f t="shared" si="13"/>
        <v>250.423</v>
      </c>
      <c r="GX46" s="19">
        <f t="shared" si="13"/>
        <v>250.149</v>
      </c>
      <c r="GY46" s="19">
        <f t="shared" si="13"/>
        <v>240.51900000000001</v>
      </c>
      <c r="GZ46" s="19">
        <f t="shared" si="13"/>
        <v>232.78700000000001</v>
      </c>
      <c r="HA46" s="19">
        <f t="shared" si="13"/>
        <v>229.376</v>
      </c>
      <c r="HB46" s="19">
        <f t="shared" si="13"/>
        <v>229.053</v>
      </c>
      <c r="HC46" s="19">
        <f t="shared" si="13"/>
        <v>259.66300000000001</v>
      </c>
      <c r="HD46" s="19">
        <f t="shared" si="13"/>
        <v>255.46700000000001</v>
      </c>
      <c r="HE46" s="19">
        <f t="shared" si="13"/>
        <v>245.39400000000001</v>
      </c>
      <c r="HF46" s="19">
        <f t="shared" si="13"/>
        <v>237.096</v>
      </c>
      <c r="HG46" s="19">
        <f t="shared" si="13"/>
        <v>235.39699999999999</v>
      </c>
      <c r="HH46" s="19">
        <f t="shared" si="13"/>
        <v>240.37</v>
      </c>
      <c r="HI46" s="19">
        <f t="shared" si="13"/>
        <v>237.83799999999999</v>
      </c>
      <c r="HJ46" s="19">
        <f t="shared" si="13"/>
        <v>235.88499999999999</v>
      </c>
      <c r="HK46" s="19">
        <f t="shared" si="13"/>
        <v>233.422</v>
      </c>
      <c r="HL46" s="19">
        <f t="shared" si="13"/>
        <v>233.44800000000001</v>
      </c>
      <c r="HM46" s="19">
        <f t="shared" si="13"/>
        <v>233.82400000000001</v>
      </c>
      <c r="HN46" s="19">
        <f t="shared" si="13"/>
        <v>228.05</v>
      </c>
      <c r="HO46" s="19">
        <f t="shared" si="13"/>
        <v>229.946</v>
      </c>
      <c r="HP46" s="19">
        <f t="shared" si="13"/>
        <v>227.333</v>
      </c>
      <c r="HQ46" s="19">
        <f t="shared" si="13"/>
        <v>224.7</v>
      </c>
      <c r="HR46" s="19">
        <f t="shared" si="13"/>
        <v>235.50399999999999</v>
      </c>
      <c r="HS46" s="19">
        <f t="shared" si="13"/>
        <v>248.613</v>
      </c>
      <c r="HT46" s="19">
        <f t="shared" si="13"/>
        <v>258.767</v>
      </c>
      <c r="HU46" s="19">
        <f t="shared" si="13"/>
        <v>270.26</v>
      </c>
      <c r="HV46" s="19">
        <f t="shared" si="13"/>
        <v>270.11700000000002</v>
      </c>
      <c r="HW46" s="19">
        <f t="shared" si="13"/>
        <v>265.35399999999998</v>
      </c>
      <c r="HX46" s="19">
        <f t="shared" si="13"/>
        <v>258.05700000000002</v>
      </c>
      <c r="HY46" s="19">
        <f t="shared" si="13"/>
        <v>246.624</v>
      </c>
      <c r="HZ46" s="19">
        <f t="shared" si="13"/>
        <v>236.35499999999999</v>
      </c>
      <c r="IA46" s="19">
        <f t="shared" si="13"/>
        <v>252.66900000000001</v>
      </c>
      <c r="IB46" s="19">
        <f t="shared" si="13"/>
        <v>272.07900000000001</v>
      </c>
      <c r="IC46" s="19">
        <f t="shared" si="13"/>
        <v>283.12099999999998</v>
      </c>
      <c r="ID46" s="19">
        <f t="shared" si="13"/>
        <v>305.58199999999999</v>
      </c>
      <c r="IE46" s="19">
        <f t="shared" si="13"/>
        <v>293.815</v>
      </c>
      <c r="IF46" s="19">
        <f t="shared" si="13"/>
        <v>288.44099999999997</v>
      </c>
      <c r="IG46" s="19">
        <f t="shared" si="13"/>
        <v>280.85300000000001</v>
      </c>
      <c r="IH46" s="19">
        <f t="shared" si="13"/>
        <v>265.80099999999999</v>
      </c>
      <c r="II46" s="19">
        <f t="shared" si="13"/>
        <v>239.95699999999999</v>
      </c>
      <c r="IJ46" s="19">
        <f t="shared" si="13"/>
        <v>233.94</v>
      </c>
      <c r="IK46" s="19">
        <f t="shared" si="13"/>
        <v>233.917</v>
      </c>
      <c r="IL46" s="19">
        <f t="shared" si="13"/>
        <v>252.65600000000001</v>
      </c>
      <c r="IM46" s="19">
        <f t="shared" si="13"/>
        <v>261.79399999999998</v>
      </c>
      <c r="IN46" s="19">
        <f t="shared" si="13"/>
        <v>273.45800000000003</v>
      </c>
      <c r="IO46" s="19">
        <f t="shared" si="13"/>
        <v>274.90499999999997</v>
      </c>
      <c r="IP46" s="19">
        <f t="shared" si="13"/>
        <v>273.04500000000002</v>
      </c>
      <c r="IQ46" s="19">
        <f t="shared" si="13"/>
        <v>261.14800000000002</v>
      </c>
      <c r="IR46" s="19">
        <f t="shared" si="13"/>
        <v>255.51</v>
      </c>
      <c r="IS46" s="19">
        <f t="shared" si="13"/>
        <v>264.58100000000002</v>
      </c>
      <c r="IT46" s="19">
        <f t="shared" si="13"/>
        <v>263.20800000000003</v>
      </c>
      <c r="IU46" s="19">
        <f t="shared" si="13"/>
        <v>261.31200000000001</v>
      </c>
      <c r="IV46" s="19">
        <f t="shared" si="13"/>
        <v>267.69299999999998</v>
      </c>
      <c r="IW46" s="19">
        <f t="shared" si="13"/>
        <v>272.185</v>
      </c>
      <c r="IX46" s="19">
        <f t="shared" si="13"/>
        <v>252.37799999999999</v>
      </c>
      <c r="IY46" s="19">
        <f t="shared" si="13"/>
        <v>236.006</v>
      </c>
      <c r="IZ46" s="19">
        <f t="shared" si="13"/>
        <v>232.124</v>
      </c>
      <c r="JA46" s="19">
        <f t="shared" si="13"/>
        <v>239.84299999999999</v>
      </c>
      <c r="JB46" s="19">
        <f t="shared" ref="JB46:KG46" si="22">JB$25-JB28</f>
        <v>256.15899999999999</v>
      </c>
      <c r="JC46" s="19">
        <f t="shared" si="22"/>
        <v>257.37700000000001</v>
      </c>
      <c r="JD46" s="19">
        <f t="shared" si="22"/>
        <v>267.27</v>
      </c>
      <c r="JE46" s="19">
        <f t="shared" si="22"/>
        <v>282.31099999999998</v>
      </c>
      <c r="JF46" s="19">
        <f t="shared" si="22"/>
        <v>322.00900000000001</v>
      </c>
      <c r="JG46" s="19">
        <f t="shared" si="22"/>
        <v>326.11799999999999</v>
      </c>
      <c r="JH46" s="19">
        <f t="shared" si="22"/>
        <v>326.18700000000001</v>
      </c>
      <c r="JI46" s="19">
        <f t="shared" si="22"/>
        <v>327.05</v>
      </c>
      <c r="JJ46" s="19">
        <f t="shared" si="22"/>
        <v>320.40699999999998</v>
      </c>
      <c r="JK46" s="19">
        <f t="shared" si="22"/>
        <v>322.00700000000001</v>
      </c>
      <c r="JL46" s="19">
        <f t="shared" si="22"/>
        <v>331.73899999999998</v>
      </c>
      <c r="JM46" s="19">
        <f t="shared" si="22"/>
        <v>337.88900000000001</v>
      </c>
      <c r="JN46" s="19">
        <f t="shared" si="22"/>
        <v>336.93</v>
      </c>
      <c r="JO46" s="19">
        <f t="shared" si="22"/>
        <v>333.58699999999999</v>
      </c>
      <c r="JP46" s="19">
        <f t="shared" si="22"/>
        <v>332.46699999999998</v>
      </c>
      <c r="JQ46" s="19">
        <f t="shared" si="22"/>
        <v>310.63499999999999</v>
      </c>
      <c r="JR46" s="19">
        <f t="shared" si="22"/>
        <v>319.87099999999998</v>
      </c>
      <c r="JS46" s="19">
        <f t="shared" si="22"/>
        <v>327.26799999999997</v>
      </c>
      <c r="JT46" s="19">
        <f t="shared" si="22"/>
        <v>329.892</v>
      </c>
      <c r="JU46" s="19">
        <f t="shared" si="22"/>
        <v>341.72199999999998</v>
      </c>
      <c r="JV46" s="19">
        <f t="shared" si="22"/>
        <v>360.53699999999998</v>
      </c>
      <c r="JW46" s="19">
        <f t="shared" si="22"/>
        <v>376.65899999999999</v>
      </c>
      <c r="JX46" s="19">
        <f t="shared" si="22"/>
        <v>372.55399999999997</v>
      </c>
      <c r="JY46" s="19">
        <f t="shared" si="22"/>
        <v>365.88799999999998</v>
      </c>
      <c r="JZ46" s="19">
        <f t="shared" si="22"/>
        <v>372.89499999999998</v>
      </c>
      <c r="KA46" s="19">
        <f t="shared" si="22"/>
        <v>370.947</v>
      </c>
      <c r="KB46" s="19">
        <f t="shared" si="22"/>
        <v>377.30500000000001</v>
      </c>
      <c r="KC46" s="19">
        <f t="shared" si="22"/>
        <v>374.31900000000002</v>
      </c>
      <c r="KD46" s="19">
        <f t="shared" si="22"/>
        <v>385.19400000000002</v>
      </c>
      <c r="KE46" s="19">
        <f t="shared" si="22"/>
        <v>374.43599999999998</v>
      </c>
      <c r="KF46" s="19">
        <f t="shared" si="22"/>
        <v>371.90199999999999</v>
      </c>
      <c r="KG46" s="19">
        <f t="shared" si="22"/>
        <v>360.47</v>
      </c>
      <c r="KH46" s="19">
        <f t="shared" si="14"/>
        <v>343.96</v>
      </c>
      <c r="KI46" s="19">
        <f t="shared" si="14"/>
        <v>340.75</v>
      </c>
      <c r="KJ46" s="19">
        <f t="shared" si="14"/>
        <v>341.27</v>
      </c>
      <c r="KK46" s="19">
        <f t="shared" si="14"/>
        <v>335.97800000000001</v>
      </c>
      <c r="KL46" s="19">
        <f t="shared" si="14"/>
        <v>318.08699999999999</v>
      </c>
      <c r="KM46" s="19">
        <f t="shared" si="14"/>
        <v>307.44099999999997</v>
      </c>
      <c r="KN46" s="19">
        <f t="shared" si="14"/>
        <v>316.512</v>
      </c>
      <c r="KO46" s="19">
        <f t="shared" si="14"/>
        <v>305.60599999999999</v>
      </c>
      <c r="KP46" s="19">
        <f t="shared" si="14"/>
        <v>277.767</v>
      </c>
      <c r="KQ46" s="19">
        <f t="shared" si="14"/>
        <v>268.48500000000001</v>
      </c>
      <c r="KR46" s="19">
        <f t="shared" si="14"/>
        <v>265.22699999999998</v>
      </c>
      <c r="KS46" s="19">
        <f t="shared" si="14"/>
        <v>271.00200000000001</v>
      </c>
      <c r="KT46" s="19">
        <f t="shared" si="14"/>
        <v>296.64299999999997</v>
      </c>
      <c r="KU46" s="19">
        <f t="shared" si="14"/>
        <v>302.58100000000002</v>
      </c>
      <c r="KV46" s="19">
        <f t="shared" si="14"/>
        <v>307.52699999999999</v>
      </c>
      <c r="KW46" s="19">
        <f t="shared" si="14"/>
        <v>301.34300000000002</v>
      </c>
      <c r="KX46" s="19">
        <f t="shared" si="14"/>
        <v>303.18599999999998</v>
      </c>
      <c r="KY46" s="19">
        <f t="shared" si="14"/>
        <v>303.12400000000002</v>
      </c>
      <c r="KZ46" s="19">
        <f t="shared" si="14"/>
        <v>303.51299999999998</v>
      </c>
      <c r="LA46" s="19">
        <f t="shared" si="14"/>
        <v>300.77499999999998</v>
      </c>
      <c r="LB46" s="19">
        <f t="shared" si="14"/>
        <v>305.53399999999999</v>
      </c>
      <c r="LC46" s="19">
        <f t="shared" si="14"/>
        <v>306.476</v>
      </c>
      <c r="LD46" s="19">
        <f t="shared" si="14"/>
        <v>312.03800000000001</v>
      </c>
      <c r="LE46" s="19">
        <f t="shared" si="14"/>
        <v>317.75900000000001</v>
      </c>
      <c r="LF46" s="19">
        <f t="shared" si="14"/>
        <v>320.90499999999997</v>
      </c>
      <c r="LG46" s="19">
        <f t="shared" si="14"/>
        <v>316.41699999999997</v>
      </c>
      <c r="LH46" s="19">
        <f t="shared" si="14"/>
        <v>313.19400000000002</v>
      </c>
      <c r="LI46" s="19">
        <f t="shared" si="14"/>
        <v>308.221</v>
      </c>
      <c r="LJ46" s="19">
        <f t="shared" si="14"/>
        <v>304.59100000000001</v>
      </c>
      <c r="LK46" s="19">
        <f t="shared" si="14"/>
        <v>302.05799999999999</v>
      </c>
      <c r="LL46" s="19">
        <f t="shared" si="14"/>
        <v>303.65499999999997</v>
      </c>
      <c r="LM46" s="19">
        <f t="shared" si="14"/>
        <v>301.61900000000003</v>
      </c>
      <c r="LN46" s="19">
        <f t="shared" si="14"/>
        <v>321.14699999999999</v>
      </c>
      <c r="LO46" s="19">
        <f t="shared" si="15"/>
        <v>343.83699999999999</v>
      </c>
      <c r="LP46" s="19">
        <f t="shared" si="15"/>
        <v>336.91</v>
      </c>
      <c r="LQ46" s="19">
        <f t="shared" si="15"/>
        <v>312.3</v>
      </c>
      <c r="LR46" s="19">
        <f t="shared" si="15"/>
        <v>300.85199999999998</v>
      </c>
      <c r="LS46" s="19">
        <f t="shared" si="15"/>
        <v>294.35199999999998</v>
      </c>
      <c r="LT46" s="19">
        <f t="shared" si="15"/>
        <v>300.38600000000002</v>
      </c>
      <c r="LU46" s="19">
        <f t="shared" si="15"/>
        <v>312.12</v>
      </c>
      <c r="LV46" s="19">
        <f t="shared" si="15"/>
        <v>255.96299999999999</v>
      </c>
      <c r="LW46" s="19">
        <f t="shared" si="15"/>
        <v>261.32900000000001</v>
      </c>
      <c r="LX46" s="19">
        <f t="shared" si="15"/>
        <v>264.37900000000002</v>
      </c>
      <c r="LY46" s="19">
        <f t="shared" si="15"/>
        <v>261.596</v>
      </c>
      <c r="LZ46" s="19">
        <f t="shared" si="15"/>
        <v>264.57600000000002</v>
      </c>
      <c r="MA46" s="19">
        <f t="shared" si="15"/>
        <v>271.41300000000001</v>
      </c>
      <c r="MB46" s="19">
        <f t="shared" si="15"/>
        <v>280.52999999999997</v>
      </c>
      <c r="MC46" s="19">
        <f t="shared" si="15"/>
        <v>284.67700000000002</v>
      </c>
      <c r="MD46" s="19">
        <f t="shared" si="15"/>
        <v>281.42599999999999</v>
      </c>
      <c r="ME46" s="19">
        <f t="shared" si="15"/>
        <v>277.69600000000003</v>
      </c>
      <c r="MF46" s="19">
        <f t="shared" si="15"/>
        <v>274.95600000000002</v>
      </c>
      <c r="MG46" s="19">
        <f t="shared" si="15"/>
        <v>275.77300000000002</v>
      </c>
      <c r="MH46" s="19">
        <f t="shared" si="15"/>
        <v>274.74099999999999</v>
      </c>
      <c r="MI46" s="19">
        <f t="shared" si="15"/>
        <v>269.43900000000002</v>
      </c>
      <c r="MJ46" s="19">
        <f t="shared" si="15"/>
        <v>275.25400000000002</v>
      </c>
      <c r="MK46" s="19">
        <f t="shared" si="15"/>
        <v>284.63200000000001</v>
      </c>
      <c r="ML46" s="19">
        <f t="shared" si="15"/>
        <v>295.81400000000002</v>
      </c>
      <c r="MM46" s="19">
        <f t="shared" si="15"/>
        <v>300.46300000000002</v>
      </c>
      <c r="MN46" s="19">
        <f t="shared" si="15"/>
        <v>298.02300000000002</v>
      </c>
      <c r="MO46" s="19">
        <f t="shared" si="15"/>
        <v>297.93099999999998</v>
      </c>
      <c r="MP46" s="19">
        <f t="shared" si="15"/>
        <v>297.89</v>
      </c>
      <c r="MQ46" s="19">
        <f t="shared" si="15"/>
        <v>301.59199999999998</v>
      </c>
      <c r="MR46" s="19">
        <f t="shared" si="15"/>
        <v>303.21100000000001</v>
      </c>
      <c r="MS46" s="19">
        <f t="shared" si="15"/>
        <v>300.91399999999999</v>
      </c>
      <c r="MT46" s="19">
        <f t="shared" si="15"/>
        <v>299.02800000000002</v>
      </c>
      <c r="MU46" s="19">
        <f t="shared" si="15"/>
        <v>311.904</v>
      </c>
      <c r="MV46" s="19">
        <f t="shared" si="15"/>
        <v>328.733</v>
      </c>
      <c r="MW46" s="19">
        <f t="shared" si="15"/>
        <v>331.38</v>
      </c>
      <c r="MX46" s="19">
        <f t="shared" si="15"/>
        <v>321.65199999999999</v>
      </c>
      <c r="MY46" s="19">
        <f t="shared" si="15"/>
        <v>300.08800000000002</v>
      </c>
      <c r="MZ46" s="19">
        <f t="shared" si="15"/>
        <v>304.91800000000001</v>
      </c>
      <c r="NA46" s="19">
        <f t="shared" si="15"/>
        <v>320.42399999999998</v>
      </c>
      <c r="NB46" s="19">
        <f t="shared" si="15"/>
        <v>320.46600000000001</v>
      </c>
      <c r="NC46" s="19">
        <f t="shared" si="15"/>
        <v>326.017</v>
      </c>
      <c r="ND46" s="19">
        <f t="shared" si="15"/>
        <v>339.50700000000001</v>
      </c>
      <c r="NE46" s="19">
        <f t="shared" si="15"/>
        <v>338.15699999999998</v>
      </c>
      <c r="NF46" s="19">
        <f t="shared" si="15"/>
        <v>325.78300000000002</v>
      </c>
      <c r="NG46" s="19">
        <f t="shared" si="15"/>
        <v>322.12</v>
      </c>
      <c r="NH46" s="19">
        <f t="shared" si="15"/>
        <v>323.255</v>
      </c>
      <c r="NI46" s="19">
        <f t="shared" si="15"/>
        <v>319.92700000000002</v>
      </c>
      <c r="NJ46" s="19">
        <f t="shared" si="15"/>
        <v>316.65600000000001</v>
      </c>
      <c r="NK46" s="19">
        <f t="shared" si="15"/>
        <v>307.65300000000002</v>
      </c>
      <c r="NL46" s="19">
        <f t="shared" si="15"/>
        <v>315.084</v>
      </c>
      <c r="NM46" s="19">
        <f t="shared" si="15"/>
        <v>335.23</v>
      </c>
      <c r="NN46" s="19">
        <f t="shared" si="15"/>
        <v>335.34899999999999</v>
      </c>
      <c r="NO46" s="19">
        <f t="shared" si="15"/>
        <v>350.03399999999999</v>
      </c>
      <c r="NP46" s="19">
        <f t="shared" si="15"/>
        <v>348.45699999999999</v>
      </c>
      <c r="NQ46" s="19">
        <f t="shared" si="15"/>
        <v>338.75</v>
      </c>
      <c r="NR46" s="19">
        <f t="shared" si="15"/>
        <v>345.03100000000001</v>
      </c>
      <c r="NS46" s="19">
        <f t="shared" si="15"/>
        <v>338.05599999999998</v>
      </c>
      <c r="NT46" s="19">
        <f t="shared" si="15"/>
        <v>379.33600000000001</v>
      </c>
      <c r="NU46" s="19">
        <f t="shared" si="15"/>
        <v>398.86200000000002</v>
      </c>
      <c r="NV46" s="19">
        <f t="shared" si="15"/>
        <v>415.197</v>
      </c>
      <c r="NW46" s="19">
        <f t="shared" si="15"/>
        <v>421.767</v>
      </c>
      <c r="NX46" s="19">
        <f t="shared" si="15"/>
        <v>391.64299999999997</v>
      </c>
      <c r="NY46" s="19">
        <f t="shared" si="15"/>
        <v>375.84</v>
      </c>
      <c r="NZ46" s="19">
        <f t="shared" ref="NZ46:PE46" si="23">NZ$25-NZ28</f>
        <v>375.22800000000001</v>
      </c>
      <c r="OA46" s="19">
        <f t="shared" si="23"/>
        <v>375.02800000000002</v>
      </c>
      <c r="OB46" s="19">
        <f t="shared" si="23"/>
        <v>368.77600000000001</v>
      </c>
      <c r="OC46" s="19">
        <f t="shared" si="23"/>
        <v>370.19299999999998</v>
      </c>
      <c r="OD46" s="19">
        <f t="shared" si="23"/>
        <v>365.05599999999998</v>
      </c>
      <c r="OE46" s="19">
        <f t="shared" si="23"/>
        <v>360.11799999999999</v>
      </c>
      <c r="OF46" s="19">
        <f t="shared" si="23"/>
        <v>356.69099999999997</v>
      </c>
      <c r="OG46" s="19">
        <f t="shared" si="23"/>
        <v>351.99599999999998</v>
      </c>
      <c r="OH46" s="19">
        <f t="shared" si="23"/>
        <v>347.00099999999998</v>
      </c>
      <c r="OI46" s="19">
        <f t="shared" si="23"/>
        <v>347.83800000000002</v>
      </c>
      <c r="OJ46" s="19">
        <f t="shared" si="23"/>
        <v>374.54599999999999</v>
      </c>
      <c r="OK46" s="19">
        <f t="shared" si="23"/>
        <v>400.80399999999997</v>
      </c>
      <c r="OL46" s="19">
        <f t="shared" si="23"/>
        <v>413.34300000000002</v>
      </c>
      <c r="OM46" s="19">
        <f t="shared" si="23"/>
        <v>413.20400000000001</v>
      </c>
      <c r="ON46" s="19">
        <f t="shared" si="23"/>
        <v>419.59100000000001</v>
      </c>
      <c r="OO46" s="19">
        <f t="shared" si="23"/>
        <v>396.99200000000002</v>
      </c>
      <c r="OP46" s="19">
        <f t="shared" si="23"/>
        <v>380.88099999999997</v>
      </c>
      <c r="OQ46" s="19">
        <f t="shared" si="23"/>
        <v>369.63099999999997</v>
      </c>
      <c r="OR46" s="19">
        <f t="shared" si="23"/>
        <v>371.26799999999997</v>
      </c>
      <c r="OS46" s="19">
        <f t="shared" si="23"/>
        <v>359.565</v>
      </c>
      <c r="OT46" s="19">
        <f t="shared" si="23"/>
        <v>348.30399999999997</v>
      </c>
      <c r="OU46" s="19">
        <f t="shared" si="23"/>
        <v>342.15499999999997</v>
      </c>
      <c r="OV46" s="19">
        <f t="shared" si="23"/>
        <v>334.447</v>
      </c>
      <c r="OW46" s="19">
        <f t="shared" si="23"/>
        <v>338.90499999999997</v>
      </c>
      <c r="OX46" s="19">
        <f t="shared" si="23"/>
        <v>338.68900000000002</v>
      </c>
      <c r="OY46" s="19">
        <f t="shared" si="23"/>
        <v>338.08</v>
      </c>
      <c r="OZ46" s="19">
        <f t="shared" si="23"/>
        <v>366.834</v>
      </c>
      <c r="PA46" s="19">
        <f t="shared" si="23"/>
        <v>346.33199999999999</v>
      </c>
      <c r="PB46" s="19">
        <f t="shared" si="23"/>
        <v>338.98899999999998</v>
      </c>
      <c r="PC46" s="19">
        <f t="shared" si="23"/>
        <v>326.31900000000002</v>
      </c>
      <c r="PD46" s="19">
        <f t="shared" si="23"/>
        <v>307.142</v>
      </c>
      <c r="PE46" s="19">
        <f t="shared" si="23"/>
        <v>292.49400000000003</v>
      </c>
      <c r="PF46" s="19">
        <f t="shared" si="16"/>
        <v>288.63900000000001</v>
      </c>
      <c r="PG46" s="19">
        <f t="shared" si="16"/>
        <v>285.851</v>
      </c>
      <c r="PH46" s="19">
        <f t="shared" si="16"/>
        <v>278.50799999999998</v>
      </c>
      <c r="PI46" s="19">
        <f t="shared" si="16"/>
        <v>279.61200000000002</v>
      </c>
      <c r="PJ46" s="19">
        <f t="shared" si="16"/>
        <v>281.86</v>
      </c>
      <c r="PK46" s="19">
        <f t="shared" si="16"/>
        <v>278.07299999999998</v>
      </c>
      <c r="PL46" s="19">
        <f t="shared" si="16"/>
        <v>278.22000000000003</v>
      </c>
      <c r="PM46" s="19">
        <f t="shared" si="16"/>
        <v>281.59300000000002</v>
      </c>
      <c r="PN46" s="19">
        <f t="shared" si="16"/>
        <v>290.20400000000001</v>
      </c>
      <c r="PO46" s="19">
        <f t="shared" si="16"/>
        <v>295.97500000000002</v>
      </c>
      <c r="PP46" s="19">
        <f t="shared" si="16"/>
        <v>298.59899999999999</v>
      </c>
      <c r="PQ46" s="19">
        <f t="shared" si="16"/>
        <v>300.48500000000001</v>
      </c>
      <c r="PR46" s="19">
        <f t="shared" si="16"/>
        <v>294.95</v>
      </c>
      <c r="PS46" s="19">
        <f t="shared" si="16"/>
        <v>293.06</v>
      </c>
      <c r="PT46" s="19">
        <f t="shared" si="16"/>
        <v>283.82100000000003</v>
      </c>
      <c r="PU46" s="19">
        <f t="shared" si="16"/>
        <v>254.8</v>
      </c>
      <c r="PV46" s="19">
        <f t="shared" si="16"/>
        <v>255.697</v>
      </c>
      <c r="PW46" s="19">
        <f t="shared" si="16"/>
        <v>253.41499999999999</v>
      </c>
      <c r="PX46" s="19">
        <f t="shared" si="16"/>
        <v>250.26300000000001</v>
      </c>
      <c r="PY46" s="19">
        <f t="shared" si="16"/>
        <v>252.751</v>
      </c>
      <c r="PZ46" s="19">
        <f t="shared" si="16"/>
        <v>252.22300000000001</v>
      </c>
      <c r="QA46" s="19">
        <f t="shared" si="16"/>
        <v>250.488</v>
      </c>
      <c r="QB46" s="19">
        <f t="shared" si="16"/>
        <v>254.44499999999999</v>
      </c>
      <c r="QC46" s="19">
        <f t="shared" si="16"/>
        <v>258.89400000000001</v>
      </c>
      <c r="QD46" s="19">
        <f t="shared" si="16"/>
        <v>256.71699999999998</v>
      </c>
      <c r="QE46" s="19">
        <f t="shared" si="16"/>
        <v>255.268</v>
      </c>
      <c r="QF46" s="19">
        <f t="shared" si="16"/>
        <v>249.85</v>
      </c>
      <c r="QG46" s="19">
        <f t="shared" si="16"/>
        <v>248.465</v>
      </c>
      <c r="QH46" s="19">
        <f t="shared" si="16"/>
        <v>249.94800000000001</v>
      </c>
      <c r="QI46" s="19">
        <f t="shared" si="16"/>
        <v>254.33699999999999</v>
      </c>
      <c r="QJ46" s="19">
        <f t="shared" si="16"/>
        <v>252.822</v>
      </c>
      <c r="QK46" s="19">
        <f t="shared" si="16"/>
        <v>253.84200000000001</v>
      </c>
      <c r="QL46" s="19">
        <f t="shared" si="16"/>
        <v>249.983</v>
      </c>
      <c r="QM46" s="19">
        <f t="shared" si="17"/>
        <v>251.18899999999999</v>
      </c>
      <c r="QN46" s="19">
        <f t="shared" si="17"/>
        <v>251.155</v>
      </c>
      <c r="QO46" s="19">
        <f t="shared" si="17"/>
        <v>252.179</v>
      </c>
      <c r="QP46" s="19">
        <f t="shared" si="17"/>
        <v>253.24600000000001</v>
      </c>
      <c r="QQ46" s="19">
        <f t="shared" si="17"/>
        <v>253.14599999999999</v>
      </c>
      <c r="QR46" s="19">
        <f t="shared" si="17"/>
        <v>256.64699999999999</v>
      </c>
      <c r="QS46" s="19">
        <f t="shared" si="17"/>
        <v>260.77499999999998</v>
      </c>
      <c r="QT46" s="19">
        <f t="shared" si="17"/>
        <v>264.84899999999999</v>
      </c>
      <c r="QU46" s="19">
        <f t="shared" si="17"/>
        <v>265.81200000000001</v>
      </c>
      <c r="QV46" s="19">
        <f t="shared" si="17"/>
        <v>268.92200000000003</v>
      </c>
      <c r="QW46" s="19">
        <f t="shared" si="17"/>
        <v>270.75299999999999</v>
      </c>
      <c r="QX46" s="19">
        <f t="shared" si="17"/>
        <v>269.50900000000001</v>
      </c>
      <c r="QY46" s="19">
        <f t="shared" si="17"/>
        <v>271.30099999999999</v>
      </c>
      <c r="QZ46" s="19">
        <f t="shared" si="17"/>
        <v>278.39600000000002</v>
      </c>
      <c r="RA46" s="19">
        <f t="shared" si="17"/>
        <v>282.20100000000002</v>
      </c>
      <c r="RB46" s="19">
        <f t="shared" si="17"/>
        <v>280.18799999999999</v>
      </c>
      <c r="RC46" s="19">
        <f t="shared" si="17"/>
        <v>274.11</v>
      </c>
      <c r="RD46" s="19">
        <f t="shared" si="17"/>
        <v>273.327</v>
      </c>
      <c r="RE46" s="19">
        <f t="shared" si="17"/>
        <v>271.11399999999998</v>
      </c>
      <c r="RF46" s="19">
        <f t="shared" si="17"/>
        <v>267.452</v>
      </c>
      <c r="RG46" s="19">
        <f t="shared" si="17"/>
        <v>264.36</v>
      </c>
      <c r="RH46" s="19">
        <f t="shared" si="17"/>
        <v>266.17399999999998</v>
      </c>
      <c r="RI46" s="19">
        <f t="shared" si="17"/>
        <v>263.65100000000001</v>
      </c>
      <c r="RJ46" s="19">
        <f t="shared" si="17"/>
        <v>269.28500000000003</v>
      </c>
      <c r="RK46" s="19">
        <f t="shared" si="17"/>
        <v>270.39100000000002</v>
      </c>
      <c r="RL46" s="19">
        <f t="shared" si="17"/>
        <v>266.577</v>
      </c>
      <c r="RM46" s="19">
        <f t="shared" si="17"/>
        <v>266.03100000000001</v>
      </c>
      <c r="RN46" s="19">
        <f t="shared" si="17"/>
        <v>299.42099999999999</v>
      </c>
      <c r="RO46" s="19">
        <f t="shared" si="17"/>
        <v>303.99299999999999</v>
      </c>
      <c r="RP46" s="19">
        <f t="shared" si="17"/>
        <v>300.43</v>
      </c>
      <c r="RQ46" s="19">
        <f t="shared" si="17"/>
        <v>284.96600000000001</v>
      </c>
      <c r="RR46" s="19">
        <f t="shared" si="17"/>
        <v>279.71499999999997</v>
      </c>
      <c r="RS46" s="19">
        <f t="shared" si="17"/>
        <v>266.92399999999998</v>
      </c>
      <c r="RT46" s="19">
        <f t="shared" si="17"/>
        <v>221.96700000000001</v>
      </c>
      <c r="RU46" s="19">
        <f t="shared" si="17"/>
        <v>211.93700000000001</v>
      </c>
      <c r="RV46" s="19">
        <f t="shared" si="17"/>
        <v>209.249</v>
      </c>
      <c r="RW46" s="19">
        <f t="shared" si="17"/>
        <v>209.458</v>
      </c>
      <c r="RX46" s="19">
        <f t="shared" si="17"/>
        <v>212.45599999999999</v>
      </c>
      <c r="RY46" s="19">
        <f t="shared" si="17"/>
        <v>211.36699999999999</v>
      </c>
      <c r="RZ46" s="19">
        <f t="shared" si="17"/>
        <v>207.767</v>
      </c>
      <c r="SA46" s="19">
        <f t="shared" si="17"/>
        <v>195.482</v>
      </c>
      <c r="SB46" s="19">
        <f t="shared" si="17"/>
        <v>194.96</v>
      </c>
      <c r="SC46" s="19">
        <f t="shared" si="17"/>
        <v>194.435</v>
      </c>
      <c r="SD46" s="19">
        <f t="shared" si="17"/>
        <v>192.06899999999999</v>
      </c>
      <c r="SE46" s="19">
        <f t="shared" si="17"/>
        <v>188.46899999999999</v>
      </c>
      <c r="SF46" s="19">
        <f t="shared" si="17"/>
        <v>191.43899999999999</v>
      </c>
      <c r="SG46" s="19">
        <f t="shared" si="17"/>
        <v>190.36099999999999</v>
      </c>
      <c r="SH46" s="19">
        <f t="shared" si="17"/>
        <v>189.61799999999999</v>
      </c>
      <c r="SI46" s="19">
        <f t="shared" si="17"/>
        <v>191.327</v>
      </c>
      <c r="SJ46" s="19">
        <f t="shared" si="17"/>
        <v>192.51900000000001</v>
      </c>
      <c r="SK46" s="19">
        <f t="shared" si="17"/>
        <v>192.86500000000001</v>
      </c>
      <c r="SL46" s="19">
        <f t="shared" si="17"/>
        <v>191.70500000000001</v>
      </c>
      <c r="SM46" s="19">
        <f t="shared" si="17"/>
        <v>190.42599999999999</v>
      </c>
      <c r="SN46" s="19">
        <f t="shared" si="17"/>
        <v>192.685</v>
      </c>
      <c r="SO46" s="19">
        <f t="shared" si="17"/>
        <v>193.738</v>
      </c>
      <c r="SP46" s="19">
        <f t="shared" si="17"/>
        <v>194.61199999999999</v>
      </c>
      <c r="SQ46" s="19">
        <f t="shared" si="17"/>
        <v>190.005</v>
      </c>
    </row>
    <row r="47" spans="1:514" x14ac:dyDescent="0.25">
      <c r="A47" s="2">
        <f t="shared" si="18"/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</row>
    <row r="48" spans="1:514" x14ac:dyDescent="0.25">
      <c r="A48" s="2">
        <f t="shared" si="18"/>
        <v>6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</row>
    <row r="49" spans="1:511" x14ac:dyDescent="0.25">
      <c r="A49" s="2">
        <f t="shared" si="18"/>
        <v>7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</row>
    <row r="50" spans="1:511" x14ac:dyDescent="0.25">
      <c r="A50" s="2">
        <f t="shared" si="18"/>
        <v>8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</row>
    <row r="51" spans="1:511" x14ac:dyDescent="0.25">
      <c r="A51" s="2">
        <f t="shared" si="18"/>
        <v>9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</row>
    <row r="52" spans="1:511" x14ac:dyDescent="0.25"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</row>
    <row r="56" spans="1:511" x14ac:dyDescent="0.25">
      <c r="AA56" s="12" t="s">
        <v>1109</v>
      </c>
    </row>
    <row r="58" spans="1:511" x14ac:dyDescent="0.25">
      <c r="AA58" s="21" t="s">
        <v>1106</v>
      </c>
      <c r="AB58" s="12" t="s">
        <v>1107</v>
      </c>
      <c r="AC58" s="22" t="s">
        <v>1101</v>
      </c>
      <c r="AD58" s="22" t="s">
        <v>1102</v>
      </c>
      <c r="AE58" s="22" t="s">
        <v>1103</v>
      </c>
      <c r="AF58" s="22" t="s">
        <v>1104</v>
      </c>
      <c r="AG58" s="22" t="s">
        <v>1105</v>
      </c>
      <c r="AH58" s="22" t="s">
        <v>1108</v>
      </c>
    </row>
    <row r="59" spans="1:511" x14ac:dyDescent="0.25">
      <c r="AA59" s="21" t="str">
        <f t="shared" ref="AA59:AA62" si="24">B25</f>
        <v>BAYNGR 2 3/8 04/02/75 nc-22</v>
      </c>
      <c r="AB59" s="29">
        <f t="shared" ref="AB59:AB62" ca="1" si="25">F25</f>
        <v>300.154</v>
      </c>
      <c r="AC59" s="23">
        <f t="shared" ref="AC59:AC62" ca="1" si="26">MIN($F25:$AI25)</f>
        <v>210.72200000000001</v>
      </c>
      <c r="AD59" s="23">
        <f t="shared" ref="AD59:AD62" ca="1" si="27">_xlfn.QUARTILE.EXC($F25:$AI25,1)</f>
        <v>256.24275</v>
      </c>
      <c r="AE59" s="23">
        <f t="shared" ref="AE59:AE62" ca="1" si="28">AVERAGE($F25:$AI25)</f>
        <v>282.73606666666655</v>
      </c>
      <c r="AF59" s="23">
        <f t="shared" ref="AF59:AF62" ca="1" si="29">_xlfn.QUARTILE.EXC($F25:$AI25,3)</f>
        <v>301.44574999999998</v>
      </c>
      <c r="AG59" s="23">
        <f t="shared" ref="AG59:AG62" ca="1" si="30">MAX($F25:$AI25)</f>
        <v>336.69799999999998</v>
      </c>
      <c r="AH59" s="26">
        <f ca="1">(AB59-AC59)/(AG59-AC59)-0.5</f>
        <v>0.20991299930145435</v>
      </c>
    </row>
    <row r="60" spans="1:511" x14ac:dyDescent="0.25">
      <c r="AA60" s="21" t="str">
        <f t="shared" si="24"/>
        <v>BAYNGR 3 3/4 07/01/74 nc-24</v>
      </c>
      <c r="AB60" s="29">
        <f t="shared" ca="1" si="25"/>
        <v>299.84500000000003</v>
      </c>
      <c r="AC60" s="23">
        <f t="shared" ca="1" si="26"/>
        <v>226.41499999999999</v>
      </c>
      <c r="AD60" s="23">
        <f t="shared" ca="1" si="27"/>
        <v>276.50274999999999</v>
      </c>
      <c r="AE60" s="23">
        <f t="shared" ca="1" si="28"/>
        <v>291.36606666666665</v>
      </c>
      <c r="AF60" s="23">
        <f t="shared" ca="1" si="29"/>
        <v>308.20100000000002</v>
      </c>
      <c r="AG60" s="23">
        <f t="shared" ca="1" si="30"/>
        <v>335.90600000000001</v>
      </c>
      <c r="AH60" s="26">
        <f t="shared" ref="AH60:AH62" ca="1" si="31">(AB60-AC60)/(AG60-AC60)-0.5</f>
        <v>0.17064872911928863</v>
      </c>
    </row>
    <row r="61" spans="1:511" x14ac:dyDescent="0.25">
      <c r="AA61" s="21" t="str">
        <f t="shared" si="24"/>
        <v>BAYNGR 2 3/8 11/12/79 nc-25</v>
      </c>
      <c r="AB61" s="29">
        <f t="shared" ca="1" si="25"/>
        <v>323.25200000000001</v>
      </c>
      <c r="AC61" s="23">
        <f t="shared" ca="1" si="26"/>
        <v>250.239</v>
      </c>
      <c r="AD61" s="23">
        <f t="shared" ca="1" si="27"/>
        <v>301.23950000000002</v>
      </c>
      <c r="AE61" s="23">
        <f t="shared" ca="1" si="28"/>
        <v>313.88486666666671</v>
      </c>
      <c r="AF61" s="23">
        <f t="shared" ca="1" si="29"/>
        <v>327.09875</v>
      </c>
      <c r="AG61" s="23">
        <f t="shared" ca="1" si="30"/>
        <v>366.93200000000002</v>
      </c>
      <c r="AH61" s="26">
        <f t="shared" ca="1" si="31"/>
        <v>0.12568448835834201</v>
      </c>
    </row>
    <row r="62" spans="1:511" x14ac:dyDescent="0.25">
      <c r="AA62" s="21" t="str">
        <f t="shared" si="24"/>
        <v>BAYNGR 3 1/8 11/12/79 nc-27</v>
      </c>
      <c r="AB62" s="29">
        <f t="shared" ca="1" si="25"/>
        <v>340.89299999999997</v>
      </c>
      <c r="AC62" s="23">
        <f t="shared" ca="1" si="26"/>
        <v>283.20299999999997</v>
      </c>
      <c r="AD62" s="23">
        <f t="shared" ca="1" si="27"/>
        <v>329.36975000000001</v>
      </c>
      <c r="AE62" s="23">
        <f t="shared" ca="1" si="28"/>
        <v>335.21473333333336</v>
      </c>
      <c r="AF62" s="23">
        <f t="shared" ca="1" si="29"/>
        <v>344.75174999999996</v>
      </c>
      <c r="AG62" s="23">
        <f t="shared" ca="1" si="30"/>
        <v>382.29500000000002</v>
      </c>
      <c r="AH62" s="26">
        <f t="shared" ca="1" si="31"/>
        <v>8.218625116053746E-2</v>
      </c>
    </row>
    <row r="63" spans="1:511" x14ac:dyDescent="0.25">
      <c r="AA63" s="21"/>
      <c r="AB63" s="29"/>
      <c r="AC63" s="23"/>
      <c r="AD63" s="23"/>
      <c r="AE63" s="23"/>
      <c r="AF63" s="23"/>
      <c r="AG63" s="23"/>
      <c r="AH63" s="26"/>
    </row>
    <row r="64" spans="1:511" x14ac:dyDescent="0.25">
      <c r="AA64" s="21"/>
      <c r="AB64" s="29"/>
      <c r="AC64" s="23"/>
      <c r="AD64" s="23"/>
      <c r="AE64" s="23"/>
      <c r="AF64" s="23"/>
      <c r="AG64" s="23"/>
      <c r="AH64" s="26"/>
    </row>
    <row r="65" spans="27:34" x14ac:dyDescent="0.25">
      <c r="AA65" s="21"/>
      <c r="AB65" s="29"/>
      <c r="AC65" s="23"/>
      <c r="AD65" s="23"/>
      <c r="AE65" s="23"/>
      <c r="AF65" s="23"/>
      <c r="AG65" s="23"/>
      <c r="AH65" s="26"/>
    </row>
    <row r="66" spans="27:34" x14ac:dyDescent="0.25">
      <c r="AA66" s="21"/>
      <c r="AB66" s="29"/>
      <c r="AC66" s="23"/>
      <c r="AD66" s="23"/>
      <c r="AE66" s="23"/>
      <c r="AF66" s="23"/>
      <c r="AG66" s="23"/>
      <c r="AH66" s="26"/>
    </row>
    <row r="67" spans="27:34" x14ac:dyDescent="0.25">
      <c r="AA67" s="21"/>
      <c r="AB67" s="29"/>
      <c r="AC67" s="23"/>
      <c r="AD67" s="23"/>
      <c r="AE67" s="23"/>
      <c r="AF67" s="23"/>
      <c r="AG67" s="23"/>
      <c r="AH67" s="26"/>
    </row>
    <row r="68" spans="27:34" x14ac:dyDescent="0.25">
      <c r="AA68" s="21"/>
    </row>
    <row r="70" spans="27:34" x14ac:dyDescent="0.25">
      <c r="AA70" s="21" t="str">
        <f>B42</f>
        <v>basis</v>
      </c>
      <c r="AC70" s="22" t="s">
        <v>1101</v>
      </c>
      <c r="AD70" s="22" t="s">
        <v>1102</v>
      </c>
      <c r="AE70" s="22" t="s">
        <v>1103</v>
      </c>
      <c r="AF70" s="22" t="s">
        <v>1104</v>
      </c>
      <c r="AG70" s="22" t="s">
        <v>1105</v>
      </c>
      <c r="AH70" s="22" t="s">
        <v>1108</v>
      </c>
    </row>
    <row r="71" spans="27:34" ht="11" x14ac:dyDescent="0.3">
      <c r="AA71" s="24" t="str">
        <f t="shared" ref="AA71:AA74" si="32">B43</f>
        <v>BAYNGR 2 3/8 04/02/75 nc-22</v>
      </c>
    </row>
    <row r="72" spans="27:34" x14ac:dyDescent="0.25">
      <c r="AA72" s="21" t="str">
        <f t="shared" si="32"/>
        <v>BAYNGR 3 3/4 07/01/74 nc-24</v>
      </c>
      <c r="AB72" s="23">
        <f ca="1">F44</f>
        <v>0.30899999999996908</v>
      </c>
      <c r="AC72" s="23">
        <f t="shared" ref="AC72:AC74" ca="1" si="33">MIN($F44:$AI44)</f>
        <v>-37.953999999999979</v>
      </c>
      <c r="AD72" s="23">
        <f t="shared" ref="AD72:AD74" ca="1" si="34">_xlfn.QUARTILE.EXC($F44:$AI44,1)</f>
        <v>-17.815249999999992</v>
      </c>
      <c r="AE72" s="23">
        <f t="shared" ref="AE72:AE74" ca="1" si="35">AVERAGE($F44:$AI44)</f>
        <v>-8.6299999999999955</v>
      </c>
      <c r="AF72" s="23">
        <f t="shared" ref="AF72:AF74" ca="1" si="36">_xlfn.QUARTILE.EXC($F44:$AI44,3)</f>
        <v>-2.250000000003638E-3</v>
      </c>
      <c r="AG72" s="23">
        <f t="shared" ref="AG72:AG74" ca="1" si="37">MAX($F44:$AI44)</f>
        <v>26.171999999999969</v>
      </c>
      <c r="AH72" s="25">
        <f ca="1">-((AB72-AC72)/(AG72-AC72)-0.5)</f>
        <v>-9.6684652091195145E-2</v>
      </c>
    </row>
    <row r="73" spans="27:34" x14ac:dyDescent="0.25">
      <c r="AA73" s="21" t="str">
        <f t="shared" si="32"/>
        <v>BAYNGR 2 3/8 11/12/79 nc-25</v>
      </c>
      <c r="AB73" s="23">
        <f t="shared" ref="AB73:AB74" ca="1" si="38">F45</f>
        <v>-23.098000000000013</v>
      </c>
      <c r="AC73" s="23">
        <f t="shared" ca="1" si="33"/>
        <v>-70.568000000000012</v>
      </c>
      <c r="AD73" s="23">
        <f t="shared" ca="1" si="34"/>
        <v>-42.210499999999982</v>
      </c>
      <c r="AE73" s="23">
        <f t="shared" ca="1" si="35"/>
        <v>-31.148799999999998</v>
      </c>
      <c r="AF73" s="23">
        <f t="shared" ca="1" si="36"/>
        <v>-18.253499999999974</v>
      </c>
      <c r="AG73" s="23">
        <f t="shared" ca="1" si="37"/>
        <v>8.1760000000000446</v>
      </c>
      <c r="AH73" s="25">
        <f t="shared" ref="AH73:AH74" ca="1" si="39">-((AB73-AC73)/(AG73-AC73)-0.5)</f>
        <v>-0.10283958142842586</v>
      </c>
    </row>
    <row r="74" spans="27:34" x14ac:dyDescent="0.25">
      <c r="AA74" s="21" t="str">
        <f t="shared" si="32"/>
        <v>BAYNGR 3 1/8 11/12/79 nc-27</v>
      </c>
      <c r="AB74" s="23">
        <f t="shared" ca="1" si="38"/>
        <v>-40.738999999999976</v>
      </c>
      <c r="AC74" s="23">
        <f t="shared" ca="1" si="33"/>
        <v>-97.127999999999986</v>
      </c>
      <c r="AD74" s="23">
        <f t="shared" ca="1" si="34"/>
        <v>-70.155249999999995</v>
      </c>
      <c r="AE74" s="23">
        <f t="shared" ca="1" si="35"/>
        <v>-52.478666666666669</v>
      </c>
      <c r="AF74" s="23">
        <f t="shared" ca="1" si="36"/>
        <v>-39.646249999999981</v>
      </c>
      <c r="AG74" s="23">
        <f t="shared" ca="1" si="37"/>
        <v>-2.2460000000000377</v>
      </c>
      <c r="AH74" s="25">
        <f t="shared" ca="1" si="39"/>
        <v>-9.4306612423853187E-2</v>
      </c>
    </row>
    <row r="75" spans="27:34" x14ac:dyDescent="0.25">
      <c r="AA75" s="21"/>
      <c r="AB75" s="23"/>
      <c r="AC75" s="23"/>
      <c r="AD75" s="23"/>
      <c r="AE75" s="23"/>
      <c r="AF75" s="23"/>
      <c r="AG75" s="23"/>
      <c r="AH75" s="25"/>
    </row>
    <row r="76" spans="27:34" x14ac:dyDescent="0.25">
      <c r="AA76" s="21"/>
      <c r="AB76" s="23"/>
      <c r="AC76" s="23"/>
      <c r="AD76" s="23"/>
      <c r="AE76" s="23"/>
      <c r="AF76" s="23"/>
      <c r="AG76" s="23"/>
      <c r="AH76" s="25"/>
    </row>
    <row r="77" spans="27:34" x14ac:dyDescent="0.25">
      <c r="AA77" s="21"/>
      <c r="AB77" s="23"/>
      <c r="AC77" s="23"/>
      <c r="AD77" s="23"/>
      <c r="AE77" s="23"/>
      <c r="AF77" s="23"/>
      <c r="AG77" s="23"/>
      <c r="AH77" s="25"/>
    </row>
    <row r="78" spans="27:34" x14ac:dyDescent="0.25">
      <c r="AA78" s="21"/>
      <c r="AB78" s="23"/>
      <c r="AC78" s="23"/>
      <c r="AD78" s="23"/>
      <c r="AE78" s="23"/>
      <c r="AF78" s="23"/>
      <c r="AG78" s="23"/>
      <c r="AH78" s="25"/>
    </row>
    <row r="79" spans="27:34" x14ac:dyDescent="0.25">
      <c r="AA79" s="21"/>
      <c r="AB79" s="23"/>
      <c r="AC79" s="23"/>
      <c r="AD79" s="23"/>
      <c r="AE79" s="23"/>
      <c r="AF79" s="23"/>
      <c r="AG79" s="23"/>
      <c r="AH79" s="25"/>
    </row>
  </sheetData>
  <conditionalFormatting sqref="AH72:AH7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{F3C76627-ABB5-45A6-9127-84F8850DC4A3}</x14:id>
        </ext>
      </extLst>
    </cfRule>
  </conditionalFormatting>
  <conditionalFormatting sqref="AH59:AH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{9A138844-61DD-44E5-9C17-BA615939DA00}</x14:id>
        </ext>
      </extLst>
    </cfRule>
  </conditionalFormatting>
  <dataValidations count="1">
    <dataValidation type="list" allowBlank="1" showInputMessage="1" showErrorMessage="1" sqref="B38:B39" xr:uid="{E014A25E-6A33-46BF-8DA7-717BD303BED9}">
      <formula1>$B$25:$B$34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3C76627-ABB5-45A6-9127-84F8850DC4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AH72:AH79</xm:sqref>
        </x14:conditionalFormatting>
        <x14:conditionalFormatting xmlns:xm="http://schemas.microsoft.com/office/excel/2006/main">
          <x14:cfRule type="dataBar" id="{9A138844-61DD-44E5-9C17-BA615939DA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AH59:AH67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D106515-9C0B-437F-B9A1-CC2375F6CC8F}">
          <x14:formula1>
            <xm:f>_xlfn.ANCHORARRAY(tkrBbg!$B$10)</xm:f>
          </x14:formula1>
          <xm:sqref>J25</xm:sqref>
        </x14:dataValidation>
        <x14:dataValidation type="list" allowBlank="1" showInputMessage="1" showErrorMessage="1" xr:uid="{F284C2A9-51C8-40D0-B509-F75BEB2148FF}">
          <x14:formula1>
            <xm:f>tkrBbg!$X:$X</xm:f>
          </x14:formula1>
          <xm:sqref>B22</xm:sqref>
        </x14:dataValidation>
        <x14:dataValidation type="list" allowBlank="1" showInputMessage="1" showErrorMessage="1" xr:uid="{B6335F02-3213-47AC-8275-B21FBECB8E76}">
          <x14:formula1>
            <xm:f>tkrBbg!$L:$L</xm:f>
          </x14:formula1>
          <xm:sqref>B25:B33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8AC0-736B-4175-8AE4-4778E97D3275}">
  <sheetPr>
    <tabColor theme="9"/>
  </sheetPr>
  <dimension ref="A2:SV79"/>
  <sheetViews>
    <sheetView zoomScaleNormal="100" workbookViewId="0">
      <selection activeCell="B7" sqref="B7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11.6328125" style="12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14" s="2" customFormat="1" x14ac:dyDescent="0.25">
      <c r="A2" s="2" t="s">
        <v>1129</v>
      </c>
      <c r="B2" s="15" t="s">
        <v>1237</v>
      </c>
    </row>
    <row r="3" spans="1:14" s="2" customFormat="1" x14ac:dyDescent="0.25">
      <c r="A3" s="2" t="s">
        <v>1130</v>
      </c>
      <c r="B3" s="15" t="s">
        <v>1133</v>
      </c>
    </row>
    <row r="4" spans="1:14" s="2" customFormat="1" x14ac:dyDescent="0.25">
      <c r="A4" s="2" t="s">
        <v>1131</v>
      </c>
      <c r="B4" s="15" t="s">
        <v>1133</v>
      </c>
    </row>
    <row r="5" spans="1:14" s="2" customFormat="1" x14ac:dyDescent="0.25"/>
    <row r="6" spans="1:14" s="2" customFormat="1" ht="11" x14ac:dyDescent="0.3">
      <c r="A6" s="2" t="s">
        <v>1132</v>
      </c>
      <c r="B6" s="14" t="s">
        <v>1079</v>
      </c>
      <c r="C6" s="14" t="s">
        <v>1078</v>
      </c>
      <c r="D6" s="14" t="s">
        <v>1077</v>
      </c>
      <c r="E6" s="14" t="s">
        <v>1111</v>
      </c>
      <c r="F6" s="14" t="s">
        <v>743</v>
      </c>
      <c r="G6" s="32" t="s">
        <v>739</v>
      </c>
      <c r="H6" s="32" t="s">
        <v>1134</v>
      </c>
      <c r="I6" s="14" t="s">
        <v>1090</v>
      </c>
      <c r="J6" s="14" t="s">
        <v>1114</v>
      </c>
      <c r="M6" s="21" t="s">
        <v>1135</v>
      </c>
      <c r="N6" s="2">
        <f ca="1">ROWS(_xlfn.ANCHORARRAY(B7))</f>
        <v>4</v>
      </c>
    </row>
    <row r="7" spans="1:14" s="2" customFormat="1" x14ac:dyDescent="0.25">
      <c r="B7" s="12" t="str" cm="1">
        <f t="array" aca="1" ref="B7:J10" ca="1">_xlfn._xlws.FILTER(tkrBbg!E:M,(tkrBbg!H:H=B2)+(tkrBbg!H:H=B3)+(tkrBbg!H:H=B4),"nothing is here")</f>
        <v>EK803079 Corp</v>
      </c>
      <c r="C7" s="2" t="str">
        <f ca="1"/>
        <v>XS1207054666</v>
      </c>
      <c r="D7" s="2" t="str">
        <f ca="1"/>
        <v>REPSM 3 7/8 PERP</v>
      </c>
      <c r="E7" s="2" t="str">
        <f ca="1"/>
        <v>REPSM</v>
      </c>
      <c r="F7" s="2">
        <f ca="1"/>
        <v>3.875</v>
      </c>
      <c r="G7" s="2" t="str">
        <f ca="1"/>
        <v>25 Mar 21</v>
      </c>
      <c r="H7" s="2" t="str">
        <f ca="1"/>
        <v>PERP/CALL</v>
      </c>
      <c r="I7" s="2" t="str">
        <f ca="1"/>
        <v>REPSM 3 7/8 PERP nc-21</v>
      </c>
      <c r="J7" s="2" t="str">
        <f ca="1"/>
        <v>Energy</v>
      </c>
    </row>
    <row r="8" spans="1:14" s="2" customFormat="1" x14ac:dyDescent="0.25">
      <c r="B8" s="2" t="str">
        <f ca="1"/>
        <v>EK814844 Corp</v>
      </c>
      <c r="C8" s="2" t="str">
        <f ca="1"/>
        <v>XS1207058733</v>
      </c>
      <c r="D8" s="2" t="str">
        <f ca="1"/>
        <v>REPSM 4 1/2 03/25/75</v>
      </c>
      <c r="E8" s="2" t="str">
        <f ca="1"/>
        <v>REPSM</v>
      </c>
      <c r="F8" s="2">
        <f ca="1"/>
        <v>4.5</v>
      </c>
      <c r="G8" s="2" t="str">
        <f ca="1"/>
        <v>25 Mar 25</v>
      </c>
      <c r="H8" s="2" t="str">
        <f ca="1"/>
        <v>CALLABLE</v>
      </c>
      <c r="I8" s="2" t="str">
        <f ca="1"/>
        <v>REPSM 4 1/2 03/25/75 nc-25</v>
      </c>
      <c r="J8" s="2" t="str">
        <f ca="1"/>
        <v>Energy</v>
      </c>
    </row>
    <row r="9" spans="1:14" s="2" customFormat="1" x14ac:dyDescent="0.25">
      <c r="B9" s="2" t="str">
        <f ca="1"/>
        <v>BJ814648 Corp</v>
      </c>
      <c r="C9" s="2" t="str">
        <f ca="1"/>
        <v>XS2185997884</v>
      </c>
      <c r="D9" s="2" t="str">
        <f ca="1"/>
        <v>REPSM 3 3/4 PERP</v>
      </c>
      <c r="E9" s="2" t="str">
        <f ca="1"/>
        <v>REPSM</v>
      </c>
      <c r="F9" s="2">
        <f ca="1"/>
        <v>3.75</v>
      </c>
      <c r="G9" s="2" t="str">
        <f ca="1"/>
        <v>11 Mar 26</v>
      </c>
      <c r="H9" s="2" t="str">
        <f ca="1"/>
        <v>PERP/CALL</v>
      </c>
      <c r="I9" s="2" t="str">
        <f ca="1"/>
        <v>REPSM 3 3/4 PERP nc-26</v>
      </c>
      <c r="J9" s="2" t="str">
        <f ca="1"/>
        <v>Energy</v>
      </c>
    </row>
    <row r="10" spans="1:14" s="2" customFormat="1" x14ac:dyDescent="0.25">
      <c r="B10" s="2" t="str">
        <f ca="1"/>
        <v>BJ815149 Corp</v>
      </c>
      <c r="C10" s="2" t="str">
        <f ca="1"/>
        <v>XS2186001314</v>
      </c>
      <c r="D10" s="2" t="str">
        <f ca="1"/>
        <v>REPSM 4.247 PERP</v>
      </c>
      <c r="E10" s="2" t="str">
        <f ca="1"/>
        <v>REPSM</v>
      </c>
      <c r="F10" s="2">
        <f ca="1"/>
        <v>4.2469999999999999</v>
      </c>
      <c r="G10" s="2" t="str">
        <f ca="1"/>
        <v>11 Sep 28</v>
      </c>
      <c r="H10" s="2" t="str">
        <f ca="1"/>
        <v>PERP/CALL</v>
      </c>
      <c r="I10" s="2" t="str">
        <f ca="1"/>
        <v>REPSM 4.247 PERP nc-28</v>
      </c>
      <c r="J10" s="2" t="str">
        <f ca="1"/>
        <v>Energy</v>
      </c>
    </row>
    <row r="11" spans="1:14" s="2" customFormat="1" x14ac:dyDescent="0.25"/>
    <row r="12" spans="1:14" s="2" customFormat="1" x14ac:dyDescent="0.25"/>
    <row r="13" spans="1:14" s="2" customFormat="1" x14ac:dyDescent="0.25"/>
    <row r="14" spans="1:14" s="2" customFormat="1" x14ac:dyDescent="0.25"/>
    <row r="15" spans="1:14" s="2" customFormat="1" x14ac:dyDescent="0.25"/>
    <row r="16" spans="1:14" s="2" customFormat="1" x14ac:dyDescent="0.25"/>
    <row r="17" spans="1:516" s="2" customFormat="1" x14ac:dyDescent="0.25"/>
    <row r="18" spans="1:516" s="2" customFormat="1" x14ac:dyDescent="0.25"/>
    <row r="19" spans="1:516" s="2" customFormat="1" x14ac:dyDescent="0.25"/>
    <row r="20" spans="1:516" s="2" customFormat="1" x14ac:dyDescent="0.25"/>
    <row r="21" spans="1:516" s="2" customFormat="1" x14ac:dyDescent="0.25"/>
    <row r="22" spans="1:516" s="2" customFormat="1" x14ac:dyDescent="0.25">
      <c r="A22" s="2" t="s">
        <v>1085</v>
      </c>
      <c r="B22" s="15" t="s">
        <v>745</v>
      </c>
    </row>
    <row r="23" spans="1:516" s="2" customFormat="1" x14ac:dyDescent="0.25">
      <c r="D23" s="2" t="s">
        <v>1086</v>
      </c>
      <c r="F23" s="2">
        <v>1</v>
      </c>
      <c r="G23" s="2">
        <f>F23+1</f>
        <v>2</v>
      </c>
      <c r="H23" s="2">
        <f t="shared" ref="H23:BS23" si="0">G23+1</f>
        <v>3</v>
      </c>
      <c r="I23" s="2">
        <f t="shared" si="0"/>
        <v>4</v>
      </c>
      <c r="J23" s="2">
        <f t="shared" si="0"/>
        <v>5</v>
      </c>
      <c r="K23" s="2">
        <f t="shared" si="0"/>
        <v>6</v>
      </c>
      <c r="L23" s="2">
        <f t="shared" si="0"/>
        <v>7</v>
      </c>
      <c r="M23" s="2">
        <f t="shared" si="0"/>
        <v>8</v>
      </c>
      <c r="N23" s="2">
        <f t="shared" si="0"/>
        <v>9</v>
      </c>
      <c r="O23" s="2">
        <f t="shared" si="0"/>
        <v>10</v>
      </c>
      <c r="P23" s="2">
        <f t="shared" si="0"/>
        <v>11</v>
      </c>
      <c r="Q23" s="2">
        <f t="shared" si="0"/>
        <v>12</v>
      </c>
      <c r="R23" s="2">
        <f t="shared" si="0"/>
        <v>13</v>
      </c>
      <c r="S23" s="2">
        <f t="shared" si="0"/>
        <v>14</v>
      </c>
      <c r="T23" s="2">
        <f t="shared" si="0"/>
        <v>15</v>
      </c>
      <c r="U23" s="2">
        <f t="shared" si="0"/>
        <v>16</v>
      </c>
      <c r="V23" s="2">
        <f t="shared" si="0"/>
        <v>17</v>
      </c>
      <c r="W23" s="2">
        <f t="shared" si="0"/>
        <v>18</v>
      </c>
      <c r="X23" s="2">
        <f t="shared" si="0"/>
        <v>19</v>
      </c>
      <c r="Y23" s="2">
        <f t="shared" si="0"/>
        <v>20</v>
      </c>
      <c r="Z23" s="2">
        <f t="shared" si="0"/>
        <v>21</v>
      </c>
      <c r="AA23" s="2">
        <f t="shared" si="0"/>
        <v>22</v>
      </c>
      <c r="AB23" s="2">
        <f t="shared" si="0"/>
        <v>23</v>
      </c>
      <c r="AC23" s="2">
        <f t="shared" si="0"/>
        <v>24</v>
      </c>
      <c r="AD23" s="2">
        <f t="shared" si="0"/>
        <v>25</v>
      </c>
      <c r="AE23" s="2">
        <f t="shared" si="0"/>
        <v>26</v>
      </c>
      <c r="AF23" s="2">
        <f t="shared" si="0"/>
        <v>27</v>
      </c>
      <c r="AG23" s="2">
        <f t="shared" si="0"/>
        <v>28</v>
      </c>
      <c r="AH23" s="2">
        <f t="shared" si="0"/>
        <v>29</v>
      </c>
      <c r="AI23" s="2">
        <f t="shared" si="0"/>
        <v>30</v>
      </c>
      <c r="AJ23" s="2">
        <f t="shared" si="0"/>
        <v>31</v>
      </c>
      <c r="AK23" s="2">
        <f t="shared" si="0"/>
        <v>32</v>
      </c>
      <c r="AL23" s="2">
        <f t="shared" si="0"/>
        <v>33</v>
      </c>
      <c r="AM23" s="2">
        <f t="shared" si="0"/>
        <v>34</v>
      </c>
      <c r="AN23" s="2">
        <f t="shared" si="0"/>
        <v>35</v>
      </c>
      <c r="AO23" s="2">
        <f t="shared" si="0"/>
        <v>36</v>
      </c>
      <c r="AP23" s="2">
        <f t="shared" si="0"/>
        <v>37</v>
      </c>
      <c r="AQ23" s="2">
        <f t="shared" si="0"/>
        <v>38</v>
      </c>
      <c r="AR23" s="2">
        <f t="shared" si="0"/>
        <v>39</v>
      </c>
      <c r="AS23" s="2">
        <f t="shared" si="0"/>
        <v>40</v>
      </c>
      <c r="AT23" s="2">
        <f t="shared" si="0"/>
        <v>41</v>
      </c>
      <c r="AU23" s="2">
        <f t="shared" si="0"/>
        <v>42</v>
      </c>
      <c r="AV23" s="2">
        <f t="shared" si="0"/>
        <v>43</v>
      </c>
      <c r="AW23" s="2">
        <f t="shared" si="0"/>
        <v>44</v>
      </c>
      <c r="AX23" s="2">
        <f t="shared" si="0"/>
        <v>45</v>
      </c>
      <c r="AY23" s="2">
        <f t="shared" si="0"/>
        <v>46</v>
      </c>
      <c r="AZ23" s="2">
        <f t="shared" si="0"/>
        <v>47</v>
      </c>
      <c r="BA23" s="2">
        <f t="shared" si="0"/>
        <v>48</v>
      </c>
      <c r="BB23" s="2">
        <f t="shared" si="0"/>
        <v>49</v>
      </c>
      <c r="BC23" s="2">
        <f t="shared" si="0"/>
        <v>50</v>
      </c>
      <c r="BD23" s="2">
        <f t="shared" si="0"/>
        <v>51</v>
      </c>
      <c r="BE23" s="2">
        <f t="shared" si="0"/>
        <v>52</v>
      </c>
      <c r="BF23" s="2">
        <f t="shared" si="0"/>
        <v>53</v>
      </c>
      <c r="BG23" s="2">
        <f t="shared" si="0"/>
        <v>54</v>
      </c>
      <c r="BH23" s="2">
        <f t="shared" si="0"/>
        <v>55</v>
      </c>
      <c r="BI23" s="2">
        <f t="shared" si="0"/>
        <v>56</v>
      </c>
      <c r="BJ23" s="2">
        <f t="shared" si="0"/>
        <v>57</v>
      </c>
      <c r="BK23" s="2">
        <f t="shared" si="0"/>
        <v>58</v>
      </c>
      <c r="BL23" s="2">
        <f t="shared" si="0"/>
        <v>59</v>
      </c>
      <c r="BM23" s="2">
        <f t="shared" si="0"/>
        <v>60</v>
      </c>
      <c r="BN23" s="2">
        <f t="shared" si="0"/>
        <v>61</v>
      </c>
      <c r="BO23" s="2">
        <f t="shared" si="0"/>
        <v>62</v>
      </c>
      <c r="BP23" s="2">
        <f t="shared" si="0"/>
        <v>63</v>
      </c>
      <c r="BQ23" s="2">
        <f t="shared" si="0"/>
        <v>64</v>
      </c>
      <c r="BR23" s="2">
        <f t="shared" si="0"/>
        <v>65</v>
      </c>
      <c r="BS23" s="2">
        <f t="shared" si="0"/>
        <v>66</v>
      </c>
      <c r="BT23" s="2">
        <f t="shared" ref="BT23:EE23" si="1">BS23+1</f>
        <v>67</v>
      </c>
      <c r="BU23" s="2">
        <f t="shared" si="1"/>
        <v>68</v>
      </c>
      <c r="BV23" s="2">
        <f t="shared" si="1"/>
        <v>69</v>
      </c>
      <c r="BW23" s="2">
        <f t="shared" si="1"/>
        <v>70</v>
      </c>
      <c r="BX23" s="2">
        <f t="shared" si="1"/>
        <v>71</v>
      </c>
      <c r="BY23" s="2">
        <f t="shared" si="1"/>
        <v>72</v>
      </c>
      <c r="BZ23" s="2">
        <f t="shared" si="1"/>
        <v>73</v>
      </c>
      <c r="CA23" s="2">
        <f t="shared" si="1"/>
        <v>74</v>
      </c>
      <c r="CB23" s="2">
        <f t="shared" si="1"/>
        <v>75</v>
      </c>
      <c r="CC23" s="2">
        <f t="shared" si="1"/>
        <v>76</v>
      </c>
      <c r="CD23" s="2">
        <f t="shared" si="1"/>
        <v>77</v>
      </c>
      <c r="CE23" s="2">
        <f t="shared" si="1"/>
        <v>78</v>
      </c>
      <c r="CF23" s="2">
        <f t="shared" si="1"/>
        <v>79</v>
      </c>
      <c r="CG23" s="2">
        <f t="shared" si="1"/>
        <v>80</v>
      </c>
      <c r="CH23" s="2">
        <f t="shared" si="1"/>
        <v>81</v>
      </c>
      <c r="CI23" s="2">
        <f t="shared" si="1"/>
        <v>82</v>
      </c>
      <c r="CJ23" s="2">
        <f t="shared" si="1"/>
        <v>83</v>
      </c>
      <c r="CK23" s="2">
        <f t="shared" si="1"/>
        <v>84</v>
      </c>
      <c r="CL23" s="2">
        <f t="shared" si="1"/>
        <v>85</v>
      </c>
      <c r="CM23" s="2">
        <f t="shared" si="1"/>
        <v>86</v>
      </c>
      <c r="CN23" s="2">
        <f t="shared" si="1"/>
        <v>87</v>
      </c>
      <c r="CO23" s="2">
        <f t="shared" si="1"/>
        <v>88</v>
      </c>
      <c r="CP23" s="2">
        <f t="shared" si="1"/>
        <v>89</v>
      </c>
      <c r="CQ23" s="2">
        <f t="shared" si="1"/>
        <v>90</v>
      </c>
      <c r="CR23" s="2">
        <f t="shared" si="1"/>
        <v>91</v>
      </c>
      <c r="CS23" s="2">
        <f t="shared" si="1"/>
        <v>92</v>
      </c>
      <c r="CT23" s="2">
        <f t="shared" si="1"/>
        <v>93</v>
      </c>
      <c r="CU23" s="2">
        <f t="shared" si="1"/>
        <v>94</v>
      </c>
      <c r="CV23" s="2">
        <f t="shared" si="1"/>
        <v>95</v>
      </c>
      <c r="CW23" s="2">
        <f t="shared" si="1"/>
        <v>96</v>
      </c>
      <c r="CX23" s="2">
        <f t="shared" si="1"/>
        <v>97</v>
      </c>
      <c r="CY23" s="2">
        <f t="shared" si="1"/>
        <v>98</v>
      </c>
      <c r="CZ23" s="2">
        <f t="shared" si="1"/>
        <v>99</v>
      </c>
      <c r="DA23" s="2">
        <f t="shared" si="1"/>
        <v>100</v>
      </c>
      <c r="DB23" s="2">
        <f t="shared" si="1"/>
        <v>101</v>
      </c>
      <c r="DC23" s="2">
        <f t="shared" si="1"/>
        <v>102</v>
      </c>
      <c r="DD23" s="2">
        <f t="shared" si="1"/>
        <v>103</v>
      </c>
      <c r="DE23" s="2">
        <f t="shared" si="1"/>
        <v>104</v>
      </c>
      <c r="DF23" s="2">
        <f t="shared" si="1"/>
        <v>105</v>
      </c>
      <c r="DG23" s="2">
        <f t="shared" si="1"/>
        <v>106</v>
      </c>
      <c r="DH23" s="2">
        <f t="shared" si="1"/>
        <v>107</v>
      </c>
      <c r="DI23" s="2">
        <f t="shared" si="1"/>
        <v>108</v>
      </c>
      <c r="DJ23" s="2">
        <f t="shared" si="1"/>
        <v>109</v>
      </c>
      <c r="DK23" s="2">
        <f t="shared" si="1"/>
        <v>110</v>
      </c>
      <c r="DL23" s="2">
        <f t="shared" si="1"/>
        <v>111</v>
      </c>
      <c r="DM23" s="2">
        <f t="shared" si="1"/>
        <v>112</v>
      </c>
      <c r="DN23" s="2">
        <f t="shared" si="1"/>
        <v>113</v>
      </c>
      <c r="DO23" s="2">
        <f t="shared" si="1"/>
        <v>114</v>
      </c>
      <c r="DP23" s="2">
        <f t="shared" si="1"/>
        <v>115</v>
      </c>
      <c r="DQ23" s="2">
        <f t="shared" si="1"/>
        <v>116</v>
      </c>
      <c r="DR23" s="2">
        <f t="shared" si="1"/>
        <v>117</v>
      </c>
      <c r="DS23" s="2">
        <f t="shared" si="1"/>
        <v>118</v>
      </c>
      <c r="DT23" s="2">
        <f t="shared" si="1"/>
        <v>119</v>
      </c>
      <c r="DU23" s="2">
        <f t="shared" si="1"/>
        <v>120</v>
      </c>
      <c r="DV23" s="2">
        <f t="shared" si="1"/>
        <v>121</v>
      </c>
      <c r="DW23" s="2">
        <f t="shared" si="1"/>
        <v>122</v>
      </c>
      <c r="DX23" s="2">
        <f t="shared" si="1"/>
        <v>123</v>
      </c>
      <c r="DY23" s="2">
        <f t="shared" si="1"/>
        <v>124</v>
      </c>
      <c r="DZ23" s="2">
        <f t="shared" si="1"/>
        <v>125</v>
      </c>
      <c r="EA23" s="2">
        <f t="shared" si="1"/>
        <v>126</v>
      </c>
      <c r="EB23" s="2">
        <f t="shared" si="1"/>
        <v>127</v>
      </c>
      <c r="EC23" s="2">
        <f t="shared" si="1"/>
        <v>128</v>
      </c>
      <c r="ED23" s="2">
        <f t="shared" si="1"/>
        <v>129</v>
      </c>
      <c r="EE23" s="2">
        <f t="shared" si="1"/>
        <v>130</v>
      </c>
      <c r="EF23" s="2">
        <f t="shared" ref="EF23:GQ23" si="2">EE23+1</f>
        <v>131</v>
      </c>
      <c r="EG23" s="2">
        <f t="shared" si="2"/>
        <v>132</v>
      </c>
      <c r="EH23" s="2">
        <f t="shared" si="2"/>
        <v>133</v>
      </c>
      <c r="EI23" s="2">
        <f t="shared" si="2"/>
        <v>134</v>
      </c>
      <c r="EJ23" s="2">
        <f t="shared" si="2"/>
        <v>135</v>
      </c>
      <c r="EK23" s="2">
        <f t="shared" si="2"/>
        <v>136</v>
      </c>
      <c r="EL23" s="2">
        <f t="shared" si="2"/>
        <v>137</v>
      </c>
      <c r="EM23" s="2">
        <f t="shared" si="2"/>
        <v>138</v>
      </c>
      <c r="EN23" s="2">
        <f t="shared" si="2"/>
        <v>139</v>
      </c>
      <c r="EO23" s="2">
        <f t="shared" si="2"/>
        <v>140</v>
      </c>
      <c r="EP23" s="2">
        <f t="shared" si="2"/>
        <v>141</v>
      </c>
      <c r="EQ23" s="2">
        <f t="shared" si="2"/>
        <v>142</v>
      </c>
      <c r="ER23" s="2">
        <f t="shared" si="2"/>
        <v>143</v>
      </c>
      <c r="ES23" s="2">
        <f t="shared" si="2"/>
        <v>144</v>
      </c>
      <c r="ET23" s="2">
        <f t="shared" si="2"/>
        <v>145</v>
      </c>
      <c r="EU23" s="2">
        <f t="shared" si="2"/>
        <v>146</v>
      </c>
      <c r="EV23" s="2">
        <f t="shared" si="2"/>
        <v>147</v>
      </c>
      <c r="EW23" s="2">
        <f t="shared" si="2"/>
        <v>148</v>
      </c>
      <c r="EX23" s="2">
        <f t="shared" si="2"/>
        <v>149</v>
      </c>
      <c r="EY23" s="2">
        <f t="shared" si="2"/>
        <v>150</v>
      </c>
      <c r="EZ23" s="2">
        <f t="shared" si="2"/>
        <v>151</v>
      </c>
      <c r="FA23" s="2">
        <f t="shared" si="2"/>
        <v>152</v>
      </c>
      <c r="FB23" s="2">
        <f t="shared" si="2"/>
        <v>153</v>
      </c>
      <c r="FC23" s="2">
        <f t="shared" si="2"/>
        <v>154</v>
      </c>
      <c r="FD23" s="2">
        <f t="shared" si="2"/>
        <v>155</v>
      </c>
      <c r="FE23" s="2">
        <f t="shared" si="2"/>
        <v>156</v>
      </c>
      <c r="FF23" s="2">
        <f t="shared" si="2"/>
        <v>157</v>
      </c>
      <c r="FG23" s="2">
        <f t="shared" si="2"/>
        <v>158</v>
      </c>
      <c r="FH23" s="2">
        <f t="shared" si="2"/>
        <v>159</v>
      </c>
      <c r="FI23" s="2">
        <f t="shared" si="2"/>
        <v>160</v>
      </c>
      <c r="FJ23" s="2">
        <f t="shared" si="2"/>
        <v>161</v>
      </c>
      <c r="FK23" s="2">
        <f t="shared" si="2"/>
        <v>162</v>
      </c>
      <c r="FL23" s="2">
        <f t="shared" si="2"/>
        <v>163</v>
      </c>
      <c r="FM23" s="2">
        <f t="shared" si="2"/>
        <v>164</v>
      </c>
      <c r="FN23" s="2">
        <f t="shared" si="2"/>
        <v>165</v>
      </c>
      <c r="FO23" s="2">
        <f t="shared" si="2"/>
        <v>166</v>
      </c>
      <c r="FP23" s="2">
        <f t="shared" si="2"/>
        <v>167</v>
      </c>
      <c r="FQ23" s="2">
        <f t="shared" si="2"/>
        <v>168</v>
      </c>
      <c r="FR23" s="2">
        <f t="shared" si="2"/>
        <v>169</v>
      </c>
      <c r="FS23" s="2">
        <f t="shared" si="2"/>
        <v>170</v>
      </c>
      <c r="FT23" s="2">
        <f t="shared" si="2"/>
        <v>171</v>
      </c>
      <c r="FU23" s="2">
        <f t="shared" si="2"/>
        <v>172</v>
      </c>
      <c r="FV23" s="2">
        <f t="shared" si="2"/>
        <v>173</v>
      </c>
      <c r="FW23" s="2">
        <f t="shared" si="2"/>
        <v>174</v>
      </c>
      <c r="FX23" s="2">
        <f t="shared" si="2"/>
        <v>175</v>
      </c>
      <c r="FY23" s="2">
        <f t="shared" si="2"/>
        <v>176</v>
      </c>
      <c r="FZ23" s="2">
        <f t="shared" si="2"/>
        <v>177</v>
      </c>
      <c r="GA23" s="2">
        <f t="shared" si="2"/>
        <v>178</v>
      </c>
      <c r="GB23" s="2">
        <f t="shared" si="2"/>
        <v>179</v>
      </c>
      <c r="GC23" s="2">
        <f t="shared" si="2"/>
        <v>180</v>
      </c>
      <c r="GD23" s="2">
        <f t="shared" si="2"/>
        <v>181</v>
      </c>
      <c r="GE23" s="2">
        <f t="shared" si="2"/>
        <v>182</v>
      </c>
      <c r="GF23" s="2">
        <f t="shared" si="2"/>
        <v>183</v>
      </c>
      <c r="GG23" s="2">
        <f t="shared" si="2"/>
        <v>184</v>
      </c>
      <c r="GH23" s="2">
        <f t="shared" si="2"/>
        <v>185</v>
      </c>
      <c r="GI23" s="2">
        <f t="shared" si="2"/>
        <v>186</v>
      </c>
      <c r="GJ23" s="2">
        <f t="shared" si="2"/>
        <v>187</v>
      </c>
      <c r="GK23" s="2">
        <f t="shared" si="2"/>
        <v>188</v>
      </c>
      <c r="GL23" s="2">
        <f t="shared" si="2"/>
        <v>189</v>
      </c>
      <c r="GM23" s="2">
        <f t="shared" si="2"/>
        <v>190</v>
      </c>
      <c r="GN23" s="2">
        <f t="shared" si="2"/>
        <v>191</v>
      </c>
      <c r="GO23" s="2">
        <f t="shared" si="2"/>
        <v>192</v>
      </c>
      <c r="GP23" s="2">
        <f t="shared" si="2"/>
        <v>193</v>
      </c>
      <c r="GQ23" s="2">
        <f t="shared" si="2"/>
        <v>194</v>
      </c>
      <c r="GR23" s="2">
        <f t="shared" ref="GR23:JC23" si="3">GQ23+1</f>
        <v>195</v>
      </c>
      <c r="GS23" s="2">
        <f t="shared" si="3"/>
        <v>196</v>
      </c>
      <c r="GT23" s="2">
        <f t="shared" si="3"/>
        <v>197</v>
      </c>
      <c r="GU23" s="2">
        <f t="shared" si="3"/>
        <v>198</v>
      </c>
      <c r="GV23" s="2">
        <f t="shared" si="3"/>
        <v>199</v>
      </c>
      <c r="GW23" s="2">
        <f t="shared" si="3"/>
        <v>200</v>
      </c>
      <c r="GX23" s="2">
        <f t="shared" si="3"/>
        <v>201</v>
      </c>
      <c r="GY23" s="2">
        <f t="shared" si="3"/>
        <v>202</v>
      </c>
      <c r="GZ23" s="2">
        <f t="shared" si="3"/>
        <v>203</v>
      </c>
      <c r="HA23" s="2">
        <f t="shared" si="3"/>
        <v>204</v>
      </c>
      <c r="HB23" s="2">
        <f t="shared" si="3"/>
        <v>205</v>
      </c>
      <c r="HC23" s="2">
        <f t="shared" si="3"/>
        <v>206</v>
      </c>
      <c r="HD23" s="2">
        <f t="shared" si="3"/>
        <v>207</v>
      </c>
      <c r="HE23" s="2">
        <f t="shared" si="3"/>
        <v>208</v>
      </c>
      <c r="HF23" s="2">
        <f t="shared" si="3"/>
        <v>209</v>
      </c>
      <c r="HG23" s="2">
        <f t="shared" si="3"/>
        <v>210</v>
      </c>
      <c r="HH23" s="2">
        <f t="shared" si="3"/>
        <v>211</v>
      </c>
      <c r="HI23" s="2">
        <f t="shared" si="3"/>
        <v>212</v>
      </c>
      <c r="HJ23" s="2">
        <f t="shared" si="3"/>
        <v>213</v>
      </c>
      <c r="HK23" s="2">
        <f t="shared" si="3"/>
        <v>214</v>
      </c>
      <c r="HL23" s="2">
        <f t="shared" si="3"/>
        <v>215</v>
      </c>
      <c r="HM23" s="2">
        <f t="shared" si="3"/>
        <v>216</v>
      </c>
      <c r="HN23" s="2">
        <f t="shared" si="3"/>
        <v>217</v>
      </c>
      <c r="HO23" s="2">
        <f t="shared" si="3"/>
        <v>218</v>
      </c>
      <c r="HP23" s="2">
        <f t="shared" si="3"/>
        <v>219</v>
      </c>
      <c r="HQ23" s="2">
        <f t="shared" si="3"/>
        <v>220</v>
      </c>
      <c r="HR23" s="2">
        <f t="shared" si="3"/>
        <v>221</v>
      </c>
      <c r="HS23" s="2">
        <f t="shared" si="3"/>
        <v>222</v>
      </c>
      <c r="HT23" s="2">
        <f t="shared" si="3"/>
        <v>223</v>
      </c>
      <c r="HU23" s="2">
        <f t="shared" si="3"/>
        <v>224</v>
      </c>
      <c r="HV23" s="2">
        <f t="shared" si="3"/>
        <v>225</v>
      </c>
      <c r="HW23" s="2">
        <f t="shared" si="3"/>
        <v>226</v>
      </c>
      <c r="HX23" s="2">
        <f t="shared" si="3"/>
        <v>227</v>
      </c>
      <c r="HY23" s="2">
        <f t="shared" si="3"/>
        <v>228</v>
      </c>
      <c r="HZ23" s="2">
        <f t="shared" si="3"/>
        <v>229</v>
      </c>
      <c r="IA23" s="2">
        <f t="shared" si="3"/>
        <v>230</v>
      </c>
      <c r="IB23" s="2">
        <f t="shared" si="3"/>
        <v>231</v>
      </c>
      <c r="IC23" s="2">
        <f t="shared" si="3"/>
        <v>232</v>
      </c>
      <c r="ID23" s="2">
        <f t="shared" si="3"/>
        <v>233</v>
      </c>
      <c r="IE23" s="2">
        <f t="shared" si="3"/>
        <v>234</v>
      </c>
      <c r="IF23" s="2">
        <f t="shared" si="3"/>
        <v>235</v>
      </c>
      <c r="IG23" s="2">
        <f t="shared" si="3"/>
        <v>236</v>
      </c>
      <c r="IH23" s="2">
        <f t="shared" si="3"/>
        <v>237</v>
      </c>
      <c r="II23" s="2">
        <f t="shared" si="3"/>
        <v>238</v>
      </c>
      <c r="IJ23" s="2">
        <f t="shared" si="3"/>
        <v>239</v>
      </c>
      <c r="IK23" s="2">
        <f t="shared" si="3"/>
        <v>240</v>
      </c>
      <c r="IL23" s="2">
        <f t="shared" si="3"/>
        <v>241</v>
      </c>
      <c r="IM23" s="2">
        <f t="shared" si="3"/>
        <v>242</v>
      </c>
      <c r="IN23" s="2">
        <f t="shared" si="3"/>
        <v>243</v>
      </c>
      <c r="IO23" s="2">
        <f t="shared" si="3"/>
        <v>244</v>
      </c>
      <c r="IP23" s="2">
        <f t="shared" si="3"/>
        <v>245</v>
      </c>
      <c r="IQ23" s="2">
        <f t="shared" si="3"/>
        <v>246</v>
      </c>
      <c r="IR23" s="2">
        <f t="shared" si="3"/>
        <v>247</v>
      </c>
      <c r="IS23" s="2">
        <f t="shared" si="3"/>
        <v>248</v>
      </c>
      <c r="IT23" s="2">
        <f t="shared" si="3"/>
        <v>249</v>
      </c>
      <c r="IU23" s="2">
        <f t="shared" si="3"/>
        <v>250</v>
      </c>
      <c r="IV23" s="2">
        <f t="shared" si="3"/>
        <v>251</v>
      </c>
      <c r="IW23" s="2">
        <f t="shared" si="3"/>
        <v>252</v>
      </c>
      <c r="IX23" s="2">
        <f t="shared" si="3"/>
        <v>253</v>
      </c>
      <c r="IY23" s="2">
        <f t="shared" si="3"/>
        <v>254</v>
      </c>
      <c r="IZ23" s="2">
        <f t="shared" si="3"/>
        <v>255</v>
      </c>
      <c r="JA23" s="2">
        <f t="shared" si="3"/>
        <v>256</v>
      </c>
      <c r="JB23" s="2">
        <f t="shared" si="3"/>
        <v>257</v>
      </c>
      <c r="JC23" s="2">
        <f t="shared" si="3"/>
        <v>258</v>
      </c>
      <c r="JD23" s="2">
        <f t="shared" ref="JD23:LO23" si="4">JC23+1</f>
        <v>259</v>
      </c>
      <c r="JE23" s="2">
        <f t="shared" si="4"/>
        <v>260</v>
      </c>
      <c r="JF23" s="2">
        <f t="shared" si="4"/>
        <v>261</v>
      </c>
      <c r="JG23" s="2">
        <f t="shared" si="4"/>
        <v>262</v>
      </c>
      <c r="JH23" s="2">
        <f t="shared" si="4"/>
        <v>263</v>
      </c>
      <c r="JI23" s="2">
        <f t="shared" si="4"/>
        <v>264</v>
      </c>
      <c r="JJ23" s="2">
        <f t="shared" si="4"/>
        <v>265</v>
      </c>
      <c r="JK23" s="2">
        <f t="shared" si="4"/>
        <v>266</v>
      </c>
      <c r="JL23" s="2">
        <f t="shared" si="4"/>
        <v>267</v>
      </c>
      <c r="JM23" s="2">
        <f t="shared" si="4"/>
        <v>268</v>
      </c>
      <c r="JN23" s="2">
        <f t="shared" si="4"/>
        <v>269</v>
      </c>
      <c r="JO23" s="2">
        <f t="shared" si="4"/>
        <v>270</v>
      </c>
      <c r="JP23" s="2">
        <f t="shared" si="4"/>
        <v>271</v>
      </c>
      <c r="JQ23" s="2">
        <f t="shared" si="4"/>
        <v>272</v>
      </c>
      <c r="JR23" s="2">
        <f t="shared" si="4"/>
        <v>273</v>
      </c>
      <c r="JS23" s="2">
        <f t="shared" si="4"/>
        <v>274</v>
      </c>
      <c r="JT23" s="2">
        <f t="shared" si="4"/>
        <v>275</v>
      </c>
      <c r="JU23" s="2">
        <f t="shared" si="4"/>
        <v>276</v>
      </c>
      <c r="JV23" s="2">
        <f t="shared" si="4"/>
        <v>277</v>
      </c>
      <c r="JW23" s="2">
        <f t="shared" si="4"/>
        <v>278</v>
      </c>
      <c r="JX23" s="2">
        <f t="shared" si="4"/>
        <v>279</v>
      </c>
      <c r="JY23" s="2">
        <f t="shared" si="4"/>
        <v>280</v>
      </c>
      <c r="JZ23" s="2">
        <f t="shared" si="4"/>
        <v>281</v>
      </c>
      <c r="KA23" s="2">
        <f t="shared" si="4"/>
        <v>282</v>
      </c>
      <c r="KB23" s="2">
        <f t="shared" si="4"/>
        <v>283</v>
      </c>
      <c r="KC23" s="2">
        <f t="shared" si="4"/>
        <v>284</v>
      </c>
      <c r="KD23" s="2">
        <f t="shared" si="4"/>
        <v>285</v>
      </c>
      <c r="KE23" s="2">
        <f t="shared" si="4"/>
        <v>286</v>
      </c>
      <c r="KF23" s="2">
        <f t="shared" si="4"/>
        <v>287</v>
      </c>
      <c r="KG23" s="2">
        <f t="shared" si="4"/>
        <v>288</v>
      </c>
      <c r="KH23" s="2">
        <f t="shared" si="4"/>
        <v>289</v>
      </c>
      <c r="KI23" s="2">
        <f t="shared" si="4"/>
        <v>290</v>
      </c>
      <c r="KJ23" s="2">
        <f t="shared" si="4"/>
        <v>291</v>
      </c>
      <c r="KK23" s="2">
        <f t="shared" si="4"/>
        <v>292</v>
      </c>
      <c r="KL23" s="2">
        <f t="shared" si="4"/>
        <v>293</v>
      </c>
      <c r="KM23" s="2">
        <f t="shared" si="4"/>
        <v>294</v>
      </c>
      <c r="KN23" s="2">
        <f t="shared" si="4"/>
        <v>295</v>
      </c>
      <c r="KO23" s="2">
        <f t="shared" si="4"/>
        <v>296</v>
      </c>
      <c r="KP23" s="2">
        <f t="shared" si="4"/>
        <v>297</v>
      </c>
      <c r="KQ23" s="2">
        <f t="shared" si="4"/>
        <v>298</v>
      </c>
      <c r="KR23" s="2">
        <f t="shared" si="4"/>
        <v>299</v>
      </c>
      <c r="KS23" s="2">
        <f t="shared" si="4"/>
        <v>300</v>
      </c>
      <c r="KT23" s="2">
        <f t="shared" si="4"/>
        <v>301</v>
      </c>
      <c r="KU23" s="2">
        <f t="shared" si="4"/>
        <v>302</v>
      </c>
      <c r="KV23" s="2">
        <f t="shared" si="4"/>
        <v>303</v>
      </c>
      <c r="KW23" s="2">
        <f t="shared" si="4"/>
        <v>304</v>
      </c>
      <c r="KX23" s="2">
        <f t="shared" si="4"/>
        <v>305</v>
      </c>
      <c r="KY23" s="2">
        <f t="shared" si="4"/>
        <v>306</v>
      </c>
      <c r="KZ23" s="2">
        <f t="shared" si="4"/>
        <v>307</v>
      </c>
      <c r="LA23" s="2">
        <f t="shared" si="4"/>
        <v>308</v>
      </c>
      <c r="LB23" s="2">
        <f t="shared" si="4"/>
        <v>309</v>
      </c>
      <c r="LC23" s="2">
        <f t="shared" si="4"/>
        <v>310</v>
      </c>
      <c r="LD23" s="2">
        <f t="shared" si="4"/>
        <v>311</v>
      </c>
      <c r="LE23" s="2">
        <f t="shared" si="4"/>
        <v>312</v>
      </c>
      <c r="LF23" s="2">
        <f t="shared" si="4"/>
        <v>313</v>
      </c>
      <c r="LG23" s="2">
        <f t="shared" si="4"/>
        <v>314</v>
      </c>
      <c r="LH23" s="2">
        <f t="shared" si="4"/>
        <v>315</v>
      </c>
      <c r="LI23" s="2">
        <f t="shared" si="4"/>
        <v>316</v>
      </c>
      <c r="LJ23" s="2">
        <f t="shared" si="4"/>
        <v>317</v>
      </c>
      <c r="LK23" s="2">
        <f t="shared" si="4"/>
        <v>318</v>
      </c>
      <c r="LL23" s="2">
        <f t="shared" si="4"/>
        <v>319</v>
      </c>
      <c r="LM23" s="2">
        <f t="shared" si="4"/>
        <v>320</v>
      </c>
      <c r="LN23" s="2">
        <f t="shared" si="4"/>
        <v>321</v>
      </c>
      <c r="LO23" s="2">
        <f t="shared" si="4"/>
        <v>322</v>
      </c>
      <c r="LP23" s="2">
        <f t="shared" ref="LP23:OA23" si="5">LO23+1</f>
        <v>323</v>
      </c>
      <c r="LQ23" s="2">
        <f t="shared" si="5"/>
        <v>324</v>
      </c>
      <c r="LR23" s="2">
        <f t="shared" si="5"/>
        <v>325</v>
      </c>
      <c r="LS23" s="2">
        <f t="shared" si="5"/>
        <v>326</v>
      </c>
      <c r="LT23" s="2">
        <f t="shared" si="5"/>
        <v>327</v>
      </c>
      <c r="LU23" s="2">
        <f t="shared" si="5"/>
        <v>328</v>
      </c>
      <c r="LV23" s="2">
        <f t="shared" si="5"/>
        <v>329</v>
      </c>
      <c r="LW23" s="2">
        <f t="shared" si="5"/>
        <v>330</v>
      </c>
      <c r="LX23" s="2">
        <f t="shared" si="5"/>
        <v>331</v>
      </c>
      <c r="LY23" s="2">
        <f t="shared" si="5"/>
        <v>332</v>
      </c>
      <c r="LZ23" s="2">
        <f t="shared" si="5"/>
        <v>333</v>
      </c>
      <c r="MA23" s="2">
        <f t="shared" si="5"/>
        <v>334</v>
      </c>
      <c r="MB23" s="2">
        <f t="shared" si="5"/>
        <v>335</v>
      </c>
      <c r="MC23" s="2">
        <f t="shared" si="5"/>
        <v>336</v>
      </c>
      <c r="MD23" s="2">
        <f t="shared" si="5"/>
        <v>337</v>
      </c>
      <c r="ME23" s="2">
        <f t="shared" si="5"/>
        <v>338</v>
      </c>
      <c r="MF23" s="2">
        <f t="shared" si="5"/>
        <v>339</v>
      </c>
      <c r="MG23" s="2">
        <f t="shared" si="5"/>
        <v>340</v>
      </c>
      <c r="MH23" s="2">
        <f t="shared" si="5"/>
        <v>341</v>
      </c>
      <c r="MI23" s="2">
        <f t="shared" si="5"/>
        <v>342</v>
      </c>
      <c r="MJ23" s="2">
        <f t="shared" si="5"/>
        <v>343</v>
      </c>
      <c r="MK23" s="2">
        <f t="shared" si="5"/>
        <v>344</v>
      </c>
      <c r="ML23" s="2">
        <f t="shared" si="5"/>
        <v>345</v>
      </c>
      <c r="MM23" s="2">
        <f t="shared" si="5"/>
        <v>346</v>
      </c>
      <c r="MN23" s="2">
        <f t="shared" si="5"/>
        <v>347</v>
      </c>
      <c r="MO23" s="2">
        <f t="shared" si="5"/>
        <v>348</v>
      </c>
      <c r="MP23" s="2">
        <f t="shared" si="5"/>
        <v>349</v>
      </c>
      <c r="MQ23" s="2">
        <f t="shared" si="5"/>
        <v>350</v>
      </c>
      <c r="MR23" s="2">
        <f t="shared" si="5"/>
        <v>351</v>
      </c>
      <c r="MS23" s="2">
        <f t="shared" si="5"/>
        <v>352</v>
      </c>
      <c r="MT23" s="2">
        <f t="shared" si="5"/>
        <v>353</v>
      </c>
      <c r="MU23" s="2">
        <f t="shared" si="5"/>
        <v>354</v>
      </c>
      <c r="MV23" s="2">
        <f t="shared" si="5"/>
        <v>355</v>
      </c>
      <c r="MW23" s="2">
        <f t="shared" si="5"/>
        <v>356</v>
      </c>
      <c r="MX23" s="2">
        <f t="shared" si="5"/>
        <v>357</v>
      </c>
      <c r="MY23" s="2">
        <f t="shared" si="5"/>
        <v>358</v>
      </c>
      <c r="MZ23" s="2">
        <f t="shared" si="5"/>
        <v>359</v>
      </c>
      <c r="NA23" s="2">
        <f t="shared" si="5"/>
        <v>360</v>
      </c>
      <c r="NB23" s="2">
        <f t="shared" si="5"/>
        <v>361</v>
      </c>
      <c r="NC23" s="2">
        <f t="shared" si="5"/>
        <v>362</v>
      </c>
      <c r="ND23" s="2">
        <f t="shared" si="5"/>
        <v>363</v>
      </c>
      <c r="NE23" s="2">
        <f t="shared" si="5"/>
        <v>364</v>
      </c>
      <c r="NF23" s="2">
        <f t="shared" si="5"/>
        <v>365</v>
      </c>
      <c r="NG23" s="2">
        <f t="shared" si="5"/>
        <v>366</v>
      </c>
      <c r="NH23" s="2">
        <f t="shared" si="5"/>
        <v>367</v>
      </c>
      <c r="NI23" s="2">
        <f t="shared" si="5"/>
        <v>368</v>
      </c>
      <c r="NJ23" s="2">
        <f t="shared" si="5"/>
        <v>369</v>
      </c>
      <c r="NK23" s="2">
        <f t="shared" si="5"/>
        <v>370</v>
      </c>
      <c r="NL23" s="2">
        <f t="shared" si="5"/>
        <v>371</v>
      </c>
      <c r="NM23" s="2">
        <f t="shared" si="5"/>
        <v>372</v>
      </c>
      <c r="NN23" s="2">
        <f t="shared" si="5"/>
        <v>373</v>
      </c>
      <c r="NO23" s="2">
        <f t="shared" si="5"/>
        <v>374</v>
      </c>
      <c r="NP23" s="2">
        <f t="shared" si="5"/>
        <v>375</v>
      </c>
      <c r="NQ23" s="2">
        <f t="shared" si="5"/>
        <v>376</v>
      </c>
      <c r="NR23" s="2">
        <f t="shared" si="5"/>
        <v>377</v>
      </c>
      <c r="NS23" s="2">
        <f t="shared" si="5"/>
        <v>378</v>
      </c>
      <c r="NT23" s="2">
        <f t="shared" si="5"/>
        <v>379</v>
      </c>
      <c r="NU23" s="2">
        <f t="shared" si="5"/>
        <v>380</v>
      </c>
      <c r="NV23" s="2">
        <f t="shared" si="5"/>
        <v>381</v>
      </c>
      <c r="NW23" s="2">
        <f t="shared" si="5"/>
        <v>382</v>
      </c>
      <c r="NX23" s="2">
        <f t="shared" si="5"/>
        <v>383</v>
      </c>
      <c r="NY23" s="2">
        <f t="shared" si="5"/>
        <v>384</v>
      </c>
      <c r="NZ23" s="2">
        <f t="shared" si="5"/>
        <v>385</v>
      </c>
      <c r="OA23" s="2">
        <f t="shared" si="5"/>
        <v>386</v>
      </c>
      <c r="OB23" s="2">
        <f t="shared" ref="OB23:QM23" si="6">OA23+1</f>
        <v>387</v>
      </c>
      <c r="OC23" s="2">
        <f t="shared" si="6"/>
        <v>388</v>
      </c>
      <c r="OD23" s="2">
        <f t="shared" si="6"/>
        <v>389</v>
      </c>
      <c r="OE23" s="2">
        <f t="shared" si="6"/>
        <v>390</v>
      </c>
      <c r="OF23" s="2">
        <f t="shared" si="6"/>
        <v>391</v>
      </c>
      <c r="OG23" s="2">
        <f t="shared" si="6"/>
        <v>392</v>
      </c>
      <c r="OH23" s="2">
        <f t="shared" si="6"/>
        <v>393</v>
      </c>
      <c r="OI23" s="2">
        <f t="shared" si="6"/>
        <v>394</v>
      </c>
      <c r="OJ23" s="2">
        <f t="shared" si="6"/>
        <v>395</v>
      </c>
      <c r="OK23" s="2">
        <f t="shared" si="6"/>
        <v>396</v>
      </c>
      <c r="OL23" s="2">
        <f t="shared" si="6"/>
        <v>397</v>
      </c>
      <c r="OM23" s="2">
        <f t="shared" si="6"/>
        <v>398</v>
      </c>
      <c r="ON23" s="2">
        <f t="shared" si="6"/>
        <v>399</v>
      </c>
      <c r="OO23" s="2">
        <f t="shared" si="6"/>
        <v>400</v>
      </c>
      <c r="OP23" s="2">
        <f t="shared" si="6"/>
        <v>401</v>
      </c>
      <c r="OQ23" s="2">
        <f t="shared" si="6"/>
        <v>402</v>
      </c>
      <c r="OR23" s="2">
        <f t="shared" si="6"/>
        <v>403</v>
      </c>
      <c r="OS23" s="2">
        <f t="shared" si="6"/>
        <v>404</v>
      </c>
      <c r="OT23" s="2">
        <f t="shared" si="6"/>
        <v>405</v>
      </c>
      <c r="OU23" s="2">
        <f t="shared" si="6"/>
        <v>406</v>
      </c>
      <c r="OV23" s="2">
        <f t="shared" si="6"/>
        <v>407</v>
      </c>
      <c r="OW23" s="2">
        <f t="shared" si="6"/>
        <v>408</v>
      </c>
      <c r="OX23" s="2">
        <f t="shared" si="6"/>
        <v>409</v>
      </c>
      <c r="OY23" s="2">
        <f t="shared" si="6"/>
        <v>410</v>
      </c>
      <c r="OZ23" s="2">
        <f t="shared" si="6"/>
        <v>411</v>
      </c>
      <c r="PA23" s="2">
        <f t="shared" si="6"/>
        <v>412</v>
      </c>
      <c r="PB23" s="2">
        <f t="shared" si="6"/>
        <v>413</v>
      </c>
      <c r="PC23" s="2">
        <f t="shared" si="6"/>
        <v>414</v>
      </c>
      <c r="PD23" s="2">
        <f t="shared" si="6"/>
        <v>415</v>
      </c>
      <c r="PE23" s="2">
        <f t="shared" si="6"/>
        <v>416</v>
      </c>
      <c r="PF23" s="2">
        <f t="shared" si="6"/>
        <v>417</v>
      </c>
      <c r="PG23" s="2">
        <f t="shared" si="6"/>
        <v>418</v>
      </c>
      <c r="PH23" s="2">
        <f t="shared" si="6"/>
        <v>419</v>
      </c>
      <c r="PI23" s="2">
        <f t="shared" si="6"/>
        <v>420</v>
      </c>
      <c r="PJ23" s="2">
        <f t="shared" si="6"/>
        <v>421</v>
      </c>
      <c r="PK23" s="2">
        <f t="shared" si="6"/>
        <v>422</v>
      </c>
      <c r="PL23" s="2">
        <f t="shared" si="6"/>
        <v>423</v>
      </c>
      <c r="PM23" s="2">
        <f t="shared" si="6"/>
        <v>424</v>
      </c>
      <c r="PN23" s="2">
        <f t="shared" si="6"/>
        <v>425</v>
      </c>
      <c r="PO23" s="2">
        <f t="shared" si="6"/>
        <v>426</v>
      </c>
      <c r="PP23" s="2">
        <f t="shared" si="6"/>
        <v>427</v>
      </c>
      <c r="PQ23" s="2">
        <f t="shared" si="6"/>
        <v>428</v>
      </c>
      <c r="PR23" s="2">
        <f t="shared" si="6"/>
        <v>429</v>
      </c>
      <c r="PS23" s="2">
        <f t="shared" si="6"/>
        <v>430</v>
      </c>
      <c r="PT23" s="2">
        <f t="shared" si="6"/>
        <v>431</v>
      </c>
      <c r="PU23" s="2">
        <f t="shared" si="6"/>
        <v>432</v>
      </c>
      <c r="PV23" s="2">
        <f t="shared" si="6"/>
        <v>433</v>
      </c>
      <c r="PW23" s="2">
        <f t="shared" si="6"/>
        <v>434</v>
      </c>
      <c r="PX23" s="2">
        <f t="shared" si="6"/>
        <v>435</v>
      </c>
      <c r="PY23" s="2">
        <f t="shared" si="6"/>
        <v>436</v>
      </c>
      <c r="PZ23" s="2">
        <f t="shared" si="6"/>
        <v>437</v>
      </c>
      <c r="QA23" s="2">
        <f t="shared" si="6"/>
        <v>438</v>
      </c>
      <c r="QB23" s="2">
        <f t="shared" si="6"/>
        <v>439</v>
      </c>
      <c r="QC23" s="2">
        <f t="shared" si="6"/>
        <v>440</v>
      </c>
      <c r="QD23" s="2">
        <f t="shared" si="6"/>
        <v>441</v>
      </c>
      <c r="QE23" s="2">
        <f t="shared" si="6"/>
        <v>442</v>
      </c>
      <c r="QF23" s="2">
        <f t="shared" si="6"/>
        <v>443</v>
      </c>
      <c r="QG23" s="2">
        <f t="shared" si="6"/>
        <v>444</v>
      </c>
      <c r="QH23" s="2">
        <f t="shared" si="6"/>
        <v>445</v>
      </c>
      <c r="QI23" s="2">
        <f t="shared" si="6"/>
        <v>446</v>
      </c>
      <c r="QJ23" s="2">
        <f t="shared" si="6"/>
        <v>447</v>
      </c>
      <c r="QK23" s="2">
        <f t="shared" si="6"/>
        <v>448</v>
      </c>
      <c r="QL23" s="2">
        <f t="shared" si="6"/>
        <v>449</v>
      </c>
      <c r="QM23" s="2">
        <f t="shared" si="6"/>
        <v>450</v>
      </c>
      <c r="QN23" s="2">
        <f t="shared" ref="QN23:SQ23" si="7">QM23+1</f>
        <v>451</v>
      </c>
      <c r="QO23" s="2">
        <f t="shared" si="7"/>
        <v>452</v>
      </c>
      <c r="QP23" s="2">
        <f t="shared" si="7"/>
        <v>453</v>
      </c>
      <c r="QQ23" s="2">
        <f t="shared" si="7"/>
        <v>454</v>
      </c>
      <c r="QR23" s="2">
        <f t="shared" si="7"/>
        <v>455</v>
      </c>
      <c r="QS23" s="2">
        <f t="shared" si="7"/>
        <v>456</v>
      </c>
      <c r="QT23" s="2">
        <f t="shared" si="7"/>
        <v>457</v>
      </c>
      <c r="QU23" s="2">
        <f t="shared" si="7"/>
        <v>458</v>
      </c>
      <c r="QV23" s="2">
        <f t="shared" si="7"/>
        <v>459</v>
      </c>
      <c r="QW23" s="2">
        <f t="shared" si="7"/>
        <v>460</v>
      </c>
      <c r="QX23" s="2">
        <f t="shared" si="7"/>
        <v>461</v>
      </c>
      <c r="QY23" s="2">
        <f t="shared" si="7"/>
        <v>462</v>
      </c>
      <c r="QZ23" s="2">
        <f t="shared" si="7"/>
        <v>463</v>
      </c>
      <c r="RA23" s="2">
        <f t="shared" si="7"/>
        <v>464</v>
      </c>
      <c r="RB23" s="2">
        <f t="shared" si="7"/>
        <v>465</v>
      </c>
      <c r="RC23" s="2">
        <f t="shared" si="7"/>
        <v>466</v>
      </c>
      <c r="RD23" s="2">
        <f t="shared" si="7"/>
        <v>467</v>
      </c>
      <c r="RE23" s="2">
        <f t="shared" si="7"/>
        <v>468</v>
      </c>
      <c r="RF23" s="2">
        <f t="shared" si="7"/>
        <v>469</v>
      </c>
      <c r="RG23" s="2">
        <f t="shared" si="7"/>
        <v>470</v>
      </c>
      <c r="RH23" s="2">
        <f t="shared" si="7"/>
        <v>471</v>
      </c>
      <c r="RI23" s="2">
        <f t="shared" si="7"/>
        <v>472</v>
      </c>
      <c r="RJ23" s="2">
        <f t="shared" si="7"/>
        <v>473</v>
      </c>
      <c r="RK23" s="2">
        <f t="shared" si="7"/>
        <v>474</v>
      </c>
      <c r="RL23" s="2">
        <f t="shared" si="7"/>
        <v>475</v>
      </c>
      <c r="RM23" s="2">
        <f t="shared" si="7"/>
        <v>476</v>
      </c>
      <c r="RN23" s="2">
        <f t="shared" si="7"/>
        <v>477</v>
      </c>
      <c r="RO23" s="2">
        <f t="shared" si="7"/>
        <v>478</v>
      </c>
      <c r="RP23" s="2">
        <f t="shared" si="7"/>
        <v>479</v>
      </c>
      <c r="RQ23" s="2">
        <f t="shared" si="7"/>
        <v>480</v>
      </c>
      <c r="RR23" s="2">
        <f t="shared" si="7"/>
        <v>481</v>
      </c>
      <c r="RS23" s="2">
        <f t="shared" si="7"/>
        <v>482</v>
      </c>
      <c r="RT23" s="2">
        <f t="shared" si="7"/>
        <v>483</v>
      </c>
      <c r="RU23" s="2">
        <f t="shared" si="7"/>
        <v>484</v>
      </c>
      <c r="RV23" s="2">
        <f t="shared" si="7"/>
        <v>485</v>
      </c>
      <c r="RW23" s="2">
        <f t="shared" si="7"/>
        <v>486</v>
      </c>
      <c r="RX23" s="2">
        <f t="shared" si="7"/>
        <v>487</v>
      </c>
      <c r="RY23" s="2">
        <f t="shared" si="7"/>
        <v>488</v>
      </c>
      <c r="RZ23" s="2">
        <f t="shared" si="7"/>
        <v>489</v>
      </c>
      <c r="SA23" s="2">
        <f t="shared" si="7"/>
        <v>490</v>
      </c>
      <c r="SB23" s="2">
        <f t="shared" si="7"/>
        <v>491</v>
      </c>
      <c r="SC23" s="2">
        <f t="shared" si="7"/>
        <v>492</v>
      </c>
      <c r="SD23" s="2">
        <f t="shared" si="7"/>
        <v>493</v>
      </c>
      <c r="SE23" s="2">
        <f t="shared" si="7"/>
        <v>494</v>
      </c>
      <c r="SF23" s="2">
        <f t="shared" si="7"/>
        <v>495</v>
      </c>
      <c r="SG23" s="2">
        <f t="shared" si="7"/>
        <v>496</v>
      </c>
      <c r="SH23" s="2">
        <f t="shared" si="7"/>
        <v>497</v>
      </c>
      <c r="SI23" s="2">
        <f t="shared" si="7"/>
        <v>498</v>
      </c>
      <c r="SJ23" s="2">
        <f t="shared" si="7"/>
        <v>499</v>
      </c>
      <c r="SK23" s="2">
        <f t="shared" si="7"/>
        <v>500</v>
      </c>
      <c r="SL23" s="2">
        <f t="shared" si="7"/>
        <v>501</v>
      </c>
      <c r="SM23" s="2">
        <f t="shared" si="7"/>
        <v>502</v>
      </c>
      <c r="SN23" s="2">
        <f t="shared" si="7"/>
        <v>503</v>
      </c>
      <c r="SO23" s="2">
        <f t="shared" si="7"/>
        <v>504</v>
      </c>
      <c r="SP23" s="2">
        <f t="shared" si="7"/>
        <v>505</v>
      </c>
      <c r="SQ23" s="2">
        <f t="shared" si="7"/>
        <v>506</v>
      </c>
    </row>
    <row r="24" spans="1:516" s="2" customFormat="1" x14ac:dyDescent="0.25">
      <c r="B24" s="2" t="s">
        <v>894</v>
      </c>
      <c r="C24" s="2" t="s">
        <v>1080</v>
      </c>
      <c r="D24" s="2" t="s">
        <v>765</v>
      </c>
      <c r="E24" s="2" t="s">
        <v>739</v>
      </c>
      <c r="F24" s="27">
        <f>_xll.BDH(D24,"px_last","-2AY",,"Dates=o","fill=C","sort=R","dir=H","cols=506;rows=1")</f>
        <v>44005</v>
      </c>
      <c r="G24" s="28">
        <v>44004</v>
      </c>
      <c r="H24" s="28">
        <v>44001</v>
      </c>
      <c r="I24" s="28">
        <v>44000</v>
      </c>
      <c r="J24" s="28">
        <v>43999</v>
      </c>
      <c r="K24" s="28">
        <v>43998</v>
      </c>
      <c r="L24" s="28">
        <v>43997</v>
      </c>
      <c r="M24" s="28">
        <v>43994</v>
      </c>
      <c r="N24" s="28">
        <v>43993</v>
      </c>
      <c r="O24" s="28">
        <v>43992</v>
      </c>
      <c r="P24" s="28">
        <v>43991</v>
      </c>
      <c r="Q24" s="28">
        <v>43990</v>
      </c>
      <c r="R24" s="28">
        <v>43987</v>
      </c>
      <c r="S24" s="28">
        <v>43986</v>
      </c>
      <c r="T24" s="28">
        <v>43985</v>
      </c>
      <c r="U24" s="28">
        <v>43984</v>
      </c>
      <c r="V24" s="28">
        <v>43983</v>
      </c>
      <c r="W24" s="28">
        <v>43980</v>
      </c>
      <c r="X24" s="28">
        <v>43979</v>
      </c>
      <c r="Y24" s="28">
        <v>43978</v>
      </c>
      <c r="Z24" s="28">
        <v>43977</v>
      </c>
      <c r="AA24" s="28">
        <v>43973</v>
      </c>
      <c r="AB24" s="28">
        <v>43972</v>
      </c>
      <c r="AC24" s="28">
        <v>43971</v>
      </c>
      <c r="AD24" s="28">
        <v>43970</v>
      </c>
      <c r="AE24" s="28">
        <v>43969</v>
      </c>
      <c r="AF24" s="28">
        <v>43966</v>
      </c>
      <c r="AG24" s="28">
        <v>43965</v>
      </c>
      <c r="AH24" s="28">
        <v>43964</v>
      </c>
      <c r="AI24" s="28">
        <v>43963</v>
      </c>
      <c r="AJ24" s="28">
        <v>43962</v>
      </c>
      <c r="AK24" s="28">
        <v>43958</v>
      </c>
      <c r="AL24" s="28">
        <v>43957</v>
      </c>
      <c r="AM24" s="28">
        <v>43956</v>
      </c>
      <c r="AN24" s="28">
        <v>43955</v>
      </c>
      <c r="AO24" s="28">
        <v>43952</v>
      </c>
      <c r="AP24" s="28">
        <v>43951</v>
      </c>
      <c r="AQ24" s="28">
        <v>43950</v>
      </c>
      <c r="AR24" s="28">
        <v>43949</v>
      </c>
      <c r="AS24" s="28">
        <v>43948</v>
      </c>
      <c r="AT24" s="28">
        <v>43945</v>
      </c>
      <c r="AU24" s="28">
        <v>43944</v>
      </c>
      <c r="AV24" s="28">
        <v>43943</v>
      </c>
      <c r="AW24" s="28">
        <v>43942</v>
      </c>
      <c r="AX24" s="28">
        <v>43941</v>
      </c>
      <c r="AY24" s="28">
        <v>43938</v>
      </c>
      <c r="AZ24" s="28">
        <v>43937</v>
      </c>
      <c r="BA24" s="28">
        <v>43936</v>
      </c>
      <c r="BB24" s="28">
        <v>43935</v>
      </c>
      <c r="BC24" s="28">
        <v>43930</v>
      </c>
      <c r="BD24" s="28">
        <v>43929</v>
      </c>
      <c r="BE24" s="28">
        <v>43928</v>
      </c>
      <c r="BF24" s="28">
        <v>43927</v>
      </c>
      <c r="BG24" s="28">
        <v>43924</v>
      </c>
      <c r="BH24" s="28">
        <v>43923</v>
      </c>
      <c r="BI24" s="28">
        <v>43922</v>
      </c>
      <c r="BJ24" s="28">
        <v>43921</v>
      </c>
      <c r="BK24" s="28">
        <v>43920</v>
      </c>
      <c r="BL24" s="28">
        <v>43917</v>
      </c>
      <c r="BM24" s="28">
        <v>43916</v>
      </c>
      <c r="BN24" s="28">
        <v>43915</v>
      </c>
      <c r="BO24" s="28">
        <v>43914</v>
      </c>
      <c r="BP24" s="28">
        <v>43913</v>
      </c>
      <c r="BQ24" s="28">
        <v>43910</v>
      </c>
      <c r="BR24" s="28">
        <v>43909</v>
      </c>
      <c r="BS24" s="28">
        <v>43908</v>
      </c>
      <c r="BT24" s="28">
        <v>43907</v>
      </c>
      <c r="BU24" s="28">
        <v>43906</v>
      </c>
      <c r="BV24" s="28">
        <v>43903</v>
      </c>
      <c r="BW24" s="28">
        <v>43902</v>
      </c>
      <c r="BX24" s="28">
        <v>43901</v>
      </c>
      <c r="BY24" s="28">
        <v>43900</v>
      </c>
      <c r="BZ24" s="28">
        <v>43899</v>
      </c>
      <c r="CA24" s="28">
        <v>43896</v>
      </c>
      <c r="CB24" s="28">
        <v>43895</v>
      </c>
      <c r="CC24" s="28">
        <v>43894</v>
      </c>
      <c r="CD24" s="28">
        <v>43893</v>
      </c>
      <c r="CE24" s="28">
        <v>43892</v>
      </c>
      <c r="CF24" s="28">
        <v>43889</v>
      </c>
      <c r="CG24" s="28">
        <v>43888</v>
      </c>
      <c r="CH24" s="28">
        <v>43887</v>
      </c>
      <c r="CI24" s="28">
        <v>43886</v>
      </c>
      <c r="CJ24" s="28">
        <v>43885</v>
      </c>
      <c r="CK24" s="28">
        <v>43882</v>
      </c>
      <c r="CL24" s="28">
        <v>43881</v>
      </c>
      <c r="CM24" s="28">
        <v>43880</v>
      </c>
      <c r="CN24" s="28">
        <v>43879</v>
      </c>
      <c r="CO24" s="28">
        <v>43878</v>
      </c>
      <c r="CP24" s="28">
        <v>43875</v>
      </c>
      <c r="CQ24" s="28">
        <v>43874</v>
      </c>
      <c r="CR24" s="28">
        <v>43873</v>
      </c>
      <c r="CS24" s="28">
        <v>43872</v>
      </c>
      <c r="CT24" s="28">
        <v>43871</v>
      </c>
      <c r="CU24" s="28">
        <v>43868</v>
      </c>
      <c r="CV24" s="28">
        <v>43867</v>
      </c>
      <c r="CW24" s="28">
        <v>43866</v>
      </c>
      <c r="CX24" s="28">
        <v>43865</v>
      </c>
      <c r="CY24" s="28">
        <v>43864</v>
      </c>
      <c r="CZ24" s="28">
        <v>43861</v>
      </c>
      <c r="DA24" s="28">
        <v>43860</v>
      </c>
      <c r="DB24" s="28">
        <v>43859</v>
      </c>
      <c r="DC24" s="28">
        <v>43858</v>
      </c>
      <c r="DD24" s="28">
        <v>43857</v>
      </c>
      <c r="DE24" s="28">
        <v>43854</v>
      </c>
      <c r="DF24" s="28">
        <v>43853</v>
      </c>
      <c r="DG24" s="28">
        <v>43852</v>
      </c>
      <c r="DH24" s="28">
        <v>43851</v>
      </c>
      <c r="DI24" s="28">
        <v>43850</v>
      </c>
      <c r="DJ24" s="28">
        <v>43847</v>
      </c>
      <c r="DK24" s="28">
        <v>43846</v>
      </c>
      <c r="DL24" s="28">
        <v>43845</v>
      </c>
      <c r="DM24" s="28">
        <v>43844</v>
      </c>
      <c r="DN24" s="28">
        <v>43843</v>
      </c>
      <c r="DO24" s="28">
        <v>43840</v>
      </c>
      <c r="DP24" s="28">
        <v>43839</v>
      </c>
      <c r="DQ24" s="28">
        <v>43838</v>
      </c>
      <c r="DR24" s="28">
        <v>43837</v>
      </c>
      <c r="DS24" s="28">
        <v>43836</v>
      </c>
      <c r="DT24" s="28">
        <v>43833</v>
      </c>
      <c r="DU24" s="28">
        <v>43832</v>
      </c>
      <c r="DV24" s="28">
        <v>43830</v>
      </c>
      <c r="DW24" s="28">
        <v>43829</v>
      </c>
      <c r="DX24" s="28">
        <v>43826</v>
      </c>
      <c r="DY24" s="28">
        <v>43823</v>
      </c>
      <c r="DZ24" s="28">
        <v>43822</v>
      </c>
      <c r="EA24" s="28">
        <v>43819</v>
      </c>
      <c r="EB24" s="28">
        <v>43818</v>
      </c>
      <c r="EC24" s="28">
        <v>43817</v>
      </c>
      <c r="ED24" s="28">
        <v>43816</v>
      </c>
      <c r="EE24" s="28">
        <v>43815</v>
      </c>
      <c r="EF24" s="28">
        <v>43812</v>
      </c>
      <c r="EG24" s="28">
        <v>43811</v>
      </c>
      <c r="EH24" s="28">
        <v>43810</v>
      </c>
      <c r="EI24" s="28">
        <v>43809</v>
      </c>
      <c r="EJ24" s="28">
        <v>43808</v>
      </c>
      <c r="EK24" s="28">
        <v>43805</v>
      </c>
      <c r="EL24" s="28">
        <v>43804</v>
      </c>
      <c r="EM24" s="28">
        <v>43803</v>
      </c>
      <c r="EN24" s="28">
        <v>43802</v>
      </c>
      <c r="EO24" s="28">
        <v>43801</v>
      </c>
      <c r="EP24" s="28">
        <v>43798</v>
      </c>
      <c r="EQ24" s="28">
        <v>43797</v>
      </c>
      <c r="ER24" s="28">
        <v>43796</v>
      </c>
      <c r="ES24" s="28">
        <v>43795</v>
      </c>
      <c r="ET24" s="28">
        <v>43794</v>
      </c>
      <c r="EU24" s="28">
        <v>43791</v>
      </c>
      <c r="EV24" s="28">
        <v>43790</v>
      </c>
      <c r="EW24" s="28">
        <v>43789</v>
      </c>
      <c r="EX24" s="28">
        <v>43788</v>
      </c>
      <c r="EY24" s="28">
        <v>43787</v>
      </c>
      <c r="EZ24" s="28">
        <v>43784</v>
      </c>
      <c r="FA24" s="28">
        <v>43783</v>
      </c>
      <c r="FB24" s="28">
        <v>43782</v>
      </c>
      <c r="FC24" s="28">
        <v>43781</v>
      </c>
      <c r="FD24" s="28">
        <v>43780</v>
      </c>
      <c r="FE24" s="28">
        <v>43777</v>
      </c>
      <c r="FF24" s="28">
        <v>43776</v>
      </c>
      <c r="FG24" s="28">
        <v>43775</v>
      </c>
      <c r="FH24" s="28">
        <v>43774</v>
      </c>
      <c r="FI24" s="28">
        <v>43773</v>
      </c>
      <c r="FJ24" s="28">
        <v>43770</v>
      </c>
      <c r="FK24" s="28">
        <v>43769</v>
      </c>
      <c r="FL24" s="28">
        <v>43768</v>
      </c>
      <c r="FM24" s="28">
        <v>43767</v>
      </c>
      <c r="FN24" s="28">
        <v>43766</v>
      </c>
      <c r="FO24" s="28">
        <v>43763</v>
      </c>
      <c r="FP24" s="28">
        <v>43762</v>
      </c>
      <c r="FQ24" s="28">
        <v>43761</v>
      </c>
      <c r="FR24" s="28">
        <v>43760</v>
      </c>
      <c r="FS24" s="28">
        <v>43759</v>
      </c>
      <c r="FT24" s="28">
        <v>43756</v>
      </c>
      <c r="FU24" s="28">
        <v>43755</v>
      </c>
      <c r="FV24" s="28">
        <v>43754</v>
      </c>
      <c r="FW24" s="28">
        <v>43753</v>
      </c>
      <c r="FX24" s="28">
        <v>43752</v>
      </c>
      <c r="FY24" s="28">
        <v>43749</v>
      </c>
      <c r="FZ24" s="28">
        <v>43748</v>
      </c>
      <c r="GA24" s="28">
        <v>43747</v>
      </c>
      <c r="GB24" s="28">
        <v>43746</v>
      </c>
      <c r="GC24" s="28">
        <v>43745</v>
      </c>
      <c r="GD24" s="28">
        <v>43742</v>
      </c>
      <c r="GE24" s="28">
        <v>43741</v>
      </c>
      <c r="GF24" s="28">
        <v>43740</v>
      </c>
      <c r="GG24" s="28">
        <v>43739</v>
      </c>
      <c r="GH24" s="28">
        <v>43738</v>
      </c>
      <c r="GI24" s="28">
        <v>43735</v>
      </c>
      <c r="GJ24" s="28">
        <v>43734</v>
      </c>
      <c r="GK24" s="28">
        <v>43733</v>
      </c>
      <c r="GL24" s="28">
        <v>43732</v>
      </c>
      <c r="GM24" s="28">
        <v>43731</v>
      </c>
      <c r="GN24" s="28">
        <v>43728</v>
      </c>
      <c r="GO24" s="28">
        <v>43727</v>
      </c>
      <c r="GP24" s="28">
        <v>43726</v>
      </c>
      <c r="GQ24" s="28">
        <v>43725</v>
      </c>
      <c r="GR24" s="28">
        <v>43724</v>
      </c>
      <c r="GS24" s="28">
        <v>43721</v>
      </c>
      <c r="GT24" s="28">
        <v>43720</v>
      </c>
      <c r="GU24" s="28">
        <v>43719</v>
      </c>
      <c r="GV24" s="28">
        <v>43718</v>
      </c>
      <c r="GW24" s="28">
        <v>43717</v>
      </c>
      <c r="GX24" s="28">
        <v>43714</v>
      </c>
      <c r="GY24" s="28">
        <v>43713</v>
      </c>
      <c r="GZ24" s="28">
        <v>43712</v>
      </c>
      <c r="HA24" s="28">
        <v>43711</v>
      </c>
      <c r="HB24" s="28">
        <v>43710</v>
      </c>
      <c r="HC24" s="28">
        <v>43707</v>
      </c>
      <c r="HD24" s="28">
        <v>43706</v>
      </c>
      <c r="HE24" s="28">
        <v>43705</v>
      </c>
      <c r="HF24" s="28">
        <v>43704</v>
      </c>
      <c r="HG24" s="28">
        <v>43700</v>
      </c>
      <c r="HH24" s="28">
        <v>43699</v>
      </c>
      <c r="HI24" s="28">
        <v>43698</v>
      </c>
      <c r="HJ24" s="28">
        <v>43697</v>
      </c>
      <c r="HK24" s="28">
        <v>43696</v>
      </c>
      <c r="HL24" s="28">
        <v>43693</v>
      </c>
      <c r="HM24" s="28">
        <v>43692</v>
      </c>
      <c r="HN24" s="28">
        <v>43691</v>
      </c>
      <c r="HO24" s="28">
        <v>43690</v>
      </c>
      <c r="HP24" s="28">
        <v>43689</v>
      </c>
      <c r="HQ24" s="28">
        <v>43686</v>
      </c>
      <c r="HR24" s="28">
        <v>43685</v>
      </c>
      <c r="HS24" s="28">
        <v>43684</v>
      </c>
      <c r="HT24" s="28">
        <v>43683</v>
      </c>
      <c r="HU24" s="28">
        <v>43682</v>
      </c>
      <c r="HV24" s="28">
        <v>43679</v>
      </c>
      <c r="HW24" s="28">
        <v>43678</v>
      </c>
      <c r="HX24" s="28">
        <v>43677</v>
      </c>
      <c r="HY24" s="28">
        <v>43676</v>
      </c>
      <c r="HZ24" s="28">
        <v>43675</v>
      </c>
      <c r="IA24" s="28">
        <v>43672</v>
      </c>
      <c r="IB24" s="28">
        <v>43671</v>
      </c>
      <c r="IC24" s="28">
        <v>43670</v>
      </c>
      <c r="ID24" s="28">
        <v>43669</v>
      </c>
      <c r="IE24" s="28">
        <v>43668</v>
      </c>
      <c r="IF24" s="28">
        <v>43665</v>
      </c>
      <c r="IG24" s="28">
        <v>43664</v>
      </c>
      <c r="IH24" s="28">
        <v>43663</v>
      </c>
      <c r="II24" s="28">
        <v>43662</v>
      </c>
      <c r="IJ24" s="28">
        <v>43661</v>
      </c>
      <c r="IK24" s="28">
        <v>43658</v>
      </c>
      <c r="IL24" s="28">
        <v>43657</v>
      </c>
      <c r="IM24" s="28">
        <v>43656</v>
      </c>
      <c r="IN24" s="28">
        <v>43655</v>
      </c>
      <c r="IO24" s="28">
        <v>43654</v>
      </c>
      <c r="IP24" s="28">
        <v>43651</v>
      </c>
      <c r="IQ24" s="28">
        <v>43650</v>
      </c>
      <c r="IR24" s="28">
        <v>43649</v>
      </c>
      <c r="IS24" s="28">
        <v>43648</v>
      </c>
      <c r="IT24" s="28">
        <v>43647</v>
      </c>
      <c r="IU24" s="28">
        <v>43644</v>
      </c>
      <c r="IV24" s="28">
        <v>43643</v>
      </c>
      <c r="IW24" s="28">
        <v>43642</v>
      </c>
      <c r="IX24" s="28">
        <v>43641</v>
      </c>
      <c r="IY24" s="28">
        <v>43640</v>
      </c>
      <c r="IZ24" s="28">
        <v>43637</v>
      </c>
      <c r="JA24" s="28">
        <v>43636</v>
      </c>
      <c r="JB24" s="28">
        <v>43635</v>
      </c>
      <c r="JC24" s="28">
        <v>43634</v>
      </c>
      <c r="JD24" s="28">
        <v>43633</v>
      </c>
      <c r="JE24" s="28">
        <v>43630</v>
      </c>
      <c r="JF24" s="28">
        <v>43629</v>
      </c>
      <c r="JG24" s="28">
        <v>43628</v>
      </c>
      <c r="JH24" s="28">
        <v>43627</v>
      </c>
      <c r="JI24" s="28">
        <v>43626</v>
      </c>
      <c r="JJ24" s="28">
        <v>43623</v>
      </c>
      <c r="JK24" s="28">
        <v>43622</v>
      </c>
      <c r="JL24" s="28">
        <v>43621</v>
      </c>
      <c r="JM24" s="28">
        <v>43620</v>
      </c>
      <c r="JN24" s="28">
        <v>43619</v>
      </c>
      <c r="JO24" s="28">
        <v>43616</v>
      </c>
      <c r="JP24" s="28">
        <v>43615</v>
      </c>
      <c r="JQ24" s="28">
        <v>43614</v>
      </c>
      <c r="JR24" s="28">
        <v>43613</v>
      </c>
      <c r="JS24" s="28">
        <v>43609</v>
      </c>
      <c r="JT24" s="28">
        <v>43608</v>
      </c>
      <c r="JU24" s="28">
        <v>43607</v>
      </c>
      <c r="JV24" s="28">
        <v>43606</v>
      </c>
      <c r="JW24" s="28">
        <v>43605</v>
      </c>
      <c r="JX24" s="28">
        <v>43602</v>
      </c>
      <c r="JY24" s="28">
        <v>43601</v>
      </c>
      <c r="JZ24" s="28">
        <v>43600</v>
      </c>
      <c r="KA24" s="28">
        <v>43599</v>
      </c>
      <c r="KB24" s="28">
        <v>43598</v>
      </c>
      <c r="KC24" s="28">
        <v>43595</v>
      </c>
      <c r="KD24" s="28">
        <v>43594</v>
      </c>
      <c r="KE24" s="28">
        <v>43593</v>
      </c>
      <c r="KF24" s="28">
        <v>43592</v>
      </c>
      <c r="KG24" s="28">
        <v>43588</v>
      </c>
      <c r="KH24" s="28">
        <v>43587</v>
      </c>
      <c r="KI24" s="28">
        <v>43586</v>
      </c>
      <c r="KJ24" s="28">
        <v>43585</v>
      </c>
      <c r="KK24" s="28">
        <v>43584</v>
      </c>
      <c r="KL24" s="28">
        <v>43581</v>
      </c>
      <c r="KM24" s="28">
        <v>43580</v>
      </c>
      <c r="KN24" s="28">
        <v>43579</v>
      </c>
      <c r="KO24" s="28">
        <v>43578</v>
      </c>
      <c r="KP24" s="28">
        <v>43573</v>
      </c>
      <c r="KQ24" s="28">
        <v>43572</v>
      </c>
      <c r="KR24" s="28">
        <v>43571</v>
      </c>
      <c r="KS24" s="28">
        <v>43570</v>
      </c>
      <c r="KT24" s="28">
        <v>43567</v>
      </c>
      <c r="KU24" s="28">
        <v>43566</v>
      </c>
      <c r="KV24" s="28">
        <v>43565</v>
      </c>
      <c r="KW24" s="28">
        <v>43564</v>
      </c>
      <c r="KX24" s="28">
        <v>43563</v>
      </c>
      <c r="KY24" s="28">
        <v>43560</v>
      </c>
      <c r="KZ24" s="28">
        <v>43559</v>
      </c>
      <c r="LA24" s="28">
        <v>43558</v>
      </c>
      <c r="LB24" s="28">
        <v>43557</v>
      </c>
      <c r="LC24" s="28">
        <v>43556</v>
      </c>
      <c r="LD24" s="28">
        <v>43553</v>
      </c>
      <c r="LE24" s="28">
        <v>43552</v>
      </c>
      <c r="LF24" s="28">
        <v>43551</v>
      </c>
      <c r="LG24" s="28">
        <v>43550</v>
      </c>
      <c r="LH24" s="28">
        <v>43549</v>
      </c>
      <c r="LI24" s="28">
        <v>43546</v>
      </c>
      <c r="LJ24" s="28">
        <v>43545</v>
      </c>
      <c r="LK24" s="28">
        <v>43544</v>
      </c>
      <c r="LL24" s="28">
        <v>43543</v>
      </c>
      <c r="LM24" s="28">
        <v>43542</v>
      </c>
      <c r="LN24" s="28">
        <v>43539</v>
      </c>
      <c r="LO24" s="28">
        <v>43538</v>
      </c>
      <c r="LP24" s="28">
        <v>43537</v>
      </c>
      <c r="LQ24" s="28">
        <v>43536</v>
      </c>
      <c r="LR24" s="28">
        <v>43535</v>
      </c>
      <c r="LS24" s="28">
        <v>43532</v>
      </c>
      <c r="LT24" s="28">
        <v>43531</v>
      </c>
      <c r="LU24" s="28">
        <v>43530</v>
      </c>
      <c r="LV24" s="28">
        <v>43529</v>
      </c>
      <c r="LW24" s="28">
        <v>43528</v>
      </c>
      <c r="LX24" s="28">
        <v>43525</v>
      </c>
      <c r="LY24" s="28">
        <v>43524</v>
      </c>
      <c r="LZ24" s="28">
        <v>43523</v>
      </c>
      <c r="MA24" s="28">
        <v>43522</v>
      </c>
      <c r="MB24" s="28">
        <v>43521</v>
      </c>
      <c r="MC24" s="28">
        <v>43518</v>
      </c>
      <c r="MD24" s="28">
        <v>43517</v>
      </c>
      <c r="ME24" s="28">
        <v>43516</v>
      </c>
      <c r="MF24" s="28">
        <v>43515</v>
      </c>
      <c r="MG24" s="28">
        <v>43514</v>
      </c>
      <c r="MH24" s="28">
        <v>43511</v>
      </c>
      <c r="MI24" s="28">
        <v>43510</v>
      </c>
      <c r="MJ24" s="28">
        <v>43509</v>
      </c>
      <c r="MK24" s="28">
        <v>43508</v>
      </c>
      <c r="ML24" s="28">
        <v>43507</v>
      </c>
      <c r="MM24" s="28">
        <v>43504</v>
      </c>
      <c r="MN24" s="28">
        <v>43503</v>
      </c>
      <c r="MO24" s="28">
        <v>43502</v>
      </c>
      <c r="MP24" s="28">
        <v>43501</v>
      </c>
      <c r="MQ24" s="28">
        <v>43500</v>
      </c>
      <c r="MR24" s="28">
        <v>43497</v>
      </c>
      <c r="MS24" s="28">
        <v>43496</v>
      </c>
      <c r="MT24" s="28">
        <v>43495</v>
      </c>
      <c r="MU24" s="28">
        <v>43494</v>
      </c>
      <c r="MV24" s="28">
        <v>43493</v>
      </c>
      <c r="MW24" s="28">
        <v>43490</v>
      </c>
      <c r="MX24" s="28">
        <v>43489</v>
      </c>
      <c r="MY24" s="28">
        <v>43488</v>
      </c>
      <c r="MZ24" s="28">
        <v>43487</v>
      </c>
      <c r="NA24" s="28">
        <v>43486</v>
      </c>
      <c r="NB24" s="28">
        <v>43483</v>
      </c>
      <c r="NC24" s="28">
        <v>43482</v>
      </c>
      <c r="ND24" s="28">
        <v>43481</v>
      </c>
      <c r="NE24" s="28">
        <v>43480</v>
      </c>
      <c r="NF24" s="28">
        <v>43479</v>
      </c>
      <c r="NG24" s="28">
        <v>43476</v>
      </c>
      <c r="NH24" s="28">
        <v>43475</v>
      </c>
      <c r="NI24" s="28">
        <v>43474</v>
      </c>
      <c r="NJ24" s="28">
        <v>43473</v>
      </c>
      <c r="NK24" s="28">
        <v>43472</v>
      </c>
      <c r="NL24" s="28">
        <v>43469</v>
      </c>
      <c r="NM24" s="28">
        <v>43468</v>
      </c>
      <c r="NN24" s="28">
        <v>43467</v>
      </c>
      <c r="NO24" s="28">
        <v>43465</v>
      </c>
      <c r="NP24" s="28">
        <v>43462</v>
      </c>
      <c r="NQ24" s="28">
        <v>43461</v>
      </c>
      <c r="NR24" s="28">
        <v>43458</v>
      </c>
      <c r="NS24" s="28">
        <v>43455</v>
      </c>
      <c r="NT24" s="28">
        <v>43454</v>
      </c>
      <c r="NU24" s="28">
        <v>43453</v>
      </c>
      <c r="NV24" s="28">
        <v>43452</v>
      </c>
      <c r="NW24" s="28">
        <v>43451</v>
      </c>
      <c r="NX24" s="28">
        <v>43448</v>
      </c>
      <c r="NY24" s="28">
        <v>43447</v>
      </c>
      <c r="NZ24" s="28">
        <v>43446</v>
      </c>
      <c r="OA24" s="28">
        <v>43445</v>
      </c>
      <c r="OB24" s="28">
        <v>43444</v>
      </c>
      <c r="OC24" s="28">
        <v>43441</v>
      </c>
      <c r="OD24" s="28">
        <v>43440</v>
      </c>
      <c r="OE24" s="28">
        <v>43439</v>
      </c>
      <c r="OF24" s="28">
        <v>43438</v>
      </c>
      <c r="OG24" s="28">
        <v>43437</v>
      </c>
      <c r="OH24" s="28">
        <v>43434</v>
      </c>
      <c r="OI24" s="28">
        <v>43433</v>
      </c>
      <c r="OJ24" s="28">
        <v>43432</v>
      </c>
      <c r="OK24" s="28">
        <v>43431</v>
      </c>
      <c r="OL24" s="28">
        <v>43430</v>
      </c>
      <c r="OM24" s="28">
        <v>43427</v>
      </c>
      <c r="ON24" s="28">
        <v>43426</v>
      </c>
      <c r="OO24" s="28">
        <v>43425</v>
      </c>
      <c r="OP24" s="28">
        <v>43424</v>
      </c>
      <c r="OQ24" s="28">
        <v>43423</v>
      </c>
      <c r="OR24" s="28">
        <v>43420</v>
      </c>
      <c r="OS24" s="28">
        <v>43419</v>
      </c>
      <c r="OT24" s="28">
        <v>43418</v>
      </c>
      <c r="OU24" s="28">
        <v>43417</v>
      </c>
      <c r="OV24" s="28">
        <v>43416</v>
      </c>
      <c r="OW24" s="28">
        <v>43413</v>
      </c>
      <c r="OX24" s="28">
        <v>43412</v>
      </c>
      <c r="OY24" s="28">
        <v>43411</v>
      </c>
      <c r="OZ24" s="28">
        <v>43410</v>
      </c>
      <c r="PA24" s="28">
        <v>43409</v>
      </c>
      <c r="PB24" s="28">
        <v>43406</v>
      </c>
      <c r="PC24" s="28">
        <v>43405</v>
      </c>
      <c r="PD24" s="28">
        <v>43404</v>
      </c>
      <c r="PE24" s="28">
        <v>43403</v>
      </c>
      <c r="PF24" s="28">
        <v>43402</v>
      </c>
      <c r="PG24" s="28">
        <v>43399</v>
      </c>
      <c r="PH24" s="28">
        <v>43398</v>
      </c>
      <c r="PI24" s="28">
        <v>43397</v>
      </c>
      <c r="PJ24" s="28">
        <v>43396</v>
      </c>
      <c r="PK24" s="28">
        <v>43395</v>
      </c>
      <c r="PL24" s="28">
        <v>43392</v>
      </c>
      <c r="PM24" s="28">
        <v>43391</v>
      </c>
      <c r="PN24" s="28">
        <v>43390</v>
      </c>
      <c r="PO24" s="28">
        <v>43389</v>
      </c>
      <c r="PP24" s="28">
        <v>43388</v>
      </c>
      <c r="PQ24" s="28">
        <v>43385</v>
      </c>
      <c r="PR24" s="28">
        <v>43384</v>
      </c>
      <c r="PS24" s="28">
        <v>43383</v>
      </c>
      <c r="PT24" s="28">
        <v>43382</v>
      </c>
      <c r="PU24" s="28">
        <v>43381</v>
      </c>
      <c r="PV24" s="28">
        <v>43378</v>
      </c>
      <c r="PW24" s="28">
        <v>43377</v>
      </c>
      <c r="PX24" s="28">
        <v>43376</v>
      </c>
      <c r="PY24" s="28">
        <v>43375</v>
      </c>
      <c r="PZ24" s="28">
        <v>43374</v>
      </c>
      <c r="QA24" s="28">
        <v>43371</v>
      </c>
      <c r="QB24" s="28">
        <v>43370</v>
      </c>
      <c r="QC24" s="28">
        <v>43369</v>
      </c>
      <c r="QD24" s="28">
        <v>43368</v>
      </c>
      <c r="QE24" s="28">
        <v>43367</v>
      </c>
      <c r="QF24" s="28">
        <v>43364</v>
      </c>
      <c r="QG24" s="28">
        <v>43363</v>
      </c>
      <c r="QH24" s="28">
        <v>43362</v>
      </c>
      <c r="QI24" s="28">
        <v>43361</v>
      </c>
      <c r="QJ24" s="28">
        <v>43360</v>
      </c>
      <c r="QK24" s="28">
        <v>43357</v>
      </c>
      <c r="QL24" s="28">
        <v>43356</v>
      </c>
      <c r="QM24" s="28">
        <v>43355</v>
      </c>
      <c r="QN24" s="28">
        <v>43354</v>
      </c>
      <c r="QO24" s="28">
        <v>43353</v>
      </c>
      <c r="QP24" s="28">
        <v>43350</v>
      </c>
      <c r="QQ24" s="28">
        <v>43349</v>
      </c>
      <c r="QR24" s="28">
        <v>43348</v>
      </c>
      <c r="QS24" s="28">
        <v>43347</v>
      </c>
      <c r="QT24" s="28">
        <v>43346</v>
      </c>
      <c r="QU24" s="28">
        <v>43343</v>
      </c>
      <c r="QV24" s="28">
        <v>43342</v>
      </c>
      <c r="QW24" s="28">
        <v>43341</v>
      </c>
      <c r="QX24" s="28">
        <v>43340</v>
      </c>
      <c r="QY24" s="28">
        <v>43336</v>
      </c>
      <c r="QZ24" s="28">
        <v>43335</v>
      </c>
      <c r="RA24" s="28">
        <v>43334</v>
      </c>
      <c r="RB24" s="28">
        <v>43333</v>
      </c>
      <c r="RC24" s="28">
        <v>43332</v>
      </c>
      <c r="RD24" s="28">
        <v>43329</v>
      </c>
      <c r="RE24" s="28">
        <v>43328</v>
      </c>
      <c r="RF24" s="28">
        <v>43327</v>
      </c>
      <c r="RG24" s="28">
        <v>43326</v>
      </c>
      <c r="RH24" s="28">
        <v>43325</v>
      </c>
      <c r="RI24" s="28">
        <v>43322</v>
      </c>
      <c r="RJ24" s="28">
        <v>43321</v>
      </c>
      <c r="RK24" s="28">
        <v>43320</v>
      </c>
      <c r="RL24" s="28">
        <v>43319</v>
      </c>
      <c r="RM24" s="28">
        <v>43318</v>
      </c>
      <c r="RN24" s="28">
        <v>43315</v>
      </c>
      <c r="RO24" s="28">
        <v>43314</v>
      </c>
      <c r="RP24" s="28">
        <v>43313</v>
      </c>
      <c r="RQ24" s="28">
        <v>43312</v>
      </c>
      <c r="RR24" s="28">
        <v>43311</v>
      </c>
      <c r="RS24" s="28">
        <v>43308</v>
      </c>
      <c r="RT24" s="28">
        <v>43307</v>
      </c>
      <c r="RU24" s="28">
        <v>43306</v>
      </c>
      <c r="RV24" s="28">
        <v>43305</v>
      </c>
      <c r="RW24" s="28">
        <v>43304</v>
      </c>
      <c r="RX24" s="28">
        <v>43301</v>
      </c>
      <c r="RY24" s="28">
        <v>43300</v>
      </c>
      <c r="RZ24" s="28">
        <v>43299</v>
      </c>
      <c r="SA24" s="28">
        <v>43298</v>
      </c>
      <c r="SB24" s="28">
        <v>43297</v>
      </c>
      <c r="SC24" s="28">
        <v>43294</v>
      </c>
      <c r="SD24" s="28">
        <v>43293</v>
      </c>
      <c r="SE24" s="28">
        <v>43292</v>
      </c>
      <c r="SF24" s="28">
        <v>43291</v>
      </c>
      <c r="SG24" s="28">
        <v>43290</v>
      </c>
      <c r="SH24" s="28">
        <v>43287</v>
      </c>
      <c r="SI24" s="28">
        <v>43286</v>
      </c>
      <c r="SJ24" s="28">
        <v>43285</v>
      </c>
      <c r="SK24" s="28">
        <v>43284</v>
      </c>
      <c r="SL24" s="28">
        <v>43283</v>
      </c>
      <c r="SM24" s="28">
        <v>43280</v>
      </c>
      <c r="SN24" s="28">
        <v>43279</v>
      </c>
      <c r="SO24" s="28">
        <v>43278</v>
      </c>
      <c r="SP24" s="28">
        <v>43277</v>
      </c>
      <c r="SQ24" s="28">
        <v>43276</v>
      </c>
      <c r="SR24" s="28"/>
      <c r="SS24" s="28"/>
    </row>
    <row r="25" spans="1:516" s="2" customFormat="1" x14ac:dyDescent="0.25">
      <c r="A25" s="2">
        <v>1</v>
      </c>
      <c r="B25" s="15" t="s">
        <v>1238</v>
      </c>
      <c r="C25" s="2">
        <f ca="1">_xlfn.XMATCH(B25,tkrBbg!L:L)</f>
        <v>29</v>
      </c>
      <c r="D25" s="2" t="str" cm="1">
        <f t="array" aca="1" ref="D25" ca="1">INDEX(tkrBbg!E:E,C25)</f>
        <v>EK803079 Corp</v>
      </c>
      <c r="E25" s="18" cm="1">
        <f t="array" aca="1" ref="E25" ca="1">_xll.BDP(D25,E$24)*1</f>
        <v>44280</v>
      </c>
      <c r="F25" s="19">
        <f ca="1">_xll.BDH(D25,$B$22,"-2AY",,"Dates=H","Fill=C","Sort=R","Dir=H","cols=511;rows=1")</f>
        <v>259.77999999999997</v>
      </c>
      <c r="G25" s="19">
        <v>264.12299999999999</v>
      </c>
      <c r="H25" s="19">
        <v>262.64299999999997</v>
      </c>
      <c r="I25" s="19">
        <v>267.14600000000002</v>
      </c>
      <c r="J25" s="19">
        <v>267.43099999999998</v>
      </c>
      <c r="K25" s="19">
        <v>261.10599999999999</v>
      </c>
      <c r="L25" s="19">
        <v>262.85599999999999</v>
      </c>
      <c r="M25" s="19">
        <v>264.661</v>
      </c>
      <c r="N25" s="19">
        <v>258.66800000000001</v>
      </c>
      <c r="O25" s="19">
        <v>259.29199999999997</v>
      </c>
      <c r="P25" s="19">
        <v>263.68599999999998</v>
      </c>
      <c r="Q25" s="19">
        <v>259.173</v>
      </c>
      <c r="R25" s="19">
        <v>247.245</v>
      </c>
      <c r="S25" s="19">
        <v>271.57600000000002</v>
      </c>
      <c r="T25" s="19">
        <v>258.54599999999999</v>
      </c>
      <c r="U25" s="19">
        <v>261.36200000000002</v>
      </c>
      <c r="V25" s="19">
        <v>257.55599999999998</v>
      </c>
      <c r="W25" s="19">
        <v>253.43100000000001</v>
      </c>
      <c r="X25" s="19">
        <v>249.21100000000001</v>
      </c>
      <c r="Y25" s="19">
        <v>222.261</v>
      </c>
      <c r="Z25" s="19">
        <v>232.959</v>
      </c>
      <c r="AA25" s="19">
        <v>234.334</v>
      </c>
      <c r="AB25" s="19">
        <v>246.66399999999999</v>
      </c>
      <c r="AC25" s="19">
        <v>386.21300000000002</v>
      </c>
      <c r="AD25" s="19">
        <v>375.21</v>
      </c>
      <c r="AE25" s="19">
        <v>303.09100000000001</v>
      </c>
      <c r="AF25" s="19">
        <v>274.423</v>
      </c>
      <c r="AG25" s="19">
        <v>298.44600000000003</v>
      </c>
      <c r="AH25" s="19">
        <v>325.642</v>
      </c>
      <c r="AI25" s="19">
        <v>375.52300000000002</v>
      </c>
      <c r="AJ25" s="19">
        <v>385.23</v>
      </c>
      <c r="AK25" s="19">
        <v>432.53699999999998</v>
      </c>
      <c r="AL25" s="19">
        <v>488.64699999999999</v>
      </c>
      <c r="AM25" s="19">
        <v>601.23699999999997</v>
      </c>
      <c r="AN25" s="19">
        <v>651.649</v>
      </c>
      <c r="AO25" s="19">
        <v>643.57799999999997</v>
      </c>
      <c r="AP25" s="19">
        <v>616.91700000000003</v>
      </c>
      <c r="AQ25" s="19">
        <v>598.93700000000001</v>
      </c>
      <c r="AR25" s="19">
        <v>599.66499999999996</v>
      </c>
      <c r="AS25" s="19">
        <v>614.02700000000004</v>
      </c>
      <c r="AT25" s="19">
        <v>603.86300000000006</v>
      </c>
      <c r="AU25" s="19">
        <v>608</v>
      </c>
      <c r="AV25" s="19">
        <v>612.72500000000002</v>
      </c>
      <c r="AW25" s="19">
        <v>636.11199999999997</v>
      </c>
      <c r="AX25" s="19">
        <v>581.78399999999999</v>
      </c>
      <c r="AY25" s="19">
        <v>575.13400000000001</v>
      </c>
      <c r="AZ25" s="19">
        <v>560.91999999999996</v>
      </c>
      <c r="BA25" s="19">
        <v>561.23599999999999</v>
      </c>
      <c r="BB25" s="19">
        <v>588.07899999999995</v>
      </c>
      <c r="BC25" s="19">
        <v>615.72799999999995</v>
      </c>
      <c r="BD25" s="19">
        <v>707.31600000000003</v>
      </c>
      <c r="BE25" s="19">
        <v>689.32399999999996</v>
      </c>
      <c r="BF25" s="19">
        <v>518.17899999999997</v>
      </c>
      <c r="BG25" s="19">
        <v>391.245</v>
      </c>
      <c r="BH25" s="19">
        <v>385.99099999999999</v>
      </c>
      <c r="BI25" s="19">
        <v>349.25200000000001</v>
      </c>
      <c r="BJ25" s="19">
        <v>334.66500000000002</v>
      </c>
      <c r="BK25" s="19">
        <v>466.90100000000001</v>
      </c>
      <c r="BL25" s="19">
        <v>596.14499999999998</v>
      </c>
      <c r="BM25" s="19">
        <v>633.86099999999999</v>
      </c>
      <c r="BN25" s="19">
        <v>742.75800000000004</v>
      </c>
      <c r="BO25" s="19">
        <v>759.101</v>
      </c>
      <c r="BP25" s="19">
        <v>749.42100000000005</v>
      </c>
      <c r="BQ25" s="19">
        <v>744.48400000000004</v>
      </c>
      <c r="BR25" s="19">
        <v>744.80899999999997</v>
      </c>
      <c r="BS25" s="19">
        <v>743.73400000000004</v>
      </c>
      <c r="BT25" s="19">
        <v>709.84799999999996</v>
      </c>
      <c r="BU25" s="19">
        <v>772.50699999999995</v>
      </c>
      <c r="BV25" s="19">
        <v>819.96299999999997</v>
      </c>
      <c r="BW25" s="19">
        <v>1114.6220000000001</v>
      </c>
      <c r="BX25" s="19">
        <v>1151.009</v>
      </c>
      <c r="BY25" s="19">
        <v>1116.8009999999999</v>
      </c>
      <c r="BZ25" s="19">
        <v>1165.181</v>
      </c>
      <c r="CA25" s="19">
        <v>1098.0029999999999</v>
      </c>
      <c r="CB25" s="19">
        <v>817.01900000000001</v>
      </c>
      <c r="CC25" s="19">
        <v>666.38199999999995</v>
      </c>
      <c r="CD25" s="19">
        <v>529.31399999999996</v>
      </c>
      <c r="CE25" s="19">
        <v>485.69499999999999</v>
      </c>
      <c r="CF25" s="19">
        <v>276.887</v>
      </c>
      <c r="CG25" s="19">
        <v>267.72500000000002</v>
      </c>
      <c r="CH25" s="19">
        <v>358.089</v>
      </c>
      <c r="CI25" s="19">
        <v>171.11500000000001</v>
      </c>
      <c r="CJ25" s="19">
        <v>124.241</v>
      </c>
      <c r="CK25" s="19">
        <v>106.316</v>
      </c>
      <c r="CL25" s="19">
        <v>116.099</v>
      </c>
      <c r="CM25" s="19">
        <v>138.63800000000001</v>
      </c>
      <c r="CN25" s="19">
        <v>141.75399999999999</v>
      </c>
      <c r="CO25" s="19">
        <v>106.49299999999999</v>
      </c>
      <c r="CP25" s="19">
        <v>91.713999999999999</v>
      </c>
      <c r="CQ25" s="19">
        <v>84.537000000000006</v>
      </c>
      <c r="CR25" s="19">
        <v>76.551000000000002</v>
      </c>
      <c r="CS25" s="19">
        <v>57.756</v>
      </c>
      <c r="CT25" s="19">
        <v>57.087000000000003</v>
      </c>
      <c r="CU25" s="19">
        <v>59.655000000000001</v>
      </c>
      <c r="CV25" s="19">
        <v>60.98</v>
      </c>
      <c r="CW25" s="19">
        <v>62.308999999999997</v>
      </c>
      <c r="CX25" s="19">
        <v>62.286999999999999</v>
      </c>
      <c r="CY25" s="19">
        <v>61.401000000000003</v>
      </c>
      <c r="CZ25" s="19">
        <v>63.271000000000001</v>
      </c>
      <c r="DA25" s="19">
        <v>62.856999999999999</v>
      </c>
      <c r="DB25" s="19">
        <v>61.061</v>
      </c>
      <c r="DC25" s="19">
        <v>59.226999999999997</v>
      </c>
      <c r="DD25" s="19">
        <v>59.000999999999998</v>
      </c>
      <c r="DE25" s="19">
        <v>62.3</v>
      </c>
      <c r="DF25" s="19">
        <v>63.045999999999999</v>
      </c>
      <c r="DG25" s="19">
        <v>64.671000000000006</v>
      </c>
      <c r="DH25" s="19">
        <v>64.242000000000004</v>
      </c>
      <c r="DI25" s="19">
        <v>64.709999999999994</v>
      </c>
      <c r="DJ25" s="19">
        <v>63.89</v>
      </c>
      <c r="DK25" s="19">
        <v>66.597999999999999</v>
      </c>
      <c r="DL25" s="19">
        <v>70.343999999999994</v>
      </c>
      <c r="DM25" s="19">
        <v>63.686</v>
      </c>
      <c r="DN25" s="19">
        <v>58.311</v>
      </c>
      <c r="DO25" s="19">
        <v>60.613</v>
      </c>
      <c r="DP25" s="19">
        <v>61.442999999999998</v>
      </c>
      <c r="DQ25" s="19">
        <v>51.52</v>
      </c>
      <c r="DR25" s="19">
        <v>51.756999999999998</v>
      </c>
      <c r="DS25" s="19">
        <v>56.783000000000001</v>
      </c>
      <c r="DT25" s="19">
        <v>60.518999999999998</v>
      </c>
      <c r="DU25" s="19">
        <v>61.423000000000002</v>
      </c>
      <c r="DV25" s="19">
        <v>61.71</v>
      </c>
      <c r="DW25" s="19">
        <v>62.133000000000003</v>
      </c>
      <c r="DX25" s="19">
        <v>63.401000000000003</v>
      </c>
      <c r="DY25" s="19">
        <v>64.942999999999998</v>
      </c>
      <c r="DZ25" s="19">
        <v>60.848999999999997</v>
      </c>
      <c r="EA25" s="19">
        <v>59.162999999999997</v>
      </c>
      <c r="EB25" s="19">
        <v>55.645000000000003</v>
      </c>
      <c r="EC25" s="19">
        <v>56.465000000000003</v>
      </c>
      <c r="ED25" s="19">
        <v>58.231000000000002</v>
      </c>
      <c r="EE25" s="19">
        <v>58.902000000000001</v>
      </c>
      <c r="EF25" s="19">
        <v>60.551000000000002</v>
      </c>
      <c r="EG25" s="19">
        <v>60.968000000000004</v>
      </c>
      <c r="EH25" s="19">
        <v>64.784999999999997</v>
      </c>
      <c r="EI25" s="19">
        <v>67.745999999999995</v>
      </c>
      <c r="EJ25" s="19">
        <v>68.873999999999995</v>
      </c>
      <c r="EK25" s="19">
        <v>71.896000000000001</v>
      </c>
      <c r="EL25" s="19">
        <v>72.680000000000007</v>
      </c>
      <c r="EM25" s="19">
        <v>75.132999999999996</v>
      </c>
      <c r="EN25" s="19">
        <v>76.353999999999999</v>
      </c>
      <c r="EO25" s="19">
        <v>78.528000000000006</v>
      </c>
      <c r="EP25" s="19">
        <v>81.894000000000005</v>
      </c>
      <c r="EQ25" s="19">
        <v>84.087000000000003</v>
      </c>
      <c r="ER25" s="19">
        <v>87.671000000000006</v>
      </c>
      <c r="ES25" s="19">
        <v>90.113</v>
      </c>
      <c r="ET25" s="19">
        <v>93.447999999999993</v>
      </c>
      <c r="EU25" s="19">
        <v>97.218000000000004</v>
      </c>
      <c r="EV25" s="19">
        <v>96.384</v>
      </c>
      <c r="EW25" s="19">
        <v>92.307000000000002</v>
      </c>
      <c r="EX25" s="19">
        <v>95.283000000000001</v>
      </c>
      <c r="EY25" s="19">
        <v>96.926000000000002</v>
      </c>
      <c r="EZ25" s="19">
        <v>100.036</v>
      </c>
      <c r="FA25" s="19">
        <v>97.516000000000005</v>
      </c>
      <c r="FB25" s="19">
        <v>100.32899999999999</v>
      </c>
      <c r="FC25" s="19">
        <v>106.291</v>
      </c>
      <c r="FD25" s="19">
        <v>107.65</v>
      </c>
      <c r="FE25" s="19">
        <v>107.184</v>
      </c>
      <c r="FF25" s="19">
        <v>103.66500000000001</v>
      </c>
      <c r="FG25" s="19">
        <v>100.45699999999999</v>
      </c>
      <c r="FH25" s="19">
        <v>101.486</v>
      </c>
      <c r="FI25" s="19">
        <v>99.262</v>
      </c>
      <c r="FJ25" s="19">
        <v>97.164000000000001</v>
      </c>
      <c r="FK25" s="19">
        <v>92.212999999999994</v>
      </c>
      <c r="FL25" s="19">
        <v>91.298000000000002</v>
      </c>
      <c r="FM25" s="19">
        <v>88.450999999999993</v>
      </c>
      <c r="FN25" s="19">
        <v>83.456999999999994</v>
      </c>
      <c r="FO25" s="19">
        <v>85.828999999999994</v>
      </c>
      <c r="FP25" s="19">
        <v>87.751000000000005</v>
      </c>
      <c r="FQ25" s="19">
        <v>88.786000000000001</v>
      </c>
      <c r="FR25" s="19">
        <v>89.856999999999999</v>
      </c>
      <c r="FS25" s="19">
        <v>89.358999999999995</v>
      </c>
      <c r="FT25" s="19">
        <v>88.468000000000004</v>
      </c>
      <c r="FU25" s="19">
        <v>88.061000000000007</v>
      </c>
      <c r="FV25" s="19">
        <v>86.697999999999993</v>
      </c>
      <c r="FW25" s="19">
        <v>86.884</v>
      </c>
      <c r="FX25" s="19">
        <v>88.736000000000004</v>
      </c>
      <c r="FY25" s="19">
        <v>89.941000000000003</v>
      </c>
      <c r="FZ25" s="19">
        <v>89.813000000000002</v>
      </c>
      <c r="GA25" s="19">
        <v>91.742999999999995</v>
      </c>
      <c r="GB25" s="19">
        <v>92.867999999999995</v>
      </c>
      <c r="GC25" s="19">
        <v>93.995999999999995</v>
      </c>
      <c r="GD25" s="19">
        <v>96.052000000000007</v>
      </c>
      <c r="GE25" s="19">
        <v>97.281999999999996</v>
      </c>
      <c r="GF25" s="19">
        <v>97.03</v>
      </c>
      <c r="GG25" s="19">
        <v>98.739000000000004</v>
      </c>
      <c r="GH25" s="19">
        <v>100.09</v>
      </c>
      <c r="GI25" s="19">
        <v>104.36799999999999</v>
      </c>
      <c r="GJ25" s="19">
        <v>104.123</v>
      </c>
      <c r="GK25" s="19">
        <v>100.682</v>
      </c>
      <c r="GL25" s="19">
        <v>100.09</v>
      </c>
      <c r="GM25" s="19">
        <v>99.266999999999996</v>
      </c>
      <c r="GN25" s="19">
        <v>92.998000000000005</v>
      </c>
      <c r="GO25" s="19">
        <v>90.433000000000007</v>
      </c>
      <c r="GP25" s="19">
        <v>88.98</v>
      </c>
      <c r="GQ25" s="19">
        <v>91.319000000000003</v>
      </c>
      <c r="GR25" s="19">
        <v>91.638999999999996</v>
      </c>
      <c r="GS25" s="19">
        <v>93.594999999999999</v>
      </c>
      <c r="GT25" s="19">
        <v>88.781000000000006</v>
      </c>
      <c r="GU25" s="19">
        <v>89.546999999999997</v>
      </c>
      <c r="GV25" s="19">
        <v>87.146000000000001</v>
      </c>
      <c r="GW25" s="19">
        <v>91.248000000000005</v>
      </c>
      <c r="GX25" s="19">
        <v>92.444000000000003</v>
      </c>
      <c r="GY25" s="19">
        <v>83.438999999999993</v>
      </c>
      <c r="GZ25" s="19">
        <v>77.835999999999999</v>
      </c>
      <c r="HA25" s="19">
        <v>77.521000000000001</v>
      </c>
      <c r="HB25" s="19">
        <v>75.563000000000002</v>
      </c>
      <c r="HC25" s="19">
        <v>98.278000000000006</v>
      </c>
      <c r="HD25" s="19">
        <v>98.686000000000007</v>
      </c>
      <c r="HE25" s="19">
        <v>95.436000000000007</v>
      </c>
      <c r="HF25" s="19">
        <v>92.033000000000001</v>
      </c>
      <c r="HG25" s="19">
        <v>88.73</v>
      </c>
      <c r="HH25" s="19">
        <v>94.738</v>
      </c>
      <c r="HI25" s="19">
        <v>96.186999999999998</v>
      </c>
      <c r="HJ25" s="19">
        <v>88.921999999999997</v>
      </c>
      <c r="HK25" s="19">
        <v>86.603999999999999</v>
      </c>
      <c r="HL25" s="19">
        <v>85.965999999999994</v>
      </c>
      <c r="HM25" s="19">
        <v>85.981999999999999</v>
      </c>
      <c r="HN25" s="19">
        <v>85.465999999999994</v>
      </c>
      <c r="HO25" s="19">
        <v>82.397999999999996</v>
      </c>
      <c r="HP25" s="19">
        <v>85.837000000000003</v>
      </c>
      <c r="HQ25" s="19">
        <v>88.484999999999999</v>
      </c>
      <c r="HR25" s="19">
        <v>96.308999999999997</v>
      </c>
      <c r="HS25" s="19">
        <v>114.524</v>
      </c>
      <c r="HT25" s="19">
        <v>113.877</v>
      </c>
      <c r="HU25" s="19">
        <v>125.965</v>
      </c>
      <c r="HV25" s="19">
        <v>127.788</v>
      </c>
      <c r="HW25" s="19">
        <v>112.738</v>
      </c>
      <c r="HX25" s="19">
        <v>109.261</v>
      </c>
      <c r="HY25" s="19">
        <v>108.441</v>
      </c>
      <c r="HZ25" s="19">
        <v>109.09099999999999</v>
      </c>
      <c r="IA25" s="19">
        <v>108.736</v>
      </c>
      <c r="IB25" s="19">
        <v>118.137</v>
      </c>
      <c r="IC25" s="19">
        <v>133.71899999999999</v>
      </c>
      <c r="ID25" s="19">
        <v>141.71199999999999</v>
      </c>
      <c r="IE25" s="19">
        <v>128.05099999999999</v>
      </c>
      <c r="IF25" s="19">
        <v>116.70399999999999</v>
      </c>
      <c r="IG25" s="19">
        <v>117.812</v>
      </c>
      <c r="IH25" s="19">
        <v>120.322</v>
      </c>
      <c r="II25" s="19">
        <v>101.864</v>
      </c>
      <c r="IJ25" s="19">
        <v>102.03700000000001</v>
      </c>
      <c r="IK25" s="19">
        <v>90.07</v>
      </c>
      <c r="IL25" s="19">
        <v>113.875</v>
      </c>
      <c r="IM25" s="19">
        <v>118.97799999999999</v>
      </c>
      <c r="IN25" s="19">
        <v>122.788</v>
      </c>
      <c r="IO25" s="19">
        <v>123.313</v>
      </c>
      <c r="IP25" s="19">
        <v>122.267</v>
      </c>
      <c r="IQ25" s="19">
        <v>117.129</v>
      </c>
      <c r="IR25" s="19">
        <v>112.188</v>
      </c>
      <c r="IS25" s="19">
        <v>111.988</v>
      </c>
      <c r="IT25" s="19">
        <v>109.97799999999999</v>
      </c>
      <c r="IU25" s="19">
        <v>110.411</v>
      </c>
      <c r="IV25" s="19">
        <v>115.681</v>
      </c>
      <c r="IW25" s="19">
        <v>112.53400000000001</v>
      </c>
      <c r="IX25" s="19">
        <v>100.63500000000001</v>
      </c>
      <c r="IY25" s="19">
        <v>93.444999999999993</v>
      </c>
      <c r="IZ25" s="19">
        <v>94.114000000000004</v>
      </c>
      <c r="JA25" s="19">
        <v>97.102000000000004</v>
      </c>
      <c r="JB25" s="19">
        <v>97.644999999999996</v>
      </c>
      <c r="JC25" s="19">
        <v>100.027</v>
      </c>
      <c r="JD25" s="19">
        <v>105.496</v>
      </c>
      <c r="JE25" s="19">
        <v>110.542</v>
      </c>
      <c r="JF25" s="19">
        <v>107.69499999999999</v>
      </c>
      <c r="JG25" s="19">
        <v>98.590999999999994</v>
      </c>
      <c r="JH25" s="19">
        <v>91.025999999999996</v>
      </c>
      <c r="JI25" s="19">
        <v>89.727000000000004</v>
      </c>
      <c r="JJ25" s="19">
        <v>85.655000000000001</v>
      </c>
      <c r="JK25" s="19">
        <v>88.296000000000006</v>
      </c>
      <c r="JL25" s="19">
        <v>91.962999999999994</v>
      </c>
      <c r="JM25" s="19">
        <v>102.72499999999999</v>
      </c>
      <c r="JN25" s="19">
        <v>103.902</v>
      </c>
      <c r="JO25" s="19">
        <v>104.363</v>
      </c>
      <c r="JP25" s="19">
        <v>106.133</v>
      </c>
      <c r="JQ25" s="19">
        <v>100.205</v>
      </c>
      <c r="JR25" s="19">
        <v>109.949</v>
      </c>
      <c r="JS25" s="19">
        <v>123.01</v>
      </c>
      <c r="JT25" s="19">
        <v>124.584</v>
      </c>
      <c r="JU25" s="19">
        <v>130.078</v>
      </c>
      <c r="JV25" s="19">
        <v>149.43700000000001</v>
      </c>
      <c r="JW25" s="19">
        <v>160.75200000000001</v>
      </c>
      <c r="JX25" s="19">
        <v>157.93</v>
      </c>
      <c r="JY25" s="19">
        <v>150.76499999999999</v>
      </c>
      <c r="JZ25" s="19">
        <v>157.773</v>
      </c>
      <c r="KA25" s="19">
        <v>157.98400000000001</v>
      </c>
      <c r="KB25" s="19">
        <v>158.124</v>
      </c>
      <c r="KC25" s="19">
        <v>160.077</v>
      </c>
      <c r="KD25" s="19">
        <v>163.26400000000001</v>
      </c>
      <c r="KE25" s="19">
        <v>145.69900000000001</v>
      </c>
      <c r="KF25" s="19">
        <v>134.75</v>
      </c>
      <c r="KG25" s="19">
        <v>133.86099999999999</v>
      </c>
      <c r="KH25" s="19">
        <v>135.27799999999999</v>
      </c>
      <c r="KI25" s="19">
        <v>134.94200000000001</v>
      </c>
      <c r="KJ25" s="19">
        <v>141.55199999999999</v>
      </c>
      <c r="KK25" s="19">
        <v>143.303</v>
      </c>
      <c r="KL25" s="19">
        <v>142.977</v>
      </c>
      <c r="KM25" s="19">
        <v>138.87799999999999</v>
      </c>
      <c r="KN25" s="19">
        <v>146.011</v>
      </c>
      <c r="KO25" s="19">
        <v>141.34200000000001</v>
      </c>
      <c r="KP25" s="19">
        <v>121.19</v>
      </c>
      <c r="KQ25" s="19">
        <v>99.019000000000005</v>
      </c>
      <c r="KR25" s="19">
        <v>102.873</v>
      </c>
      <c r="KS25" s="19">
        <v>105.56399999999999</v>
      </c>
      <c r="KT25" s="19">
        <v>108.81399999999999</v>
      </c>
      <c r="KU25" s="19">
        <v>112.155</v>
      </c>
      <c r="KV25" s="19">
        <v>115.185</v>
      </c>
      <c r="KW25" s="19">
        <v>113.813</v>
      </c>
      <c r="KX25" s="19">
        <v>113.586</v>
      </c>
      <c r="KY25" s="19">
        <v>115.824</v>
      </c>
      <c r="KZ25" s="19">
        <v>118.02500000000001</v>
      </c>
      <c r="LA25" s="19">
        <v>116.574</v>
      </c>
      <c r="LB25" s="19">
        <v>116.06100000000001</v>
      </c>
      <c r="LC25" s="19">
        <v>115.7</v>
      </c>
      <c r="LD25" s="19">
        <v>123.572</v>
      </c>
      <c r="LE25" s="19">
        <v>129.48500000000001</v>
      </c>
      <c r="LF25" s="19">
        <v>134.86199999999999</v>
      </c>
      <c r="LG25" s="19">
        <v>135.63399999999999</v>
      </c>
      <c r="LH25" s="19">
        <v>135.24100000000001</v>
      </c>
      <c r="LI25" s="19">
        <v>136.00200000000001</v>
      </c>
      <c r="LJ25" s="19">
        <v>135.12899999999999</v>
      </c>
      <c r="LK25" s="19">
        <v>135.26599999999999</v>
      </c>
      <c r="LL25" s="19">
        <v>137.38999999999999</v>
      </c>
      <c r="LM25" s="19">
        <v>140.03100000000001</v>
      </c>
      <c r="LN25" s="19">
        <v>146.43199999999999</v>
      </c>
      <c r="LO25" s="19">
        <v>159.73599999999999</v>
      </c>
      <c r="LP25" s="19">
        <v>170.26400000000001</v>
      </c>
      <c r="LQ25" s="19">
        <v>172.32499999999999</v>
      </c>
      <c r="LR25" s="19">
        <v>179.24299999999999</v>
      </c>
      <c r="LS25" s="19">
        <v>177.22399999999999</v>
      </c>
      <c r="LT25" s="19">
        <v>175.125</v>
      </c>
      <c r="LU25" s="19">
        <v>171.37899999999999</v>
      </c>
      <c r="LV25" s="19">
        <v>164.226</v>
      </c>
      <c r="LW25" s="19">
        <v>168.18199999999999</v>
      </c>
      <c r="LX25" s="19">
        <v>173.78299999999999</v>
      </c>
      <c r="LY25" s="19">
        <v>165.351</v>
      </c>
      <c r="LZ25" s="19">
        <v>168.636</v>
      </c>
      <c r="MA25" s="19">
        <v>178.54300000000001</v>
      </c>
      <c r="MB25" s="19">
        <v>185.93799999999999</v>
      </c>
      <c r="MC25" s="19">
        <v>191.489</v>
      </c>
      <c r="MD25" s="19">
        <v>188.161</v>
      </c>
      <c r="ME25" s="19">
        <v>179.934</v>
      </c>
      <c r="MF25" s="19">
        <v>175.761</v>
      </c>
      <c r="MG25" s="19">
        <v>173.83799999999999</v>
      </c>
      <c r="MH25" s="19">
        <v>173.51400000000001</v>
      </c>
      <c r="MI25" s="19">
        <v>170.12799999999999</v>
      </c>
      <c r="MJ25" s="19">
        <v>181.21899999999999</v>
      </c>
      <c r="MK25" s="19">
        <v>190.62200000000001</v>
      </c>
      <c r="ML25" s="19">
        <v>194.452</v>
      </c>
      <c r="MM25" s="19">
        <v>203.21199999999999</v>
      </c>
      <c r="MN25" s="19">
        <v>206.11199999999999</v>
      </c>
      <c r="MO25" s="19">
        <v>210.614</v>
      </c>
      <c r="MP25" s="19">
        <v>212.30099999999999</v>
      </c>
      <c r="MQ25" s="19">
        <v>215.833</v>
      </c>
      <c r="MR25" s="19">
        <v>216.72200000000001</v>
      </c>
      <c r="MS25" s="19">
        <v>214.64699999999999</v>
      </c>
      <c r="MT25" s="19">
        <v>214.11199999999999</v>
      </c>
      <c r="MU25" s="19">
        <v>218.596</v>
      </c>
      <c r="MV25" s="19">
        <v>227.45400000000001</v>
      </c>
      <c r="MW25" s="19">
        <v>226.946</v>
      </c>
      <c r="MX25" s="19">
        <v>213.91499999999999</v>
      </c>
      <c r="MY25" s="19">
        <v>192.065</v>
      </c>
      <c r="MZ25" s="19">
        <v>193.81800000000001</v>
      </c>
      <c r="NA25" s="19">
        <v>198.411</v>
      </c>
      <c r="NB25" s="19">
        <v>192.43700000000001</v>
      </c>
      <c r="NC25" s="19">
        <v>188.89699999999999</v>
      </c>
      <c r="ND25" s="19">
        <v>207.952</v>
      </c>
      <c r="NE25" s="19">
        <v>212.565</v>
      </c>
      <c r="NF25" s="19">
        <v>212.21100000000001</v>
      </c>
      <c r="NG25" s="19">
        <v>212.386</v>
      </c>
      <c r="NH25" s="19">
        <v>219.45099999999999</v>
      </c>
      <c r="NI25" s="19">
        <v>218.614</v>
      </c>
      <c r="NJ25" s="19">
        <v>207.934</v>
      </c>
      <c r="NK25" s="19">
        <v>194.46199999999999</v>
      </c>
      <c r="NL25" s="19">
        <v>195.392</v>
      </c>
      <c r="NM25" s="19">
        <v>209.86500000000001</v>
      </c>
      <c r="NN25" s="19">
        <v>208.84899999999999</v>
      </c>
      <c r="NO25" s="19">
        <v>219.11</v>
      </c>
      <c r="NP25" s="19">
        <v>218.24799999999999</v>
      </c>
      <c r="NQ25" s="19">
        <v>206.79599999999999</v>
      </c>
      <c r="NR25" s="19">
        <v>212.11099999999999</v>
      </c>
      <c r="NS25" s="19">
        <v>215.048</v>
      </c>
      <c r="NT25" s="19">
        <v>264.31299999999999</v>
      </c>
      <c r="NU25" s="19">
        <v>280.54199999999997</v>
      </c>
      <c r="NV25" s="19">
        <v>293.50299999999999</v>
      </c>
      <c r="NW25" s="19">
        <v>298.911</v>
      </c>
      <c r="NX25" s="19">
        <v>276.428</v>
      </c>
      <c r="NY25" s="19">
        <v>266.05399999999997</v>
      </c>
      <c r="NZ25" s="19">
        <v>266.19799999999998</v>
      </c>
      <c r="OA25" s="19">
        <v>270.11799999999999</v>
      </c>
      <c r="OB25" s="19">
        <v>264.89699999999999</v>
      </c>
      <c r="OC25" s="19">
        <v>263.42899999999997</v>
      </c>
      <c r="OD25" s="19">
        <v>253.79400000000001</v>
      </c>
      <c r="OE25" s="19">
        <v>247.88399999999999</v>
      </c>
      <c r="OF25" s="19">
        <v>249.69499999999999</v>
      </c>
      <c r="OG25" s="19">
        <v>234.81299999999999</v>
      </c>
      <c r="OH25" s="19">
        <v>232.14400000000001</v>
      </c>
      <c r="OI25" s="19">
        <v>222.59299999999999</v>
      </c>
      <c r="OJ25" s="19">
        <v>259.51100000000002</v>
      </c>
      <c r="OK25" s="19">
        <v>313.28300000000002</v>
      </c>
      <c r="OL25" s="19">
        <v>354.33199999999999</v>
      </c>
      <c r="OM25" s="19">
        <v>348.33</v>
      </c>
      <c r="ON25" s="19">
        <v>347.63600000000002</v>
      </c>
      <c r="OO25" s="19">
        <v>328.90800000000002</v>
      </c>
      <c r="OP25" s="19">
        <v>313.16199999999998</v>
      </c>
      <c r="OQ25" s="19">
        <v>306.81700000000001</v>
      </c>
      <c r="OR25" s="19">
        <v>325.86</v>
      </c>
      <c r="OS25" s="19">
        <v>308.43599999999998</v>
      </c>
      <c r="OT25" s="19">
        <v>299.07400000000001</v>
      </c>
      <c r="OU25" s="19">
        <v>288.05900000000003</v>
      </c>
      <c r="OV25" s="19">
        <v>287.36</v>
      </c>
      <c r="OW25" s="19">
        <v>289.22399999999999</v>
      </c>
      <c r="OX25" s="19">
        <v>285.43</v>
      </c>
      <c r="OY25" s="19">
        <v>291.815</v>
      </c>
      <c r="OZ25" s="19">
        <v>302.14499999999998</v>
      </c>
      <c r="PA25" s="19">
        <v>262.97800000000001</v>
      </c>
      <c r="PB25" s="19">
        <v>251.07300000000001</v>
      </c>
      <c r="PC25" s="19">
        <v>236.209</v>
      </c>
      <c r="PD25" s="19">
        <v>226.56100000000001</v>
      </c>
      <c r="PE25" s="19">
        <v>197.25200000000001</v>
      </c>
      <c r="PF25" s="19">
        <v>187.44399999999999</v>
      </c>
      <c r="PG25" s="19">
        <v>178.91200000000001</v>
      </c>
      <c r="PH25" s="19">
        <v>169.78399999999999</v>
      </c>
      <c r="PI25" s="19">
        <v>170.61500000000001</v>
      </c>
      <c r="PJ25" s="19">
        <v>176.655</v>
      </c>
      <c r="PK25" s="19">
        <v>176.048</v>
      </c>
      <c r="PL25" s="19">
        <v>177.55</v>
      </c>
      <c r="PM25" s="19">
        <v>181.398</v>
      </c>
      <c r="PN25" s="19">
        <v>188.42599999999999</v>
      </c>
      <c r="PO25" s="19">
        <v>195.125</v>
      </c>
      <c r="PP25" s="19">
        <v>198.309</v>
      </c>
      <c r="PQ25" s="19">
        <v>198.23099999999999</v>
      </c>
      <c r="PR25" s="19">
        <v>187.666</v>
      </c>
      <c r="PS25" s="19">
        <v>178.38</v>
      </c>
      <c r="PT25" s="19">
        <v>172.87299999999999</v>
      </c>
      <c r="PU25" s="19">
        <v>165.125</v>
      </c>
      <c r="PV25" s="19">
        <v>169.608</v>
      </c>
      <c r="PW25" s="19">
        <v>165.137</v>
      </c>
      <c r="PX25" s="19">
        <v>162.08199999999999</v>
      </c>
      <c r="PY25" s="19">
        <v>167.42400000000001</v>
      </c>
      <c r="PZ25" s="19">
        <v>169.83099999999999</v>
      </c>
      <c r="QA25" s="19">
        <v>169.58699999999999</v>
      </c>
      <c r="QB25" s="19">
        <v>174.14500000000001</v>
      </c>
      <c r="QC25" s="19">
        <v>165.19800000000001</v>
      </c>
      <c r="QD25" s="19">
        <v>165.83799999999999</v>
      </c>
      <c r="QE25" s="19">
        <v>164.44399999999999</v>
      </c>
      <c r="QF25" s="19">
        <v>157.852</v>
      </c>
      <c r="QG25" s="19">
        <v>153.63200000000001</v>
      </c>
      <c r="QH25" s="19">
        <v>153.29400000000001</v>
      </c>
      <c r="QI25" s="19">
        <v>158.238</v>
      </c>
      <c r="QJ25" s="19">
        <v>156.56700000000001</v>
      </c>
      <c r="QK25" s="19">
        <v>157.82599999999999</v>
      </c>
      <c r="QL25" s="19">
        <v>156.01400000000001</v>
      </c>
      <c r="QM25" s="19">
        <v>157.12899999999999</v>
      </c>
      <c r="QN25" s="19">
        <v>155.696</v>
      </c>
      <c r="QO25" s="19">
        <v>150.44900000000001</v>
      </c>
      <c r="QP25" s="19">
        <v>148.05099999999999</v>
      </c>
      <c r="QQ25" s="19">
        <v>147.80099999999999</v>
      </c>
      <c r="QR25" s="19">
        <v>148.494</v>
      </c>
      <c r="QS25" s="19">
        <v>151.75700000000001</v>
      </c>
      <c r="QT25" s="19">
        <v>151.58099999999999</v>
      </c>
      <c r="QU25" s="19">
        <v>151.58699999999999</v>
      </c>
      <c r="QV25" s="19">
        <v>161.89099999999999</v>
      </c>
      <c r="QW25" s="19">
        <v>171.524</v>
      </c>
      <c r="QX25" s="19">
        <v>187.72499999999999</v>
      </c>
      <c r="QY25" s="19">
        <v>194.57900000000001</v>
      </c>
      <c r="QZ25" s="19">
        <v>202.29400000000001</v>
      </c>
      <c r="RA25" s="19">
        <v>206.63300000000001</v>
      </c>
      <c r="RB25" s="19">
        <v>208.22399999999999</v>
      </c>
      <c r="RC25" s="19">
        <v>206.98400000000001</v>
      </c>
      <c r="RD25" s="19">
        <v>205.56299999999999</v>
      </c>
      <c r="RE25" s="19">
        <v>202.55199999999999</v>
      </c>
      <c r="RF25" s="19">
        <v>193.489</v>
      </c>
      <c r="RG25" s="19">
        <v>190.191</v>
      </c>
      <c r="RH25" s="19">
        <v>189.09200000000001</v>
      </c>
      <c r="RI25" s="19">
        <v>195.1</v>
      </c>
      <c r="RJ25" s="19">
        <v>191.613</v>
      </c>
      <c r="RK25" s="19">
        <v>190.374</v>
      </c>
      <c r="RL25" s="19">
        <v>194.21899999999999</v>
      </c>
      <c r="RM25" s="19">
        <v>198.971</v>
      </c>
      <c r="RN25" s="19">
        <v>208.072</v>
      </c>
      <c r="RO25" s="19">
        <v>208.166</v>
      </c>
      <c r="RP25" s="19">
        <v>206.38200000000001</v>
      </c>
      <c r="RQ25" s="19">
        <v>205.78</v>
      </c>
      <c r="RR25" s="19">
        <v>191.93799999999999</v>
      </c>
      <c r="RS25" s="19">
        <v>189.624</v>
      </c>
      <c r="RT25" s="19">
        <v>177.53700000000001</v>
      </c>
      <c r="RU25" s="19">
        <v>165.12899999999999</v>
      </c>
      <c r="RV25" s="19">
        <v>164.19499999999999</v>
      </c>
      <c r="RW25" s="19">
        <v>161.03200000000001</v>
      </c>
      <c r="RX25" s="19">
        <v>162.33799999999999</v>
      </c>
      <c r="RY25" s="19">
        <v>161.07599999999999</v>
      </c>
      <c r="RZ25" s="19">
        <v>158.001</v>
      </c>
      <c r="SA25" s="19">
        <v>153.65600000000001</v>
      </c>
      <c r="SB25" s="19">
        <v>154.16</v>
      </c>
      <c r="SC25" s="19">
        <v>154.62</v>
      </c>
      <c r="SD25" s="19">
        <v>156.184</v>
      </c>
      <c r="SE25" s="19">
        <v>159.029</v>
      </c>
      <c r="SF25" s="19">
        <v>167.078</v>
      </c>
      <c r="SG25" s="19">
        <v>167.03200000000001</v>
      </c>
      <c r="SH25" s="19">
        <v>168.60400000000001</v>
      </c>
      <c r="SI25" s="19">
        <v>164.02199999999999</v>
      </c>
      <c r="SJ25" s="19">
        <v>159.989</v>
      </c>
      <c r="SK25" s="19">
        <v>158.86699999999999</v>
      </c>
      <c r="SL25" s="19">
        <v>159.07499999999999</v>
      </c>
      <c r="SM25" s="19">
        <v>158.68700000000001</v>
      </c>
      <c r="SN25" s="19">
        <v>163.19999999999999</v>
      </c>
      <c r="SO25" s="19">
        <v>159.357</v>
      </c>
      <c r="SP25" s="19">
        <v>159.98699999999999</v>
      </c>
      <c r="SQ25" s="19">
        <v>155.524</v>
      </c>
      <c r="SR25" s="19">
        <v>165.52799999999999</v>
      </c>
      <c r="SS25" s="19">
        <v>192.226</v>
      </c>
      <c r="ST25" s="19">
        <v>211.44</v>
      </c>
      <c r="SU25" s="19">
        <v>230.97800000000001</v>
      </c>
      <c r="SV25" s="2">
        <v>234.84899999999999</v>
      </c>
    </row>
    <row r="26" spans="1:516" s="2" customFormat="1" x14ac:dyDescent="0.25">
      <c r="A26" s="2">
        <f>A25+1</f>
        <v>2</v>
      </c>
      <c r="B26" s="15" t="s">
        <v>1239</v>
      </c>
      <c r="C26" s="2">
        <f ca="1">_xlfn.XMATCH(B26,tkrBbg!L:L)</f>
        <v>30</v>
      </c>
      <c r="D26" s="2" t="str" cm="1">
        <f t="array" aca="1" ref="D26" ca="1">INDEX(tkrBbg!E:E,C26)</f>
        <v>EK814844 Corp</v>
      </c>
      <c r="E26" s="18" cm="1">
        <f t="array" aca="1" ref="E26" ca="1">_xll.BDP(D26,E$24)*1</f>
        <v>45741</v>
      </c>
      <c r="F26" s="19">
        <f ca="1">_xll.BDH(D26,$B$22,"-2AY",,"Dates=H","Fill=C","Sort=R","Dir=H","cols=511;rows=1")</f>
        <v>373.471</v>
      </c>
      <c r="G26" s="19">
        <v>378.67599999999999</v>
      </c>
      <c r="H26" s="19">
        <v>386.262</v>
      </c>
      <c r="I26" s="19">
        <v>387.54899999999998</v>
      </c>
      <c r="J26" s="19">
        <v>386.245</v>
      </c>
      <c r="K26" s="19">
        <v>383.89600000000002</v>
      </c>
      <c r="L26" s="19">
        <v>380.47500000000002</v>
      </c>
      <c r="M26" s="19">
        <v>378.49299999999999</v>
      </c>
      <c r="N26" s="19">
        <v>380.78399999999999</v>
      </c>
      <c r="O26" s="19">
        <v>375.32499999999999</v>
      </c>
      <c r="P26" s="19">
        <v>370.68900000000002</v>
      </c>
      <c r="Q26" s="19">
        <v>359.30599999999998</v>
      </c>
      <c r="R26" s="19">
        <v>353.32100000000003</v>
      </c>
      <c r="S26" s="19">
        <v>368.59</v>
      </c>
      <c r="T26" s="19">
        <v>363.81700000000001</v>
      </c>
      <c r="U26" s="19">
        <v>357.94200000000001</v>
      </c>
      <c r="V26" s="19">
        <v>338.28399999999999</v>
      </c>
      <c r="W26" s="19">
        <v>323.815</v>
      </c>
      <c r="X26" s="19">
        <v>301.41500000000002</v>
      </c>
      <c r="Y26" s="19">
        <v>303.113</v>
      </c>
      <c r="Z26" s="19">
        <v>330.81700000000001</v>
      </c>
      <c r="AA26" s="19">
        <v>344.06200000000001</v>
      </c>
      <c r="AB26" s="19">
        <v>364.66500000000002</v>
      </c>
      <c r="AC26" s="19">
        <v>372.72399999999999</v>
      </c>
      <c r="AD26" s="19">
        <v>373.053</v>
      </c>
      <c r="AE26" s="19">
        <v>370.58</v>
      </c>
      <c r="AF26" s="19">
        <v>370.79300000000001</v>
      </c>
      <c r="AG26" s="19">
        <v>389.84699999999998</v>
      </c>
      <c r="AH26" s="19">
        <v>400.48700000000002</v>
      </c>
      <c r="AI26" s="19">
        <v>412.56900000000002</v>
      </c>
      <c r="AJ26" s="19">
        <v>419.41199999999998</v>
      </c>
      <c r="AK26" s="19">
        <v>429.846</v>
      </c>
      <c r="AL26" s="19">
        <v>443.14800000000002</v>
      </c>
      <c r="AM26" s="19">
        <v>462.755</v>
      </c>
      <c r="AN26" s="19">
        <v>480.23</v>
      </c>
      <c r="AO26" s="19">
        <v>481.96100000000001</v>
      </c>
      <c r="AP26" s="19">
        <v>475.80099999999999</v>
      </c>
      <c r="AQ26" s="19">
        <v>473.779</v>
      </c>
      <c r="AR26" s="19">
        <v>477.27100000000002</v>
      </c>
      <c r="AS26" s="19">
        <v>474.18799999999999</v>
      </c>
      <c r="AT26" s="19">
        <v>484.66199999999998</v>
      </c>
      <c r="AU26" s="19">
        <v>491.95299999999997</v>
      </c>
      <c r="AV26" s="19">
        <v>498.04899999999998</v>
      </c>
      <c r="AW26" s="19">
        <v>502.19900000000001</v>
      </c>
      <c r="AX26" s="19">
        <v>491.71499999999997</v>
      </c>
      <c r="AY26" s="19">
        <v>487.81099999999998</v>
      </c>
      <c r="AZ26" s="19">
        <v>485.17500000000001</v>
      </c>
      <c r="BA26" s="19">
        <v>482.02699999999999</v>
      </c>
      <c r="BB26" s="19">
        <v>498.23</v>
      </c>
      <c r="BC26" s="19">
        <v>503.423</v>
      </c>
      <c r="BD26" s="19">
        <v>526.89700000000005</v>
      </c>
      <c r="BE26" s="19">
        <v>530.23900000000003</v>
      </c>
      <c r="BF26" s="19">
        <v>474.96600000000001</v>
      </c>
      <c r="BG26" s="19">
        <v>450.26299999999998</v>
      </c>
      <c r="BH26" s="19">
        <v>451.262</v>
      </c>
      <c r="BI26" s="19">
        <v>438.21100000000001</v>
      </c>
      <c r="BJ26" s="19">
        <v>434.46499999999997</v>
      </c>
      <c r="BK26" s="19">
        <v>473.39299999999997</v>
      </c>
      <c r="BL26" s="19">
        <v>503.30599999999998</v>
      </c>
      <c r="BM26" s="19">
        <v>516.55100000000004</v>
      </c>
      <c r="BN26" s="19">
        <v>538.34799999999996</v>
      </c>
      <c r="BO26" s="19">
        <v>542.79899999999998</v>
      </c>
      <c r="BP26" s="19">
        <v>531.44600000000003</v>
      </c>
      <c r="BQ26" s="19">
        <v>531.19299999999998</v>
      </c>
      <c r="BR26" s="19">
        <v>530.05499999999995</v>
      </c>
      <c r="BS26" s="19">
        <v>535.99800000000005</v>
      </c>
      <c r="BT26" s="19">
        <v>527.41899999999998</v>
      </c>
      <c r="BU26" s="19">
        <v>541.25199999999995</v>
      </c>
      <c r="BV26" s="19">
        <v>556.69000000000005</v>
      </c>
      <c r="BW26" s="19">
        <v>620.18399999999997</v>
      </c>
      <c r="BX26" s="19">
        <v>627.82500000000005</v>
      </c>
      <c r="BY26" s="19">
        <v>618.1</v>
      </c>
      <c r="BZ26" s="19">
        <v>621.86</v>
      </c>
      <c r="CA26" s="19">
        <v>587.96699999999998</v>
      </c>
      <c r="CB26" s="19">
        <v>527.69600000000003</v>
      </c>
      <c r="CC26" s="19">
        <v>500.41800000000001</v>
      </c>
      <c r="CD26" s="19">
        <v>444.315</v>
      </c>
      <c r="CE26" s="19">
        <v>430.71</v>
      </c>
      <c r="CF26" s="19">
        <v>353.43599999999998</v>
      </c>
      <c r="CG26" s="19">
        <v>351.08</v>
      </c>
      <c r="CH26" s="19">
        <v>409.84</v>
      </c>
      <c r="CI26" s="19">
        <v>267.27199999999999</v>
      </c>
      <c r="CJ26" s="19">
        <v>230.78299999999999</v>
      </c>
      <c r="CK26" s="19">
        <v>221.27099999999999</v>
      </c>
      <c r="CL26" s="19">
        <v>223.22</v>
      </c>
      <c r="CM26" s="19">
        <v>242.58600000000001</v>
      </c>
      <c r="CN26" s="19">
        <v>235.73599999999999</v>
      </c>
      <c r="CO26" s="19">
        <v>212.03200000000001</v>
      </c>
      <c r="CP26" s="19">
        <v>195.94399999999999</v>
      </c>
      <c r="CQ26" s="19">
        <v>190.25800000000001</v>
      </c>
      <c r="CR26" s="19">
        <v>181.68899999999999</v>
      </c>
      <c r="CS26" s="19">
        <v>161.173</v>
      </c>
      <c r="CT26" s="19">
        <v>163.24</v>
      </c>
      <c r="CU26" s="19">
        <v>162.57400000000001</v>
      </c>
      <c r="CV26" s="19">
        <v>163.68199999999999</v>
      </c>
      <c r="CW26" s="19">
        <v>162.285</v>
      </c>
      <c r="CX26" s="19">
        <v>164.38300000000001</v>
      </c>
      <c r="CY26" s="19">
        <v>163.911</v>
      </c>
      <c r="CZ26" s="19">
        <v>163.72399999999999</v>
      </c>
      <c r="DA26" s="19">
        <v>165.328</v>
      </c>
      <c r="DB26" s="19">
        <v>167.29300000000001</v>
      </c>
      <c r="DC26" s="19">
        <v>164.84299999999999</v>
      </c>
      <c r="DD26" s="19">
        <v>163.57499999999999</v>
      </c>
      <c r="DE26" s="19">
        <v>167.399</v>
      </c>
      <c r="DF26" s="19">
        <v>175.81700000000001</v>
      </c>
      <c r="DG26" s="19">
        <v>186.15299999999999</v>
      </c>
      <c r="DH26" s="19">
        <v>185.607</v>
      </c>
      <c r="DI26" s="19">
        <v>183.83699999999999</v>
      </c>
      <c r="DJ26" s="19">
        <v>179.673</v>
      </c>
      <c r="DK26" s="19">
        <v>181.93100000000001</v>
      </c>
      <c r="DL26" s="19">
        <v>187.82900000000001</v>
      </c>
      <c r="DM26" s="19">
        <v>172.82</v>
      </c>
      <c r="DN26" s="19">
        <v>160.08699999999999</v>
      </c>
      <c r="DO26" s="19">
        <v>153.75</v>
      </c>
      <c r="DP26" s="19">
        <v>150.661</v>
      </c>
      <c r="DQ26" s="19">
        <v>148.13</v>
      </c>
      <c r="DR26" s="19">
        <v>148.81100000000001</v>
      </c>
      <c r="DS26" s="19">
        <v>152.589</v>
      </c>
      <c r="DT26" s="19">
        <v>153.619</v>
      </c>
      <c r="DU26" s="19">
        <v>151.727</v>
      </c>
      <c r="DV26" s="19">
        <v>149.85499999999999</v>
      </c>
      <c r="DW26" s="19">
        <v>152.542</v>
      </c>
      <c r="DX26" s="19">
        <v>152.398</v>
      </c>
      <c r="DY26" s="19">
        <v>156.815</v>
      </c>
      <c r="DZ26" s="19">
        <v>156.76400000000001</v>
      </c>
      <c r="EA26" s="19">
        <v>156.29300000000001</v>
      </c>
      <c r="EB26" s="19">
        <v>154.99</v>
      </c>
      <c r="EC26" s="19">
        <v>151.36799999999999</v>
      </c>
      <c r="ED26" s="19">
        <v>150.44300000000001</v>
      </c>
      <c r="EE26" s="19">
        <v>147.31200000000001</v>
      </c>
      <c r="EF26" s="19">
        <v>153.90100000000001</v>
      </c>
      <c r="EG26" s="19">
        <v>152.09899999999999</v>
      </c>
      <c r="EH26" s="19">
        <v>152.82300000000001</v>
      </c>
      <c r="EI26" s="19">
        <v>155.53</v>
      </c>
      <c r="EJ26" s="19">
        <v>155.76300000000001</v>
      </c>
      <c r="EK26" s="19">
        <v>158.994</v>
      </c>
      <c r="EL26" s="19">
        <v>162.417</v>
      </c>
      <c r="EM26" s="19">
        <v>162.84100000000001</v>
      </c>
      <c r="EN26" s="19">
        <v>164.34800000000001</v>
      </c>
      <c r="EO26" s="19">
        <v>167.98099999999999</v>
      </c>
      <c r="EP26" s="19">
        <v>172.67599999999999</v>
      </c>
      <c r="EQ26" s="19">
        <v>171.20599999999999</v>
      </c>
      <c r="ER26" s="19">
        <v>173.994</v>
      </c>
      <c r="ES26" s="19">
        <v>177.22399999999999</v>
      </c>
      <c r="ET26" s="19">
        <v>180.66900000000001</v>
      </c>
      <c r="EU26" s="19">
        <v>188.40199999999999</v>
      </c>
      <c r="EV26" s="19">
        <v>191.09700000000001</v>
      </c>
      <c r="EW26" s="19">
        <v>180.34200000000001</v>
      </c>
      <c r="EX26" s="19">
        <v>184.233</v>
      </c>
      <c r="EY26" s="19">
        <v>186.28399999999999</v>
      </c>
      <c r="EZ26" s="19">
        <v>187.036</v>
      </c>
      <c r="FA26" s="19">
        <v>185.16800000000001</v>
      </c>
      <c r="FB26" s="19">
        <v>189.19399999999999</v>
      </c>
      <c r="FC26" s="19">
        <v>199.3</v>
      </c>
      <c r="FD26" s="19">
        <v>200.30199999999999</v>
      </c>
      <c r="FE26" s="19">
        <v>201.50800000000001</v>
      </c>
      <c r="FF26" s="19">
        <v>196.101</v>
      </c>
      <c r="FG26" s="19">
        <v>194.75899999999999</v>
      </c>
      <c r="FH26" s="19">
        <v>196.77799999999999</v>
      </c>
      <c r="FI26" s="19">
        <v>196.12700000000001</v>
      </c>
      <c r="FJ26" s="19">
        <v>192.03700000000001</v>
      </c>
      <c r="FK26" s="19">
        <v>186.02199999999999</v>
      </c>
      <c r="FL26" s="19">
        <v>183.98500000000001</v>
      </c>
      <c r="FM26" s="19">
        <v>180.39099999999999</v>
      </c>
      <c r="FN26" s="19">
        <v>169.78100000000001</v>
      </c>
      <c r="FO26" s="19">
        <v>170.69399999999999</v>
      </c>
      <c r="FP26" s="19">
        <v>166.87100000000001</v>
      </c>
      <c r="FQ26" s="19">
        <v>172.065</v>
      </c>
      <c r="FR26" s="19">
        <v>177.767</v>
      </c>
      <c r="FS26" s="19">
        <v>179.78800000000001</v>
      </c>
      <c r="FT26" s="19">
        <v>173.66399999999999</v>
      </c>
      <c r="FU26" s="19">
        <v>168.96100000000001</v>
      </c>
      <c r="FV26" s="19">
        <v>163.66</v>
      </c>
      <c r="FW26" s="19">
        <v>165.578</v>
      </c>
      <c r="FX26" s="19">
        <v>170.465</v>
      </c>
      <c r="FY26" s="19">
        <v>174.04900000000001</v>
      </c>
      <c r="FZ26" s="19">
        <v>172.73099999999999</v>
      </c>
      <c r="GA26" s="19">
        <v>172.85599999999999</v>
      </c>
      <c r="GB26" s="19">
        <v>177.202</v>
      </c>
      <c r="GC26" s="19">
        <v>179.68700000000001</v>
      </c>
      <c r="GD26" s="19">
        <v>180.11</v>
      </c>
      <c r="GE26" s="19">
        <v>183.98</v>
      </c>
      <c r="GF26" s="19">
        <v>187.869</v>
      </c>
      <c r="GG26" s="19">
        <v>187.63900000000001</v>
      </c>
      <c r="GH26" s="19">
        <v>194.46100000000001</v>
      </c>
      <c r="GI26" s="19">
        <v>199.696</v>
      </c>
      <c r="GJ26" s="19">
        <v>201.44900000000001</v>
      </c>
      <c r="GK26" s="19">
        <v>197.66300000000001</v>
      </c>
      <c r="GL26" s="19">
        <v>198.434</v>
      </c>
      <c r="GM26" s="19">
        <v>201.60900000000001</v>
      </c>
      <c r="GN26" s="19">
        <v>196.21199999999999</v>
      </c>
      <c r="GO26" s="19">
        <v>193.16499999999999</v>
      </c>
      <c r="GP26" s="19">
        <v>194.44200000000001</v>
      </c>
      <c r="GQ26" s="19">
        <v>197.096</v>
      </c>
      <c r="GR26" s="19">
        <v>199.679</v>
      </c>
      <c r="GS26" s="19">
        <v>202.851</v>
      </c>
      <c r="GT26" s="19">
        <v>203.28</v>
      </c>
      <c r="GU26" s="19">
        <v>203.92</v>
      </c>
      <c r="GV26" s="19">
        <v>200.96899999999999</v>
      </c>
      <c r="GW26" s="19">
        <v>206.125</v>
      </c>
      <c r="GX26" s="19">
        <v>207.67099999999999</v>
      </c>
      <c r="GY26" s="19">
        <v>201.536</v>
      </c>
      <c r="GZ26" s="19">
        <v>197.035</v>
      </c>
      <c r="HA26" s="19">
        <v>195.423</v>
      </c>
      <c r="HB26" s="19">
        <v>197.71700000000001</v>
      </c>
      <c r="HC26" s="19">
        <v>219.82499999999999</v>
      </c>
      <c r="HD26" s="19">
        <v>219.208</v>
      </c>
      <c r="HE26" s="19">
        <v>212.70599999999999</v>
      </c>
      <c r="HF26" s="19">
        <v>212.89</v>
      </c>
      <c r="HG26" s="19">
        <v>208.535</v>
      </c>
      <c r="HH26" s="19">
        <v>216.768</v>
      </c>
      <c r="HI26" s="19">
        <v>219.37299999999999</v>
      </c>
      <c r="HJ26" s="19">
        <v>216.61099999999999</v>
      </c>
      <c r="HK26" s="19">
        <v>215.214</v>
      </c>
      <c r="HL26" s="19">
        <v>215.28700000000001</v>
      </c>
      <c r="HM26" s="19">
        <v>215.92</v>
      </c>
      <c r="HN26" s="19">
        <v>214.803</v>
      </c>
      <c r="HO26" s="19">
        <v>214.47</v>
      </c>
      <c r="HP26" s="19">
        <v>212.84899999999999</v>
      </c>
      <c r="HQ26" s="19">
        <v>213.40299999999999</v>
      </c>
      <c r="HR26" s="19">
        <v>222.65199999999999</v>
      </c>
      <c r="HS26" s="19">
        <v>233.26400000000001</v>
      </c>
      <c r="HT26" s="19">
        <v>237.72300000000001</v>
      </c>
      <c r="HU26" s="19">
        <v>247.58199999999999</v>
      </c>
      <c r="HV26" s="19">
        <v>248.70400000000001</v>
      </c>
      <c r="HW26" s="19">
        <v>232.33</v>
      </c>
      <c r="HX26" s="19">
        <v>228.517</v>
      </c>
      <c r="HY26" s="19">
        <v>221.869</v>
      </c>
      <c r="HZ26" s="19">
        <v>222.34399999999999</v>
      </c>
      <c r="IA26" s="19">
        <v>221.92699999999999</v>
      </c>
      <c r="IB26" s="19">
        <v>229.63200000000001</v>
      </c>
      <c r="IC26" s="19">
        <v>233.995</v>
      </c>
      <c r="ID26" s="19">
        <v>240.566</v>
      </c>
      <c r="IE26" s="19">
        <v>229.47800000000001</v>
      </c>
      <c r="IF26" s="19">
        <v>220.875</v>
      </c>
      <c r="IG26" s="19">
        <v>217.63499999999999</v>
      </c>
      <c r="IH26" s="19">
        <v>214.364</v>
      </c>
      <c r="II26" s="19">
        <v>199.96899999999999</v>
      </c>
      <c r="IJ26" s="19">
        <v>196.00700000000001</v>
      </c>
      <c r="IK26" s="19">
        <v>193.255</v>
      </c>
      <c r="IL26" s="19">
        <v>205.61500000000001</v>
      </c>
      <c r="IM26" s="19">
        <v>214.262</v>
      </c>
      <c r="IN26" s="19">
        <v>220.03399999999999</v>
      </c>
      <c r="IO26" s="19">
        <v>218.89099999999999</v>
      </c>
      <c r="IP26" s="19">
        <v>215.71899999999999</v>
      </c>
      <c r="IQ26" s="19">
        <v>205.322</v>
      </c>
      <c r="IR26" s="19">
        <v>193.79</v>
      </c>
      <c r="IS26" s="19">
        <v>193.881</v>
      </c>
      <c r="IT26" s="19">
        <v>192.15799999999999</v>
      </c>
      <c r="IU26" s="19">
        <v>193.24600000000001</v>
      </c>
      <c r="IV26" s="19">
        <v>204.95599999999999</v>
      </c>
      <c r="IW26" s="19">
        <v>208.25</v>
      </c>
      <c r="IX26" s="19">
        <v>199.74100000000001</v>
      </c>
      <c r="IY26" s="19">
        <v>190.458</v>
      </c>
      <c r="IZ26" s="19">
        <v>194.32400000000001</v>
      </c>
      <c r="JA26" s="19">
        <v>197.67699999999999</v>
      </c>
      <c r="JB26" s="19">
        <v>198.202</v>
      </c>
      <c r="JC26" s="19">
        <v>199.92400000000001</v>
      </c>
      <c r="JD26" s="19">
        <v>208.59299999999999</v>
      </c>
      <c r="JE26" s="19">
        <v>213.48</v>
      </c>
      <c r="JF26" s="19">
        <v>211.988</v>
      </c>
      <c r="JG26" s="19">
        <v>206.66200000000001</v>
      </c>
      <c r="JH26" s="19">
        <v>198.989</v>
      </c>
      <c r="JI26" s="19">
        <v>197.06100000000001</v>
      </c>
      <c r="JJ26" s="19">
        <v>195.18100000000001</v>
      </c>
      <c r="JK26" s="19">
        <v>199.77099999999999</v>
      </c>
      <c r="JL26" s="19">
        <v>210.86199999999999</v>
      </c>
      <c r="JM26" s="19">
        <v>225.904</v>
      </c>
      <c r="JN26" s="19">
        <v>231.55699999999999</v>
      </c>
      <c r="JO26" s="19">
        <v>232.51499999999999</v>
      </c>
      <c r="JP26" s="19">
        <v>232.054</v>
      </c>
      <c r="JQ26" s="19">
        <v>229.392</v>
      </c>
      <c r="JR26" s="19">
        <v>238.10300000000001</v>
      </c>
      <c r="JS26" s="19">
        <v>247.929</v>
      </c>
      <c r="JT26" s="19">
        <v>247.39</v>
      </c>
      <c r="JU26" s="19">
        <v>249.251</v>
      </c>
      <c r="JV26" s="19">
        <v>258.86200000000002</v>
      </c>
      <c r="JW26" s="19">
        <v>264.33600000000001</v>
      </c>
      <c r="JX26" s="19">
        <v>263.31200000000001</v>
      </c>
      <c r="JY26" s="19">
        <v>259.61099999999999</v>
      </c>
      <c r="JZ26" s="19">
        <v>264.15600000000001</v>
      </c>
      <c r="KA26" s="19">
        <v>262.64800000000002</v>
      </c>
      <c r="KB26" s="19">
        <v>263.70800000000003</v>
      </c>
      <c r="KC26" s="19">
        <v>261.173</v>
      </c>
      <c r="KD26" s="19">
        <v>264.01400000000001</v>
      </c>
      <c r="KE26" s="19">
        <v>250.75200000000001</v>
      </c>
      <c r="KF26" s="19">
        <v>244.75299999999999</v>
      </c>
      <c r="KG26" s="19">
        <v>242.4</v>
      </c>
      <c r="KH26" s="19">
        <v>242.184</v>
      </c>
      <c r="KI26" s="19">
        <v>240.38200000000001</v>
      </c>
      <c r="KJ26" s="19">
        <v>243.179</v>
      </c>
      <c r="KK26" s="19">
        <v>242.876</v>
      </c>
      <c r="KL26" s="19">
        <v>242.76900000000001</v>
      </c>
      <c r="KM26" s="19">
        <v>238.22399999999999</v>
      </c>
      <c r="KN26" s="19">
        <v>243.24700000000001</v>
      </c>
      <c r="KO26" s="19">
        <v>237.86500000000001</v>
      </c>
      <c r="KP26" s="19">
        <v>224.01300000000001</v>
      </c>
      <c r="KQ26" s="19">
        <v>206.72300000000001</v>
      </c>
      <c r="KR26" s="19">
        <v>206.61099999999999</v>
      </c>
      <c r="KS26" s="19">
        <v>207.26400000000001</v>
      </c>
      <c r="KT26" s="19">
        <v>210.32499999999999</v>
      </c>
      <c r="KU26" s="19">
        <v>216.19499999999999</v>
      </c>
      <c r="KV26" s="19">
        <v>219.529</v>
      </c>
      <c r="KW26" s="19">
        <v>218.161</v>
      </c>
      <c r="KX26" s="19">
        <v>220.30600000000001</v>
      </c>
      <c r="KY26" s="19">
        <v>219.03</v>
      </c>
      <c r="KZ26" s="19">
        <v>222.03100000000001</v>
      </c>
      <c r="LA26" s="19">
        <v>217.73400000000001</v>
      </c>
      <c r="LB26" s="19">
        <v>218.40199999999999</v>
      </c>
      <c r="LC26" s="19">
        <v>220.81700000000001</v>
      </c>
      <c r="LD26" s="19">
        <v>228.44399999999999</v>
      </c>
      <c r="LE26" s="19">
        <v>238.24100000000001</v>
      </c>
      <c r="LF26" s="19">
        <v>242.804</v>
      </c>
      <c r="LG26" s="19">
        <v>242.46700000000001</v>
      </c>
      <c r="LH26" s="19">
        <v>241.92500000000001</v>
      </c>
      <c r="LI26" s="19">
        <v>241.66</v>
      </c>
      <c r="LJ26" s="19">
        <v>241.99600000000001</v>
      </c>
      <c r="LK26" s="19">
        <v>241.64400000000001</v>
      </c>
      <c r="LL26" s="19">
        <v>248.90899999999999</v>
      </c>
      <c r="LM26" s="19">
        <v>252.291</v>
      </c>
      <c r="LN26" s="19">
        <v>262.91199999999998</v>
      </c>
      <c r="LO26" s="19">
        <v>270.33199999999999</v>
      </c>
      <c r="LP26" s="19">
        <v>278.73500000000001</v>
      </c>
      <c r="LQ26" s="19">
        <v>275.29500000000002</v>
      </c>
      <c r="LR26" s="19">
        <v>278.96699999999998</v>
      </c>
      <c r="LS26" s="19">
        <v>277.79300000000001</v>
      </c>
      <c r="LT26" s="19">
        <v>274.63200000000001</v>
      </c>
      <c r="LU26" s="19">
        <v>272.18599999999998</v>
      </c>
      <c r="LV26" s="19">
        <v>269.42</v>
      </c>
      <c r="LW26" s="19">
        <v>274.46199999999999</v>
      </c>
      <c r="LX26" s="19">
        <v>279.77999999999997</v>
      </c>
      <c r="LY26" s="19">
        <v>280.50900000000001</v>
      </c>
      <c r="LZ26" s="19">
        <v>283.22500000000002</v>
      </c>
      <c r="MA26" s="19">
        <v>288.85000000000002</v>
      </c>
      <c r="MB26" s="19">
        <v>295.435</v>
      </c>
      <c r="MC26" s="19">
        <v>297.53100000000001</v>
      </c>
      <c r="MD26" s="19">
        <v>295.02</v>
      </c>
      <c r="ME26" s="19">
        <v>286.10300000000001</v>
      </c>
      <c r="MF26" s="19">
        <v>281.93799999999999</v>
      </c>
      <c r="MG26" s="19">
        <v>281.96699999999998</v>
      </c>
      <c r="MH26" s="19">
        <v>280.04199999999997</v>
      </c>
      <c r="MI26" s="19">
        <v>278.92700000000002</v>
      </c>
      <c r="MJ26" s="19">
        <v>283.52499999999998</v>
      </c>
      <c r="MK26" s="19">
        <v>290.76400000000001</v>
      </c>
      <c r="ML26" s="19">
        <v>291.92700000000002</v>
      </c>
      <c r="MM26" s="19">
        <v>296.92899999999997</v>
      </c>
      <c r="MN26" s="19">
        <v>294.29500000000002</v>
      </c>
      <c r="MO26" s="19">
        <v>295.62400000000002</v>
      </c>
      <c r="MP26" s="19">
        <v>293.60300000000001</v>
      </c>
      <c r="MQ26" s="19">
        <v>297.05799999999999</v>
      </c>
      <c r="MR26" s="19">
        <v>300.46600000000001</v>
      </c>
      <c r="MS26" s="19">
        <v>302.34399999999999</v>
      </c>
      <c r="MT26" s="19">
        <v>303.98700000000002</v>
      </c>
      <c r="MU26" s="19">
        <v>310.43200000000002</v>
      </c>
      <c r="MV26" s="19">
        <v>324.03199999999998</v>
      </c>
      <c r="MW26" s="19">
        <v>327.35300000000001</v>
      </c>
      <c r="MX26" s="19">
        <v>318.44099999999997</v>
      </c>
      <c r="MY26" s="19">
        <v>302.52499999999998</v>
      </c>
      <c r="MZ26" s="19">
        <v>303.50700000000001</v>
      </c>
      <c r="NA26" s="19">
        <v>309.548</v>
      </c>
      <c r="NB26" s="19">
        <v>308.80399999999997</v>
      </c>
      <c r="NC26" s="19">
        <v>313.233</v>
      </c>
      <c r="ND26" s="19">
        <v>323.834</v>
      </c>
      <c r="NE26" s="19">
        <v>328.22899999999998</v>
      </c>
      <c r="NF26" s="19">
        <v>327.40899999999999</v>
      </c>
      <c r="NG26" s="19">
        <v>326.88099999999997</v>
      </c>
      <c r="NH26" s="19">
        <v>331.56099999999998</v>
      </c>
      <c r="NI26" s="19">
        <v>328.35899999999998</v>
      </c>
      <c r="NJ26" s="19">
        <v>323.13799999999998</v>
      </c>
      <c r="NK26" s="19">
        <v>318.71199999999999</v>
      </c>
      <c r="NL26" s="19">
        <v>321.68099999999998</v>
      </c>
      <c r="NM26" s="19">
        <v>332.101</v>
      </c>
      <c r="NN26" s="19">
        <v>331.16699999999997</v>
      </c>
      <c r="NO26" s="19">
        <v>337.17200000000003</v>
      </c>
      <c r="NP26" s="19">
        <v>335.96499999999997</v>
      </c>
      <c r="NQ26" s="19">
        <v>330.017</v>
      </c>
      <c r="NR26" s="19">
        <v>334.92599999999999</v>
      </c>
      <c r="NS26" s="19">
        <v>335.70699999999999</v>
      </c>
      <c r="NT26" s="19">
        <v>362.25299999999999</v>
      </c>
      <c r="NU26" s="19">
        <v>372.93400000000003</v>
      </c>
      <c r="NV26" s="19">
        <v>383.32799999999997</v>
      </c>
      <c r="NW26" s="19">
        <v>386.02699999999999</v>
      </c>
      <c r="NX26" s="19">
        <v>374.59699999999998</v>
      </c>
      <c r="NY26" s="19">
        <v>364.27300000000002</v>
      </c>
      <c r="NZ26" s="19">
        <v>365.47199999999998</v>
      </c>
      <c r="OA26" s="19">
        <v>366.49200000000002</v>
      </c>
      <c r="OB26" s="19">
        <v>360.04700000000003</v>
      </c>
      <c r="OC26" s="19">
        <v>363.21300000000002</v>
      </c>
      <c r="OD26" s="19">
        <v>357.69799999999998</v>
      </c>
      <c r="OE26" s="19">
        <v>353.54899999999998</v>
      </c>
      <c r="OF26" s="19">
        <v>351.55900000000003</v>
      </c>
      <c r="OG26" s="19">
        <v>339.96499999999997</v>
      </c>
      <c r="OH26" s="19">
        <v>337.13299999999998</v>
      </c>
      <c r="OI26" s="19">
        <v>332.29700000000003</v>
      </c>
      <c r="OJ26" s="19">
        <v>345.61</v>
      </c>
      <c r="OK26" s="19">
        <v>375.202</v>
      </c>
      <c r="OL26" s="19">
        <v>391.84399999999999</v>
      </c>
      <c r="OM26" s="19">
        <v>389.709</v>
      </c>
      <c r="ON26" s="19">
        <v>390.30099999999999</v>
      </c>
      <c r="OO26" s="19">
        <v>378.24900000000002</v>
      </c>
      <c r="OP26" s="19">
        <v>371.59300000000002</v>
      </c>
      <c r="OQ26" s="19">
        <v>365.85</v>
      </c>
      <c r="OR26" s="19">
        <v>373.83199999999999</v>
      </c>
      <c r="OS26" s="19">
        <v>367.089</v>
      </c>
      <c r="OT26" s="19">
        <v>358.18400000000003</v>
      </c>
      <c r="OU26" s="19">
        <v>351.50099999999998</v>
      </c>
      <c r="OV26" s="19">
        <v>347.18799999999999</v>
      </c>
      <c r="OW26" s="19">
        <v>346.512</v>
      </c>
      <c r="OX26" s="19">
        <v>336.38600000000002</v>
      </c>
      <c r="OY26" s="19">
        <v>336.90300000000002</v>
      </c>
      <c r="OZ26" s="19">
        <v>338.68200000000002</v>
      </c>
      <c r="PA26" s="19">
        <v>320.91899999999998</v>
      </c>
      <c r="PB26" s="19">
        <v>316.41199999999998</v>
      </c>
      <c r="PC26" s="19">
        <v>306.27800000000002</v>
      </c>
      <c r="PD26" s="19">
        <v>296.81</v>
      </c>
      <c r="PE26" s="19">
        <v>281.48200000000003</v>
      </c>
      <c r="PF26" s="19">
        <v>277.39999999999998</v>
      </c>
      <c r="PG26" s="19">
        <v>274.79199999999997</v>
      </c>
      <c r="PH26" s="19">
        <v>262.69900000000001</v>
      </c>
      <c r="PI26" s="19">
        <v>264.245</v>
      </c>
      <c r="PJ26" s="19">
        <v>269.65499999999997</v>
      </c>
      <c r="PK26" s="19">
        <v>269.435</v>
      </c>
      <c r="PL26" s="19">
        <v>269.56299999999999</v>
      </c>
      <c r="PM26" s="19">
        <v>273.71699999999998</v>
      </c>
      <c r="PN26" s="19">
        <v>280.80399999999997</v>
      </c>
      <c r="PO26" s="19">
        <v>281.036</v>
      </c>
      <c r="PP26" s="19">
        <v>283.14400000000001</v>
      </c>
      <c r="PQ26" s="19">
        <v>287.15100000000001</v>
      </c>
      <c r="PR26" s="19">
        <v>278.65800000000002</v>
      </c>
      <c r="PS26" s="19">
        <v>273.20299999999997</v>
      </c>
      <c r="PT26" s="19">
        <v>270.17200000000003</v>
      </c>
      <c r="PU26" s="19">
        <v>263.80399999999997</v>
      </c>
      <c r="PV26" s="19">
        <v>265.19</v>
      </c>
      <c r="PW26" s="19">
        <v>263.87200000000001</v>
      </c>
      <c r="PX26" s="19">
        <v>261.14400000000001</v>
      </c>
      <c r="PY26" s="19">
        <v>262.56</v>
      </c>
      <c r="PZ26" s="19">
        <v>263.92200000000003</v>
      </c>
      <c r="QA26" s="19">
        <v>264.17500000000001</v>
      </c>
      <c r="QB26" s="19">
        <v>264.39800000000002</v>
      </c>
      <c r="QC26" s="19">
        <v>258.54500000000002</v>
      </c>
      <c r="QD26" s="19">
        <v>258.80599999999998</v>
      </c>
      <c r="QE26" s="19">
        <v>259.27300000000002</v>
      </c>
      <c r="QF26" s="19">
        <v>253.239</v>
      </c>
      <c r="QG26" s="19">
        <v>253.04400000000001</v>
      </c>
      <c r="QH26" s="19">
        <v>254.21799999999999</v>
      </c>
      <c r="QI26" s="19">
        <v>259.94099999999997</v>
      </c>
      <c r="QJ26" s="19">
        <v>259.62599999999998</v>
      </c>
      <c r="QK26" s="19">
        <v>261.35700000000003</v>
      </c>
      <c r="QL26" s="19">
        <v>257.07900000000001</v>
      </c>
      <c r="QM26" s="19">
        <v>256.76400000000001</v>
      </c>
      <c r="QN26" s="19">
        <v>255.87799999999999</v>
      </c>
      <c r="QO26" s="19">
        <v>257.66399999999999</v>
      </c>
      <c r="QP26" s="19">
        <v>258.22399999999999</v>
      </c>
      <c r="QQ26" s="19">
        <v>257.44600000000003</v>
      </c>
      <c r="QR26" s="19">
        <v>257.762</v>
      </c>
      <c r="QS26" s="19">
        <v>260.274</v>
      </c>
      <c r="QT26" s="19">
        <v>261.94200000000001</v>
      </c>
      <c r="QU26" s="19">
        <v>262.22399999999999</v>
      </c>
      <c r="QV26" s="19">
        <v>270.67399999999998</v>
      </c>
      <c r="QW26" s="19">
        <v>274.88299999999998</v>
      </c>
      <c r="QX26" s="19">
        <v>278.46899999999999</v>
      </c>
      <c r="QY26" s="19">
        <v>281.74799999999999</v>
      </c>
      <c r="QZ26" s="19">
        <v>285.423</v>
      </c>
      <c r="RA26" s="19">
        <v>289.64699999999999</v>
      </c>
      <c r="RB26" s="19">
        <v>286.512</v>
      </c>
      <c r="RC26" s="19">
        <v>287.73500000000001</v>
      </c>
      <c r="RD26" s="19">
        <v>288.14</v>
      </c>
      <c r="RE26" s="19">
        <v>286.89600000000002</v>
      </c>
      <c r="RF26" s="19">
        <v>280.959</v>
      </c>
      <c r="RG26" s="19">
        <v>275.87700000000001</v>
      </c>
      <c r="RH26" s="19">
        <v>275.71100000000001</v>
      </c>
      <c r="RI26" s="19">
        <v>276.27800000000002</v>
      </c>
      <c r="RJ26" s="19">
        <v>276.99299999999999</v>
      </c>
      <c r="RK26" s="19">
        <v>277.38299999999998</v>
      </c>
      <c r="RL26" s="19">
        <v>277.64400000000001</v>
      </c>
      <c r="RM26" s="19">
        <v>280.84199999999998</v>
      </c>
      <c r="RN26" s="19">
        <v>286.47000000000003</v>
      </c>
      <c r="RO26" s="19">
        <v>285.92700000000002</v>
      </c>
      <c r="RP26" s="19">
        <v>285.81700000000001</v>
      </c>
      <c r="RQ26" s="19">
        <v>286</v>
      </c>
      <c r="RR26" s="19">
        <v>280.209</v>
      </c>
      <c r="RS26" s="19">
        <v>281.45600000000002</v>
      </c>
      <c r="RT26" s="19">
        <v>276.95999999999998</v>
      </c>
      <c r="RU26" s="19">
        <v>267.88</v>
      </c>
      <c r="RV26" s="19">
        <v>266.048</v>
      </c>
      <c r="RW26" s="19">
        <v>265.11700000000002</v>
      </c>
      <c r="RX26" s="19">
        <v>267.55900000000003</v>
      </c>
      <c r="RY26" s="19">
        <v>266.142</v>
      </c>
      <c r="RZ26" s="19">
        <v>262.089</v>
      </c>
      <c r="SA26" s="19">
        <v>258.97300000000001</v>
      </c>
      <c r="SB26" s="19">
        <v>259.36099999999999</v>
      </c>
      <c r="SC26" s="19">
        <v>261.74200000000002</v>
      </c>
      <c r="SD26" s="19">
        <v>264.69299999999998</v>
      </c>
      <c r="SE26" s="19">
        <v>266.14299999999997</v>
      </c>
      <c r="SF26" s="19">
        <v>271.66300000000001</v>
      </c>
      <c r="SG26" s="19">
        <v>270.91399999999999</v>
      </c>
      <c r="SH26" s="19">
        <v>272.23</v>
      </c>
      <c r="SI26" s="19">
        <v>273.45</v>
      </c>
      <c r="SJ26" s="19">
        <v>273.38200000000001</v>
      </c>
      <c r="SK26" s="19">
        <v>273.56400000000002</v>
      </c>
      <c r="SL26" s="19">
        <v>273.87</v>
      </c>
      <c r="SM26" s="19">
        <v>274.72199999999998</v>
      </c>
      <c r="SN26" s="19">
        <v>276.32499999999999</v>
      </c>
      <c r="SO26" s="19">
        <v>279.65899999999999</v>
      </c>
      <c r="SP26" s="19">
        <v>280.89999999999998</v>
      </c>
      <c r="SQ26" s="19">
        <v>283.11</v>
      </c>
      <c r="SR26" s="19">
        <v>294.625</v>
      </c>
      <c r="SS26" s="19">
        <v>308.72800000000001</v>
      </c>
      <c r="ST26" s="19">
        <v>314.238</v>
      </c>
      <c r="SU26" s="19">
        <v>320.06</v>
      </c>
      <c r="SV26" s="2">
        <v>321.46899999999999</v>
      </c>
    </row>
    <row r="27" spans="1:516" s="2" customFormat="1" x14ac:dyDescent="0.25">
      <c r="A27" s="2">
        <f t="shared" ref="A27:A33" si="8">A26+1</f>
        <v>3</v>
      </c>
      <c r="B27" s="15" t="s">
        <v>1240</v>
      </c>
      <c r="C27" s="2">
        <f ca="1">_xlfn.XMATCH(B27,tkrBbg!L:L)</f>
        <v>31</v>
      </c>
      <c r="D27" s="2" t="str" cm="1">
        <f t="array" aca="1" ref="D27" ca="1">INDEX(tkrBbg!E:E,C27)</f>
        <v>BJ814648 Corp</v>
      </c>
      <c r="E27" s="18" cm="1">
        <f t="array" aca="1" ref="E27" ca="1">_xll.BDP(D27,E$24)*1</f>
        <v>46092</v>
      </c>
      <c r="F27" s="19">
        <f ca="1">_xll.BDH(D27,$B$22,"-2AY",,"Dates=H","Fill=C","Sort=R","Dir=H","cols=21;rows=1")</f>
        <v>390.29700000000003</v>
      </c>
      <c r="G27" s="19">
        <v>403.78699999999998</v>
      </c>
      <c r="H27" s="19">
        <v>413.762</v>
      </c>
      <c r="I27" s="19">
        <v>415.10500000000002</v>
      </c>
      <c r="J27" s="19">
        <v>413.70499999999998</v>
      </c>
      <c r="K27" s="19">
        <v>412.13400000000001</v>
      </c>
      <c r="L27" s="19">
        <v>409.38499999999999</v>
      </c>
      <c r="M27" s="19">
        <v>407.16300000000001</v>
      </c>
      <c r="N27" s="19">
        <v>411.51400000000001</v>
      </c>
      <c r="O27" s="19">
        <v>404.03100000000001</v>
      </c>
      <c r="P27" s="19">
        <v>403.428</v>
      </c>
      <c r="Q27" s="19">
        <v>390.40100000000001</v>
      </c>
      <c r="R27" s="19">
        <v>375.084</v>
      </c>
      <c r="S27" s="19">
        <v>390.98700000000002</v>
      </c>
      <c r="T27" s="19">
        <v>383.55099999999999</v>
      </c>
      <c r="U27" s="19">
        <v>385.358</v>
      </c>
      <c r="V27" s="19">
        <v>367.36200000000002</v>
      </c>
      <c r="W27" s="19">
        <v>355.101</v>
      </c>
      <c r="X27" s="19">
        <v>331.12599999999998</v>
      </c>
      <c r="Y27" s="19">
        <v>331.45600000000002</v>
      </c>
      <c r="Z27" s="19">
        <v>362.79</v>
      </c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</row>
    <row r="28" spans="1:516" s="2" customFormat="1" x14ac:dyDescent="0.25">
      <c r="A28" s="2">
        <f t="shared" si="8"/>
        <v>4</v>
      </c>
      <c r="B28" s="15" t="s">
        <v>1241</v>
      </c>
      <c r="C28" s="2">
        <f ca="1">_xlfn.XMATCH(B28,tkrBbg!L:L)</f>
        <v>32</v>
      </c>
      <c r="D28" s="2" t="str" cm="1">
        <f t="array" aca="1" ref="D28" ca="1">INDEX(tkrBbg!E:E,C28)</f>
        <v>BJ815149 Corp</v>
      </c>
      <c r="E28" s="18" cm="1">
        <f t="array" aca="1" ref="E28" ca="1">_xll.BDP(D28,E$24)*1</f>
        <v>47007</v>
      </c>
      <c r="F28" s="19">
        <f ca="1">_xll.BDH(D28,$B$22,"-2AY",,"Dates=H","Fill=C","Sort=R","Dir=H","cols=21;rows=1")</f>
        <v>412.66399999999999</v>
      </c>
      <c r="G28" s="19">
        <v>420.471</v>
      </c>
      <c r="H28" s="19">
        <v>429.27499999999998</v>
      </c>
      <c r="I28" s="19">
        <v>432.00700000000001</v>
      </c>
      <c r="J28" s="19">
        <v>432.13600000000002</v>
      </c>
      <c r="K28" s="19">
        <v>429.45600000000002</v>
      </c>
      <c r="L28" s="19">
        <v>426.39100000000002</v>
      </c>
      <c r="M28" s="19">
        <v>422.17</v>
      </c>
      <c r="N28" s="19">
        <v>426.89600000000002</v>
      </c>
      <c r="O28" s="19">
        <v>421.50799999999998</v>
      </c>
      <c r="P28" s="19">
        <v>420.60599999999999</v>
      </c>
      <c r="Q28" s="19">
        <v>410.16699999999997</v>
      </c>
      <c r="R28" s="19">
        <v>398.858</v>
      </c>
      <c r="S28" s="19">
        <v>415.11</v>
      </c>
      <c r="T28" s="19">
        <v>407.25700000000001</v>
      </c>
      <c r="U28" s="19">
        <v>411.13200000000001</v>
      </c>
      <c r="V28" s="19">
        <v>391.291</v>
      </c>
      <c r="W28" s="19">
        <v>378.66300000000001</v>
      </c>
      <c r="X28" s="19">
        <v>357.19400000000002</v>
      </c>
      <c r="Y28" s="19">
        <v>354.58300000000003</v>
      </c>
      <c r="Z28" s="19">
        <v>382.16800000000001</v>
      </c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</row>
    <row r="29" spans="1:516" s="2" customFormat="1" x14ac:dyDescent="0.25">
      <c r="A29" s="2">
        <f t="shared" si="8"/>
        <v>5</v>
      </c>
      <c r="B29" s="15"/>
      <c r="E29" s="18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</row>
    <row r="30" spans="1:516" s="2" customFormat="1" x14ac:dyDescent="0.25">
      <c r="A30" s="2">
        <f t="shared" si="8"/>
        <v>6</v>
      </c>
      <c r="B30" s="15"/>
      <c r="E30" s="18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</row>
    <row r="31" spans="1:516" s="2" customFormat="1" x14ac:dyDescent="0.25">
      <c r="A31" s="2">
        <f t="shared" si="8"/>
        <v>7</v>
      </c>
      <c r="B31" s="15"/>
      <c r="E31" s="18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</row>
    <row r="32" spans="1:516" s="2" customFormat="1" x14ac:dyDescent="0.25">
      <c r="A32" s="2">
        <f t="shared" si="8"/>
        <v>8</v>
      </c>
      <c r="B32" s="15"/>
      <c r="E32" s="18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</row>
    <row r="33" spans="1:514" s="2" customFormat="1" x14ac:dyDescent="0.25">
      <c r="A33" s="2">
        <f t="shared" si="8"/>
        <v>9</v>
      </c>
      <c r="B33" s="15"/>
      <c r="E33" s="18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</row>
    <row r="34" spans="1:514" s="2" customFormat="1" x14ac:dyDescent="0.25"/>
    <row r="35" spans="1:514" s="2" customFormat="1" x14ac:dyDescent="0.25"/>
    <row r="36" spans="1:514" s="2" customFormat="1" x14ac:dyDescent="0.25"/>
    <row r="37" spans="1:514" s="2" customFormat="1" x14ac:dyDescent="0.25">
      <c r="B37" s="2" t="s">
        <v>1087</v>
      </c>
    </row>
    <row r="38" spans="1:514" s="2" customFormat="1" x14ac:dyDescent="0.25">
      <c r="B38" s="15" t="s">
        <v>1238</v>
      </c>
      <c r="C38" s="2">
        <f>_xlfn.XMATCH(B38,$B$25:$B$34)</f>
        <v>1</v>
      </c>
      <c r="F38" s="19" cm="1">
        <f t="array" aca="1" ref="F38" ca="1">INDEX(F$25:F$34,$C38)-INDEX(F$25:F$34,$C39)</f>
        <v>-130.51700000000005</v>
      </c>
      <c r="G38" s="19" cm="1">
        <f t="array" ref="G38">INDEX(G$25:G$34,$C38)-INDEX(G$25:G$34,$C39)</f>
        <v>-139.66399999999999</v>
      </c>
      <c r="H38" s="19" cm="1">
        <f t="array" ref="H38">INDEX(H$25:H$34,$C38)-INDEX(H$25:H$34,$C39)</f>
        <v>-151.11900000000003</v>
      </c>
      <c r="I38" s="19" cm="1">
        <f t="array" ref="I38">INDEX(I$25:I$34,$C38)-INDEX(I$25:I$34,$C39)</f>
        <v>-147.959</v>
      </c>
      <c r="J38" s="19" cm="1">
        <f t="array" ref="J38">INDEX(J$25:J$34,$C38)-INDEX(J$25:J$34,$C39)</f>
        <v>-146.274</v>
      </c>
      <c r="K38" s="19" cm="1">
        <f t="array" ref="K38">INDEX(K$25:K$34,$C38)-INDEX(K$25:K$34,$C39)</f>
        <v>-151.02800000000002</v>
      </c>
      <c r="L38" s="19" cm="1">
        <f t="array" ref="L38">INDEX(L$25:L$34,$C38)-INDEX(L$25:L$34,$C39)</f>
        <v>-146.529</v>
      </c>
      <c r="M38" s="19" cm="1">
        <f t="array" ref="M38">INDEX(M$25:M$34,$C38)-INDEX(M$25:M$34,$C39)</f>
        <v>-142.50200000000001</v>
      </c>
      <c r="N38" s="19" cm="1">
        <f t="array" ref="N38">INDEX(N$25:N$34,$C38)-INDEX(N$25:N$34,$C39)</f>
        <v>-152.846</v>
      </c>
      <c r="O38" s="19" cm="1">
        <f t="array" ref="O38">INDEX(O$25:O$34,$C38)-INDEX(O$25:O$34,$C39)</f>
        <v>-144.73900000000003</v>
      </c>
      <c r="P38" s="19" cm="1">
        <f t="array" ref="P38">INDEX(P$25:P$34,$C38)-INDEX(P$25:P$34,$C39)</f>
        <v>-139.74200000000002</v>
      </c>
      <c r="Q38" s="19" cm="1">
        <f t="array" ref="Q38">INDEX(Q$25:Q$34,$C38)-INDEX(Q$25:Q$34,$C39)</f>
        <v>-131.22800000000001</v>
      </c>
      <c r="R38" s="19" cm="1">
        <f t="array" ref="R38">INDEX(R$25:R$34,$C38)-INDEX(R$25:R$34,$C39)</f>
        <v>-127.839</v>
      </c>
      <c r="S38" s="19" cm="1">
        <f t="array" ref="S38">INDEX(S$25:S$34,$C38)-INDEX(S$25:S$34,$C39)</f>
        <v>-119.411</v>
      </c>
      <c r="T38" s="19" cm="1">
        <f t="array" ref="T38">INDEX(T$25:T$34,$C38)-INDEX(T$25:T$34,$C39)</f>
        <v>-125.005</v>
      </c>
      <c r="U38" s="19" cm="1">
        <f t="array" ref="U38">INDEX(U$25:U$34,$C38)-INDEX(U$25:U$34,$C39)</f>
        <v>-123.99599999999998</v>
      </c>
      <c r="V38" s="19" cm="1">
        <f t="array" ref="V38">INDEX(V$25:V$34,$C38)-INDEX(V$25:V$34,$C39)</f>
        <v>-109.80600000000004</v>
      </c>
      <c r="W38" s="19" cm="1">
        <f t="array" ref="W38">INDEX(W$25:W$34,$C38)-INDEX(W$25:W$34,$C39)</f>
        <v>-101.66999999999999</v>
      </c>
      <c r="X38" s="19" cm="1">
        <f t="array" ref="X38">INDEX(X$25:X$34,$C38)-INDEX(X$25:X$34,$C39)</f>
        <v>-81.914999999999964</v>
      </c>
      <c r="Y38" s="19" cm="1">
        <f t="array" ref="Y38">INDEX(Y$25:Y$34,$C38)-INDEX(Y$25:Y$34,$C39)</f>
        <v>-109.19500000000002</v>
      </c>
      <c r="Z38" s="19" cm="1">
        <f t="array" ref="Z38">INDEX(Z$25:Z$34,$C38)-INDEX(Z$25:Z$34,$C39)</f>
        <v>-129.83100000000002</v>
      </c>
      <c r="AA38" s="19" cm="1">
        <f t="array" ref="AA38">INDEX(AA$25:AA$34,$C38)-INDEX(AA$25:AA$34,$C39)</f>
        <v>234.334</v>
      </c>
      <c r="AB38" s="19" cm="1">
        <f t="array" ref="AB38">INDEX(AB$25:AB$34,$C38)-INDEX(AB$25:AB$34,$C39)</f>
        <v>246.66399999999999</v>
      </c>
      <c r="AC38" s="19" cm="1">
        <f t="array" ref="AC38">INDEX(AC$25:AC$34,$C38)-INDEX(AC$25:AC$34,$C39)</f>
        <v>386.21300000000002</v>
      </c>
      <c r="AD38" s="19" cm="1">
        <f t="array" ref="AD38">INDEX(AD$25:AD$34,$C38)-INDEX(AD$25:AD$34,$C39)</f>
        <v>375.21</v>
      </c>
      <c r="AE38" s="19" cm="1">
        <f t="array" ref="AE38">INDEX(AE$25:AE$34,$C38)-INDEX(AE$25:AE$34,$C39)</f>
        <v>303.09100000000001</v>
      </c>
      <c r="AF38" s="19" cm="1">
        <f t="array" ref="AF38">INDEX(AF$25:AF$34,$C38)-INDEX(AF$25:AF$34,$C39)</f>
        <v>274.423</v>
      </c>
      <c r="AG38" s="19" cm="1">
        <f t="array" ref="AG38">INDEX(AG$25:AG$34,$C38)-INDEX(AG$25:AG$34,$C39)</f>
        <v>298.44600000000003</v>
      </c>
      <c r="AH38" s="19" cm="1">
        <f t="array" ref="AH38">INDEX(AH$25:AH$34,$C38)-INDEX(AH$25:AH$34,$C39)</f>
        <v>325.642</v>
      </c>
      <c r="AI38" s="19" cm="1">
        <f t="array" ref="AI38">INDEX(AI$25:AI$34,$C38)-INDEX(AI$25:AI$34,$C39)</f>
        <v>375.52300000000002</v>
      </c>
      <c r="AJ38" s="19" cm="1">
        <f t="array" ref="AJ38">INDEX(AJ$25:AJ$34,$C38)-INDEX(AJ$25:AJ$34,$C39)</f>
        <v>385.23</v>
      </c>
      <c r="AK38" s="19" cm="1">
        <f t="array" ref="AK38">INDEX(AK$25:AK$34,$C38)-INDEX(AK$25:AK$34,$C39)</f>
        <v>432.53699999999998</v>
      </c>
      <c r="AL38" s="19" cm="1">
        <f t="array" ref="AL38">INDEX(AL$25:AL$34,$C38)-INDEX(AL$25:AL$34,$C39)</f>
        <v>488.64699999999999</v>
      </c>
      <c r="AM38" s="19" cm="1">
        <f t="array" ref="AM38">INDEX(AM$25:AM$34,$C38)-INDEX(AM$25:AM$34,$C39)</f>
        <v>601.23699999999997</v>
      </c>
      <c r="AN38" s="19" cm="1">
        <f t="array" ref="AN38">INDEX(AN$25:AN$34,$C38)-INDEX(AN$25:AN$34,$C39)</f>
        <v>651.649</v>
      </c>
      <c r="AO38" s="19" cm="1">
        <f t="array" ref="AO38">INDEX(AO$25:AO$34,$C38)-INDEX(AO$25:AO$34,$C39)</f>
        <v>643.57799999999997</v>
      </c>
      <c r="AP38" s="19" cm="1">
        <f t="array" ref="AP38">INDEX(AP$25:AP$34,$C38)-INDEX(AP$25:AP$34,$C39)</f>
        <v>616.91700000000003</v>
      </c>
      <c r="AQ38" s="19" cm="1">
        <f t="array" ref="AQ38">INDEX(AQ$25:AQ$34,$C38)-INDEX(AQ$25:AQ$34,$C39)</f>
        <v>598.93700000000001</v>
      </c>
      <c r="AR38" s="19" cm="1">
        <f t="array" ref="AR38">INDEX(AR$25:AR$34,$C38)-INDEX(AR$25:AR$34,$C39)</f>
        <v>599.66499999999996</v>
      </c>
      <c r="AS38" s="19" cm="1">
        <f t="array" ref="AS38">INDEX(AS$25:AS$34,$C38)-INDEX(AS$25:AS$34,$C39)</f>
        <v>614.02700000000004</v>
      </c>
      <c r="AT38" s="19" cm="1">
        <f t="array" ref="AT38">INDEX(AT$25:AT$34,$C38)-INDEX(AT$25:AT$34,$C39)</f>
        <v>603.86300000000006</v>
      </c>
      <c r="AU38" s="19" cm="1">
        <f t="array" ref="AU38">INDEX(AU$25:AU$34,$C38)-INDEX(AU$25:AU$34,$C39)</f>
        <v>608</v>
      </c>
      <c r="AV38" s="19" cm="1">
        <f t="array" ref="AV38">INDEX(AV$25:AV$34,$C38)-INDEX(AV$25:AV$34,$C39)</f>
        <v>612.72500000000002</v>
      </c>
      <c r="AW38" s="19" cm="1">
        <f t="array" ref="AW38">INDEX(AW$25:AW$34,$C38)-INDEX(AW$25:AW$34,$C39)</f>
        <v>636.11199999999997</v>
      </c>
      <c r="AX38" s="19" cm="1">
        <f t="array" ref="AX38">INDEX(AX$25:AX$34,$C38)-INDEX(AX$25:AX$34,$C39)</f>
        <v>581.78399999999999</v>
      </c>
      <c r="AY38" s="19" cm="1">
        <f t="array" ref="AY38">INDEX(AY$25:AY$34,$C38)-INDEX(AY$25:AY$34,$C39)</f>
        <v>575.13400000000001</v>
      </c>
      <c r="AZ38" s="19" cm="1">
        <f t="array" ref="AZ38">INDEX(AZ$25:AZ$34,$C38)-INDEX(AZ$25:AZ$34,$C39)</f>
        <v>560.91999999999996</v>
      </c>
      <c r="BA38" s="19" cm="1">
        <f t="array" ref="BA38">INDEX(BA$25:BA$34,$C38)-INDEX(BA$25:BA$34,$C39)</f>
        <v>561.23599999999999</v>
      </c>
      <c r="BB38" s="19" cm="1">
        <f t="array" ref="BB38">INDEX(BB$25:BB$34,$C38)-INDEX(BB$25:BB$34,$C39)</f>
        <v>588.07899999999995</v>
      </c>
      <c r="BC38" s="19" cm="1">
        <f t="array" ref="BC38">INDEX(BC$25:BC$34,$C38)-INDEX(BC$25:BC$34,$C39)</f>
        <v>615.72799999999995</v>
      </c>
      <c r="BD38" s="19" cm="1">
        <f t="array" ref="BD38">INDEX(BD$25:BD$34,$C38)-INDEX(BD$25:BD$34,$C39)</f>
        <v>707.31600000000003</v>
      </c>
      <c r="BE38" s="19" cm="1">
        <f t="array" ref="BE38">INDEX(BE$25:BE$34,$C38)-INDEX(BE$25:BE$34,$C39)</f>
        <v>689.32399999999996</v>
      </c>
      <c r="BF38" s="19" cm="1">
        <f t="array" ref="BF38">INDEX(BF$25:BF$34,$C38)-INDEX(BF$25:BF$34,$C39)</f>
        <v>518.17899999999997</v>
      </c>
      <c r="BG38" s="19" cm="1">
        <f t="array" ref="BG38">INDEX(BG$25:BG$34,$C38)-INDEX(BG$25:BG$34,$C39)</f>
        <v>391.245</v>
      </c>
      <c r="BH38" s="19" cm="1">
        <f t="array" ref="BH38">INDEX(BH$25:BH$34,$C38)-INDEX(BH$25:BH$34,$C39)</f>
        <v>385.99099999999999</v>
      </c>
      <c r="BI38" s="19" cm="1">
        <f t="array" ref="BI38">INDEX(BI$25:BI$34,$C38)-INDEX(BI$25:BI$34,$C39)</f>
        <v>349.25200000000001</v>
      </c>
      <c r="BJ38" s="19" cm="1">
        <f t="array" ref="BJ38">INDEX(BJ$25:BJ$34,$C38)-INDEX(BJ$25:BJ$34,$C39)</f>
        <v>334.66500000000002</v>
      </c>
      <c r="BK38" s="19" cm="1">
        <f t="array" ref="BK38">INDEX(BK$25:BK$34,$C38)-INDEX(BK$25:BK$34,$C39)</f>
        <v>466.90100000000001</v>
      </c>
      <c r="BL38" s="19" cm="1">
        <f t="array" ref="BL38">INDEX(BL$25:BL$34,$C38)-INDEX(BL$25:BL$34,$C39)</f>
        <v>596.14499999999998</v>
      </c>
      <c r="BM38" s="19" cm="1">
        <f t="array" ref="BM38">INDEX(BM$25:BM$34,$C38)-INDEX(BM$25:BM$34,$C39)</f>
        <v>633.86099999999999</v>
      </c>
      <c r="BN38" s="19" cm="1">
        <f t="array" ref="BN38">INDEX(BN$25:BN$34,$C38)-INDEX(BN$25:BN$34,$C39)</f>
        <v>742.75800000000004</v>
      </c>
      <c r="BO38" s="19" cm="1">
        <f t="array" ref="BO38">INDEX(BO$25:BO$34,$C38)-INDEX(BO$25:BO$34,$C39)</f>
        <v>759.101</v>
      </c>
      <c r="BP38" s="19" cm="1">
        <f t="array" ref="BP38">INDEX(BP$25:BP$34,$C38)-INDEX(BP$25:BP$34,$C39)</f>
        <v>749.42100000000005</v>
      </c>
      <c r="BQ38" s="19" cm="1">
        <f t="array" ref="BQ38">INDEX(BQ$25:BQ$34,$C38)-INDEX(BQ$25:BQ$34,$C39)</f>
        <v>744.48400000000004</v>
      </c>
      <c r="BR38" s="19" cm="1">
        <f t="array" ref="BR38">INDEX(BR$25:BR$34,$C38)-INDEX(BR$25:BR$34,$C39)</f>
        <v>744.80899999999997</v>
      </c>
      <c r="BS38" s="19" cm="1">
        <f t="array" ref="BS38">INDEX(BS$25:BS$34,$C38)-INDEX(BS$25:BS$34,$C39)</f>
        <v>743.73400000000004</v>
      </c>
      <c r="BT38" s="19" cm="1">
        <f t="array" ref="BT38">INDEX(BT$25:BT$34,$C38)-INDEX(BT$25:BT$34,$C39)</f>
        <v>709.84799999999996</v>
      </c>
      <c r="BU38" s="19" cm="1">
        <f t="array" ref="BU38">INDEX(BU$25:BU$34,$C38)-INDEX(BU$25:BU$34,$C39)</f>
        <v>772.50699999999995</v>
      </c>
      <c r="BV38" s="19" cm="1">
        <f t="array" ref="BV38">INDEX(BV$25:BV$34,$C38)-INDEX(BV$25:BV$34,$C39)</f>
        <v>819.96299999999997</v>
      </c>
      <c r="BW38" s="19" cm="1">
        <f t="array" ref="BW38">INDEX(BW$25:BW$34,$C38)-INDEX(BW$25:BW$34,$C39)</f>
        <v>1114.6220000000001</v>
      </c>
      <c r="BX38" s="19" cm="1">
        <f t="array" ref="BX38">INDEX(BX$25:BX$34,$C38)-INDEX(BX$25:BX$34,$C39)</f>
        <v>1151.009</v>
      </c>
      <c r="BY38" s="19" cm="1">
        <f t="array" ref="BY38">INDEX(BY$25:BY$34,$C38)-INDEX(BY$25:BY$34,$C39)</f>
        <v>1116.8009999999999</v>
      </c>
      <c r="BZ38" s="19" cm="1">
        <f t="array" ref="BZ38">INDEX(BZ$25:BZ$34,$C38)-INDEX(BZ$25:BZ$34,$C39)</f>
        <v>1165.181</v>
      </c>
      <c r="CA38" s="19" cm="1">
        <f t="array" ref="CA38">INDEX(CA$25:CA$34,$C38)-INDEX(CA$25:CA$34,$C39)</f>
        <v>1098.0029999999999</v>
      </c>
      <c r="CB38" s="19" cm="1">
        <f t="array" ref="CB38">INDEX(CB$25:CB$34,$C38)-INDEX(CB$25:CB$34,$C39)</f>
        <v>817.01900000000001</v>
      </c>
      <c r="CC38" s="19" cm="1">
        <f t="array" ref="CC38">INDEX(CC$25:CC$34,$C38)-INDEX(CC$25:CC$34,$C39)</f>
        <v>666.38199999999995</v>
      </c>
      <c r="CD38" s="19" cm="1">
        <f t="array" ref="CD38">INDEX(CD$25:CD$34,$C38)-INDEX(CD$25:CD$34,$C39)</f>
        <v>529.31399999999996</v>
      </c>
      <c r="CE38" s="19" cm="1">
        <f t="array" ref="CE38">INDEX(CE$25:CE$34,$C38)-INDEX(CE$25:CE$34,$C39)</f>
        <v>485.69499999999999</v>
      </c>
      <c r="CF38" s="19" cm="1">
        <f t="array" ref="CF38">INDEX(CF$25:CF$34,$C38)-INDEX(CF$25:CF$34,$C39)</f>
        <v>276.887</v>
      </c>
      <c r="CG38" s="19" cm="1">
        <f t="array" ref="CG38">INDEX(CG$25:CG$34,$C38)-INDEX(CG$25:CG$34,$C39)</f>
        <v>267.72500000000002</v>
      </c>
      <c r="CH38" s="19" cm="1">
        <f t="array" ref="CH38">INDEX(CH$25:CH$34,$C38)-INDEX(CH$25:CH$34,$C39)</f>
        <v>358.089</v>
      </c>
      <c r="CI38" s="19" cm="1">
        <f t="array" ref="CI38">INDEX(CI$25:CI$34,$C38)-INDEX(CI$25:CI$34,$C39)</f>
        <v>171.11500000000001</v>
      </c>
      <c r="CJ38" s="19" cm="1">
        <f t="array" ref="CJ38">INDEX(CJ$25:CJ$34,$C38)-INDEX(CJ$25:CJ$34,$C39)</f>
        <v>124.241</v>
      </c>
      <c r="CK38" s="19" cm="1">
        <f t="array" ref="CK38">INDEX(CK$25:CK$34,$C38)-INDEX(CK$25:CK$34,$C39)</f>
        <v>106.316</v>
      </c>
      <c r="CL38" s="19" cm="1">
        <f t="array" ref="CL38">INDEX(CL$25:CL$34,$C38)-INDEX(CL$25:CL$34,$C39)</f>
        <v>116.099</v>
      </c>
      <c r="CM38" s="19" cm="1">
        <f t="array" ref="CM38">INDEX(CM$25:CM$34,$C38)-INDEX(CM$25:CM$34,$C39)</f>
        <v>138.63800000000001</v>
      </c>
      <c r="CN38" s="19" cm="1">
        <f t="array" ref="CN38">INDEX(CN$25:CN$34,$C38)-INDEX(CN$25:CN$34,$C39)</f>
        <v>141.75399999999999</v>
      </c>
      <c r="CO38" s="19" cm="1">
        <f t="array" ref="CO38">INDEX(CO$25:CO$34,$C38)-INDEX(CO$25:CO$34,$C39)</f>
        <v>106.49299999999999</v>
      </c>
      <c r="CP38" s="19" cm="1">
        <f t="array" ref="CP38">INDEX(CP$25:CP$34,$C38)-INDEX(CP$25:CP$34,$C39)</f>
        <v>91.713999999999999</v>
      </c>
      <c r="CQ38" s="19" cm="1">
        <f t="array" ref="CQ38">INDEX(CQ$25:CQ$34,$C38)-INDEX(CQ$25:CQ$34,$C39)</f>
        <v>84.537000000000006</v>
      </c>
      <c r="CR38" s="19" cm="1">
        <f t="array" ref="CR38">INDEX(CR$25:CR$34,$C38)-INDEX(CR$25:CR$34,$C39)</f>
        <v>76.551000000000002</v>
      </c>
      <c r="CS38" s="19" cm="1">
        <f t="array" ref="CS38">INDEX(CS$25:CS$34,$C38)-INDEX(CS$25:CS$34,$C39)</f>
        <v>57.756</v>
      </c>
      <c r="CT38" s="19" cm="1">
        <f t="array" ref="CT38">INDEX(CT$25:CT$34,$C38)-INDEX(CT$25:CT$34,$C39)</f>
        <v>57.087000000000003</v>
      </c>
      <c r="CU38" s="19" cm="1">
        <f t="array" ref="CU38">INDEX(CU$25:CU$34,$C38)-INDEX(CU$25:CU$34,$C39)</f>
        <v>59.655000000000001</v>
      </c>
      <c r="CV38" s="19" cm="1">
        <f t="array" ref="CV38">INDEX(CV$25:CV$34,$C38)-INDEX(CV$25:CV$34,$C39)</f>
        <v>60.98</v>
      </c>
      <c r="CW38" s="19" cm="1">
        <f t="array" ref="CW38">INDEX(CW$25:CW$34,$C38)-INDEX(CW$25:CW$34,$C39)</f>
        <v>62.308999999999997</v>
      </c>
      <c r="CX38" s="19" cm="1">
        <f t="array" ref="CX38">INDEX(CX$25:CX$34,$C38)-INDEX(CX$25:CX$34,$C39)</f>
        <v>62.286999999999999</v>
      </c>
      <c r="CY38" s="19" cm="1">
        <f t="array" ref="CY38">INDEX(CY$25:CY$34,$C38)-INDEX(CY$25:CY$34,$C39)</f>
        <v>61.401000000000003</v>
      </c>
      <c r="CZ38" s="19" cm="1">
        <f t="array" ref="CZ38">INDEX(CZ$25:CZ$34,$C38)-INDEX(CZ$25:CZ$34,$C39)</f>
        <v>63.271000000000001</v>
      </c>
      <c r="DA38" s="19" cm="1">
        <f t="array" ref="DA38">INDEX(DA$25:DA$34,$C38)-INDEX(DA$25:DA$34,$C39)</f>
        <v>62.856999999999999</v>
      </c>
      <c r="DB38" s="19" cm="1">
        <f t="array" ref="DB38">INDEX(DB$25:DB$34,$C38)-INDEX(DB$25:DB$34,$C39)</f>
        <v>61.061</v>
      </c>
      <c r="DC38" s="19" cm="1">
        <f t="array" ref="DC38">INDEX(DC$25:DC$34,$C38)-INDEX(DC$25:DC$34,$C39)</f>
        <v>59.226999999999997</v>
      </c>
      <c r="DD38" s="19" cm="1">
        <f t="array" ref="DD38">INDEX(DD$25:DD$34,$C38)-INDEX(DD$25:DD$34,$C39)</f>
        <v>59.000999999999998</v>
      </c>
      <c r="DE38" s="19" cm="1">
        <f t="array" ref="DE38">INDEX(DE$25:DE$34,$C38)-INDEX(DE$25:DE$34,$C39)</f>
        <v>62.3</v>
      </c>
      <c r="DF38" s="19" cm="1">
        <f t="array" ref="DF38">INDEX(DF$25:DF$34,$C38)-INDEX(DF$25:DF$34,$C39)</f>
        <v>63.045999999999999</v>
      </c>
      <c r="DG38" s="19" cm="1">
        <f t="array" ref="DG38">INDEX(DG$25:DG$34,$C38)-INDEX(DG$25:DG$34,$C39)</f>
        <v>64.671000000000006</v>
      </c>
      <c r="DH38" s="19" cm="1">
        <f t="array" ref="DH38">INDEX(DH$25:DH$34,$C38)-INDEX(DH$25:DH$34,$C39)</f>
        <v>64.242000000000004</v>
      </c>
      <c r="DI38" s="19" cm="1">
        <f t="array" ref="DI38">INDEX(DI$25:DI$34,$C38)-INDEX(DI$25:DI$34,$C39)</f>
        <v>64.709999999999994</v>
      </c>
      <c r="DJ38" s="19" cm="1">
        <f t="array" ref="DJ38">INDEX(DJ$25:DJ$34,$C38)-INDEX(DJ$25:DJ$34,$C39)</f>
        <v>63.89</v>
      </c>
      <c r="DK38" s="19" cm="1">
        <f t="array" ref="DK38">INDEX(DK$25:DK$34,$C38)-INDEX(DK$25:DK$34,$C39)</f>
        <v>66.597999999999999</v>
      </c>
      <c r="DL38" s="19" cm="1">
        <f t="array" ref="DL38">INDEX(DL$25:DL$34,$C38)-INDEX(DL$25:DL$34,$C39)</f>
        <v>70.343999999999994</v>
      </c>
      <c r="DM38" s="19" cm="1">
        <f t="array" ref="DM38">INDEX(DM$25:DM$34,$C38)-INDEX(DM$25:DM$34,$C39)</f>
        <v>63.686</v>
      </c>
      <c r="DN38" s="19" cm="1">
        <f t="array" ref="DN38">INDEX(DN$25:DN$34,$C38)-INDEX(DN$25:DN$34,$C39)</f>
        <v>58.311</v>
      </c>
      <c r="DO38" s="19" cm="1">
        <f t="array" ref="DO38">INDEX(DO$25:DO$34,$C38)-INDEX(DO$25:DO$34,$C39)</f>
        <v>60.613</v>
      </c>
      <c r="DP38" s="19" cm="1">
        <f t="array" ref="DP38">INDEX(DP$25:DP$34,$C38)-INDEX(DP$25:DP$34,$C39)</f>
        <v>61.442999999999998</v>
      </c>
      <c r="DQ38" s="19" cm="1">
        <f t="array" ref="DQ38">INDEX(DQ$25:DQ$34,$C38)-INDEX(DQ$25:DQ$34,$C39)</f>
        <v>51.52</v>
      </c>
      <c r="DR38" s="19" cm="1">
        <f t="array" ref="DR38">INDEX(DR$25:DR$34,$C38)-INDEX(DR$25:DR$34,$C39)</f>
        <v>51.756999999999998</v>
      </c>
      <c r="DS38" s="19" cm="1">
        <f t="array" ref="DS38">INDEX(DS$25:DS$34,$C38)-INDEX(DS$25:DS$34,$C39)</f>
        <v>56.783000000000001</v>
      </c>
      <c r="DT38" s="19" cm="1">
        <f t="array" ref="DT38">INDEX(DT$25:DT$34,$C38)-INDEX(DT$25:DT$34,$C39)</f>
        <v>60.518999999999998</v>
      </c>
      <c r="DU38" s="19" cm="1">
        <f t="array" ref="DU38">INDEX(DU$25:DU$34,$C38)-INDEX(DU$25:DU$34,$C39)</f>
        <v>61.423000000000002</v>
      </c>
      <c r="DV38" s="19" cm="1">
        <f t="array" ref="DV38">INDEX(DV$25:DV$34,$C38)-INDEX(DV$25:DV$34,$C39)</f>
        <v>61.71</v>
      </c>
      <c r="DW38" s="19" cm="1">
        <f t="array" ref="DW38">INDEX(DW$25:DW$34,$C38)-INDEX(DW$25:DW$34,$C39)</f>
        <v>62.133000000000003</v>
      </c>
      <c r="DX38" s="19" cm="1">
        <f t="array" ref="DX38">INDEX(DX$25:DX$34,$C38)-INDEX(DX$25:DX$34,$C39)</f>
        <v>63.401000000000003</v>
      </c>
      <c r="DY38" s="19" cm="1">
        <f t="array" ref="DY38">INDEX(DY$25:DY$34,$C38)-INDEX(DY$25:DY$34,$C39)</f>
        <v>64.942999999999998</v>
      </c>
      <c r="DZ38" s="19" cm="1">
        <f t="array" ref="DZ38">INDEX(DZ$25:DZ$34,$C38)-INDEX(DZ$25:DZ$34,$C39)</f>
        <v>60.848999999999997</v>
      </c>
      <c r="EA38" s="19" cm="1">
        <f t="array" ref="EA38">INDEX(EA$25:EA$34,$C38)-INDEX(EA$25:EA$34,$C39)</f>
        <v>59.162999999999997</v>
      </c>
      <c r="EB38" s="19" cm="1">
        <f t="array" ref="EB38">INDEX(EB$25:EB$34,$C38)-INDEX(EB$25:EB$34,$C39)</f>
        <v>55.645000000000003</v>
      </c>
      <c r="EC38" s="19" cm="1">
        <f t="array" ref="EC38">INDEX(EC$25:EC$34,$C38)-INDEX(EC$25:EC$34,$C39)</f>
        <v>56.465000000000003</v>
      </c>
      <c r="ED38" s="19" cm="1">
        <f t="array" ref="ED38">INDEX(ED$25:ED$34,$C38)-INDEX(ED$25:ED$34,$C39)</f>
        <v>58.231000000000002</v>
      </c>
      <c r="EE38" s="19" cm="1">
        <f t="array" ref="EE38">INDEX(EE$25:EE$34,$C38)-INDEX(EE$25:EE$34,$C39)</f>
        <v>58.902000000000001</v>
      </c>
      <c r="EF38" s="19" cm="1">
        <f t="array" ref="EF38">INDEX(EF$25:EF$34,$C38)-INDEX(EF$25:EF$34,$C39)</f>
        <v>60.551000000000002</v>
      </c>
      <c r="EG38" s="19" cm="1">
        <f t="array" ref="EG38">INDEX(EG$25:EG$34,$C38)-INDEX(EG$25:EG$34,$C39)</f>
        <v>60.968000000000004</v>
      </c>
      <c r="EH38" s="19" cm="1">
        <f t="array" ref="EH38">INDEX(EH$25:EH$34,$C38)-INDEX(EH$25:EH$34,$C39)</f>
        <v>64.784999999999997</v>
      </c>
      <c r="EI38" s="19" cm="1">
        <f t="array" ref="EI38">INDEX(EI$25:EI$34,$C38)-INDEX(EI$25:EI$34,$C39)</f>
        <v>67.745999999999995</v>
      </c>
      <c r="EJ38" s="19" cm="1">
        <f t="array" ref="EJ38">INDEX(EJ$25:EJ$34,$C38)-INDEX(EJ$25:EJ$34,$C39)</f>
        <v>68.873999999999995</v>
      </c>
      <c r="EK38" s="19" cm="1">
        <f t="array" ref="EK38">INDEX(EK$25:EK$34,$C38)-INDEX(EK$25:EK$34,$C39)</f>
        <v>71.896000000000001</v>
      </c>
      <c r="EL38" s="19" cm="1">
        <f t="array" ref="EL38">INDEX(EL$25:EL$34,$C38)-INDEX(EL$25:EL$34,$C39)</f>
        <v>72.680000000000007</v>
      </c>
      <c r="EM38" s="19" cm="1">
        <f t="array" ref="EM38">INDEX(EM$25:EM$34,$C38)-INDEX(EM$25:EM$34,$C39)</f>
        <v>75.132999999999996</v>
      </c>
      <c r="EN38" s="19" cm="1">
        <f t="array" ref="EN38">INDEX(EN$25:EN$34,$C38)-INDEX(EN$25:EN$34,$C39)</f>
        <v>76.353999999999999</v>
      </c>
      <c r="EO38" s="19" cm="1">
        <f t="array" ref="EO38">INDEX(EO$25:EO$34,$C38)-INDEX(EO$25:EO$34,$C39)</f>
        <v>78.528000000000006</v>
      </c>
      <c r="EP38" s="19" cm="1">
        <f t="array" ref="EP38">INDEX(EP$25:EP$34,$C38)-INDEX(EP$25:EP$34,$C39)</f>
        <v>81.894000000000005</v>
      </c>
      <c r="EQ38" s="19" cm="1">
        <f t="array" ref="EQ38">INDEX(EQ$25:EQ$34,$C38)-INDEX(EQ$25:EQ$34,$C39)</f>
        <v>84.087000000000003</v>
      </c>
      <c r="ER38" s="19" cm="1">
        <f t="array" ref="ER38">INDEX(ER$25:ER$34,$C38)-INDEX(ER$25:ER$34,$C39)</f>
        <v>87.671000000000006</v>
      </c>
      <c r="ES38" s="19" cm="1">
        <f t="array" ref="ES38">INDEX(ES$25:ES$34,$C38)-INDEX(ES$25:ES$34,$C39)</f>
        <v>90.113</v>
      </c>
      <c r="ET38" s="19" cm="1">
        <f t="array" ref="ET38">INDEX(ET$25:ET$34,$C38)-INDEX(ET$25:ET$34,$C39)</f>
        <v>93.447999999999993</v>
      </c>
      <c r="EU38" s="19" cm="1">
        <f t="array" ref="EU38">INDEX(EU$25:EU$34,$C38)-INDEX(EU$25:EU$34,$C39)</f>
        <v>97.218000000000004</v>
      </c>
      <c r="EV38" s="19" cm="1">
        <f t="array" ref="EV38">INDEX(EV$25:EV$34,$C38)-INDEX(EV$25:EV$34,$C39)</f>
        <v>96.384</v>
      </c>
      <c r="EW38" s="19" cm="1">
        <f t="array" ref="EW38">INDEX(EW$25:EW$34,$C38)-INDEX(EW$25:EW$34,$C39)</f>
        <v>92.307000000000002</v>
      </c>
      <c r="EX38" s="19" cm="1">
        <f t="array" ref="EX38">INDEX(EX$25:EX$34,$C38)-INDEX(EX$25:EX$34,$C39)</f>
        <v>95.283000000000001</v>
      </c>
      <c r="EY38" s="19" cm="1">
        <f t="array" ref="EY38">INDEX(EY$25:EY$34,$C38)-INDEX(EY$25:EY$34,$C39)</f>
        <v>96.926000000000002</v>
      </c>
      <c r="EZ38" s="19" cm="1">
        <f t="array" ref="EZ38">INDEX(EZ$25:EZ$34,$C38)-INDEX(EZ$25:EZ$34,$C39)</f>
        <v>100.036</v>
      </c>
      <c r="FA38" s="19" cm="1">
        <f t="array" ref="FA38">INDEX(FA$25:FA$34,$C38)-INDEX(FA$25:FA$34,$C39)</f>
        <v>97.516000000000005</v>
      </c>
      <c r="FB38" s="19" cm="1">
        <f t="array" ref="FB38">INDEX(FB$25:FB$34,$C38)-INDEX(FB$25:FB$34,$C39)</f>
        <v>100.32899999999999</v>
      </c>
      <c r="FC38" s="19" cm="1">
        <f t="array" ref="FC38">INDEX(FC$25:FC$34,$C38)-INDEX(FC$25:FC$34,$C39)</f>
        <v>106.291</v>
      </c>
      <c r="FD38" s="19" cm="1">
        <f t="array" ref="FD38">INDEX(FD$25:FD$34,$C38)-INDEX(FD$25:FD$34,$C39)</f>
        <v>107.65</v>
      </c>
      <c r="FE38" s="19" cm="1">
        <f t="array" ref="FE38">INDEX(FE$25:FE$34,$C38)-INDEX(FE$25:FE$34,$C39)</f>
        <v>107.184</v>
      </c>
      <c r="FF38" s="19" cm="1">
        <f t="array" ref="FF38">INDEX(FF$25:FF$34,$C38)-INDEX(FF$25:FF$34,$C39)</f>
        <v>103.66500000000001</v>
      </c>
      <c r="FG38" s="19" cm="1">
        <f t="array" ref="FG38">INDEX(FG$25:FG$34,$C38)-INDEX(FG$25:FG$34,$C39)</f>
        <v>100.45699999999999</v>
      </c>
      <c r="FH38" s="19" cm="1">
        <f t="array" ref="FH38">INDEX(FH$25:FH$34,$C38)-INDEX(FH$25:FH$34,$C39)</f>
        <v>101.486</v>
      </c>
      <c r="FI38" s="19" cm="1">
        <f t="array" ref="FI38">INDEX(FI$25:FI$34,$C38)-INDEX(FI$25:FI$34,$C39)</f>
        <v>99.262</v>
      </c>
      <c r="FJ38" s="19" cm="1">
        <f t="array" ref="FJ38">INDEX(FJ$25:FJ$34,$C38)-INDEX(FJ$25:FJ$34,$C39)</f>
        <v>97.164000000000001</v>
      </c>
      <c r="FK38" s="19" cm="1">
        <f t="array" ref="FK38">INDEX(FK$25:FK$34,$C38)-INDEX(FK$25:FK$34,$C39)</f>
        <v>92.212999999999994</v>
      </c>
      <c r="FL38" s="19" cm="1">
        <f t="array" ref="FL38">INDEX(FL$25:FL$34,$C38)-INDEX(FL$25:FL$34,$C39)</f>
        <v>91.298000000000002</v>
      </c>
      <c r="FM38" s="19" cm="1">
        <f t="array" ref="FM38">INDEX(FM$25:FM$34,$C38)-INDEX(FM$25:FM$34,$C39)</f>
        <v>88.450999999999993</v>
      </c>
      <c r="FN38" s="19" cm="1">
        <f t="array" ref="FN38">INDEX(FN$25:FN$34,$C38)-INDEX(FN$25:FN$34,$C39)</f>
        <v>83.456999999999994</v>
      </c>
      <c r="FO38" s="19" cm="1">
        <f t="array" ref="FO38">INDEX(FO$25:FO$34,$C38)-INDEX(FO$25:FO$34,$C39)</f>
        <v>85.828999999999994</v>
      </c>
      <c r="FP38" s="19" cm="1">
        <f t="array" ref="FP38">INDEX(FP$25:FP$34,$C38)-INDEX(FP$25:FP$34,$C39)</f>
        <v>87.751000000000005</v>
      </c>
      <c r="FQ38" s="19" cm="1">
        <f t="array" ref="FQ38">INDEX(FQ$25:FQ$34,$C38)-INDEX(FQ$25:FQ$34,$C39)</f>
        <v>88.786000000000001</v>
      </c>
      <c r="FR38" s="19" cm="1">
        <f t="array" ref="FR38">INDEX(FR$25:FR$34,$C38)-INDEX(FR$25:FR$34,$C39)</f>
        <v>89.856999999999999</v>
      </c>
      <c r="FS38" s="19" cm="1">
        <f t="array" ref="FS38">INDEX(FS$25:FS$34,$C38)-INDEX(FS$25:FS$34,$C39)</f>
        <v>89.358999999999995</v>
      </c>
      <c r="FT38" s="19" cm="1">
        <f t="array" ref="FT38">INDEX(FT$25:FT$34,$C38)-INDEX(FT$25:FT$34,$C39)</f>
        <v>88.468000000000004</v>
      </c>
      <c r="FU38" s="19" cm="1">
        <f t="array" ref="FU38">INDEX(FU$25:FU$34,$C38)-INDEX(FU$25:FU$34,$C39)</f>
        <v>88.061000000000007</v>
      </c>
      <c r="FV38" s="19" cm="1">
        <f t="array" ref="FV38">INDEX(FV$25:FV$34,$C38)-INDEX(FV$25:FV$34,$C39)</f>
        <v>86.697999999999993</v>
      </c>
      <c r="FW38" s="19" cm="1">
        <f t="array" ref="FW38">INDEX(FW$25:FW$34,$C38)-INDEX(FW$25:FW$34,$C39)</f>
        <v>86.884</v>
      </c>
      <c r="FX38" s="19" cm="1">
        <f t="array" ref="FX38">INDEX(FX$25:FX$34,$C38)-INDEX(FX$25:FX$34,$C39)</f>
        <v>88.736000000000004</v>
      </c>
      <c r="FY38" s="19" cm="1">
        <f t="array" ref="FY38">INDEX(FY$25:FY$34,$C38)-INDEX(FY$25:FY$34,$C39)</f>
        <v>89.941000000000003</v>
      </c>
      <c r="FZ38" s="19" cm="1">
        <f t="array" ref="FZ38">INDEX(FZ$25:FZ$34,$C38)-INDEX(FZ$25:FZ$34,$C39)</f>
        <v>89.813000000000002</v>
      </c>
      <c r="GA38" s="19" cm="1">
        <f t="array" ref="GA38">INDEX(GA$25:GA$34,$C38)-INDEX(GA$25:GA$34,$C39)</f>
        <v>91.742999999999995</v>
      </c>
      <c r="GB38" s="19" cm="1">
        <f t="array" ref="GB38">INDEX(GB$25:GB$34,$C38)-INDEX(GB$25:GB$34,$C39)</f>
        <v>92.867999999999995</v>
      </c>
      <c r="GC38" s="19" cm="1">
        <f t="array" ref="GC38">INDEX(GC$25:GC$34,$C38)-INDEX(GC$25:GC$34,$C39)</f>
        <v>93.995999999999995</v>
      </c>
      <c r="GD38" s="19" cm="1">
        <f t="array" ref="GD38">INDEX(GD$25:GD$34,$C38)-INDEX(GD$25:GD$34,$C39)</f>
        <v>96.052000000000007</v>
      </c>
      <c r="GE38" s="19" cm="1">
        <f t="array" ref="GE38">INDEX(GE$25:GE$34,$C38)-INDEX(GE$25:GE$34,$C39)</f>
        <v>97.281999999999996</v>
      </c>
      <c r="GF38" s="19" cm="1">
        <f t="array" ref="GF38">INDEX(GF$25:GF$34,$C38)-INDEX(GF$25:GF$34,$C39)</f>
        <v>97.03</v>
      </c>
      <c r="GG38" s="19" cm="1">
        <f t="array" ref="GG38">INDEX(GG$25:GG$34,$C38)-INDEX(GG$25:GG$34,$C39)</f>
        <v>98.739000000000004</v>
      </c>
      <c r="GH38" s="19" cm="1">
        <f t="array" ref="GH38">INDEX(GH$25:GH$34,$C38)-INDEX(GH$25:GH$34,$C39)</f>
        <v>100.09</v>
      </c>
      <c r="GI38" s="19" cm="1">
        <f t="array" ref="GI38">INDEX(GI$25:GI$34,$C38)-INDEX(GI$25:GI$34,$C39)</f>
        <v>104.36799999999999</v>
      </c>
      <c r="GJ38" s="19" cm="1">
        <f t="array" ref="GJ38">INDEX(GJ$25:GJ$34,$C38)-INDEX(GJ$25:GJ$34,$C39)</f>
        <v>104.123</v>
      </c>
      <c r="GK38" s="19" cm="1">
        <f t="array" ref="GK38">INDEX(GK$25:GK$34,$C38)-INDEX(GK$25:GK$34,$C39)</f>
        <v>100.682</v>
      </c>
      <c r="GL38" s="19" cm="1">
        <f t="array" ref="GL38">INDEX(GL$25:GL$34,$C38)-INDEX(GL$25:GL$34,$C39)</f>
        <v>100.09</v>
      </c>
      <c r="GM38" s="19" cm="1">
        <f t="array" ref="GM38">INDEX(GM$25:GM$34,$C38)-INDEX(GM$25:GM$34,$C39)</f>
        <v>99.266999999999996</v>
      </c>
      <c r="GN38" s="19" cm="1">
        <f t="array" ref="GN38">INDEX(GN$25:GN$34,$C38)-INDEX(GN$25:GN$34,$C39)</f>
        <v>92.998000000000005</v>
      </c>
      <c r="GO38" s="19" cm="1">
        <f t="array" ref="GO38">INDEX(GO$25:GO$34,$C38)-INDEX(GO$25:GO$34,$C39)</f>
        <v>90.433000000000007</v>
      </c>
      <c r="GP38" s="19" cm="1">
        <f t="array" ref="GP38">INDEX(GP$25:GP$34,$C38)-INDEX(GP$25:GP$34,$C39)</f>
        <v>88.98</v>
      </c>
      <c r="GQ38" s="19" cm="1">
        <f t="array" ref="GQ38">INDEX(GQ$25:GQ$34,$C38)-INDEX(GQ$25:GQ$34,$C39)</f>
        <v>91.319000000000003</v>
      </c>
      <c r="GR38" s="19" cm="1">
        <f t="array" ref="GR38">INDEX(GR$25:GR$34,$C38)-INDEX(GR$25:GR$34,$C39)</f>
        <v>91.638999999999996</v>
      </c>
      <c r="GS38" s="19" cm="1">
        <f t="array" ref="GS38">INDEX(GS$25:GS$34,$C38)-INDEX(GS$25:GS$34,$C39)</f>
        <v>93.594999999999999</v>
      </c>
      <c r="GT38" s="19" cm="1">
        <f t="array" ref="GT38">INDEX(GT$25:GT$34,$C38)-INDEX(GT$25:GT$34,$C39)</f>
        <v>88.781000000000006</v>
      </c>
      <c r="GU38" s="19" cm="1">
        <f t="array" ref="GU38">INDEX(GU$25:GU$34,$C38)-INDEX(GU$25:GU$34,$C39)</f>
        <v>89.546999999999997</v>
      </c>
      <c r="GV38" s="19" cm="1">
        <f t="array" ref="GV38">INDEX(GV$25:GV$34,$C38)-INDEX(GV$25:GV$34,$C39)</f>
        <v>87.146000000000001</v>
      </c>
      <c r="GW38" s="19" cm="1">
        <f t="array" ref="GW38">INDEX(GW$25:GW$34,$C38)-INDEX(GW$25:GW$34,$C39)</f>
        <v>91.248000000000005</v>
      </c>
      <c r="GX38" s="19" cm="1">
        <f t="array" ref="GX38">INDEX(GX$25:GX$34,$C38)-INDEX(GX$25:GX$34,$C39)</f>
        <v>92.444000000000003</v>
      </c>
      <c r="GY38" s="19" cm="1">
        <f t="array" ref="GY38">INDEX(GY$25:GY$34,$C38)-INDEX(GY$25:GY$34,$C39)</f>
        <v>83.438999999999993</v>
      </c>
      <c r="GZ38" s="19" cm="1">
        <f t="array" ref="GZ38">INDEX(GZ$25:GZ$34,$C38)-INDEX(GZ$25:GZ$34,$C39)</f>
        <v>77.835999999999999</v>
      </c>
      <c r="HA38" s="19" cm="1">
        <f t="array" ref="HA38">INDEX(HA$25:HA$34,$C38)-INDEX(HA$25:HA$34,$C39)</f>
        <v>77.521000000000001</v>
      </c>
      <c r="HB38" s="19" cm="1">
        <f t="array" ref="HB38">INDEX(HB$25:HB$34,$C38)-INDEX(HB$25:HB$34,$C39)</f>
        <v>75.563000000000002</v>
      </c>
      <c r="HC38" s="19" cm="1">
        <f t="array" ref="HC38">INDEX(HC$25:HC$34,$C38)-INDEX(HC$25:HC$34,$C39)</f>
        <v>98.278000000000006</v>
      </c>
      <c r="HD38" s="19" cm="1">
        <f t="array" ref="HD38">INDEX(HD$25:HD$34,$C38)-INDEX(HD$25:HD$34,$C39)</f>
        <v>98.686000000000007</v>
      </c>
      <c r="HE38" s="19" cm="1">
        <f t="array" ref="HE38">INDEX(HE$25:HE$34,$C38)-INDEX(HE$25:HE$34,$C39)</f>
        <v>95.436000000000007</v>
      </c>
      <c r="HF38" s="19" cm="1">
        <f t="array" ref="HF38">INDEX(HF$25:HF$34,$C38)-INDEX(HF$25:HF$34,$C39)</f>
        <v>92.033000000000001</v>
      </c>
      <c r="HG38" s="19" cm="1">
        <f t="array" ref="HG38">INDEX(HG$25:HG$34,$C38)-INDEX(HG$25:HG$34,$C39)</f>
        <v>88.73</v>
      </c>
      <c r="HH38" s="19" cm="1">
        <f t="array" ref="HH38">INDEX(HH$25:HH$34,$C38)-INDEX(HH$25:HH$34,$C39)</f>
        <v>94.738</v>
      </c>
      <c r="HI38" s="19" cm="1">
        <f t="array" ref="HI38">INDEX(HI$25:HI$34,$C38)-INDEX(HI$25:HI$34,$C39)</f>
        <v>96.186999999999998</v>
      </c>
      <c r="HJ38" s="19" cm="1">
        <f t="array" ref="HJ38">INDEX(HJ$25:HJ$34,$C38)-INDEX(HJ$25:HJ$34,$C39)</f>
        <v>88.921999999999997</v>
      </c>
      <c r="HK38" s="19" cm="1">
        <f t="array" ref="HK38">INDEX(HK$25:HK$34,$C38)-INDEX(HK$25:HK$34,$C39)</f>
        <v>86.603999999999999</v>
      </c>
      <c r="HL38" s="19" cm="1">
        <f t="array" ref="HL38">INDEX(HL$25:HL$34,$C38)-INDEX(HL$25:HL$34,$C39)</f>
        <v>85.965999999999994</v>
      </c>
      <c r="HM38" s="19" cm="1">
        <f t="array" ref="HM38">INDEX(HM$25:HM$34,$C38)-INDEX(HM$25:HM$34,$C39)</f>
        <v>85.981999999999999</v>
      </c>
      <c r="HN38" s="19" cm="1">
        <f t="array" ref="HN38">INDEX(HN$25:HN$34,$C38)-INDEX(HN$25:HN$34,$C39)</f>
        <v>85.465999999999994</v>
      </c>
      <c r="HO38" s="19" cm="1">
        <f t="array" ref="HO38">INDEX(HO$25:HO$34,$C38)-INDEX(HO$25:HO$34,$C39)</f>
        <v>82.397999999999996</v>
      </c>
      <c r="HP38" s="19" cm="1">
        <f t="array" ref="HP38">INDEX(HP$25:HP$34,$C38)-INDEX(HP$25:HP$34,$C39)</f>
        <v>85.837000000000003</v>
      </c>
      <c r="HQ38" s="19" cm="1">
        <f t="array" ref="HQ38">INDEX(HQ$25:HQ$34,$C38)-INDEX(HQ$25:HQ$34,$C39)</f>
        <v>88.484999999999999</v>
      </c>
      <c r="HR38" s="19" cm="1">
        <f t="array" ref="HR38">INDEX(HR$25:HR$34,$C38)-INDEX(HR$25:HR$34,$C39)</f>
        <v>96.308999999999997</v>
      </c>
      <c r="HS38" s="19" cm="1">
        <f t="array" ref="HS38">INDEX(HS$25:HS$34,$C38)-INDEX(HS$25:HS$34,$C39)</f>
        <v>114.524</v>
      </c>
      <c r="HT38" s="19" cm="1">
        <f t="array" ref="HT38">INDEX(HT$25:HT$34,$C38)-INDEX(HT$25:HT$34,$C39)</f>
        <v>113.877</v>
      </c>
      <c r="HU38" s="19" cm="1">
        <f t="array" ref="HU38">INDEX(HU$25:HU$34,$C38)-INDEX(HU$25:HU$34,$C39)</f>
        <v>125.965</v>
      </c>
      <c r="HV38" s="19" cm="1">
        <f t="array" ref="HV38">INDEX(HV$25:HV$34,$C38)-INDEX(HV$25:HV$34,$C39)</f>
        <v>127.788</v>
      </c>
      <c r="HW38" s="19" cm="1">
        <f t="array" ref="HW38">INDEX(HW$25:HW$34,$C38)-INDEX(HW$25:HW$34,$C39)</f>
        <v>112.738</v>
      </c>
      <c r="HX38" s="19" cm="1">
        <f t="array" ref="HX38">INDEX(HX$25:HX$34,$C38)-INDEX(HX$25:HX$34,$C39)</f>
        <v>109.261</v>
      </c>
      <c r="HY38" s="19" cm="1">
        <f t="array" ref="HY38">INDEX(HY$25:HY$34,$C38)-INDEX(HY$25:HY$34,$C39)</f>
        <v>108.441</v>
      </c>
      <c r="HZ38" s="19" cm="1">
        <f t="array" ref="HZ38">INDEX(HZ$25:HZ$34,$C38)-INDEX(HZ$25:HZ$34,$C39)</f>
        <v>109.09099999999999</v>
      </c>
      <c r="IA38" s="19" cm="1">
        <f t="array" ref="IA38">INDEX(IA$25:IA$34,$C38)-INDEX(IA$25:IA$34,$C39)</f>
        <v>108.736</v>
      </c>
      <c r="IB38" s="19" cm="1">
        <f t="array" ref="IB38">INDEX(IB$25:IB$34,$C38)-INDEX(IB$25:IB$34,$C39)</f>
        <v>118.137</v>
      </c>
      <c r="IC38" s="19" cm="1">
        <f t="array" ref="IC38">INDEX(IC$25:IC$34,$C38)-INDEX(IC$25:IC$34,$C39)</f>
        <v>133.71899999999999</v>
      </c>
      <c r="ID38" s="19" cm="1">
        <f t="array" ref="ID38">INDEX(ID$25:ID$34,$C38)-INDEX(ID$25:ID$34,$C39)</f>
        <v>141.71199999999999</v>
      </c>
      <c r="IE38" s="19" cm="1">
        <f t="array" ref="IE38">INDEX(IE$25:IE$34,$C38)-INDEX(IE$25:IE$34,$C39)</f>
        <v>128.05099999999999</v>
      </c>
      <c r="IF38" s="19" cm="1">
        <f t="array" ref="IF38">INDEX(IF$25:IF$34,$C38)-INDEX(IF$25:IF$34,$C39)</f>
        <v>116.70399999999999</v>
      </c>
      <c r="IG38" s="19" cm="1">
        <f t="array" ref="IG38">INDEX(IG$25:IG$34,$C38)-INDEX(IG$25:IG$34,$C39)</f>
        <v>117.812</v>
      </c>
      <c r="IH38" s="19" cm="1">
        <f t="array" ref="IH38">INDEX(IH$25:IH$34,$C38)-INDEX(IH$25:IH$34,$C39)</f>
        <v>120.322</v>
      </c>
      <c r="II38" s="19" cm="1">
        <f t="array" ref="II38">INDEX(II$25:II$34,$C38)-INDEX(II$25:II$34,$C39)</f>
        <v>101.864</v>
      </c>
      <c r="IJ38" s="19" cm="1">
        <f t="array" ref="IJ38">INDEX(IJ$25:IJ$34,$C38)-INDEX(IJ$25:IJ$34,$C39)</f>
        <v>102.03700000000001</v>
      </c>
      <c r="IK38" s="19" cm="1">
        <f t="array" ref="IK38">INDEX(IK$25:IK$34,$C38)-INDEX(IK$25:IK$34,$C39)</f>
        <v>90.07</v>
      </c>
      <c r="IL38" s="19" cm="1">
        <f t="array" ref="IL38">INDEX(IL$25:IL$34,$C38)-INDEX(IL$25:IL$34,$C39)</f>
        <v>113.875</v>
      </c>
      <c r="IM38" s="19" cm="1">
        <f t="array" ref="IM38">INDEX(IM$25:IM$34,$C38)-INDEX(IM$25:IM$34,$C39)</f>
        <v>118.97799999999999</v>
      </c>
      <c r="IN38" s="19" cm="1">
        <f t="array" ref="IN38">INDEX(IN$25:IN$34,$C38)-INDEX(IN$25:IN$34,$C39)</f>
        <v>122.788</v>
      </c>
      <c r="IO38" s="19" cm="1">
        <f t="array" ref="IO38">INDEX(IO$25:IO$34,$C38)-INDEX(IO$25:IO$34,$C39)</f>
        <v>123.313</v>
      </c>
      <c r="IP38" s="19" cm="1">
        <f t="array" ref="IP38">INDEX(IP$25:IP$34,$C38)-INDEX(IP$25:IP$34,$C39)</f>
        <v>122.267</v>
      </c>
      <c r="IQ38" s="19" cm="1">
        <f t="array" ref="IQ38">INDEX(IQ$25:IQ$34,$C38)-INDEX(IQ$25:IQ$34,$C39)</f>
        <v>117.129</v>
      </c>
      <c r="IR38" s="19" cm="1">
        <f t="array" ref="IR38">INDEX(IR$25:IR$34,$C38)-INDEX(IR$25:IR$34,$C39)</f>
        <v>112.188</v>
      </c>
      <c r="IS38" s="19" cm="1">
        <f t="array" ref="IS38">INDEX(IS$25:IS$34,$C38)-INDEX(IS$25:IS$34,$C39)</f>
        <v>111.988</v>
      </c>
      <c r="IT38" s="19" cm="1">
        <f t="array" ref="IT38">INDEX(IT$25:IT$34,$C38)-INDEX(IT$25:IT$34,$C39)</f>
        <v>109.97799999999999</v>
      </c>
      <c r="IU38" s="19" cm="1">
        <f t="array" ref="IU38">INDEX(IU$25:IU$34,$C38)-INDEX(IU$25:IU$34,$C39)</f>
        <v>110.411</v>
      </c>
      <c r="IV38" s="19" cm="1">
        <f t="array" ref="IV38">INDEX(IV$25:IV$34,$C38)-INDEX(IV$25:IV$34,$C39)</f>
        <v>115.681</v>
      </c>
      <c r="IW38" s="19" cm="1">
        <f t="array" ref="IW38">INDEX(IW$25:IW$34,$C38)-INDEX(IW$25:IW$34,$C39)</f>
        <v>112.53400000000001</v>
      </c>
      <c r="IX38" s="19" cm="1">
        <f t="array" ref="IX38">INDEX(IX$25:IX$34,$C38)-INDEX(IX$25:IX$34,$C39)</f>
        <v>100.63500000000001</v>
      </c>
      <c r="IY38" s="19" cm="1">
        <f t="array" ref="IY38">INDEX(IY$25:IY$34,$C38)-INDEX(IY$25:IY$34,$C39)</f>
        <v>93.444999999999993</v>
      </c>
      <c r="IZ38" s="19" cm="1">
        <f t="array" ref="IZ38">INDEX(IZ$25:IZ$34,$C38)-INDEX(IZ$25:IZ$34,$C39)</f>
        <v>94.114000000000004</v>
      </c>
      <c r="JA38" s="19" cm="1">
        <f t="array" ref="JA38">INDEX(JA$25:JA$34,$C38)-INDEX(JA$25:JA$34,$C39)</f>
        <v>97.102000000000004</v>
      </c>
      <c r="JB38" s="19" cm="1">
        <f t="array" ref="JB38">INDEX(JB$25:JB$34,$C38)-INDEX(JB$25:JB$34,$C39)</f>
        <v>97.644999999999996</v>
      </c>
      <c r="JC38" s="19" cm="1">
        <f t="array" ref="JC38">INDEX(JC$25:JC$34,$C38)-INDEX(JC$25:JC$34,$C39)</f>
        <v>100.027</v>
      </c>
      <c r="JD38" s="19" cm="1">
        <f t="array" ref="JD38">INDEX(JD$25:JD$34,$C38)-INDEX(JD$25:JD$34,$C39)</f>
        <v>105.496</v>
      </c>
      <c r="JE38" s="19" cm="1">
        <f t="array" ref="JE38">INDEX(JE$25:JE$34,$C38)-INDEX(JE$25:JE$34,$C39)</f>
        <v>110.542</v>
      </c>
      <c r="JF38" s="19" cm="1">
        <f t="array" ref="JF38">INDEX(JF$25:JF$34,$C38)-INDEX(JF$25:JF$34,$C39)</f>
        <v>107.69499999999999</v>
      </c>
      <c r="JG38" s="19" cm="1">
        <f t="array" ref="JG38">INDEX(JG$25:JG$34,$C38)-INDEX(JG$25:JG$34,$C39)</f>
        <v>98.590999999999994</v>
      </c>
      <c r="JH38" s="19" cm="1">
        <f t="array" ref="JH38">INDEX(JH$25:JH$34,$C38)-INDEX(JH$25:JH$34,$C39)</f>
        <v>91.025999999999996</v>
      </c>
      <c r="JI38" s="19" cm="1">
        <f t="array" ref="JI38">INDEX(JI$25:JI$34,$C38)-INDEX(JI$25:JI$34,$C39)</f>
        <v>89.727000000000004</v>
      </c>
      <c r="JJ38" s="19" cm="1">
        <f t="array" ref="JJ38">INDEX(JJ$25:JJ$34,$C38)-INDEX(JJ$25:JJ$34,$C39)</f>
        <v>85.655000000000001</v>
      </c>
      <c r="JK38" s="19" cm="1">
        <f t="array" ref="JK38">INDEX(JK$25:JK$34,$C38)-INDEX(JK$25:JK$34,$C39)</f>
        <v>88.296000000000006</v>
      </c>
      <c r="JL38" s="19" cm="1">
        <f t="array" ref="JL38">INDEX(JL$25:JL$34,$C38)-INDEX(JL$25:JL$34,$C39)</f>
        <v>91.962999999999994</v>
      </c>
      <c r="JM38" s="19" cm="1">
        <f t="array" ref="JM38">INDEX(JM$25:JM$34,$C38)-INDEX(JM$25:JM$34,$C39)</f>
        <v>102.72499999999999</v>
      </c>
      <c r="JN38" s="19" cm="1">
        <f t="array" ref="JN38">INDEX(JN$25:JN$34,$C38)-INDEX(JN$25:JN$34,$C39)</f>
        <v>103.902</v>
      </c>
      <c r="JO38" s="19" cm="1">
        <f t="array" ref="JO38">INDEX(JO$25:JO$34,$C38)-INDEX(JO$25:JO$34,$C39)</f>
        <v>104.363</v>
      </c>
      <c r="JP38" s="19" cm="1">
        <f t="array" ref="JP38">INDEX(JP$25:JP$34,$C38)-INDEX(JP$25:JP$34,$C39)</f>
        <v>106.133</v>
      </c>
      <c r="JQ38" s="19" cm="1">
        <f t="array" ref="JQ38">INDEX(JQ$25:JQ$34,$C38)-INDEX(JQ$25:JQ$34,$C39)</f>
        <v>100.205</v>
      </c>
      <c r="JR38" s="19" cm="1">
        <f t="array" ref="JR38">INDEX(JR$25:JR$34,$C38)-INDEX(JR$25:JR$34,$C39)</f>
        <v>109.949</v>
      </c>
      <c r="JS38" s="19" cm="1">
        <f t="array" ref="JS38">INDEX(JS$25:JS$34,$C38)-INDEX(JS$25:JS$34,$C39)</f>
        <v>123.01</v>
      </c>
      <c r="JT38" s="19" cm="1">
        <f t="array" ref="JT38">INDEX(JT$25:JT$34,$C38)-INDEX(JT$25:JT$34,$C39)</f>
        <v>124.584</v>
      </c>
      <c r="JU38" s="19" cm="1">
        <f t="array" ref="JU38">INDEX(JU$25:JU$34,$C38)-INDEX(JU$25:JU$34,$C39)</f>
        <v>130.078</v>
      </c>
      <c r="JV38" s="19" cm="1">
        <f t="array" ref="JV38">INDEX(JV$25:JV$34,$C38)-INDEX(JV$25:JV$34,$C39)</f>
        <v>149.43700000000001</v>
      </c>
      <c r="JW38" s="19" cm="1">
        <f t="array" ref="JW38">INDEX(JW$25:JW$34,$C38)-INDEX(JW$25:JW$34,$C39)</f>
        <v>160.75200000000001</v>
      </c>
      <c r="JX38" s="19" cm="1">
        <f t="array" ref="JX38">INDEX(JX$25:JX$34,$C38)-INDEX(JX$25:JX$34,$C39)</f>
        <v>157.93</v>
      </c>
      <c r="JY38" s="19" cm="1">
        <f t="array" ref="JY38">INDEX(JY$25:JY$34,$C38)-INDEX(JY$25:JY$34,$C39)</f>
        <v>150.76499999999999</v>
      </c>
      <c r="JZ38" s="19" cm="1">
        <f t="array" ref="JZ38">INDEX(JZ$25:JZ$34,$C38)-INDEX(JZ$25:JZ$34,$C39)</f>
        <v>157.773</v>
      </c>
      <c r="KA38" s="19" cm="1">
        <f t="array" ref="KA38">INDEX(KA$25:KA$34,$C38)-INDEX(KA$25:KA$34,$C39)</f>
        <v>157.98400000000001</v>
      </c>
      <c r="KB38" s="19" cm="1">
        <f t="array" ref="KB38">INDEX(KB$25:KB$34,$C38)-INDEX(KB$25:KB$34,$C39)</f>
        <v>158.124</v>
      </c>
      <c r="KC38" s="19" cm="1">
        <f t="array" ref="KC38">INDEX(KC$25:KC$34,$C38)-INDEX(KC$25:KC$34,$C39)</f>
        <v>160.077</v>
      </c>
      <c r="KD38" s="19" cm="1">
        <f t="array" ref="KD38">INDEX(KD$25:KD$34,$C38)-INDEX(KD$25:KD$34,$C39)</f>
        <v>163.26400000000001</v>
      </c>
      <c r="KE38" s="19" cm="1">
        <f t="array" ref="KE38">INDEX(KE$25:KE$34,$C38)-INDEX(KE$25:KE$34,$C39)</f>
        <v>145.69900000000001</v>
      </c>
      <c r="KF38" s="19" cm="1">
        <f t="array" ref="KF38">INDEX(KF$25:KF$34,$C38)-INDEX(KF$25:KF$34,$C39)</f>
        <v>134.75</v>
      </c>
      <c r="KG38" s="19" cm="1">
        <f t="array" ref="KG38">INDEX(KG$25:KG$34,$C38)-INDEX(KG$25:KG$34,$C39)</f>
        <v>133.86099999999999</v>
      </c>
      <c r="KH38" s="19" cm="1">
        <f t="array" ref="KH38">INDEX(KH$25:KH$34,$C38)-INDEX(KH$25:KH$34,$C39)</f>
        <v>135.27799999999999</v>
      </c>
      <c r="KI38" s="19" cm="1">
        <f t="array" ref="KI38">INDEX(KI$25:KI$34,$C38)-INDEX(KI$25:KI$34,$C39)</f>
        <v>134.94200000000001</v>
      </c>
      <c r="KJ38" s="19" cm="1">
        <f t="array" ref="KJ38">INDEX(KJ$25:KJ$34,$C38)-INDEX(KJ$25:KJ$34,$C39)</f>
        <v>141.55199999999999</v>
      </c>
      <c r="KK38" s="19" cm="1">
        <f t="array" ref="KK38">INDEX(KK$25:KK$34,$C38)-INDEX(KK$25:KK$34,$C39)</f>
        <v>143.303</v>
      </c>
      <c r="KL38" s="19" cm="1">
        <f t="array" ref="KL38">INDEX(KL$25:KL$34,$C38)-INDEX(KL$25:KL$34,$C39)</f>
        <v>142.977</v>
      </c>
      <c r="KM38" s="19" cm="1">
        <f t="array" ref="KM38">INDEX(KM$25:KM$34,$C38)-INDEX(KM$25:KM$34,$C39)</f>
        <v>138.87799999999999</v>
      </c>
      <c r="KN38" s="19" cm="1">
        <f t="array" ref="KN38">INDEX(KN$25:KN$34,$C38)-INDEX(KN$25:KN$34,$C39)</f>
        <v>146.011</v>
      </c>
      <c r="KO38" s="19" cm="1">
        <f t="array" ref="KO38">INDEX(KO$25:KO$34,$C38)-INDEX(KO$25:KO$34,$C39)</f>
        <v>141.34200000000001</v>
      </c>
      <c r="KP38" s="19" cm="1">
        <f t="array" ref="KP38">INDEX(KP$25:KP$34,$C38)-INDEX(KP$25:KP$34,$C39)</f>
        <v>121.19</v>
      </c>
      <c r="KQ38" s="19" cm="1">
        <f t="array" ref="KQ38">INDEX(KQ$25:KQ$34,$C38)-INDEX(KQ$25:KQ$34,$C39)</f>
        <v>99.019000000000005</v>
      </c>
      <c r="KR38" s="19" cm="1">
        <f t="array" ref="KR38">INDEX(KR$25:KR$34,$C38)-INDEX(KR$25:KR$34,$C39)</f>
        <v>102.873</v>
      </c>
      <c r="KS38" s="19" cm="1">
        <f t="array" ref="KS38">INDEX(KS$25:KS$34,$C38)-INDEX(KS$25:KS$34,$C39)</f>
        <v>105.56399999999999</v>
      </c>
      <c r="KT38" s="19" cm="1">
        <f t="array" ref="KT38">INDEX(KT$25:KT$34,$C38)-INDEX(KT$25:KT$34,$C39)</f>
        <v>108.81399999999999</v>
      </c>
      <c r="KU38" s="19" cm="1">
        <f t="array" ref="KU38">INDEX(KU$25:KU$34,$C38)-INDEX(KU$25:KU$34,$C39)</f>
        <v>112.155</v>
      </c>
      <c r="KV38" s="19" cm="1">
        <f t="array" ref="KV38">INDEX(KV$25:KV$34,$C38)-INDEX(KV$25:KV$34,$C39)</f>
        <v>115.185</v>
      </c>
      <c r="KW38" s="19" cm="1">
        <f t="array" ref="KW38">INDEX(KW$25:KW$34,$C38)-INDEX(KW$25:KW$34,$C39)</f>
        <v>113.813</v>
      </c>
      <c r="KX38" s="19" cm="1">
        <f t="array" ref="KX38">INDEX(KX$25:KX$34,$C38)-INDEX(KX$25:KX$34,$C39)</f>
        <v>113.586</v>
      </c>
      <c r="KY38" s="19" cm="1">
        <f t="array" ref="KY38">INDEX(KY$25:KY$34,$C38)-INDEX(KY$25:KY$34,$C39)</f>
        <v>115.824</v>
      </c>
      <c r="KZ38" s="19" cm="1">
        <f t="array" ref="KZ38">INDEX(KZ$25:KZ$34,$C38)-INDEX(KZ$25:KZ$34,$C39)</f>
        <v>118.02500000000001</v>
      </c>
      <c r="LA38" s="19" cm="1">
        <f t="array" ref="LA38">INDEX(LA$25:LA$34,$C38)-INDEX(LA$25:LA$34,$C39)</f>
        <v>116.574</v>
      </c>
      <c r="LB38" s="19" cm="1">
        <f t="array" ref="LB38">INDEX(LB$25:LB$34,$C38)-INDEX(LB$25:LB$34,$C39)</f>
        <v>116.06100000000001</v>
      </c>
      <c r="LC38" s="19" cm="1">
        <f t="array" ref="LC38">INDEX(LC$25:LC$34,$C38)-INDEX(LC$25:LC$34,$C39)</f>
        <v>115.7</v>
      </c>
      <c r="LD38" s="19" cm="1">
        <f t="array" ref="LD38">INDEX(LD$25:LD$34,$C38)-INDEX(LD$25:LD$34,$C39)</f>
        <v>123.572</v>
      </c>
      <c r="LE38" s="19" cm="1">
        <f t="array" ref="LE38">INDEX(LE$25:LE$34,$C38)-INDEX(LE$25:LE$34,$C39)</f>
        <v>129.48500000000001</v>
      </c>
      <c r="LF38" s="19" cm="1">
        <f t="array" ref="LF38">INDEX(LF$25:LF$34,$C38)-INDEX(LF$25:LF$34,$C39)</f>
        <v>134.86199999999999</v>
      </c>
      <c r="LG38" s="19" cm="1">
        <f t="array" ref="LG38">INDEX(LG$25:LG$34,$C38)-INDEX(LG$25:LG$34,$C39)</f>
        <v>135.63399999999999</v>
      </c>
      <c r="LH38" s="19" cm="1">
        <f t="array" ref="LH38">INDEX(LH$25:LH$34,$C38)-INDEX(LH$25:LH$34,$C39)</f>
        <v>135.24100000000001</v>
      </c>
      <c r="LI38" s="19" cm="1">
        <f t="array" ref="LI38">INDEX(LI$25:LI$34,$C38)-INDEX(LI$25:LI$34,$C39)</f>
        <v>136.00200000000001</v>
      </c>
      <c r="LJ38" s="19" cm="1">
        <f t="array" ref="LJ38">INDEX(LJ$25:LJ$34,$C38)-INDEX(LJ$25:LJ$34,$C39)</f>
        <v>135.12899999999999</v>
      </c>
      <c r="LK38" s="19" cm="1">
        <f t="array" ref="LK38">INDEX(LK$25:LK$34,$C38)-INDEX(LK$25:LK$34,$C39)</f>
        <v>135.26599999999999</v>
      </c>
      <c r="LL38" s="19" cm="1">
        <f t="array" ref="LL38">INDEX(LL$25:LL$34,$C38)-INDEX(LL$25:LL$34,$C39)</f>
        <v>137.38999999999999</v>
      </c>
      <c r="LM38" s="19" cm="1">
        <f t="array" ref="LM38">INDEX(LM$25:LM$34,$C38)-INDEX(LM$25:LM$34,$C39)</f>
        <v>140.03100000000001</v>
      </c>
      <c r="LN38" s="19" cm="1">
        <f t="array" ref="LN38">INDEX(LN$25:LN$34,$C38)-INDEX(LN$25:LN$34,$C39)</f>
        <v>146.43199999999999</v>
      </c>
      <c r="LO38" s="19" cm="1">
        <f t="array" ref="LO38">INDEX(LO$25:LO$34,$C38)-INDEX(LO$25:LO$34,$C39)</f>
        <v>159.73599999999999</v>
      </c>
      <c r="LP38" s="19" cm="1">
        <f t="array" ref="LP38">INDEX(LP$25:LP$34,$C38)-INDEX(LP$25:LP$34,$C39)</f>
        <v>170.26400000000001</v>
      </c>
      <c r="LQ38" s="19" cm="1">
        <f t="array" ref="LQ38">INDEX(LQ$25:LQ$34,$C38)-INDEX(LQ$25:LQ$34,$C39)</f>
        <v>172.32499999999999</v>
      </c>
      <c r="LR38" s="19" cm="1">
        <f t="array" ref="LR38">INDEX(LR$25:LR$34,$C38)-INDEX(LR$25:LR$34,$C39)</f>
        <v>179.24299999999999</v>
      </c>
      <c r="LS38" s="19" cm="1">
        <f t="array" ref="LS38">INDEX(LS$25:LS$34,$C38)-INDEX(LS$25:LS$34,$C39)</f>
        <v>177.22399999999999</v>
      </c>
      <c r="LT38" s="19" cm="1">
        <f t="array" ref="LT38">INDEX(LT$25:LT$34,$C38)-INDEX(LT$25:LT$34,$C39)</f>
        <v>175.125</v>
      </c>
      <c r="LU38" s="19" cm="1">
        <f t="array" ref="LU38">INDEX(LU$25:LU$34,$C38)-INDEX(LU$25:LU$34,$C39)</f>
        <v>171.37899999999999</v>
      </c>
      <c r="LV38" s="19" cm="1">
        <f t="array" ref="LV38">INDEX(LV$25:LV$34,$C38)-INDEX(LV$25:LV$34,$C39)</f>
        <v>164.226</v>
      </c>
      <c r="LW38" s="19" cm="1">
        <f t="array" ref="LW38">INDEX(LW$25:LW$34,$C38)-INDEX(LW$25:LW$34,$C39)</f>
        <v>168.18199999999999</v>
      </c>
      <c r="LX38" s="19" cm="1">
        <f t="array" ref="LX38">INDEX(LX$25:LX$34,$C38)-INDEX(LX$25:LX$34,$C39)</f>
        <v>173.78299999999999</v>
      </c>
      <c r="LY38" s="19" cm="1">
        <f t="array" ref="LY38">INDEX(LY$25:LY$34,$C38)-INDEX(LY$25:LY$34,$C39)</f>
        <v>165.351</v>
      </c>
      <c r="LZ38" s="19" cm="1">
        <f t="array" ref="LZ38">INDEX(LZ$25:LZ$34,$C38)-INDEX(LZ$25:LZ$34,$C39)</f>
        <v>168.636</v>
      </c>
      <c r="MA38" s="19" cm="1">
        <f t="array" ref="MA38">INDEX(MA$25:MA$34,$C38)-INDEX(MA$25:MA$34,$C39)</f>
        <v>178.54300000000001</v>
      </c>
      <c r="MB38" s="19" cm="1">
        <f t="array" ref="MB38">INDEX(MB$25:MB$34,$C38)-INDEX(MB$25:MB$34,$C39)</f>
        <v>185.93799999999999</v>
      </c>
      <c r="MC38" s="19" cm="1">
        <f t="array" ref="MC38">INDEX(MC$25:MC$34,$C38)-INDEX(MC$25:MC$34,$C39)</f>
        <v>191.489</v>
      </c>
      <c r="MD38" s="19" cm="1">
        <f t="array" ref="MD38">INDEX(MD$25:MD$34,$C38)-INDEX(MD$25:MD$34,$C39)</f>
        <v>188.161</v>
      </c>
      <c r="ME38" s="19" cm="1">
        <f t="array" ref="ME38">INDEX(ME$25:ME$34,$C38)-INDEX(ME$25:ME$34,$C39)</f>
        <v>179.934</v>
      </c>
      <c r="MF38" s="19" cm="1">
        <f t="array" ref="MF38">INDEX(MF$25:MF$34,$C38)-INDEX(MF$25:MF$34,$C39)</f>
        <v>175.761</v>
      </c>
      <c r="MG38" s="19" cm="1">
        <f t="array" ref="MG38">INDEX(MG$25:MG$34,$C38)-INDEX(MG$25:MG$34,$C39)</f>
        <v>173.83799999999999</v>
      </c>
      <c r="MH38" s="19" cm="1">
        <f t="array" ref="MH38">INDEX(MH$25:MH$34,$C38)-INDEX(MH$25:MH$34,$C39)</f>
        <v>173.51400000000001</v>
      </c>
      <c r="MI38" s="19" cm="1">
        <f t="array" ref="MI38">INDEX(MI$25:MI$34,$C38)-INDEX(MI$25:MI$34,$C39)</f>
        <v>170.12799999999999</v>
      </c>
      <c r="MJ38" s="19" cm="1">
        <f t="array" ref="MJ38">INDEX(MJ$25:MJ$34,$C38)-INDEX(MJ$25:MJ$34,$C39)</f>
        <v>181.21899999999999</v>
      </c>
      <c r="MK38" s="19" cm="1">
        <f t="array" ref="MK38">INDEX(MK$25:MK$34,$C38)-INDEX(MK$25:MK$34,$C39)</f>
        <v>190.62200000000001</v>
      </c>
      <c r="ML38" s="19" cm="1">
        <f t="array" ref="ML38">INDEX(ML$25:ML$34,$C38)-INDEX(ML$25:ML$34,$C39)</f>
        <v>194.452</v>
      </c>
      <c r="MM38" s="19" cm="1">
        <f t="array" ref="MM38">INDEX(MM$25:MM$34,$C38)-INDEX(MM$25:MM$34,$C39)</f>
        <v>203.21199999999999</v>
      </c>
      <c r="MN38" s="19" cm="1">
        <f t="array" ref="MN38">INDEX(MN$25:MN$34,$C38)-INDEX(MN$25:MN$34,$C39)</f>
        <v>206.11199999999999</v>
      </c>
      <c r="MO38" s="19" cm="1">
        <f t="array" ref="MO38">INDEX(MO$25:MO$34,$C38)-INDEX(MO$25:MO$34,$C39)</f>
        <v>210.614</v>
      </c>
      <c r="MP38" s="19" cm="1">
        <f t="array" ref="MP38">INDEX(MP$25:MP$34,$C38)-INDEX(MP$25:MP$34,$C39)</f>
        <v>212.30099999999999</v>
      </c>
      <c r="MQ38" s="19" cm="1">
        <f t="array" ref="MQ38">INDEX(MQ$25:MQ$34,$C38)-INDEX(MQ$25:MQ$34,$C39)</f>
        <v>215.833</v>
      </c>
      <c r="MR38" s="19" cm="1">
        <f t="array" ref="MR38">INDEX(MR$25:MR$34,$C38)-INDEX(MR$25:MR$34,$C39)</f>
        <v>216.72200000000001</v>
      </c>
      <c r="MS38" s="19" cm="1">
        <f t="array" ref="MS38">INDEX(MS$25:MS$34,$C38)-INDEX(MS$25:MS$34,$C39)</f>
        <v>214.64699999999999</v>
      </c>
      <c r="MT38" s="19" cm="1">
        <f t="array" ref="MT38">INDEX(MT$25:MT$34,$C38)-INDEX(MT$25:MT$34,$C39)</f>
        <v>214.11199999999999</v>
      </c>
      <c r="MU38" s="19" cm="1">
        <f t="array" ref="MU38">INDEX(MU$25:MU$34,$C38)-INDEX(MU$25:MU$34,$C39)</f>
        <v>218.596</v>
      </c>
      <c r="MV38" s="19" cm="1">
        <f t="array" ref="MV38">INDEX(MV$25:MV$34,$C38)-INDEX(MV$25:MV$34,$C39)</f>
        <v>227.45400000000001</v>
      </c>
      <c r="MW38" s="19" cm="1">
        <f t="array" ref="MW38">INDEX(MW$25:MW$34,$C38)-INDEX(MW$25:MW$34,$C39)</f>
        <v>226.946</v>
      </c>
      <c r="MX38" s="19" cm="1">
        <f t="array" ref="MX38">INDEX(MX$25:MX$34,$C38)-INDEX(MX$25:MX$34,$C39)</f>
        <v>213.91499999999999</v>
      </c>
      <c r="MY38" s="19" cm="1">
        <f t="array" ref="MY38">INDEX(MY$25:MY$34,$C38)-INDEX(MY$25:MY$34,$C39)</f>
        <v>192.065</v>
      </c>
      <c r="MZ38" s="19" cm="1">
        <f t="array" ref="MZ38">INDEX(MZ$25:MZ$34,$C38)-INDEX(MZ$25:MZ$34,$C39)</f>
        <v>193.81800000000001</v>
      </c>
      <c r="NA38" s="19" cm="1">
        <f t="array" ref="NA38">INDEX(NA$25:NA$34,$C38)-INDEX(NA$25:NA$34,$C39)</f>
        <v>198.411</v>
      </c>
      <c r="NB38" s="19" cm="1">
        <f t="array" ref="NB38">INDEX(NB$25:NB$34,$C38)-INDEX(NB$25:NB$34,$C39)</f>
        <v>192.43700000000001</v>
      </c>
      <c r="NC38" s="19" cm="1">
        <f t="array" ref="NC38">INDEX(NC$25:NC$34,$C38)-INDEX(NC$25:NC$34,$C39)</f>
        <v>188.89699999999999</v>
      </c>
      <c r="ND38" s="19" cm="1">
        <f t="array" ref="ND38">INDEX(ND$25:ND$34,$C38)-INDEX(ND$25:ND$34,$C39)</f>
        <v>207.952</v>
      </c>
      <c r="NE38" s="19" cm="1">
        <f t="array" ref="NE38">INDEX(NE$25:NE$34,$C38)-INDEX(NE$25:NE$34,$C39)</f>
        <v>212.565</v>
      </c>
      <c r="NF38" s="19" cm="1">
        <f t="array" ref="NF38">INDEX(NF$25:NF$34,$C38)-INDEX(NF$25:NF$34,$C39)</f>
        <v>212.21100000000001</v>
      </c>
      <c r="NG38" s="19" cm="1">
        <f t="array" ref="NG38">INDEX(NG$25:NG$34,$C38)-INDEX(NG$25:NG$34,$C39)</f>
        <v>212.386</v>
      </c>
      <c r="NH38" s="19" cm="1">
        <f t="array" ref="NH38">INDEX(NH$25:NH$34,$C38)-INDEX(NH$25:NH$34,$C39)</f>
        <v>219.45099999999999</v>
      </c>
      <c r="NI38" s="19" cm="1">
        <f t="array" ref="NI38">INDEX(NI$25:NI$34,$C38)-INDEX(NI$25:NI$34,$C39)</f>
        <v>218.614</v>
      </c>
      <c r="NJ38" s="19" cm="1">
        <f t="array" ref="NJ38">INDEX(NJ$25:NJ$34,$C38)-INDEX(NJ$25:NJ$34,$C39)</f>
        <v>207.934</v>
      </c>
      <c r="NK38" s="19" cm="1">
        <f t="array" ref="NK38">INDEX(NK$25:NK$34,$C38)-INDEX(NK$25:NK$34,$C39)</f>
        <v>194.46199999999999</v>
      </c>
      <c r="NL38" s="19" cm="1">
        <f t="array" ref="NL38">INDEX(NL$25:NL$34,$C38)-INDEX(NL$25:NL$34,$C39)</f>
        <v>195.392</v>
      </c>
      <c r="NM38" s="19" cm="1">
        <f t="array" ref="NM38">INDEX(NM$25:NM$34,$C38)-INDEX(NM$25:NM$34,$C39)</f>
        <v>209.86500000000001</v>
      </c>
      <c r="NN38" s="19" cm="1">
        <f t="array" ref="NN38">INDEX(NN$25:NN$34,$C38)-INDEX(NN$25:NN$34,$C39)</f>
        <v>208.84899999999999</v>
      </c>
      <c r="NO38" s="19" cm="1">
        <f t="array" ref="NO38">INDEX(NO$25:NO$34,$C38)-INDEX(NO$25:NO$34,$C39)</f>
        <v>219.11</v>
      </c>
      <c r="NP38" s="19" cm="1">
        <f t="array" ref="NP38">INDEX(NP$25:NP$34,$C38)-INDEX(NP$25:NP$34,$C39)</f>
        <v>218.24799999999999</v>
      </c>
      <c r="NQ38" s="19" cm="1">
        <f t="array" ref="NQ38">INDEX(NQ$25:NQ$34,$C38)-INDEX(NQ$25:NQ$34,$C39)</f>
        <v>206.79599999999999</v>
      </c>
      <c r="NR38" s="19" cm="1">
        <f t="array" ref="NR38">INDEX(NR$25:NR$34,$C38)-INDEX(NR$25:NR$34,$C39)</f>
        <v>212.11099999999999</v>
      </c>
      <c r="NS38" s="19" cm="1">
        <f t="array" ref="NS38">INDEX(NS$25:NS$34,$C38)-INDEX(NS$25:NS$34,$C39)</f>
        <v>215.048</v>
      </c>
      <c r="NT38" s="19" cm="1">
        <f t="array" ref="NT38">INDEX(NT$25:NT$34,$C38)-INDEX(NT$25:NT$34,$C39)</f>
        <v>264.31299999999999</v>
      </c>
      <c r="NU38" s="19" cm="1">
        <f t="array" ref="NU38">INDEX(NU$25:NU$34,$C38)-INDEX(NU$25:NU$34,$C39)</f>
        <v>280.54199999999997</v>
      </c>
      <c r="NV38" s="19" cm="1">
        <f t="array" ref="NV38">INDEX(NV$25:NV$34,$C38)-INDEX(NV$25:NV$34,$C39)</f>
        <v>293.50299999999999</v>
      </c>
      <c r="NW38" s="19" cm="1">
        <f t="array" ref="NW38">INDEX(NW$25:NW$34,$C38)-INDEX(NW$25:NW$34,$C39)</f>
        <v>298.911</v>
      </c>
      <c r="NX38" s="19" cm="1">
        <f t="array" ref="NX38">INDEX(NX$25:NX$34,$C38)-INDEX(NX$25:NX$34,$C39)</f>
        <v>276.428</v>
      </c>
      <c r="NY38" s="19" cm="1">
        <f t="array" ref="NY38">INDEX(NY$25:NY$34,$C38)-INDEX(NY$25:NY$34,$C39)</f>
        <v>266.05399999999997</v>
      </c>
      <c r="NZ38" s="19" cm="1">
        <f t="array" ref="NZ38">INDEX(NZ$25:NZ$34,$C38)-INDEX(NZ$25:NZ$34,$C39)</f>
        <v>266.19799999999998</v>
      </c>
      <c r="OA38" s="19" cm="1">
        <f t="array" ref="OA38">INDEX(OA$25:OA$34,$C38)-INDEX(OA$25:OA$34,$C39)</f>
        <v>270.11799999999999</v>
      </c>
      <c r="OB38" s="19" cm="1">
        <f t="array" ref="OB38">INDEX(OB$25:OB$34,$C38)-INDEX(OB$25:OB$34,$C39)</f>
        <v>264.89699999999999</v>
      </c>
      <c r="OC38" s="19" cm="1">
        <f t="array" ref="OC38">INDEX(OC$25:OC$34,$C38)-INDEX(OC$25:OC$34,$C39)</f>
        <v>263.42899999999997</v>
      </c>
      <c r="OD38" s="19" cm="1">
        <f t="array" ref="OD38">INDEX(OD$25:OD$34,$C38)-INDEX(OD$25:OD$34,$C39)</f>
        <v>253.79400000000001</v>
      </c>
      <c r="OE38" s="19" cm="1">
        <f t="array" ref="OE38">INDEX(OE$25:OE$34,$C38)-INDEX(OE$25:OE$34,$C39)</f>
        <v>247.88399999999999</v>
      </c>
      <c r="OF38" s="19" cm="1">
        <f t="array" ref="OF38">INDEX(OF$25:OF$34,$C38)-INDEX(OF$25:OF$34,$C39)</f>
        <v>249.69499999999999</v>
      </c>
      <c r="OG38" s="19" cm="1">
        <f t="array" ref="OG38">INDEX(OG$25:OG$34,$C38)-INDEX(OG$25:OG$34,$C39)</f>
        <v>234.81299999999999</v>
      </c>
      <c r="OH38" s="19" cm="1">
        <f t="array" ref="OH38">INDEX(OH$25:OH$34,$C38)-INDEX(OH$25:OH$34,$C39)</f>
        <v>232.14400000000001</v>
      </c>
      <c r="OI38" s="19" cm="1">
        <f t="array" ref="OI38">INDEX(OI$25:OI$34,$C38)-INDEX(OI$25:OI$34,$C39)</f>
        <v>222.59299999999999</v>
      </c>
      <c r="OJ38" s="19" cm="1">
        <f t="array" ref="OJ38">INDEX(OJ$25:OJ$34,$C38)-INDEX(OJ$25:OJ$34,$C39)</f>
        <v>259.51100000000002</v>
      </c>
      <c r="OK38" s="19" cm="1">
        <f t="array" ref="OK38">INDEX(OK$25:OK$34,$C38)-INDEX(OK$25:OK$34,$C39)</f>
        <v>313.28300000000002</v>
      </c>
      <c r="OL38" s="19" cm="1">
        <f t="array" ref="OL38">INDEX(OL$25:OL$34,$C38)-INDEX(OL$25:OL$34,$C39)</f>
        <v>354.33199999999999</v>
      </c>
      <c r="OM38" s="19" cm="1">
        <f t="array" ref="OM38">INDEX(OM$25:OM$34,$C38)-INDEX(OM$25:OM$34,$C39)</f>
        <v>348.33</v>
      </c>
      <c r="ON38" s="19" cm="1">
        <f t="array" ref="ON38">INDEX(ON$25:ON$34,$C38)-INDEX(ON$25:ON$34,$C39)</f>
        <v>347.63600000000002</v>
      </c>
      <c r="OO38" s="19" cm="1">
        <f t="array" ref="OO38">INDEX(OO$25:OO$34,$C38)-INDEX(OO$25:OO$34,$C39)</f>
        <v>328.90800000000002</v>
      </c>
      <c r="OP38" s="19" cm="1">
        <f t="array" ref="OP38">INDEX(OP$25:OP$34,$C38)-INDEX(OP$25:OP$34,$C39)</f>
        <v>313.16199999999998</v>
      </c>
      <c r="OQ38" s="19" cm="1">
        <f t="array" ref="OQ38">INDEX(OQ$25:OQ$34,$C38)-INDEX(OQ$25:OQ$34,$C39)</f>
        <v>306.81700000000001</v>
      </c>
      <c r="OR38" s="19" cm="1">
        <f t="array" ref="OR38">INDEX(OR$25:OR$34,$C38)-INDEX(OR$25:OR$34,$C39)</f>
        <v>325.86</v>
      </c>
      <c r="OS38" s="19" cm="1">
        <f t="array" ref="OS38">INDEX(OS$25:OS$34,$C38)-INDEX(OS$25:OS$34,$C39)</f>
        <v>308.43599999999998</v>
      </c>
      <c r="OT38" s="19" cm="1">
        <f t="array" ref="OT38">INDEX(OT$25:OT$34,$C38)-INDEX(OT$25:OT$34,$C39)</f>
        <v>299.07400000000001</v>
      </c>
      <c r="OU38" s="19" cm="1">
        <f t="array" ref="OU38">INDEX(OU$25:OU$34,$C38)-INDEX(OU$25:OU$34,$C39)</f>
        <v>288.05900000000003</v>
      </c>
      <c r="OV38" s="19" cm="1">
        <f t="array" ref="OV38">INDEX(OV$25:OV$34,$C38)-INDEX(OV$25:OV$34,$C39)</f>
        <v>287.36</v>
      </c>
      <c r="OW38" s="19" cm="1">
        <f t="array" ref="OW38">INDEX(OW$25:OW$34,$C38)-INDEX(OW$25:OW$34,$C39)</f>
        <v>289.22399999999999</v>
      </c>
      <c r="OX38" s="19" cm="1">
        <f t="array" ref="OX38">INDEX(OX$25:OX$34,$C38)-INDEX(OX$25:OX$34,$C39)</f>
        <v>285.43</v>
      </c>
      <c r="OY38" s="19" cm="1">
        <f t="array" ref="OY38">INDEX(OY$25:OY$34,$C38)-INDEX(OY$25:OY$34,$C39)</f>
        <v>291.815</v>
      </c>
      <c r="OZ38" s="19" cm="1">
        <f t="array" ref="OZ38">INDEX(OZ$25:OZ$34,$C38)-INDEX(OZ$25:OZ$34,$C39)</f>
        <v>302.14499999999998</v>
      </c>
      <c r="PA38" s="19" cm="1">
        <f t="array" ref="PA38">INDEX(PA$25:PA$34,$C38)-INDEX(PA$25:PA$34,$C39)</f>
        <v>262.97800000000001</v>
      </c>
      <c r="PB38" s="19" cm="1">
        <f t="array" ref="PB38">INDEX(PB$25:PB$34,$C38)-INDEX(PB$25:PB$34,$C39)</f>
        <v>251.07300000000001</v>
      </c>
      <c r="PC38" s="19" cm="1">
        <f t="array" ref="PC38">INDEX(PC$25:PC$34,$C38)-INDEX(PC$25:PC$34,$C39)</f>
        <v>236.209</v>
      </c>
      <c r="PD38" s="19" cm="1">
        <f t="array" ref="PD38">INDEX(PD$25:PD$34,$C38)-INDEX(PD$25:PD$34,$C39)</f>
        <v>226.56100000000001</v>
      </c>
      <c r="PE38" s="19" cm="1">
        <f t="array" ref="PE38">INDEX(PE$25:PE$34,$C38)-INDEX(PE$25:PE$34,$C39)</f>
        <v>197.25200000000001</v>
      </c>
      <c r="PF38" s="19" cm="1">
        <f t="array" ref="PF38">INDEX(PF$25:PF$34,$C38)-INDEX(PF$25:PF$34,$C39)</f>
        <v>187.44399999999999</v>
      </c>
      <c r="PG38" s="19" cm="1">
        <f t="array" ref="PG38">INDEX(PG$25:PG$34,$C38)-INDEX(PG$25:PG$34,$C39)</f>
        <v>178.91200000000001</v>
      </c>
      <c r="PH38" s="19" cm="1">
        <f t="array" ref="PH38">INDEX(PH$25:PH$34,$C38)-INDEX(PH$25:PH$34,$C39)</f>
        <v>169.78399999999999</v>
      </c>
      <c r="PI38" s="19" cm="1">
        <f t="array" ref="PI38">INDEX(PI$25:PI$34,$C38)-INDEX(PI$25:PI$34,$C39)</f>
        <v>170.61500000000001</v>
      </c>
      <c r="PJ38" s="19" cm="1">
        <f t="array" ref="PJ38">INDEX(PJ$25:PJ$34,$C38)-INDEX(PJ$25:PJ$34,$C39)</f>
        <v>176.655</v>
      </c>
      <c r="PK38" s="19" cm="1">
        <f t="array" ref="PK38">INDEX(PK$25:PK$34,$C38)-INDEX(PK$25:PK$34,$C39)</f>
        <v>176.048</v>
      </c>
      <c r="PL38" s="19" cm="1">
        <f t="array" ref="PL38">INDEX(PL$25:PL$34,$C38)-INDEX(PL$25:PL$34,$C39)</f>
        <v>177.55</v>
      </c>
      <c r="PM38" s="19" cm="1">
        <f t="array" ref="PM38">INDEX(PM$25:PM$34,$C38)-INDEX(PM$25:PM$34,$C39)</f>
        <v>181.398</v>
      </c>
      <c r="PN38" s="19" cm="1">
        <f t="array" ref="PN38">INDEX(PN$25:PN$34,$C38)-INDEX(PN$25:PN$34,$C39)</f>
        <v>188.42599999999999</v>
      </c>
      <c r="PO38" s="19" cm="1">
        <f t="array" ref="PO38">INDEX(PO$25:PO$34,$C38)-INDEX(PO$25:PO$34,$C39)</f>
        <v>195.125</v>
      </c>
      <c r="PP38" s="19" cm="1">
        <f t="array" ref="PP38">INDEX(PP$25:PP$34,$C38)-INDEX(PP$25:PP$34,$C39)</f>
        <v>198.309</v>
      </c>
      <c r="PQ38" s="19" cm="1">
        <f t="array" ref="PQ38">INDEX(PQ$25:PQ$34,$C38)-INDEX(PQ$25:PQ$34,$C39)</f>
        <v>198.23099999999999</v>
      </c>
      <c r="PR38" s="19" cm="1">
        <f t="array" ref="PR38">INDEX(PR$25:PR$34,$C38)-INDEX(PR$25:PR$34,$C39)</f>
        <v>187.666</v>
      </c>
      <c r="PS38" s="19" cm="1">
        <f t="array" ref="PS38">INDEX(PS$25:PS$34,$C38)-INDEX(PS$25:PS$34,$C39)</f>
        <v>178.38</v>
      </c>
      <c r="PT38" s="19" cm="1">
        <f t="array" ref="PT38">INDEX(PT$25:PT$34,$C38)-INDEX(PT$25:PT$34,$C39)</f>
        <v>172.87299999999999</v>
      </c>
      <c r="PU38" s="19" cm="1">
        <f t="array" ref="PU38">INDEX(PU$25:PU$34,$C38)-INDEX(PU$25:PU$34,$C39)</f>
        <v>165.125</v>
      </c>
      <c r="PV38" s="19" cm="1">
        <f t="array" ref="PV38">INDEX(PV$25:PV$34,$C38)-INDEX(PV$25:PV$34,$C39)</f>
        <v>169.608</v>
      </c>
      <c r="PW38" s="19" cm="1">
        <f t="array" ref="PW38">INDEX(PW$25:PW$34,$C38)-INDEX(PW$25:PW$34,$C39)</f>
        <v>165.137</v>
      </c>
      <c r="PX38" s="19" cm="1">
        <f t="array" ref="PX38">INDEX(PX$25:PX$34,$C38)-INDEX(PX$25:PX$34,$C39)</f>
        <v>162.08199999999999</v>
      </c>
      <c r="PY38" s="19" cm="1">
        <f t="array" ref="PY38">INDEX(PY$25:PY$34,$C38)-INDEX(PY$25:PY$34,$C39)</f>
        <v>167.42400000000001</v>
      </c>
      <c r="PZ38" s="19" cm="1">
        <f t="array" ref="PZ38">INDEX(PZ$25:PZ$34,$C38)-INDEX(PZ$25:PZ$34,$C39)</f>
        <v>169.83099999999999</v>
      </c>
      <c r="QA38" s="19" cm="1">
        <f t="array" ref="QA38">INDEX(QA$25:QA$34,$C38)-INDEX(QA$25:QA$34,$C39)</f>
        <v>169.58699999999999</v>
      </c>
      <c r="QB38" s="19" cm="1">
        <f t="array" ref="QB38">INDEX(QB$25:QB$34,$C38)-INDEX(QB$25:QB$34,$C39)</f>
        <v>174.14500000000001</v>
      </c>
      <c r="QC38" s="19" cm="1">
        <f t="array" ref="QC38">INDEX(QC$25:QC$34,$C38)-INDEX(QC$25:QC$34,$C39)</f>
        <v>165.19800000000001</v>
      </c>
      <c r="QD38" s="19" cm="1">
        <f t="array" ref="QD38">INDEX(QD$25:QD$34,$C38)-INDEX(QD$25:QD$34,$C39)</f>
        <v>165.83799999999999</v>
      </c>
      <c r="QE38" s="19" cm="1">
        <f t="array" ref="QE38">INDEX(QE$25:QE$34,$C38)-INDEX(QE$25:QE$34,$C39)</f>
        <v>164.44399999999999</v>
      </c>
      <c r="QF38" s="19" cm="1">
        <f t="array" ref="QF38">INDEX(QF$25:QF$34,$C38)-INDEX(QF$25:QF$34,$C39)</f>
        <v>157.852</v>
      </c>
      <c r="QG38" s="19" cm="1">
        <f t="array" ref="QG38">INDEX(QG$25:QG$34,$C38)-INDEX(QG$25:QG$34,$C39)</f>
        <v>153.63200000000001</v>
      </c>
      <c r="QH38" s="19" cm="1">
        <f t="array" ref="QH38">INDEX(QH$25:QH$34,$C38)-INDEX(QH$25:QH$34,$C39)</f>
        <v>153.29400000000001</v>
      </c>
      <c r="QI38" s="19" cm="1">
        <f t="array" ref="QI38">INDEX(QI$25:QI$34,$C38)-INDEX(QI$25:QI$34,$C39)</f>
        <v>158.238</v>
      </c>
      <c r="QJ38" s="19" cm="1">
        <f t="array" ref="QJ38">INDEX(QJ$25:QJ$34,$C38)-INDEX(QJ$25:QJ$34,$C39)</f>
        <v>156.56700000000001</v>
      </c>
      <c r="QK38" s="19" cm="1">
        <f t="array" ref="QK38">INDEX(QK$25:QK$34,$C38)-INDEX(QK$25:QK$34,$C39)</f>
        <v>157.82599999999999</v>
      </c>
      <c r="QL38" s="19" cm="1">
        <f t="array" ref="QL38">INDEX(QL$25:QL$34,$C38)-INDEX(QL$25:QL$34,$C39)</f>
        <v>156.01400000000001</v>
      </c>
      <c r="QM38" s="19" cm="1">
        <f t="array" ref="QM38">INDEX(QM$25:QM$34,$C38)-INDEX(QM$25:QM$34,$C39)</f>
        <v>157.12899999999999</v>
      </c>
      <c r="QN38" s="19" cm="1">
        <f t="array" ref="QN38">INDEX(QN$25:QN$34,$C38)-INDEX(QN$25:QN$34,$C39)</f>
        <v>155.696</v>
      </c>
      <c r="QO38" s="19" cm="1">
        <f t="array" ref="QO38">INDEX(QO$25:QO$34,$C38)-INDEX(QO$25:QO$34,$C39)</f>
        <v>150.44900000000001</v>
      </c>
      <c r="QP38" s="19" cm="1">
        <f t="array" ref="QP38">INDEX(QP$25:QP$34,$C38)-INDEX(QP$25:QP$34,$C39)</f>
        <v>148.05099999999999</v>
      </c>
      <c r="QQ38" s="19" cm="1">
        <f t="array" ref="QQ38">INDEX(QQ$25:QQ$34,$C38)-INDEX(QQ$25:QQ$34,$C39)</f>
        <v>147.80099999999999</v>
      </c>
      <c r="QR38" s="19" cm="1">
        <f t="array" ref="QR38">INDEX(QR$25:QR$34,$C38)-INDEX(QR$25:QR$34,$C39)</f>
        <v>148.494</v>
      </c>
      <c r="QS38" s="19" cm="1">
        <f t="array" ref="QS38">INDEX(QS$25:QS$34,$C38)-INDEX(QS$25:QS$34,$C39)</f>
        <v>151.75700000000001</v>
      </c>
      <c r="QT38" s="19" cm="1">
        <f t="array" ref="QT38">INDEX(QT$25:QT$34,$C38)-INDEX(QT$25:QT$34,$C39)</f>
        <v>151.58099999999999</v>
      </c>
      <c r="QU38" s="19" cm="1">
        <f t="array" ref="QU38">INDEX(QU$25:QU$34,$C38)-INDEX(QU$25:QU$34,$C39)</f>
        <v>151.58699999999999</v>
      </c>
      <c r="QV38" s="19" cm="1">
        <f t="array" ref="QV38">INDEX(QV$25:QV$34,$C38)-INDEX(QV$25:QV$34,$C39)</f>
        <v>161.89099999999999</v>
      </c>
      <c r="QW38" s="19" cm="1">
        <f t="array" ref="QW38">INDEX(QW$25:QW$34,$C38)-INDEX(QW$25:QW$34,$C39)</f>
        <v>171.524</v>
      </c>
      <c r="QX38" s="19" cm="1">
        <f t="array" ref="QX38">INDEX(QX$25:QX$34,$C38)-INDEX(QX$25:QX$34,$C39)</f>
        <v>187.72499999999999</v>
      </c>
      <c r="QY38" s="19" cm="1">
        <f t="array" ref="QY38">INDEX(QY$25:QY$34,$C38)-INDEX(QY$25:QY$34,$C39)</f>
        <v>194.57900000000001</v>
      </c>
      <c r="QZ38" s="19" cm="1">
        <f t="array" ref="QZ38">INDEX(QZ$25:QZ$34,$C38)-INDEX(QZ$25:QZ$34,$C39)</f>
        <v>202.29400000000001</v>
      </c>
      <c r="RA38" s="19" cm="1">
        <f t="array" ref="RA38">INDEX(RA$25:RA$34,$C38)-INDEX(RA$25:RA$34,$C39)</f>
        <v>206.63300000000001</v>
      </c>
      <c r="RB38" s="19" cm="1">
        <f t="array" ref="RB38">INDEX(RB$25:RB$34,$C38)-INDEX(RB$25:RB$34,$C39)</f>
        <v>208.22399999999999</v>
      </c>
      <c r="RC38" s="19" cm="1">
        <f t="array" ref="RC38">INDEX(RC$25:RC$34,$C38)-INDEX(RC$25:RC$34,$C39)</f>
        <v>206.98400000000001</v>
      </c>
      <c r="RD38" s="19" cm="1">
        <f t="array" ref="RD38">INDEX(RD$25:RD$34,$C38)-INDEX(RD$25:RD$34,$C39)</f>
        <v>205.56299999999999</v>
      </c>
      <c r="RE38" s="19" cm="1">
        <f t="array" ref="RE38">INDEX(RE$25:RE$34,$C38)-INDEX(RE$25:RE$34,$C39)</f>
        <v>202.55199999999999</v>
      </c>
      <c r="RF38" s="19" cm="1">
        <f t="array" ref="RF38">INDEX(RF$25:RF$34,$C38)-INDEX(RF$25:RF$34,$C39)</f>
        <v>193.489</v>
      </c>
      <c r="RG38" s="19" cm="1">
        <f t="array" ref="RG38">INDEX(RG$25:RG$34,$C38)-INDEX(RG$25:RG$34,$C39)</f>
        <v>190.191</v>
      </c>
      <c r="RH38" s="19" cm="1">
        <f t="array" ref="RH38">INDEX(RH$25:RH$34,$C38)-INDEX(RH$25:RH$34,$C39)</f>
        <v>189.09200000000001</v>
      </c>
      <c r="RI38" s="19" cm="1">
        <f t="array" ref="RI38">INDEX(RI$25:RI$34,$C38)-INDEX(RI$25:RI$34,$C39)</f>
        <v>195.1</v>
      </c>
      <c r="RJ38" s="19" cm="1">
        <f t="array" ref="RJ38">INDEX(RJ$25:RJ$34,$C38)-INDEX(RJ$25:RJ$34,$C39)</f>
        <v>191.613</v>
      </c>
      <c r="RK38" s="19" cm="1">
        <f t="array" ref="RK38">INDEX(RK$25:RK$34,$C38)-INDEX(RK$25:RK$34,$C39)</f>
        <v>190.374</v>
      </c>
      <c r="RL38" s="19" cm="1">
        <f t="array" ref="RL38">INDEX(RL$25:RL$34,$C38)-INDEX(RL$25:RL$34,$C39)</f>
        <v>194.21899999999999</v>
      </c>
      <c r="RM38" s="19" cm="1">
        <f t="array" ref="RM38">INDEX(RM$25:RM$34,$C38)-INDEX(RM$25:RM$34,$C39)</f>
        <v>198.971</v>
      </c>
      <c r="RN38" s="19" cm="1">
        <f t="array" ref="RN38">INDEX(RN$25:RN$34,$C38)-INDEX(RN$25:RN$34,$C39)</f>
        <v>208.072</v>
      </c>
      <c r="RO38" s="19" cm="1">
        <f t="array" ref="RO38">INDEX(RO$25:RO$34,$C38)-INDEX(RO$25:RO$34,$C39)</f>
        <v>208.166</v>
      </c>
      <c r="RP38" s="19" cm="1">
        <f t="array" ref="RP38">INDEX(RP$25:RP$34,$C38)-INDEX(RP$25:RP$34,$C39)</f>
        <v>206.38200000000001</v>
      </c>
      <c r="RQ38" s="19" cm="1">
        <f t="array" ref="RQ38">INDEX(RQ$25:RQ$34,$C38)-INDEX(RQ$25:RQ$34,$C39)</f>
        <v>205.78</v>
      </c>
      <c r="RR38" s="19" cm="1">
        <f t="array" ref="RR38">INDEX(RR$25:RR$34,$C38)-INDEX(RR$25:RR$34,$C39)</f>
        <v>191.93799999999999</v>
      </c>
      <c r="RS38" s="19" cm="1">
        <f t="array" ref="RS38">INDEX(RS$25:RS$34,$C38)-INDEX(RS$25:RS$34,$C39)</f>
        <v>189.624</v>
      </c>
      <c r="RT38" s="19" cm="1">
        <f t="array" ref="RT38">INDEX(RT$25:RT$34,$C38)-INDEX(RT$25:RT$34,$C39)</f>
        <v>177.53700000000001</v>
      </c>
      <c r="RU38" s="19" cm="1">
        <f t="array" ref="RU38">INDEX(RU$25:RU$34,$C38)-INDEX(RU$25:RU$34,$C39)</f>
        <v>165.12899999999999</v>
      </c>
      <c r="RV38" s="19" cm="1">
        <f t="array" ref="RV38">INDEX(RV$25:RV$34,$C38)-INDEX(RV$25:RV$34,$C39)</f>
        <v>164.19499999999999</v>
      </c>
      <c r="RW38" s="19" cm="1">
        <f t="array" ref="RW38">INDEX(RW$25:RW$34,$C38)-INDEX(RW$25:RW$34,$C39)</f>
        <v>161.03200000000001</v>
      </c>
      <c r="RX38" s="19" cm="1">
        <f t="array" ref="RX38">INDEX(RX$25:RX$34,$C38)-INDEX(RX$25:RX$34,$C39)</f>
        <v>162.33799999999999</v>
      </c>
      <c r="RY38" s="19" cm="1">
        <f t="array" ref="RY38">INDEX(RY$25:RY$34,$C38)-INDEX(RY$25:RY$34,$C39)</f>
        <v>161.07599999999999</v>
      </c>
      <c r="RZ38" s="19" cm="1">
        <f t="array" ref="RZ38">INDEX(RZ$25:RZ$34,$C38)-INDEX(RZ$25:RZ$34,$C39)</f>
        <v>158.001</v>
      </c>
      <c r="SA38" s="19" cm="1">
        <f t="array" ref="SA38">INDEX(SA$25:SA$34,$C38)-INDEX(SA$25:SA$34,$C39)</f>
        <v>153.65600000000001</v>
      </c>
      <c r="SB38" s="19" cm="1">
        <f t="array" ref="SB38">INDEX(SB$25:SB$34,$C38)-INDEX(SB$25:SB$34,$C39)</f>
        <v>154.16</v>
      </c>
      <c r="SC38" s="19" cm="1">
        <f t="array" ref="SC38">INDEX(SC$25:SC$34,$C38)-INDEX(SC$25:SC$34,$C39)</f>
        <v>154.62</v>
      </c>
      <c r="SD38" s="19" cm="1">
        <f t="array" ref="SD38">INDEX(SD$25:SD$34,$C38)-INDEX(SD$25:SD$34,$C39)</f>
        <v>156.184</v>
      </c>
      <c r="SE38" s="19" cm="1">
        <f t="array" ref="SE38">INDEX(SE$25:SE$34,$C38)-INDEX(SE$25:SE$34,$C39)</f>
        <v>159.029</v>
      </c>
      <c r="SF38" s="19" cm="1">
        <f t="array" ref="SF38">INDEX(SF$25:SF$34,$C38)-INDEX(SF$25:SF$34,$C39)</f>
        <v>167.078</v>
      </c>
      <c r="SG38" s="19" cm="1">
        <f t="array" ref="SG38">INDEX(SG$25:SG$34,$C38)-INDEX(SG$25:SG$34,$C39)</f>
        <v>167.03200000000001</v>
      </c>
      <c r="SH38" s="19" cm="1">
        <f t="array" ref="SH38">INDEX(SH$25:SH$34,$C38)-INDEX(SH$25:SH$34,$C39)</f>
        <v>168.60400000000001</v>
      </c>
      <c r="SI38" s="19" cm="1">
        <f t="array" ref="SI38">INDEX(SI$25:SI$34,$C38)-INDEX(SI$25:SI$34,$C39)</f>
        <v>164.02199999999999</v>
      </c>
      <c r="SJ38" s="19" cm="1">
        <f t="array" ref="SJ38">INDEX(SJ$25:SJ$34,$C38)-INDEX(SJ$25:SJ$34,$C39)</f>
        <v>159.989</v>
      </c>
      <c r="SK38" s="19" cm="1">
        <f t="array" ref="SK38">INDEX(SK$25:SK$34,$C38)-INDEX(SK$25:SK$34,$C39)</f>
        <v>158.86699999999999</v>
      </c>
      <c r="SL38" s="19" cm="1">
        <f t="array" ref="SL38">INDEX(SL$25:SL$34,$C38)-INDEX(SL$25:SL$34,$C39)</f>
        <v>159.07499999999999</v>
      </c>
      <c r="SM38" s="19" cm="1">
        <f t="array" ref="SM38">INDEX(SM$25:SM$34,$C38)-INDEX(SM$25:SM$34,$C39)</f>
        <v>158.68700000000001</v>
      </c>
      <c r="SN38" s="19" cm="1">
        <f t="array" ref="SN38">INDEX(SN$25:SN$34,$C38)-INDEX(SN$25:SN$34,$C39)</f>
        <v>163.19999999999999</v>
      </c>
      <c r="SO38" s="19" cm="1">
        <f t="array" ref="SO38">INDEX(SO$25:SO$34,$C38)-INDEX(SO$25:SO$34,$C39)</f>
        <v>159.357</v>
      </c>
      <c r="SP38" s="19" cm="1">
        <f t="array" ref="SP38">INDEX(SP$25:SP$34,$C38)-INDEX(SP$25:SP$34,$C39)</f>
        <v>159.98699999999999</v>
      </c>
      <c r="SQ38" s="19" cm="1">
        <f t="array" ref="SQ38">INDEX(SQ$25:SQ$34,$C38)-INDEX(SQ$25:SQ$34,$C39)</f>
        <v>155.524</v>
      </c>
      <c r="SR38" s="19" cm="1">
        <f t="array" ref="SR38">INDEX(SR$25:SR$34,$C38)-INDEX(SR$25:SR$34,$C39)</f>
        <v>165.52799999999999</v>
      </c>
      <c r="SS38" s="19" cm="1">
        <f t="array" ref="SS38">INDEX(SS$25:SS$34,$C38)-INDEX(SS$25:SS$34,$C39)</f>
        <v>192.226</v>
      </c>
      <c r="ST38" s="19" cm="1">
        <f t="array" ref="ST38">INDEX(ST$25:ST$34,$C38)-INDEX(ST$25:ST$34,$C39)</f>
        <v>211.44</v>
      </c>
    </row>
    <row r="39" spans="1:514" s="2" customFormat="1" x14ac:dyDescent="0.25">
      <c r="B39" s="15" t="s">
        <v>1240</v>
      </c>
      <c r="C39" s="2">
        <f>_xlfn.XMATCH(B39,$B$25:$B$34)</f>
        <v>3</v>
      </c>
      <c r="F39" s="19"/>
    </row>
    <row r="40" spans="1:514" s="2" customFormat="1" x14ac:dyDescent="0.25"/>
    <row r="42" spans="1:514" ht="11" x14ac:dyDescent="0.3">
      <c r="B42" s="14" t="s">
        <v>1087</v>
      </c>
    </row>
    <row r="43" spans="1:514" ht="11" x14ac:dyDescent="0.3">
      <c r="A43" s="2">
        <v>1</v>
      </c>
      <c r="B43" s="20" t="str">
        <f t="shared" ref="B43:B46" si="9">B25</f>
        <v>REPSM 3 7/8 PERP nc-21</v>
      </c>
      <c r="F43" s="19">
        <f ca="1">F$25-F25</f>
        <v>0</v>
      </c>
      <c r="G43" s="19">
        <f t="shared" ref="G43:BR46" si="10">G$25-G25</f>
        <v>0</v>
      </c>
      <c r="H43" s="19">
        <f t="shared" si="10"/>
        <v>0</v>
      </c>
      <c r="I43" s="19">
        <f t="shared" si="10"/>
        <v>0</v>
      </c>
      <c r="J43" s="19">
        <f t="shared" si="10"/>
        <v>0</v>
      </c>
      <c r="K43" s="19">
        <f t="shared" si="10"/>
        <v>0</v>
      </c>
      <c r="L43" s="19">
        <f t="shared" si="10"/>
        <v>0</v>
      </c>
      <c r="M43" s="19">
        <f t="shared" si="10"/>
        <v>0</v>
      </c>
      <c r="N43" s="19">
        <f t="shared" si="10"/>
        <v>0</v>
      </c>
      <c r="O43" s="19">
        <f t="shared" si="10"/>
        <v>0</v>
      </c>
      <c r="P43" s="19">
        <f t="shared" si="10"/>
        <v>0</v>
      </c>
      <c r="Q43" s="19">
        <f t="shared" si="10"/>
        <v>0</v>
      </c>
      <c r="R43" s="19">
        <f t="shared" si="10"/>
        <v>0</v>
      </c>
      <c r="S43" s="19">
        <f t="shared" si="10"/>
        <v>0</v>
      </c>
      <c r="T43" s="19">
        <f t="shared" si="10"/>
        <v>0</v>
      </c>
      <c r="U43" s="19">
        <f t="shared" si="10"/>
        <v>0</v>
      </c>
      <c r="V43" s="19">
        <f t="shared" si="10"/>
        <v>0</v>
      </c>
      <c r="W43" s="19">
        <f t="shared" si="10"/>
        <v>0</v>
      </c>
      <c r="X43" s="19">
        <f t="shared" si="10"/>
        <v>0</v>
      </c>
      <c r="Y43" s="19">
        <f t="shared" si="10"/>
        <v>0</v>
      </c>
      <c r="Z43" s="19">
        <f t="shared" si="10"/>
        <v>0</v>
      </c>
      <c r="AA43" s="19">
        <f t="shared" si="10"/>
        <v>0</v>
      </c>
      <c r="AB43" s="19">
        <f t="shared" si="10"/>
        <v>0</v>
      </c>
      <c r="AC43" s="19">
        <f t="shared" si="10"/>
        <v>0</v>
      </c>
      <c r="AD43" s="19">
        <f t="shared" si="10"/>
        <v>0</v>
      </c>
      <c r="AE43" s="19">
        <f t="shared" si="10"/>
        <v>0</v>
      </c>
      <c r="AF43" s="19">
        <f t="shared" si="10"/>
        <v>0</v>
      </c>
      <c r="AG43" s="19">
        <f t="shared" si="10"/>
        <v>0</v>
      </c>
      <c r="AH43" s="19">
        <f t="shared" si="10"/>
        <v>0</v>
      </c>
      <c r="AI43" s="19">
        <f t="shared" si="10"/>
        <v>0</v>
      </c>
      <c r="AJ43" s="19">
        <f t="shared" si="10"/>
        <v>0</v>
      </c>
      <c r="AK43" s="19">
        <f t="shared" si="10"/>
        <v>0</v>
      </c>
      <c r="AL43" s="19">
        <f t="shared" si="10"/>
        <v>0</v>
      </c>
      <c r="AM43" s="19">
        <f t="shared" si="10"/>
        <v>0</v>
      </c>
      <c r="AN43" s="19">
        <f t="shared" si="10"/>
        <v>0</v>
      </c>
      <c r="AO43" s="19">
        <f t="shared" si="10"/>
        <v>0</v>
      </c>
      <c r="AP43" s="19">
        <f t="shared" si="10"/>
        <v>0</v>
      </c>
      <c r="AQ43" s="19">
        <f t="shared" si="10"/>
        <v>0</v>
      </c>
      <c r="AR43" s="19">
        <f t="shared" si="10"/>
        <v>0</v>
      </c>
      <c r="AS43" s="19">
        <f t="shared" si="10"/>
        <v>0</v>
      </c>
      <c r="AT43" s="19">
        <f t="shared" si="10"/>
        <v>0</v>
      </c>
      <c r="AU43" s="19">
        <f t="shared" si="10"/>
        <v>0</v>
      </c>
      <c r="AV43" s="19">
        <f t="shared" si="10"/>
        <v>0</v>
      </c>
      <c r="AW43" s="19">
        <f t="shared" si="10"/>
        <v>0</v>
      </c>
      <c r="AX43" s="19">
        <f t="shared" si="10"/>
        <v>0</v>
      </c>
      <c r="AY43" s="19">
        <f t="shared" si="10"/>
        <v>0</v>
      </c>
      <c r="AZ43" s="19">
        <f t="shared" si="10"/>
        <v>0</v>
      </c>
      <c r="BA43" s="19">
        <f t="shared" si="10"/>
        <v>0</v>
      </c>
      <c r="BB43" s="19">
        <f t="shared" si="10"/>
        <v>0</v>
      </c>
      <c r="BC43" s="19">
        <f t="shared" si="10"/>
        <v>0</v>
      </c>
      <c r="BD43" s="19">
        <f t="shared" si="10"/>
        <v>0</v>
      </c>
      <c r="BE43" s="19">
        <f t="shared" si="10"/>
        <v>0</v>
      </c>
      <c r="BF43" s="19">
        <f t="shared" si="10"/>
        <v>0</v>
      </c>
      <c r="BG43" s="19">
        <f t="shared" si="10"/>
        <v>0</v>
      </c>
      <c r="BH43" s="19">
        <f t="shared" si="10"/>
        <v>0</v>
      </c>
      <c r="BI43" s="19">
        <f t="shared" si="10"/>
        <v>0</v>
      </c>
      <c r="BJ43" s="19">
        <f t="shared" si="10"/>
        <v>0</v>
      </c>
      <c r="BK43" s="19">
        <f t="shared" si="10"/>
        <v>0</v>
      </c>
      <c r="BL43" s="19">
        <f t="shared" si="10"/>
        <v>0</v>
      </c>
      <c r="BM43" s="19">
        <f t="shared" si="10"/>
        <v>0</v>
      </c>
      <c r="BN43" s="19">
        <f t="shared" si="10"/>
        <v>0</v>
      </c>
      <c r="BO43" s="19">
        <f t="shared" si="10"/>
        <v>0</v>
      </c>
      <c r="BP43" s="19">
        <f t="shared" si="10"/>
        <v>0</v>
      </c>
      <c r="BQ43" s="19">
        <f t="shared" si="10"/>
        <v>0</v>
      </c>
      <c r="BR43" s="19">
        <f t="shared" si="10"/>
        <v>0</v>
      </c>
      <c r="BS43" s="19">
        <f t="shared" ref="BS43:ED46" si="11">BS$25-BS25</f>
        <v>0</v>
      </c>
      <c r="BT43" s="19">
        <f t="shared" si="11"/>
        <v>0</v>
      </c>
      <c r="BU43" s="19">
        <f t="shared" si="11"/>
        <v>0</v>
      </c>
      <c r="BV43" s="19">
        <f t="shared" si="11"/>
        <v>0</v>
      </c>
      <c r="BW43" s="19">
        <f t="shared" si="11"/>
        <v>0</v>
      </c>
      <c r="BX43" s="19">
        <f t="shared" si="11"/>
        <v>0</v>
      </c>
      <c r="BY43" s="19">
        <f t="shared" si="11"/>
        <v>0</v>
      </c>
      <c r="BZ43" s="19">
        <f t="shared" si="11"/>
        <v>0</v>
      </c>
      <c r="CA43" s="19">
        <f t="shared" si="11"/>
        <v>0</v>
      </c>
      <c r="CB43" s="19">
        <f t="shared" si="11"/>
        <v>0</v>
      </c>
      <c r="CC43" s="19">
        <f t="shared" si="11"/>
        <v>0</v>
      </c>
      <c r="CD43" s="19">
        <f t="shared" si="11"/>
        <v>0</v>
      </c>
      <c r="CE43" s="19">
        <f t="shared" si="11"/>
        <v>0</v>
      </c>
      <c r="CF43" s="19">
        <f t="shared" si="11"/>
        <v>0</v>
      </c>
      <c r="CG43" s="19">
        <f t="shared" si="11"/>
        <v>0</v>
      </c>
      <c r="CH43" s="19">
        <f t="shared" si="11"/>
        <v>0</v>
      </c>
      <c r="CI43" s="19">
        <f t="shared" si="11"/>
        <v>0</v>
      </c>
      <c r="CJ43" s="19">
        <f t="shared" si="11"/>
        <v>0</v>
      </c>
      <c r="CK43" s="19">
        <f t="shared" si="11"/>
        <v>0</v>
      </c>
      <c r="CL43" s="19">
        <f t="shared" si="11"/>
        <v>0</v>
      </c>
      <c r="CM43" s="19">
        <f t="shared" si="11"/>
        <v>0</v>
      </c>
      <c r="CN43" s="19">
        <f t="shared" si="11"/>
        <v>0</v>
      </c>
      <c r="CO43" s="19">
        <f t="shared" si="11"/>
        <v>0</v>
      </c>
      <c r="CP43" s="19">
        <f t="shared" si="11"/>
        <v>0</v>
      </c>
      <c r="CQ43" s="19">
        <f t="shared" si="11"/>
        <v>0</v>
      </c>
      <c r="CR43" s="19">
        <f t="shared" si="11"/>
        <v>0</v>
      </c>
      <c r="CS43" s="19">
        <f t="shared" si="11"/>
        <v>0</v>
      </c>
      <c r="CT43" s="19">
        <f t="shared" si="11"/>
        <v>0</v>
      </c>
      <c r="CU43" s="19">
        <f t="shared" si="11"/>
        <v>0</v>
      </c>
      <c r="CV43" s="19">
        <f t="shared" si="11"/>
        <v>0</v>
      </c>
      <c r="CW43" s="19">
        <f t="shared" si="11"/>
        <v>0</v>
      </c>
      <c r="CX43" s="19">
        <f t="shared" si="11"/>
        <v>0</v>
      </c>
      <c r="CY43" s="19">
        <f t="shared" si="11"/>
        <v>0</v>
      </c>
      <c r="CZ43" s="19">
        <f t="shared" si="11"/>
        <v>0</v>
      </c>
      <c r="DA43" s="19">
        <f t="shared" si="11"/>
        <v>0</v>
      </c>
      <c r="DB43" s="19">
        <f t="shared" si="11"/>
        <v>0</v>
      </c>
      <c r="DC43" s="19">
        <f t="shared" si="11"/>
        <v>0</v>
      </c>
      <c r="DD43" s="19">
        <f t="shared" si="11"/>
        <v>0</v>
      </c>
      <c r="DE43" s="19">
        <f t="shared" si="11"/>
        <v>0</v>
      </c>
      <c r="DF43" s="19">
        <f t="shared" si="11"/>
        <v>0</v>
      </c>
      <c r="DG43" s="19">
        <f t="shared" si="11"/>
        <v>0</v>
      </c>
      <c r="DH43" s="19">
        <f t="shared" si="11"/>
        <v>0</v>
      </c>
      <c r="DI43" s="19">
        <f t="shared" si="11"/>
        <v>0</v>
      </c>
      <c r="DJ43" s="19">
        <f t="shared" si="11"/>
        <v>0</v>
      </c>
      <c r="DK43" s="19">
        <f t="shared" si="11"/>
        <v>0</v>
      </c>
      <c r="DL43" s="19">
        <f t="shared" si="11"/>
        <v>0</v>
      </c>
      <c r="DM43" s="19">
        <f t="shared" si="11"/>
        <v>0</v>
      </c>
      <c r="DN43" s="19">
        <f t="shared" si="11"/>
        <v>0</v>
      </c>
      <c r="DO43" s="19">
        <f t="shared" si="11"/>
        <v>0</v>
      </c>
      <c r="DP43" s="19">
        <f t="shared" si="11"/>
        <v>0</v>
      </c>
      <c r="DQ43" s="19">
        <f t="shared" si="11"/>
        <v>0</v>
      </c>
      <c r="DR43" s="19">
        <f t="shared" si="11"/>
        <v>0</v>
      </c>
      <c r="DS43" s="19">
        <f t="shared" si="11"/>
        <v>0</v>
      </c>
      <c r="DT43" s="19">
        <f t="shared" si="11"/>
        <v>0</v>
      </c>
      <c r="DU43" s="19">
        <f t="shared" si="11"/>
        <v>0</v>
      </c>
      <c r="DV43" s="19">
        <f t="shared" si="11"/>
        <v>0</v>
      </c>
      <c r="DW43" s="19">
        <f t="shared" si="11"/>
        <v>0</v>
      </c>
      <c r="DX43" s="19">
        <f t="shared" si="11"/>
        <v>0</v>
      </c>
      <c r="DY43" s="19">
        <f t="shared" si="11"/>
        <v>0</v>
      </c>
      <c r="DZ43" s="19">
        <f t="shared" si="11"/>
        <v>0</v>
      </c>
      <c r="EA43" s="19">
        <f t="shared" si="11"/>
        <v>0</v>
      </c>
      <c r="EB43" s="19">
        <f t="shared" si="11"/>
        <v>0</v>
      </c>
      <c r="EC43" s="19">
        <f t="shared" si="11"/>
        <v>0</v>
      </c>
      <c r="ED43" s="19">
        <f t="shared" si="11"/>
        <v>0</v>
      </c>
      <c r="EE43" s="19">
        <f t="shared" ref="EE43:GP46" si="12">EE$25-EE25</f>
        <v>0</v>
      </c>
      <c r="EF43" s="19">
        <f t="shared" si="12"/>
        <v>0</v>
      </c>
      <c r="EG43" s="19">
        <f t="shared" si="12"/>
        <v>0</v>
      </c>
      <c r="EH43" s="19">
        <f t="shared" si="12"/>
        <v>0</v>
      </c>
      <c r="EI43" s="19">
        <f t="shared" si="12"/>
        <v>0</v>
      </c>
      <c r="EJ43" s="19">
        <f t="shared" si="12"/>
        <v>0</v>
      </c>
      <c r="EK43" s="19">
        <f t="shared" si="12"/>
        <v>0</v>
      </c>
      <c r="EL43" s="19">
        <f t="shared" si="12"/>
        <v>0</v>
      </c>
      <c r="EM43" s="19">
        <f t="shared" si="12"/>
        <v>0</v>
      </c>
      <c r="EN43" s="19">
        <f t="shared" si="12"/>
        <v>0</v>
      </c>
      <c r="EO43" s="19">
        <f t="shared" si="12"/>
        <v>0</v>
      </c>
      <c r="EP43" s="19">
        <f t="shared" si="12"/>
        <v>0</v>
      </c>
      <c r="EQ43" s="19">
        <f t="shared" si="12"/>
        <v>0</v>
      </c>
      <c r="ER43" s="19">
        <f t="shared" si="12"/>
        <v>0</v>
      </c>
      <c r="ES43" s="19">
        <f t="shared" si="12"/>
        <v>0</v>
      </c>
      <c r="ET43" s="19">
        <f t="shared" si="12"/>
        <v>0</v>
      </c>
      <c r="EU43" s="19">
        <f t="shared" si="12"/>
        <v>0</v>
      </c>
      <c r="EV43" s="19">
        <f t="shared" si="12"/>
        <v>0</v>
      </c>
      <c r="EW43" s="19">
        <f t="shared" si="12"/>
        <v>0</v>
      </c>
      <c r="EX43" s="19">
        <f t="shared" si="12"/>
        <v>0</v>
      </c>
      <c r="EY43" s="19">
        <f t="shared" si="12"/>
        <v>0</v>
      </c>
      <c r="EZ43" s="19">
        <f t="shared" si="12"/>
        <v>0</v>
      </c>
      <c r="FA43" s="19">
        <f t="shared" si="12"/>
        <v>0</v>
      </c>
      <c r="FB43" s="19">
        <f t="shared" si="12"/>
        <v>0</v>
      </c>
      <c r="FC43" s="19">
        <f t="shared" si="12"/>
        <v>0</v>
      </c>
      <c r="FD43" s="19">
        <f t="shared" si="12"/>
        <v>0</v>
      </c>
      <c r="FE43" s="19">
        <f t="shared" si="12"/>
        <v>0</v>
      </c>
      <c r="FF43" s="19">
        <f t="shared" si="12"/>
        <v>0</v>
      </c>
      <c r="FG43" s="19">
        <f t="shared" si="12"/>
        <v>0</v>
      </c>
      <c r="FH43" s="19">
        <f t="shared" si="12"/>
        <v>0</v>
      </c>
      <c r="FI43" s="19">
        <f t="shared" si="12"/>
        <v>0</v>
      </c>
      <c r="FJ43" s="19">
        <f t="shared" si="12"/>
        <v>0</v>
      </c>
      <c r="FK43" s="19">
        <f t="shared" si="12"/>
        <v>0</v>
      </c>
      <c r="FL43" s="19">
        <f t="shared" si="12"/>
        <v>0</v>
      </c>
      <c r="FM43" s="19">
        <f t="shared" si="12"/>
        <v>0</v>
      </c>
      <c r="FN43" s="19">
        <f t="shared" si="12"/>
        <v>0</v>
      </c>
      <c r="FO43" s="19">
        <f t="shared" si="12"/>
        <v>0</v>
      </c>
      <c r="FP43" s="19">
        <f t="shared" si="12"/>
        <v>0</v>
      </c>
      <c r="FQ43" s="19">
        <f t="shared" si="12"/>
        <v>0</v>
      </c>
      <c r="FR43" s="19">
        <f t="shared" si="12"/>
        <v>0</v>
      </c>
      <c r="FS43" s="19">
        <f t="shared" si="12"/>
        <v>0</v>
      </c>
      <c r="FT43" s="19">
        <f t="shared" si="12"/>
        <v>0</v>
      </c>
      <c r="FU43" s="19">
        <f t="shared" si="12"/>
        <v>0</v>
      </c>
      <c r="FV43" s="19">
        <f t="shared" si="12"/>
        <v>0</v>
      </c>
      <c r="FW43" s="19">
        <f t="shared" si="12"/>
        <v>0</v>
      </c>
      <c r="FX43" s="19">
        <f t="shared" si="12"/>
        <v>0</v>
      </c>
      <c r="FY43" s="19">
        <f t="shared" si="12"/>
        <v>0</v>
      </c>
      <c r="FZ43" s="19">
        <f t="shared" si="12"/>
        <v>0</v>
      </c>
      <c r="GA43" s="19">
        <f t="shared" si="12"/>
        <v>0</v>
      </c>
      <c r="GB43" s="19">
        <f t="shared" si="12"/>
        <v>0</v>
      </c>
      <c r="GC43" s="19">
        <f t="shared" si="12"/>
        <v>0</v>
      </c>
      <c r="GD43" s="19">
        <f t="shared" si="12"/>
        <v>0</v>
      </c>
      <c r="GE43" s="19">
        <f t="shared" si="12"/>
        <v>0</v>
      </c>
      <c r="GF43" s="19">
        <f t="shared" si="12"/>
        <v>0</v>
      </c>
      <c r="GG43" s="19">
        <f t="shared" si="12"/>
        <v>0</v>
      </c>
      <c r="GH43" s="19">
        <f t="shared" si="12"/>
        <v>0</v>
      </c>
      <c r="GI43" s="19">
        <f t="shared" si="12"/>
        <v>0</v>
      </c>
      <c r="GJ43" s="19">
        <f t="shared" si="12"/>
        <v>0</v>
      </c>
      <c r="GK43" s="19">
        <f t="shared" si="12"/>
        <v>0</v>
      </c>
      <c r="GL43" s="19">
        <f t="shared" si="12"/>
        <v>0</v>
      </c>
      <c r="GM43" s="19">
        <f t="shared" si="12"/>
        <v>0</v>
      </c>
      <c r="GN43" s="19">
        <f t="shared" si="12"/>
        <v>0</v>
      </c>
      <c r="GO43" s="19">
        <f t="shared" si="12"/>
        <v>0</v>
      </c>
      <c r="GP43" s="19">
        <f t="shared" si="12"/>
        <v>0</v>
      </c>
      <c r="GQ43" s="19">
        <f t="shared" ref="GQ43:JB46" si="13">GQ$25-GQ25</f>
        <v>0</v>
      </c>
      <c r="GR43" s="19">
        <f t="shared" si="13"/>
        <v>0</v>
      </c>
      <c r="GS43" s="19">
        <f t="shared" si="13"/>
        <v>0</v>
      </c>
      <c r="GT43" s="19">
        <f t="shared" si="13"/>
        <v>0</v>
      </c>
      <c r="GU43" s="19">
        <f t="shared" si="13"/>
        <v>0</v>
      </c>
      <c r="GV43" s="19">
        <f t="shared" si="13"/>
        <v>0</v>
      </c>
      <c r="GW43" s="19">
        <f t="shared" si="13"/>
        <v>0</v>
      </c>
      <c r="GX43" s="19">
        <f t="shared" si="13"/>
        <v>0</v>
      </c>
      <c r="GY43" s="19">
        <f t="shared" si="13"/>
        <v>0</v>
      </c>
      <c r="GZ43" s="19">
        <f t="shared" si="13"/>
        <v>0</v>
      </c>
      <c r="HA43" s="19">
        <f t="shared" si="13"/>
        <v>0</v>
      </c>
      <c r="HB43" s="19">
        <f t="shared" si="13"/>
        <v>0</v>
      </c>
      <c r="HC43" s="19">
        <f t="shared" si="13"/>
        <v>0</v>
      </c>
      <c r="HD43" s="19">
        <f t="shared" si="13"/>
        <v>0</v>
      </c>
      <c r="HE43" s="19">
        <f t="shared" si="13"/>
        <v>0</v>
      </c>
      <c r="HF43" s="19">
        <f t="shared" si="13"/>
        <v>0</v>
      </c>
      <c r="HG43" s="19">
        <f t="shared" si="13"/>
        <v>0</v>
      </c>
      <c r="HH43" s="19">
        <f t="shared" si="13"/>
        <v>0</v>
      </c>
      <c r="HI43" s="19">
        <f t="shared" si="13"/>
        <v>0</v>
      </c>
      <c r="HJ43" s="19">
        <f t="shared" si="13"/>
        <v>0</v>
      </c>
      <c r="HK43" s="19">
        <f t="shared" si="13"/>
        <v>0</v>
      </c>
      <c r="HL43" s="19">
        <f t="shared" si="13"/>
        <v>0</v>
      </c>
      <c r="HM43" s="19">
        <f t="shared" si="13"/>
        <v>0</v>
      </c>
      <c r="HN43" s="19">
        <f t="shared" si="13"/>
        <v>0</v>
      </c>
      <c r="HO43" s="19">
        <f t="shared" si="13"/>
        <v>0</v>
      </c>
      <c r="HP43" s="19">
        <f t="shared" si="13"/>
        <v>0</v>
      </c>
      <c r="HQ43" s="19">
        <f t="shared" si="13"/>
        <v>0</v>
      </c>
      <c r="HR43" s="19">
        <f t="shared" si="13"/>
        <v>0</v>
      </c>
      <c r="HS43" s="19">
        <f t="shared" si="13"/>
        <v>0</v>
      </c>
      <c r="HT43" s="19">
        <f t="shared" si="13"/>
        <v>0</v>
      </c>
      <c r="HU43" s="19">
        <f t="shared" si="13"/>
        <v>0</v>
      </c>
      <c r="HV43" s="19">
        <f t="shared" si="13"/>
        <v>0</v>
      </c>
      <c r="HW43" s="19">
        <f t="shared" si="13"/>
        <v>0</v>
      </c>
      <c r="HX43" s="19">
        <f t="shared" si="13"/>
        <v>0</v>
      </c>
      <c r="HY43" s="19">
        <f t="shared" si="13"/>
        <v>0</v>
      </c>
      <c r="HZ43" s="19">
        <f t="shared" si="13"/>
        <v>0</v>
      </c>
      <c r="IA43" s="19">
        <f t="shared" si="13"/>
        <v>0</v>
      </c>
      <c r="IB43" s="19">
        <f t="shared" si="13"/>
        <v>0</v>
      </c>
      <c r="IC43" s="19">
        <f t="shared" si="13"/>
        <v>0</v>
      </c>
      <c r="ID43" s="19">
        <f t="shared" si="13"/>
        <v>0</v>
      </c>
      <c r="IE43" s="19">
        <f t="shared" si="13"/>
        <v>0</v>
      </c>
      <c r="IF43" s="19">
        <f t="shared" si="13"/>
        <v>0</v>
      </c>
      <c r="IG43" s="19">
        <f t="shared" si="13"/>
        <v>0</v>
      </c>
      <c r="IH43" s="19">
        <f t="shared" si="13"/>
        <v>0</v>
      </c>
      <c r="II43" s="19">
        <f t="shared" si="13"/>
        <v>0</v>
      </c>
      <c r="IJ43" s="19">
        <f t="shared" si="13"/>
        <v>0</v>
      </c>
      <c r="IK43" s="19">
        <f t="shared" si="13"/>
        <v>0</v>
      </c>
      <c r="IL43" s="19">
        <f t="shared" si="13"/>
        <v>0</v>
      </c>
      <c r="IM43" s="19">
        <f t="shared" si="13"/>
        <v>0</v>
      </c>
      <c r="IN43" s="19">
        <f t="shared" si="13"/>
        <v>0</v>
      </c>
      <c r="IO43" s="19">
        <f t="shared" si="13"/>
        <v>0</v>
      </c>
      <c r="IP43" s="19">
        <f t="shared" si="13"/>
        <v>0</v>
      </c>
      <c r="IQ43" s="19">
        <f t="shared" si="13"/>
        <v>0</v>
      </c>
      <c r="IR43" s="19">
        <f t="shared" si="13"/>
        <v>0</v>
      </c>
      <c r="IS43" s="19">
        <f t="shared" si="13"/>
        <v>0</v>
      </c>
      <c r="IT43" s="19">
        <f t="shared" si="13"/>
        <v>0</v>
      </c>
      <c r="IU43" s="19">
        <f t="shared" si="13"/>
        <v>0</v>
      </c>
      <c r="IV43" s="19">
        <f t="shared" si="13"/>
        <v>0</v>
      </c>
      <c r="IW43" s="19">
        <f t="shared" si="13"/>
        <v>0</v>
      </c>
      <c r="IX43" s="19">
        <f t="shared" si="13"/>
        <v>0</v>
      </c>
      <c r="IY43" s="19">
        <f t="shared" si="13"/>
        <v>0</v>
      </c>
      <c r="IZ43" s="19">
        <f t="shared" si="13"/>
        <v>0</v>
      </c>
      <c r="JA43" s="19">
        <f t="shared" si="13"/>
        <v>0</v>
      </c>
      <c r="JB43" s="19">
        <f t="shared" si="13"/>
        <v>0</v>
      </c>
      <c r="JC43" s="19">
        <f t="shared" ref="JC43:LN46" si="14">JC$25-JC25</f>
        <v>0</v>
      </c>
      <c r="JD43" s="19">
        <f t="shared" si="14"/>
        <v>0</v>
      </c>
      <c r="JE43" s="19">
        <f t="shared" si="14"/>
        <v>0</v>
      </c>
      <c r="JF43" s="19">
        <f t="shared" si="14"/>
        <v>0</v>
      </c>
      <c r="JG43" s="19">
        <f t="shared" si="14"/>
        <v>0</v>
      </c>
      <c r="JH43" s="19">
        <f t="shared" si="14"/>
        <v>0</v>
      </c>
      <c r="JI43" s="19">
        <f t="shared" si="14"/>
        <v>0</v>
      </c>
      <c r="JJ43" s="19">
        <f t="shared" si="14"/>
        <v>0</v>
      </c>
      <c r="JK43" s="19">
        <f t="shared" si="14"/>
        <v>0</v>
      </c>
      <c r="JL43" s="19">
        <f t="shared" si="14"/>
        <v>0</v>
      </c>
      <c r="JM43" s="19">
        <f t="shared" si="14"/>
        <v>0</v>
      </c>
      <c r="JN43" s="19">
        <f t="shared" si="14"/>
        <v>0</v>
      </c>
      <c r="JO43" s="19">
        <f t="shared" si="14"/>
        <v>0</v>
      </c>
      <c r="JP43" s="19">
        <f t="shared" si="14"/>
        <v>0</v>
      </c>
      <c r="JQ43" s="19">
        <f t="shared" si="14"/>
        <v>0</v>
      </c>
      <c r="JR43" s="19">
        <f t="shared" si="14"/>
        <v>0</v>
      </c>
      <c r="JS43" s="19">
        <f t="shared" si="14"/>
        <v>0</v>
      </c>
      <c r="JT43" s="19">
        <f t="shared" si="14"/>
        <v>0</v>
      </c>
      <c r="JU43" s="19">
        <f t="shared" si="14"/>
        <v>0</v>
      </c>
      <c r="JV43" s="19">
        <f t="shared" si="14"/>
        <v>0</v>
      </c>
      <c r="JW43" s="19">
        <f t="shared" si="14"/>
        <v>0</v>
      </c>
      <c r="JX43" s="19">
        <f t="shared" si="14"/>
        <v>0</v>
      </c>
      <c r="JY43" s="19">
        <f t="shared" si="14"/>
        <v>0</v>
      </c>
      <c r="JZ43" s="19">
        <f t="shared" si="14"/>
        <v>0</v>
      </c>
      <c r="KA43" s="19">
        <f t="shared" si="14"/>
        <v>0</v>
      </c>
      <c r="KB43" s="19">
        <f t="shared" si="14"/>
        <v>0</v>
      </c>
      <c r="KC43" s="19">
        <f t="shared" si="14"/>
        <v>0</v>
      </c>
      <c r="KD43" s="19">
        <f t="shared" si="14"/>
        <v>0</v>
      </c>
      <c r="KE43" s="19">
        <f t="shared" si="14"/>
        <v>0</v>
      </c>
      <c r="KF43" s="19">
        <f t="shared" si="14"/>
        <v>0</v>
      </c>
      <c r="KG43" s="19">
        <f t="shared" si="14"/>
        <v>0</v>
      </c>
      <c r="KH43" s="19">
        <f t="shared" si="14"/>
        <v>0</v>
      </c>
      <c r="KI43" s="19">
        <f t="shared" si="14"/>
        <v>0</v>
      </c>
      <c r="KJ43" s="19">
        <f t="shared" si="14"/>
        <v>0</v>
      </c>
      <c r="KK43" s="19">
        <f t="shared" si="14"/>
        <v>0</v>
      </c>
      <c r="KL43" s="19">
        <f t="shared" si="14"/>
        <v>0</v>
      </c>
      <c r="KM43" s="19">
        <f t="shared" si="14"/>
        <v>0</v>
      </c>
      <c r="KN43" s="19">
        <f t="shared" si="14"/>
        <v>0</v>
      </c>
      <c r="KO43" s="19">
        <f t="shared" si="14"/>
        <v>0</v>
      </c>
      <c r="KP43" s="19">
        <f t="shared" si="14"/>
        <v>0</v>
      </c>
      <c r="KQ43" s="19">
        <f t="shared" si="14"/>
        <v>0</v>
      </c>
      <c r="KR43" s="19">
        <f t="shared" si="14"/>
        <v>0</v>
      </c>
      <c r="KS43" s="19">
        <f t="shared" si="14"/>
        <v>0</v>
      </c>
      <c r="KT43" s="19">
        <f t="shared" si="14"/>
        <v>0</v>
      </c>
      <c r="KU43" s="19">
        <f t="shared" si="14"/>
        <v>0</v>
      </c>
      <c r="KV43" s="19">
        <f t="shared" si="14"/>
        <v>0</v>
      </c>
      <c r="KW43" s="19">
        <f t="shared" si="14"/>
        <v>0</v>
      </c>
      <c r="KX43" s="19">
        <f t="shared" si="14"/>
        <v>0</v>
      </c>
      <c r="KY43" s="19">
        <f t="shared" si="14"/>
        <v>0</v>
      </c>
      <c r="KZ43" s="19">
        <f t="shared" si="14"/>
        <v>0</v>
      </c>
      <c r="LA43" s="19">
        <f t="shared" si="14"/>
        <v>0</v>
      </c>
      <c r="LB43" s="19">
        <f t="shared" si="14"/>
        <v>0</v>
      </c>
      <c r="LC43" s="19">
        <f t="shared" si="14"/>
        <v>0</v>
      </c>
      <c r="LD43" s="19">
        <f t="shared" si="14"/>
        <v>0</v>
      </c>
      <c r="LE43" s="19">
        <f t="shared" si="14"/>
        <v>0</v>
      </c>
      <c r="LF43" s="19">
        <f t="shared" si="14"/>
        <v>0</v>
      </c>
      <c r="LG43" s="19">
        <f t="shared" si="14"/>
        <v>0</v>
      </c>
      <c r="LH43" s="19">
        <f t="shared" si="14"/>
        <v>0</v>
      </c>
      <c r="LI43" s="19">
        <f t="shared" si="14"/>
        <v>0</v>
      </c>
      <c r="LJ43" s="19">
        <f t="shared" si="14"/>
        <v>0</v>
      </c>
      <c r="LK43" s="19">
        <f t="shared" si="14"/>
        <v>0</v>
      </c>
      <c r="LL43" s="19">
        <f t="shared" si="14"/>
        <v>0</v>
      </c>
      <c r="LM43" s="19">
        <f t="shared" si="14"/>
        <v>0</v>
      </c>
      <c r="LN43" s="19">
        <f t="shared" si="14"/>
        <v>0</v>
      </c>
      <c r="LO43" s="19">
        <f t="shared" ref="LO43:NZ46" si="15">LO$25-LO25</f>
        <v>0</v>
      </c>
      <c r="LP43" s="19">
        <f t="shared" si="15"/>
        <v>0</v>
      </c>
      <c r="LQ43" s="19">
        <f t="shared" si="15"/>
        <v>0</v>
      </c>
      <c r="LR43" s="19">
        <f t="shared" si="15"/>
        <v>0</v>
      </c>
      <c r="LS43" s="19">
        <f t="shared" si="15"/>
        <v>0</v>
      </c>
      <c r="LT43" s="19">
        <f t="shared" si="15"/>
        <v>0</v>
      </c>
      <c r="LU43" s="19">
        <f t="shared" si="15"/>
        <v>0</v>
      </c>
      <c r="LV43" s="19">
        <f t="shared" si="15"/>
        <v>0</v>
      </c>
      <c r="LW43" s="19">
        <f t="shared" si="15"/>
        <v>0</v>
      </c>
      <c r="LX43" s="19">
        <f t="shared" si="15"/>
        <v>0</v>
      </c>
      <c r="LY43" s="19">
        <f t="shared" si="15"/>
        <v>0</v>
      </c>
      <c r="LZ43" s="19">
        <f t="shared" si="15"/>
        <v>0</v>
      </c>
      <c r="MA43" s="19">
        <f t="shared" si="15"/>
        <v>0</v>
      </c>
      <c r="MB43" s="19">
        <f t="shared" si="15"/>
        <v>0</v>
      </c>
      <c r="MC43" s="19">
        <f t="shared" si="15"/>
        <v>0</v>
      </c>
      <c r="MD43" s="19">
        <f t="shared" si="15"/>
        <v>0</v>
      </c>
      <c r="ME43" s="19">
        <f t="shared" si="15"/>
        <v>0</v>
      </c>
      <c r="MF43" s="19">
        <f t="shared" si="15"/>
        <v>0</v>
      </c>
      <c r="MG43" s="19">
        <f t="shared" si="15"/>
        <v>0</v>
      </c>
      <c r="MH43" s="19">
        <f t="shared" si="15"/>
        <v>0</v>
      </c>
      <c r="MI43" s="19">
        <f t="shared" si="15"/>
        <v>0</v>
      </c>
      <c r="MJ43" s="19">
        <f t="shared" si="15"/>
        <v>0</v>
      </c>
      <c r="MK43" s="19">
        <f t="shared" si="15"/>
        <v>0</v>
      </c>
      <c r="ML43" s="19">
        <f t="shared" si="15"/>
        <v>0</v>
      </c>
      <c r="MM43" s="19">
        <f t="shared" si="15"/>
        <v>0</v>
      </c>
      <c r="MN43" s="19">
        <f t="shared" si="15"/>
        <v>0</v>
      </c>
      <c r="MO43" s="19">
        <f t="shared" si="15"/>
        <v>0</v>
      </c>
      <c r="MP43" s="19">
        <f t="shared" si="15"/>
        <v>0</v>
      </c>
      <c r="MQ43" s="19">
        <f t="shared" si="15"/>
        <v>0</v>
      </c>
      <c r="MR43" s="19">
        <f t="shared" si="15"/>
        <v>0</v>
      </c>
      <c r="MS43" s="19">
        <f t="shared" si="15"/>
        <v>0</v>
      </c>
      <c r="MT43" s="19">
        <f t="shared" si="15"/>
        <v>0</v>
      </c>
      <c r="MU43" s="19">
        <f t="shared" si="15"/>
        <v>0</v>
      </c>
      <c r="MV43" s="19">
        <f t="shared" si="15"/>
        <v>0</v>
      </c>
      <c r="MW43" s="19">
        <f t="shared" si="15"/>
        <v>0</v>
      </c>
      <c r="MX43" s="19">
        <f t="shared" si="15"/>
        <v>0</v>
      </c>
      <c r="MY43" s="19">
        <f t="shared" si="15"/>
        <v>0</v>
      </c>
      <c r="MZ43" s="19">
        <f t="shared" si="15"/>
        <v>0</v>
      </c>
      <c r="NA43" s="19">
        <f t="shared" si="15"/>
        <v>0</v>
      </c>
      <c r="NB43" s="19">
        <f t="shared" si="15"/>
        <v>0</v>
      </c>
      <c r="NC43" s="19">
        <f t="shared" si="15"/>
        <v>0</v>
      </c>
      <c r="ND43" s="19">
        <f t="shared" si="15"/>
        <v>0</v>
      </c>
      <c r="NE43" s="19">
        <f t="shared" si="15"/>
        <v>0</v>
      </c>
      <c r="NF43" s="19">
        <f t="shared" si="15"/>
        <v>0</v>
      </c>
      <c r="NG43" s="19">
        <f t="shared" si="15"/>
        <v>0</v>
      </c>
      <c r="NH43" s="19">
        <f t="shared" si="15"/>
        <v>0</v>
      </c>
      <c r="NI43" s="19">
        <f t="shared" si="15"/>
        <v>0</v>
      </c>
      <c r="NJ43" s="19">
        <f t="shared" si="15"/>
        <v>0</v>
      </c>
      <c r="NK43" s="19">
        <f t="shared" si="15"/>
        <v>0</v>
      </c>
      <c r="NL43" s="19">
        <f t="shared" si="15"/>
        <v>0</v>
      </c>
      <c r="NM43" s="19">
        <f t="shared" si="15"/>
        <v>0</v>
      </c>
      <c r="NN43" s="19">
        <f t="shared" si="15"/>
        <v>0</v>
      </c>
      <c r="NO43" s="19">
        <f t="shared" si="15"/>
        <v>0</v>
      </c>
      <c r="NP43" s="19">
        <f t="shared" si="15"/>
        <v>0</v>
      </c>
      <c r="NQ43" s="19">
        <f t="shared" si="15"/>
        <v>0</v>
      </c>
      <c r="NR43" s="19">
        <f t="shared" si="15"/>
        <v>0</v>
      </c>
      <c r="NS43" s="19">
        <f t="shared" si="15"/>
        <v>0</v>
      </c>
      <c r="NT43" s="19">
        <f t="shared" si="15"/>
        <v>0</v>
      </c>
      <c r="NU43" s="19">
        <f t="shared" si="15"/>
        <v>0</v>
      </c>
      <c r="NV43" s="19">
        <f t="shared" si="15"/>
        <v>0</v>
      </c>
      <c r="NW43" s="19">
        <f t="shared" si="15"/>
        <v>0</v>
      </c>
      <c r="NX43" s="19">
        <f t="shared" si="15"/>
        <v>0</v>
      </c>
      <c r="NY43" s="19">
        <f t="shared" si="15"/>
        <v>0</v>
      </c>
      <c r="NZ43" s="19">
        <f t="shared" si="15"/>
        <v>0</v>
      </c>
      <c r="OA43" s="19">
        <f t="shared" ref="OA43:QL46" si="16">OA$25-OA25</f>
        <v>0</v>
      </c>
      <c r="OB43" s="19">
        <f t="shared" si="16"/>
        <v>0</v>
      </c>
      <c r="OC43" s="19">
        <f t="shared" si="16"/>
        <v>0</v>
      </c>
      <c r="OD43" s="19">
        <f t="shared" si="16"/>
        <v>0</v>
      </c>
      <c r="OE43" s="19">
        <f t="shared" si="16"/>
        <v>0</v>
      </c>
      <c r="OF43" s="19">
        <f t="shared" si="16"/>
        <v>0</v>
      </c>
      <c r="OG43" s="19">
        <f t="shared" si="16"/>
        <v>0</v>
      </c>
      <c r="OH43" s="19">
        <f t="shared" si="16"/>
        <v>0</v>
      </c>
      <c r="OI43" s="19">
        <f t="shared" si="16"/>
        <v>0</v>
      </c>
      <c r="OJ43" s="19">
        <f t="shared" si="16"/>
        <v>0</v>
      </c>
      <c r="OK43" s="19">
        <f t="shared" si="16"/>
        <v>0</v>
      </c>
      <c r="OL43" s="19">
        <f t="shared" si="16"/>
        <v>0</v>
      </c>
      <c r="OM43" s="19">
        <f t="shared" si="16"/>
        <v>0</v>
      </c>
      <c r="ON43" s="19">
        <f t="shared" si="16"/>
        <v>0</v>
      </c>
      <c r="OO43" s="19">
        <f t="shared" si="16"/>
        <v>0</v>
      </c>
      <c r="OP43" s="19">
        <f t="shared" si="16"/>
        <v>0</v>
      </c>
      <c r="OQ43" s="19">
        <f t="shared" si="16"/>
        <v>0</v>
      </c>
      <c r="OR43" s="19">
        <f t="shared" si="16"/>
        <v>0</v>
      </c>
      <c r="OS43" s="19">
        <f t="shared" si="16"/>
        <v>0</v>
      </c>
      <c r="OT43" s="19">
        <f t="shared" si="16"/>
        <v>0</v>
      </c>
      <c r="OU43" s="19">
        <f t="shared" si="16"/>
        <v>0</v>
      </c>
      <c r="OV43" s="19">
        <f t="shared" si="16"/>
        <v>0</v>
      </c>
      <c r="OW43" s="19">
        <f t="shared" si="16"/>
        <v>0</v>
      </c>
      <c r="OX43" s="19">
        <f t="shared" si="16"/>
        <v>0</v>
      </c>
      <c r="OY43" s="19">
        <f t="shared" si="16"/>
        <v>0</v>
      </c>
      <c r="OZ43" s="19">
        <f t="shared" si="16"/>
        <v>0</v>
      </c>
      <c r="PA43" s="19">
        <f t="shared" si="16"/>
        <v>0</v>
      </c>
      <c r="PB43" s="19">
        <f t="shared" si="16"/>
        <v>0</v>
      </c>
      <c r="PC43" s="19">
        <f t="shared" si="16"/>
        <v>0</v>
      </c>
      <c r="PD43" s="19">
        <f t="shared" si="16"/>
        <v>0</v>
      </c>
      <c r="PE43" s="19">
        <f t="shared" si="16"/>
        <v>0</v>
      </c>
      <c r="PF43" s="19">
        <f t="shared" si="16"/>
        <v>0</v>
      </c>
      <c r="PG43" s="19">
        <f t="shared" si="16"/>
        <v>0</v>
      </c>
      <c r="PH43" s="19">
        <f t="shared" si="16"/>
        <v>0</v>
      </c>
      <c r="PI43" s="19">
        <f t="shared" si="16"/>
        <v>0</v>
      </c>
      <c r="PJ43" s="19">
        <f t="shared" si="16"/>
        <v>0</v>
      </c>
      <c r="PK43" s="19">
        <f t="shared" si="16"/>
        <v>0</v>
      </c>
      <c r="PL43" s="19">
        <f t="shared" si="16"/>
        <v>0</v>
      </c>
      <c r="PM43" s="19">
        <f t="shared" si="16"/>
        <v>0</v>
      </c>
      <c r="PN43" s="19">
        <f t="shared" si="16"/>
        <v>0</v>
      </c>
      <c r="PO43" s="19">
        <f t="shared" si="16"/>
        <v>0</v>
      </c>
      <c r="PP43" s="19">
        <f t="shared" si="16"/>
        <v>0</v>
      </c>
      <c r="PQ43" s="19">
        <f t="shared" si="16"/>
        <v>0</v>
      </c>
      <c r="PR43" s="19">
        <f t="shared" si="16"/>
        <v>0</v>
      </c>
      <c r="PS43" s="19">
        <f t="shared" si="16"/>
        <v>0</v>
      </c>
      <c r="PT43" s="19">
        <f t="shared" si="16"/>
        <v>0</v>
      </c>
      <c r="PU43" s="19">
        <f t="shared" si="16"/>
        <v>0</v>
      </c>
      <c r="PV43" s="19">
        <f t="shared" si="16"/>
        <v>0</v>
      </c>
      <c r="PW43" s="19">
        <f t="shared" si="16"/>
        <v>0</v>
      </c>
      <c r="PX43" s="19">
        <f t="shared" si="16"/>
        <v>0</v>
      </c>
      <c r="PY43" s="19">
        <f t="shared" si="16"/>
        <v>0</v>
      </c>
      <c r="PZ43" s="19">
        <f t="shared" si="16"/>
        <v>0</v>
      </c>
      <c r="QA43" s="19">
        <f t="shared" si="16"/>
        <v>0</v>
      </c>
      <c r="QB43" s="19">
        <f t="shared" si="16"/>
        <v>0</v>
      </c>
      <c r="QC43" s="19">
        <f t="shared" si="16"/>
        <v>0</v>
      </c>
      <c r="QD43" s="19">
        <f t="shared" si="16"/>
        <v>0</v>
      </c>
      <c r="QE43" s="19">
        <f t="shared" si="16"/>
        <v>0</v>
      </c>
      <c r="QF43" s="19">
        <f t="shared" si="16"/>
        <v>0</v>
      </c>
      <c r="QG43" s="19">
        <f t="shared" si="16"/>
        <v>0</v>
      </c>
      <c r="QH43" s="19">
        <f t="shared" si="16"/>
        <v>0</v>
      </c>
      <c r="QI43" s="19">
        <f t="shared" si="16"/>
        <v>0</v>
      </c>
      <c r="QJ43" s="19">
        <f t="shared" si="16"/>
        <v>0</v>
      </c>
      <c r="QK43" s="19">
        <f t="shared" si="16"/>
        <v>0</v>
      </c>
      <c r="QL43" s="19">
        <f t="shared" si="16"/>
        <v>0</v>
      </c>
      <c r="QM43" s="19">
        <f t="shared" ref="QM43:SQ46" si="17">QM$25-QM25</f>
        <v>0</v>
      </c>
      <c r="QN43" s="19">
        <f t="shared" si="17"/>
        <v>0</v>
      </c>
      <c r="QO43" s="19">
        <f t="shared" si="17"/>
        <v>0</v>
      </c>
      <c r="QP43" s="19">
        <f t="shared" si="17"/>
        <v>0</v>
      </c>
      <c r="QQ43" s="19">
        <f t="shared" si="17"/>
        <v>0</v>
      </c>
      <c r="QR43" s="19">
        <f t="shared" si="17"/>
        <v>0</v>
      </c>
      <c r="QS43" s="19">
        <f t="shared" si="17"/>
        <v>0</v>
      </c>
      <c r="QT43" s="19">
        <f t="shared" si="17"/>
        <v>0</v>
      </c>
      <c r="QU43" s="19">
        <f t="shared" si="17"/>
        <v>0</v>
      </c>
      <c r="QV43" s="19">
        <f t="shared" si="17"/>
        <v>0</v>
      </c>
      <c r="QW43" s="19">
        <f t="shared" si="17"/>
        <v>0</v>
      </c>
      <c r="QX43" s="19">
        <f t="shared" si="17"/>
        <v>0</v>
      </c>
      <c r="QY43" s="19">
        <f t="shared" si="17"/>
        <v>0</v>
      </c>
      <c r="QZ43" s="19">
        <f t="shared" si="17"/>
        <v>0</v>
      </c>
      <c r="RA43" s="19">
        <f t="shared" si="17"/>
        <v>0</v>
      </c>
      <c r="RB43" s="19">
        <f t="shared" si="17"/>
        <v>0</v>
      </c>
      <c r="RC43" s="19">
        <f t="shared" si="17"/>
        <v>0</v>
      </c>
      <c r="RD43" s="19">
        <f t="shared" si="17"/>
        <v>0</v>
      </c>
      <c r="RE43" s="19">
        <f t="shared" si="17"/>
        <v>0</v>
      </c>
      <c r="RF43" s="19">
        <f t="shared" si="17"/>
        <v>0</v>
      </c>
      <c r="RG43" s="19">
        <f t="shared" si="17"/>
        <v>0</v>
      </c>
      <c r="RH43" s="19">
        <f t="shared" si="17"/>
        <v>0</v>
      </c>
      <c r="RI43" s="19">
        <f t="shared" si="17"/>
        <v>0</v>
      </c>
      <c r="RJ43" s="19">
        <f t="shared" si="17"/>
        <v>0</v>
      </c>
      <c r="RK43" s="19">
        <f t="shared" si="17"/>
        <v>0</v>
      </c>
      <c r="RL43" s="19">
        <f t="shared" si="17"/>
        <v>0</v>
      </c>
      <c r="RM43" s="19">
        <f t="shared" si="17"/>
        <v>0</v>
      </c>
      <c r="RN43" s="19">
        <f t="shared" si="17"/>
        <v>0</v>
      </c>
      <c r="RO43" s="19">
        <f t="shared" si="17"/>
        <v>0</v>
      </c>
      <c r="RP43" s="19">
        <f t="shared" si="17"/>
        <v>0</v>
      </c>
      <c r="RQ43" s="19">
        <f t="shared" si="17"/>
        <v>0</v>
      </c>
      <c r="RR43" s="19">
        <f t="shared" si="17"/>
        <v>0</v>
      </c>
      <c r="RS43" s="19">
        <f t="shared" si="17"/>
        <v>0</v>
      </c>
      <c r="RT43" s="19">
        <f t="shared" si="17"/>
        <v>0</v>
      </c>
      <c r="RU43" s="19">
        <f t="shared" si="17"/>
        <v>0</v>
      </c>
      <c r="RV43" s="19">
        <f t="shared" si="17"/>
        <v>0</v>
      </c>
      <c r="RW43" s="19">
        <f t="shared" si="17"/>
        <v>0</v>
      </c>
      <c r="RX43" s="19">
        <f t="shared" si="17"/>
        <v>0</v>
      </c>
      <c r="RY43" s="19">
        <f t="shared" si="17"/>
        <v>0</v>
      </c>
      <c r="RZ43" s="19">
        <f t="shared" si="17"/>
        <v>0</v>
      </c>
      <c r="SA43" s="19">
        <f t="shared" si="17"/>
        <v>0</v>
      </c>
      <c r="SB43" s="19">
        <f t="shared" si="17"/>
        <v>0</v>
      </c>
      <c r="SC43" s="19">
        <f t="shared" si="17"/>
        <v>0</v>
      </c>
      <c r="SD43" s="19">
        <f t="shared" si="17"/>
        <v>0</v>
      </c>
      <c r="SE43" s="19">
        <f t="shared" si="17"/>
        <v>0</v>
      </c>
      <c r="SF43" s="19">
        <f t="shared" si="17"/>
        <v>0</v>
      </c>
      <c r="SG43" s="19">
        <f t="shared" si="17"/>
        <v>0</v>
      </c>
      <c r="SH43" s="19">
        <f t="shared" si="17"/>
        <v>0</v>
      </c>
      <c r="SI43" s="19">
        <f t="shared" si="17"/>
        <v>0</v>
      </c>
      <c r="SJ43" s="19">
        <f t="shared" si="17"/>
        <v>0</v>
      </c>
      <c r="SK43" s="19">
        <f t="shared" si="17"/>
        <v>0</v>
      </c>
      <c r="SL43" s="19">
        <f t="shared" si="17"/>
        <v>0</v>
      </c>
      <c r="SM43" s="19">
        <f t="shared" si="17"/>
        <v>0</v>
      </c>
      <c r="SN43" s="19">
        <f t="shared" si="17"/>
        <v>0</v>
      </c>
      <c r="SO43" s="19">
        <f t="shared" si="17"/>
        <v>0</v>
      </c>
      <c r="SP43" s="19">
        <f t="shared" si="17"/>
        <v>0</v>
      </c>
      <c r="SQ43" s="19">
        <f t="shared" si="17"/>
        <v>0</v>
      </c>
    </row>
    <row r="44" spans="1:514" x14ac:dyDescent="0.25">
      <c r="A44" s="2">
        <f>A43+1</f>
        <v>2</v>
      </c>
      <c r="B44" s="12" t="str">
        <f t="shared" si="9"/>
        <v>REPSM 4 1/2 03/25/75 nc-25</v>
      </c>
      <c r="C44" s="12" t="str">
        <f>$B$43&amp;"-"&amp;B44</f>
        <v>REPSM 3 7/8 PERP nc-21-REPSM 4 1/2 03/25/75 nc-25</v>
      </c>
      <c r="F44" s="19">
        <f ca="1">F$25-F26</f>
        <v>-113.69100000000003</v>
      </c>
      <c r="G44" s="19">
        <f t="shared" si="10"/>
        <v>-114.553</v>
      </c>
      <c r="H44" s="19">
        <f t="shared" si="10"/>
        <v>-123.61900000000003</v>
      </c>
      <c r="I44" s="19">
        <f t="shared" si="10"/>
        <v>-120.40299999999996</v>
      </c>
      <c r="J44" s="19">
        <f t="shared" si="10"/>
        <v>-118.81400000000002</v>
      </c>
      <c r="K44" s="19">
        <f t="shared" si="10"/>
        <v>-122.79000000000002</v>
      </c>
      <c r="L44" s="19">
        <f t="shared" si="10"/>
        <v>-117.61900000000003</v>
      </c>
      <c r="M44" s="19">
        <f t="shared" si="10"/>
        <v>-113.83199999999999</v>
      </c>
      <c r="N44" s="19">
        <f t="shared" si="10"/>
        <v>-122.11599999999999</v>
      </c>
      <c r="O44" s="19">
        <f t="shared" si="10"/>
        <v>-116.03300000000002</v>
      </c>
      <c r="P44" s="19">
        <f t="shared" si="10"/>
        <v>-107.00300000000004</v>
      </c>
      <c r="Q44" s="19">
        <f t="shared" si="10"/>
        <v>-100.13299999999998</v>
      </c>
      <c r="R44" s="19">
        <f t="shared" si="10"/>
        <v>-106.07600000000002</v>
      </c>
      <c r="S44" s="19">
        <f t="shared" si="10"/>
        <v>-97.013999999999953</v>
      </c>
      <c r="T44" s="19">
        <f t="shared" si="10"/>
        <v>-105.27100000000002</v>
      </c>
      <c r="U44" s="19">
        <f t="shared" si="10"/>
        <v>-96.579999999999984</v>
      </c>
      <c r="V44" s="19">
        <f t="shared" si="10"/>
        <v>-80.728000000000009</v>
      </c>
      <c r="W44" s="19">
        <f t="shared" si="10"/>
        <v>-70.383999999999986</v>
      </c>
      <c r="X44" s="19">
        <f t="shared" si="10"/>
        <v>-52.204000000000008</v>
      </c>
      <c r="Y44" s="19">
        <f t="shared" si="10"/>
        <v>-80.852000000000004</v>
      </c>
      <c r="Z44" s="19">
        <f t="shared" si="10"/>
        <v>-97.858000000000004</v>
      </c>
      <c r="AA44" s="19">
        <f t="shared" si="10"/>
        <v>-109.72800000000001</v>
      </c>
      <c r="AB44" s="19">
        <f t="shared" si="10"/>
        <v>-118.00100000000003</v>
      </c>
      <c r="AC44" s="19">
        <f t="shared" si="10"/>
        <v>13.489000000000033</v>
      </c>
      <c r="AD44" s="19">
        <f t="shared" si="10"/>
        <v>2.1569999999999823</v>
      </c>
      <c r="AE44" s="19">
        <f t="shared" si="10"/>
        <v>-67.488999999999976</v>
      </c>
      <c r="AF44" s="19">
        <f t="shared" si="10"/>
        <v>-96.37</v>
      </c>
      <c r="AG44" s="19">
        <f t="shared" si="10"/>
        <v>-91.400999999999954</v>
      </c>
      <c r="AH44" s="19">
        <f t="shared" si="10"/>
        <v>-74.845000000000027</v>
      </c>
      <c r="AI44" s="19">
        <f t="shared" si="10"/>
        <v>-37.045999999999992</v>
      </c>
      <c r="AJ44" s="19">
        <f t="shared" si="10"/>
        <v>-34.18199999999996</v>
      </c>
      <c r="AK44" s="19">
        <f t="shared" si="10"/>
        <v>2.6909999999999741</v>
      </c>
      <c r="AL44" s="19">
        <f t="shared" si="10"/>
        <v>45.498999999999967</v>
      </c>
      <c r="AM44" s="19">
        <f t="shared" si="10"/>
        <v>138.48199999999997</v>
      </c>
      <c r="AN44" s="19">
        <f t="shared" si="10"/>
        <v>171.41899999999998</v>
      </c>
      <c r="AO44" s="19">
        <f t="shared" si="10"/>
        <v>161.61699999999996</v>
      </c>
      <c r="AP44" s="19">
        <f t="shared" si="10"/>
        <v>141.11600000000004</v>
      </c>
      <c r="AQ44" s="19">
        <f t="shared" si="10"/>
        <v>125.15800000000002</v>
      </c>
      <c r="AR44" s="19">
        <f t="shared" si="10"/>
        <v>122.39399999999995</v>
      </c>
      <c r="AS44" s="19">
        <f t="shared" si="10"/>
        <v>139.83900000000006</v>
      </c>
      <c r="AT44" s="19">
        <f t="shared" si="10"/>
        <v>119.20100000000008</v>
      </c>
      <c r="AU44" s="19">
        <f t="shared" si="10"/>
        <v>116.04700000000003</v>
      </c>
      <c r="AV44" s="19">
        <f t="shared" si="10"/>
        <v>114.67600000000004</v>
      </c>
      <c r="AW44" s="19">
        <f t="shared" si="10"/>
        <v>133.91299999999995</v>
      </c>
      <c r="AX44" s="19">
        <f t="shared" si="10"/>
        <v>90.069000000000017</v>
      </c>
      <c r="AY44" s="19">
        <f t="shared" si="10"/>
        <v>87.323000000000036</v>
      </c>
      <c r="AZ44" s="19">
        <f t="shared" si="10"/>
        <v>75.744999999999948</v>
      </c>
      <c r="BA44" s="19">
        <f t="shared" si="10"/>
        <v>79.209000000000003</v>
      </c>
      <c r="BB44" s="19">
        <f t="shared" si="10"/>
        <v>89.848999999999933</v>
      </c>
      <c r="BC44" s="19">
        <f t="shared" si="10"/>
        <v>112.30499999999995</v>
      </c>
      <c r="BD44" s="19">
        <f t="shared" si="10"/>
        <v>180.41899999999998</v>
      </c>
      <c r="BE44" s="19">
        <f t="shared" si="10"/>
        <v>159.08499999999992</v>
      </c>
      <c r="BF44" s="19">
        <f t="shared" si="10"/>
        <v>43.212999999999965</v>
      </c>
      <c r="BG44" s="19">
        <f t="shared" si="10"/>
        <v>-59.017999999999972</v>
      </c>
      <c r="BH44" s="19">
        <f t="shared" si="10"/>
        <v>-65.271000000000015</v>
      </c>
      <c r="BI44" s="19">
        <f t="shared" si="10"/>
        <v>-88.959000000000003</v>
      </c>
      <c r="BJ44" s="19">
        <f t="shared" si="10"/>
        <v>-99.799999999999955</v>
      </c>
      <c r="BK44" s="19">
        <f t="shared" si="10"/>
        <v>-6.4919999999999618</v>
      </c>
      <c r="BL44" s="19">
        <f t="shared" si="10"/>
        <v>92.838999999999999</v>
      </c>
      <c r="BM44" s="19">
        <f t="shared" si="10"/>
        <v>117.30999999999995</v>
      </c>
      <c r="BN44" s="19">
        <f t="shared" si="10"/>
        <v>204.41000000000008</v>
      </c>
      <c r="BO44" s="19">
        <f t="shared" si="10"/>
        <v>216.30200000000002</v>
      </c>
      <c r="BP44" s="19">
        <f t="shared" si="10"/>
        <v>217.97500000000002</v>
      </c>
      <c r="BQ44" s="19">
        <f t="shared" si="10"/>
        <v>213.29100000000005</v>
      </c>
      <c r="BR44" s="19">
        <f t="shared" si="10"/>
        <v>214.75400000000002</v>
      </c>
      <c r="BS44" s="19">
        <f t="shared" si="11"/>
        <v>207.73599999999999</v>
      </c>
      <c r="BT44" s="19">
        <f t="shared" si="11"/>
        <v>182.42899999999997</v>
      </c>
      <c r="BU44" s="19">
        <f t="shared" si="11"/>
        <v>231.255</v>
      </c>
      <c r="BV44" s="19">
        <f t="shared" si="11"/>
        <v>263.27299999999991</v>
      </c>
      <c r="BW44" s="19">
        <f t="shared" si="11"/>
        <v>494.4380000000001</v>
      </c>
      <c r="BX44" s="19">
        <f t="shared" si="11"/>
        <v>523.18399999999997</v>
      </c>
      <c r="BY44" s="19">
        <f t="shared" si="11"/>
        <v>498.70099999999991</v>
      </c>
      <c r="BZ44" s="19">
        <f t="shared" si="11"/>
        <v>543.32100000000003</v>
      </c>
      <c r="CA44" s="19">
        <f t="shared" si="11"/>
        <v>510.03599999999994</v>
      </c>
      <c r="CB44" s="19">
        <f t="shared" si="11"/>
        <v>289.32299999999998</v>
      </c>
      <c r="CC44" s="19">
        <f t="shared" si="11"/>
        <v>165.96399999999994</v>
      </c>
      <c r="CD44" s="19">
        <f t="shared" si="11"/>
        <v>84.998999999999967</v>
      </c>
      <c r="CE44" s="19">
        <f t="shared" si="11"/>
        <v>54.985000000000014</v>
      </c>
      <c r="CF44" s="19">
        <f t="shared" si="11"/>
        <v>-76.548999999999978</v>
      </c>
      <c r="CG44" s="19">
        <f t="shared" si="11"/>
        <v>-83.354999999999961</v>
      </c>
      <c r="CH44" s="19">
        <f t="shared" si="11"/>
        <v>-51.750999999999976</v>
      </c>
      <c r="CI44" s="19">
        <f t="shared" si="11"/>
        <v>-96.156999999999982</v>
      </c>
      <c r="CJ44" s="19">
        <f t="shared" si="11"/>
        <v>-106.54199999999999</v>
      </c>
      <c r="CK44" s="19">
        <f t="shared" si="11"/>
        <v>-114.95499999999998</v>
      </c>
      <c r="CL44" s="19">
        <f t="shared" si="11"/>
        <v>-107.121</v>
      </c>
      <c r="CM44" s="19">
        <f t="shared" si="11"/>
        <v>-103.94800000000001</v>
      </c>
      <c r="CN44" s="19">
        <f t="shared" si="11"/>
        <v>-93.981999999999999</v>
      </c>
      <c r="CO44" s="19">
        <f t="shared" si="11"/>
        <v>-105.53900000000002</v>
      </c>
      <c r="CP44" s="19">
        <f t="shared" si="11"/>
        <v>-104.22999999999999</v>
      </c>
      <c r="CQ44" s="19">
        <f t="shared" si="11"/>
        <v>-105.721</v>
      </c>
      <c r="CR44" s="19">
        <f t="shared" si="11"/>
        <v>-105.13799999999999</v>
      </c>
      <c r="CS44" s="19">
        <f t="shared" si="11"/>
        <v>-103.417</v>
      </c>
      <c r="CT44" s="19">
        <f t="shared" si="11"/>
        <v>-106.15300000000001</v>
      </c>
      <c r="CU44" s="19">
        <f t="shared" si="11"/>
        <v>-102.91900000000001</v>
      </c>
      <c r="CV44" s="19">
        <f t="shared" si="11"/>
        <v>-102.702</v>
      </c>
      <c r="CW44" s="19">
        <f t="shared" si="11"/>
        <v>-99.975999999999999</v>
      </c>
      <c r="CX44" s="19">
        <f t="shared" si="11"/>
        <v>-102.096</v>
      </c>
      <c r="CY44" s="19">
        <f t="shared" si="11"/>
        <v>-102.50999999999999</v>
      </c>
      <c r="CZ44" s="19">
        <f t="shared" si="11"/>
        <v>-100.45299999999999</v>
      </c>
      <c r="DA44" s="19">
        <f t="shared" si="11"/>
        <v>-102.471</v>
      </c>
      <c r="DB44" s="19">
        <f t="shared" si="11"/>
        <v>-106.232</v>
      </c>
      <c r="DC44" s="19">
        <f t="shared" si="11"/>
        <v>-105.61599999999999</v>
      </c>
      <c r="DD44" s="19">
        <f t="shared" si="11"/>
        <v>-104.57399999999998</v>
      </c>
      <c r="DE44" s="19">
        <f t="shared" si="11"/>
        <v>-105.099</v>
      </c>
      <c r="DF44" s="19">
        <f t="shared" si="11"/>
        <v>-112.77100000000002</v>
      </c>
      <c r="DG44" s="19">
        <f t="shared" si="11"/>
        <v>-121.48199999999999</v>
      </c>
      <c r="DH44" s="19">
        <f t="shared" si="11"/>
        <v>-121.36499999999999</v>
      </c>
      <c r="DI44" s="19">
        <f t="shared" si="11"/>
        <v>-119.127</v>
      </c>
      <c r="DJ44" s="19">
        <f t="shared" si="11"/>
        <v>-115.783</v>
      </c>
      <c r="DK44" s="19">
        <f t="shared" si="11"/>
        <v>-115.33300000000001</v>
      </c>
      <c r="DL44" s="19">
        <f t="shared" si="11"/>
        <v>-117.48500000000001</v>
      </c>
      <c r="DM44" s="19">
        <f t="shared" si="11"/>
        <v>-109.13399999999999</v>
      </c>
      <c r="DN44" s="19">
        <f t="shared" si="11"/>
        <v>-101.77599999999998</v>
      </c>
      <c r="DO44" s="19">
        <f t="shared" si="11"/>
        <v>-93.137</v>
      </c>
      <c r="DP44" s="19">
        <f t="shared" si="11"/>
        <v>-89.218000000000004</v>
      </c>
      <c r="DQ44" s="19">
        <f t="shared" si="11"/>
        <v>-96.609999999999985</v>
      </c>
      <c r="DR44" s="19">
        <f t="shared" si="11"/>
        <v>-97.054000000000002</v>
      </c>
      <c r="DS44" s="19">
        <f t="shared" si="11"/>
        <v>-95.805999999999997</v>
      </c>
      <c r="DT44" s="19">
        <f t="shared" si="11"/>
        <v>-93.1</v>
      </c>
      <c r="DU44" s="19">
        <f t="shared" si="11"/>
        <v>-90.304000000000002</v>
      </c>
      <c r="DV44" s="19">
        <f t="shared" si="11"/>
        <v>-88.144999999999982</v>
      </c>
      <c r="DW44" s="19">
        <f t="shared" si="11"/>
        <v>-90.408999999999992</v>
      </c>
      <c r="DX44" s="19">
        <f t="shared" si="11"/>
        <v>-88.996999999999986</v>
      </c>
      <c r="DY44" s="19">
        <f t="shared" si="11"/>
        <v>-91.872</v>
      </c>
      <c r="DZ44" s="19">
        <f t="shared" si="11"/>
        <v>-95.91500000000002</v>
      </c>
      <c r="EA44" s="19">
        <f t="shared" si="11"/>
        <v>-97.13000000000001</v>
      </c>
      <c r="EB44" s="19">
        <f t="shared" si="11"/>
        <v>-99.344999999999999</v>
      </c>
      <c r="EC44" s="19">
        <f t="shared" si="11"/>
        <v>-94.902999999999992</v>
      </c>
      <c r="ED44" s="19">
        <f t="shared" si="11"/>
        <v>-92.212000000000018</v>
      </c>
      <c r="EE44" s="19">
        <f t="shared" si="12"/>
        <v>-88.410000000000011</v>
      </c>
      <c r="EF44" s="19">
        <f t="shared" si="12"/>
        <v>-93.350000000000009</v>
      </c>
      <c r="EG44" s="19">
        <f t="shared" si="12"/>
        <v>-91.130999999999986</v>
      </c>
      <c r="EH44" s="19">
        <f t="shared" si="12"/>
        <v>-88.038000000000011</v>
      </c>
      <c r="EI44" s="19">
        <f t="shared" si="12"/>
        <v>-87.784000000000006</v>
      </c>
      <c r="EJ44" s="19">
        <f t="shared" si="12"/>
        <v>-86.88900000000001</v>
      </c>
      <c r="EK44" s="19">
        <f t="shared" si="12"/>
        <v>-87.097999999999999</v>
      </c>
      <c r="EL44" s="19">
        <f t="shared" si="12"/>
        <v>-89.736999999999995</v>
      </c>
      <c r="EM44" s="19">
        <f t="shared" si="12"/>
        <v>-87.708000000000013</v>
      </c>
      <c r="EN44" s="19">
        <f t="shared" si="12"/>
        <v>-87.994000000000014</v>
      </c>
      <c r="EO44" s="19">
        <f t="shared" si="12"/>
        <v>-89.452999999999989</v>
      </c>
      <c r="EP44" s="19">
        <f t="shared" si="12"/>
        <v>-90.781999999999982</v>
      </c>
      <c r="EQ44" s="19">
        <f t="shared" si="12"/>
        <v>-87.118999999999986</v>
      </c>
      <c r="ER44" s="19">
        <f t="shared" si="12"/>
        <v>-86.322999999999993</v>
      </c>
      <c r="ES44" s="19">
        <f t="shared" si="12"/>
        <v>-87.11099999999999</v>
      </c>
      <c r="ET44" s="19">
        <f t="shared" si="12"/>
        <v>-87.221000000000018</v>
      </c>
      <c r="EU44" s="19">
        <f t="shared" si="12"/>
        <v>-91.183999999999983</v>
      </c>
      <c r="EV44" s="19">
        <f t="shared" si="12"/>
        <v>-94.713000000000008</v>
      </c>
      <c r="EW44" s="19">
        <f t="shared" si="12"/>
        <v>-88.035000000000011</v>
      </c>
      <c r="EX44" s="19">
        <f t="shared" si="12"/>
        <v>-88.95</v>
      </c>
      <c r="EY44" s="19">
        <f t="shared" si="12"/>
        <v>-89.35799999999999</v>
      </c>
      <c r="EZ44" s="19">
        <f t="shared" si="12"/>
        <v>-87</v>
      </c>
      <c r="FA44" s="19">
        <f t="shared" si="12"/>
        <v>-87.652000000000001</v>
      </c>
      <c r="FB44" s="19">
        <f t="shared" si="12"/>
        <v>-88.864999999999995</v>
      </c>
      <c r="FC44" s="19">
        <f t="shared" si="12"/>
        <v>-93.009000000000015</v>
      </c>
      <c r="FD44" s="19">
        <f t="shared" si="12"/>
        <v>-92.651999999999987</v>
      </c>
      <c r="FE44" s="19">
        <f t="shared" si="12"/>
        <v>-94.324000000000012</v>
      </c>
      <c r="FF44" s="19">
        <f t="shared" si="12"/>
        <v>-92.435999999999993</v>
      </c>
      <c r="FG44" s="19">
        <f t="shared" si="12"/>
        <v>-94.301999999999992</v>
      </c>
      <c r="FH44" s="19">
        <f t="shared" si="12"/>
        <v>-95.291999999999987</v>
      </c>
      <c r="FI44" s="19">
        <f t="shared" si="12"/>
        <v>-96.865000000000009</v>
      </c>
      <c r="FJ44" s="19">
        <f t="shared" si="12"/>
        <v>-94.873000000000005</v>
      </c>
      <c r="FK44" s="19">
        <f t="shared" si="12"/>
        <v>-93.808999999999997</v>
      </c>
      <c r="FL44" s="19">
        <f t="shared" si="12"/>
        <v>-92.687000000000012</v>
      </c>
      <c r="FM44" s="19">
        <f t="shared" si="12"/>
        <v>-91.94</v>
      </c>
      <c r="FN44" s="19">
        <f t="shared" si="12"/>
        <v>-86.324000000000012</v>
      </c>
      <c r="FO44" s="19">
        <f t="shared" si="12"/>
        <v>-84.864999999999995</v>
      </c>
      <c r="FP44" s="19">
        <f t="shared" si="12"/>
        <v>-79.12</v>
      </c>
      <c r="FQ44" s="19">
        <f t="shared" si="12"/>
        <v>-83.278999999999996</v>
      </c>
      <c r="FR44" s="19">
        <f t="shared" si="12"/>
        <v>-87.91</v>
      </c>
      <c r="FS44" s="19">
        <f t="shared" si="12"/>
        <v>-90.429000000000016</v>
      </c>
      <c r="FT44" s="19">
        <f t="shared" si="12"/>
        <v>-85.195999999999984</v>
      </c>
      <c r="FU44" s="19">
        <f t="shared" si="12"/>
        <v>-80.900000000000006</v>
      </c>
      <c r="FV44" s="19">
        <f t="shared" si="12"/>
        <v>-76.962000000000003</v>
      </c>
      <c r="FW44" s="19">
        <f t="shared" si="12"/>
        <v>-78.694000000000003</v>
      </c>
      <c r="FX44" s="19">
        <f t="shared" si="12"/>
        <v>-81.728999999999999</v>
      </c>
      <c r="FY44" s="19">
        <f t="shared" si="12"/>
        <v>-84.108000000000004</v>
      </c>
      <c r="FZ44" s="19">
        <f t="shared" si="12"/>
        <v>-82.917999999999992</v>
      </c>
      <c r="GA44" s="19">
        <f t="shared" si="12"/>
        <v>-81.113</v>
      </c>
      <c r="GB44" s="19">
        <f t="shared" si="12"/>
        <v>-84.334000000000003</v>
      </c>
      <c r="GC44" s="19">
        <f t="shared" si="12"/>
        <v>-85.691000000000017</v>
      </c>
      <c r="GD44" s="19">
        <f t="shared" si="12"/>
        <v>-84.058000000000007</v>
      </c>
      <c r="GE44" s="19">
        <f t="shared" si="12"/>
        <v>-86.697999999999993</v>
      </c>
      <c r="GF44" s="19">
        <f t="shared" si="12"/>
        <v>-90.838999999999999</v>
      </c>
      <c r="GG44" s="19">
        <f t="shared" si="12"/>
        <v>-88.9</v>
      </c>
      <c r="GH44" s="19">
        <f t="shared" si="12"/>
        <v>-94.371000000000009</v>
      </c>
      <c r="GI44" s="19">
        <f t="shared" si="12"/>
        <v>-95.328000000000003</v>
      </c>
      <c r="GJ44" s="19">
        <f t="shared" si="12"/>
        <v>-97.326000000000008</v>
      </c>
      <c r="GK44" s="19">
        <f t="shared" si="12"/>
        <v>-96.981000000000009</v>
      </c>
      <c r="GL44" s="19">
        <f t="shared" si="12"/>
        <v>-98.343999999999994</v>
      </c>
      <c r="GM44" s="19">
        <f t="shared" si="12"/>
        <v>-102.34200000000001</v>
      </c>
      <c r="GN44" s="19">
        <f t="shared" si="12"/>
        <v>-103.21399999999998</v>
      </c>
      <c r="GO44" s="19">
        <f t="shared" si="12"/>
        <v>-102.73199999999999</v>
      </c>
      <c r="GP44" s="19">
        <f t="shared" si="12"/>
        <v>-105.462</v>
      </c>
      <c r="GQ44" s="19">
        <f t="shared" si="13"/>
        <v>-105.777</v>
      </c>
      <c r="GR44" s="19">
        <f t="shared" si="13"/>
        <v>-108.04</v>
      </c>
      <c r="GS44" s="19">
        <f t="shared" si="13"/>
        <v>-109.256</v>
      </c>
      <c r="GT44" s="19">
        <f t="shared" si="13"/>
        <v>-114.499</v>
      </c>
      <c r="GU44" s="19">
        <f t="shared" si="13"/>
        <v>-114.37299999999999</v>
      </c>
      <c r="GV44" s="19">
        <f t="shared" si="13"/>
        <v>-113.82299999999999</v>
      </c>
      <c r="GW44" s="19">
        <f t="shared" si="13"/>
        <v>-114.877</v>
      </c>
      <c r="GX44" s="19">
        <f t="shared" si="13"/>
        <v>-115.22699999999999</v>
      </c>
      <c r="GY44" s="19">
        <f t="shared" si="13"/>
        <v>-118.09700000000001</v>
      </c>
      <c r="GZ44" s="19">
        <f t="shared" si="13"/>
        <v>-119.199</v>
      </c>
      <c r="HA44" s="19">
        <f t="shared" si="13"/>
        <v>-117.902</v>
      </c>
      <c r="HB44" s="19">
        <f t="shared" si="13"/>
        <v>-122.15400000000001</v>
      </c>
      <c r="HC44" s="19">
        <f t="shared" si="13"/>
        <v>-121.54699999999998</v>
      </c>
      <c r="HD44" s="19">
        <f t="shared" si="13"/>
        <v>-120.52199999999999</v>
      </c>
      <c r="HE44" s="19">
        <f t="shared" si="13"/>
        <v>-117.26999999999998</v>
      </c>
      <c r="HF44" s="19">
        <f t="shared" si="13"/>
        <v>-120.85699999999999</v>
      </c>
      <c r="HG44" s="19">
        <f t="shared" si="13"/>
        <v>-119.80499999999999</v>
      </c>
      <c r="HH44" s="19">
        <f t="shared" si="13"/>
        <v>-122.03</v>
      </c>
      <c r="HI44" s="19">
        <f t="shared" si="13"/>
        <v>-123.18599999999999</v>
      </c>
      <c r="HJ44" s="19">
        <f t="shared" si="13"/>
        <v>-127.68899999999999</v>
      </c>
      <c r="HK44" s="19">
        <f t="shared" si="13"/>
        <v>-128.61000000000001</v>
      </c>
      <c r="HL44" s="19">
        <f t="shared" si="13"/>
        <v>-129.32100000000003</v>
      </c>
      <c r="HM44" s="19">
        <f t="shared" si="13"/>
        <v>-129.93799999999999</v>
      </c>
      <c r="HN44" s="19">
        <f t="shared" si="13"/>
        <v>-129.33699999999999</v>
      </c>
      <c r="HO44" s="19">
        <f t="shared" si="13"/>
        <v>-132.072</v>
      </c>
      <c r="HP44" s="19">
        <f t="shared" si="13"/>
        <v>-127.01199999999999</v>
      </c>
      <c r="HQ44" s="19">
        <f t="shared" si="13"/>
        <v>-124.91799999999999</v>
      </c>
      <c r="HR44" s="19">
        <f t="shared" si="13"/>
        <v>-126.34299999999999</v>
      </c>
      <c r="HS44" s="19">
        <f t="shared" si="13"/>
        <v>-118.74000000000001</v>
      </c>
      <c r="HT44" s="19">
        <f t="shared" si="13"/>
        <v>-123.84600000000002</v>
      </c>
      <c r="HU44" s="19">
        <f t="shared" si="13"/>
        <v>-121.61699999999999</v>
      </c>
      <c r="HV44" s="19">
        <f t="shared" si="13"/>
        <v>-120.91600000000001</v>
      </c>
      <c r="HW44" s="19">
        <f t="shared" si="13"/>
        <v>-119.59200000000001</v>
      </c>
      <c r="HX44" s="19">
        <f t="shared" si="13"/>
        <v>-119.256</v>
      </c>
      <c r="HY44" s="19">
        <f t="shared" si="13"/>
        <v>-113.428</v>
      </c>
      <c r="HZ44" s="19">
        <f t="shared" si="13"/>
        <v>-113.253</v>
      </c>
      <c r="IA44" s="19">
        <f t="shared" si="13"/>
        <v>-113.19099999999999</v>
      </c>
      <c r="IB44" s="19">
        <f t="shared" si="13"/>
        <v>-111.495</v>
      </c>
      <c r="IC44" s="19">
        <f t="shared" si="13"/>
        <v>-100.27600000000001</v>
      </c>
      <c r="ID44" s="19">
        <f t="shared" si="13"/>
        <v>-98.854000000000013</v>
      </c>
      <c r="IE44" s="19">
        <f t="shared" si="13"/>
        <v>-101.42700000000002</v>
      </c>
      <c r="IF44" s="19">
        <f t="shared" si="13"/>
        <v>-104.17100000000001</v>
      </c>
      <c r="IG44" s="19">
        <f t="shared" si="13"/>
        <v>-99.822999999999993</v>
      </c>
      <c r="IH44" s="19">
        <f t="shared" si="13"/>
        <v>-94.042000000000002</v>
      </c>
      <c r="II44" s="19">
        <f t="shared" si="13"/>
        <v>-98.10499999999999</v>
      </c>
      <c r="IJ44" s="19">
        <f t="shared" si="13"/>
        <v>-93.97</v>
      </c>
      <c r="IK44" s="19">
        <f t="shared" si="13"/>
        <v>-103.185</v>
      </c>
      <c r="IL44" s="19">
        <f t="shared" si="13"/>
        <v>-91.740000000000009</v>
      </c>
      <c r="IM44" s="19">
        <f t="shared" si="13"/>
        <v>-95.284000000000006</v>
      </c>
      <c r="IN44" s="19">
        <f t="shared" si="13"/>
        <v>-97.245999999999995</v>
      </c>
      <c r="IO44" s="19">
        <f t="shared" si="13"/>
        <v>-95.577999999999989</v>
      </c>
      <c r="IP44" s="19">
        <f t="shared" si="13"/>
        <v>-93.451999999999998</v>
      </c>
      <c r="IQ44" s="19">
        <f t="shared" si="13"/>
        <v>-88.192999999999998</v>
      </c>
      <c r="IR44" s="19">
        <f t="shared" si="13"/>
        <v>-81.60199999999999</v>
      </c>
      <c r="IS44" s="19">
        <f t="shared" si="13"/>
        <v>-81.893000000000001</v>
      </c>
      <c r="IT44" s="19">
        <f t="shared" si="13"/>
        <v>-82.179999999999993</v>
      </c>
      <c r="IU44" s="19">
        <f t="shared" si="13"/>
        <v>-82.835000000000008</v>
      </c>
      <c r="IV44" s="19">
        <f t="shared" si="13"/>
        <v>-89.274999999999991</v>
      </c>
      <c r="IW44" s="19">
        <f t="shared" si="13"/>
        <v>-95.715999999999994</v>
      </c>
      <c r="IX44" s="19">
        <f t="shared" si="13"/>
        <v>-99.106000000000009</v>
      </c>
      <c r="IY44" s="19">
        <f t="shared" si="13"/>
        <v>-97.013000000000005</v>
      </c>
      <c r="IZ44" s="19">
        <f t="shared" si="13"/>
        <v>-100.21000000000001</v>
      </c>
      <c r="JA44" s="19">
        <f t="shared" si="13"/>
        <v>-100.57499999999999</v>
      </c>
      <c r="JB44" s="19">
        <f t="shared" si="13"/>
        <v>-100.557</v>
      </c>
      <c r="JC44" s="19">
        <f t="shared" si="14"/>
        <v>-99.897000000000006</v>
      </c>
      <c r="JD44" s="19">
        <f t="shared" si="14"/>
        <v>-103.09699999999999</v>
      </c>
      <c r="JE44" s="19">
        <f t="shared" si="14"/>
        <v>-102.93799999999999</v>
      </c>
      <c r="JF44" s="19">
        <f t="shared" si="14"/>
        <v>-104.29300000000001</v>
      </c>
      <c r="JG44" s="19">
        <f t="shared" si="14"/>
        <v>-108.07100000000001</v>
      </c>
      <c r="JH44" s="19">
        <f t="shared" si="14"/>
        <v>-107.96300000000001</v>
      </c>
      <c r="JI44" s="19">
        <f t="shared" si="14"/>
        <v>-107.334</v>
      </c>
      <c r="JJ44" s="19">
        <f t="shared" si="14"/>
        <v>-109.52600000000001</v>
      </c>
      <c r="JK44" s="19">
        <f t="shared" si="14"/>
        <v>-111.47499999999998</v>
      </c>
      <c r="JL44" s="19">
        <f t="shared" si="14"/>
        <v>-118.899</v>
      </c>
      <c r="JM44" s="19">
        <f t="shared" si="14"/>
        <v>-123.179</v>
      </c>
      <c r="JN44" s="19">
        <f t="shared" si="14"/>
        <v>-127.65499999999999</v>
      </c>
      <c r="JO44" s="19">
        <f t="shared" si="14"/>
        <v>-128.15199999999999</v>
      </c>
      <c r="JP44" s="19">
        <f t="shared" si="14"/>
        <v>-125.92100000000001</v>
      </c>
      <c r="JQ44" s="19">
        <f t="shared" si="14"/>
        <v>-129.18700000000001</v>
      </c>
      <c r="JR44" s="19">
        <f t="shared" si="14"/>
        <v>-128.154</v>
      </c>
      <c r="JS44" s="19">
        <f t="shared" si="14"/>
        <v>-124.919</v>
      </c>
      <c r="JT44" s="19">
        <f t="shared" si="14"/>
        <v>-122.80599999999998</v>
      </c>
      <c r="JU44" s="19">
        <f t="shared" si="14"/>
        <v>-119.173</v>
      </c>
      <c r="JV44" s="19">
        <f t="shared" si="14"/>
        <v>-109.42500000000001</v>
      </c>
      <c r="JW44" s="19">
        <f t="shared" si="14"/>
        <v>-103.584</v>
      </c>
      <c r="JX44" s="19">
        <f t="shared" si="14"/>
        <v>-105.38200000000001</v>
      </c>
      <c r="JY44" s="19">
        <f t="shared" si="14"/>
        <v>-108.846</v>
      </c>
      <c r="JZ44" s="19">
        <f t="shared" si="14"/>
        <v>-106.38300000000001</v>
      </c>
      <c r="KA44" s="19">
        <f t="shared" si="14"/>
        <v>-104.66400000000002</v>
      </c>
      <c r="KB44" s="19">
        <f t="shared" si="14"/>
        <v>-105.58400000000003</v>
      </c>
      <c r="KC44" s="19">
        <f t="shared" si="14"/>
        <v>-101.096</v>
      </c>
      <c r="KD44" s="19">
        <f t="shared" si="14"/>
        <v>-100.75</v>
      </c>
      <c r="KE44" s="19">
        <f t="shared" si="14"/>
        <v>-105.053</v>
      </c>
      <c r="KF44" s="19">
        <f t="shared" si="14"/>
        <v>-110.00299999999999</v>
      </c>
      <c r="KG44" s="19">
        <f t="shared" si="14"/>
        <v>-108.53900000000002</v>
      </c>
      <c r="KH44" s="19">
        <f t="shared" si="14"/>
        <v>-106.90600000000001</v>
      </c>
      <c r="KI44" s="19">
        <f t="shared" si="14"/>
        <v>-105.44</v>
      </c>
      <c r="KJ44" s="19">
        <f t="shared" si="14"/>
        <v>-101.62700000000001</v>
      </c>
      <c r="KK44" s="19">
        <f t="shared" si="14"/>
        <v>-99.573000000000008</v>
      </c>
      <c r="KL44" s="19">
        <f t="shared" si="14"/>
        <v>-99.792000000000002</v>
      </c>
      <c r="KM44" s="19">
        <f t="shared" si="14"/>
        <v>-99.346000000000004</v>
      </c>
      <c r="KN44" s="19">
        <f t="shared" si="14"/>
        <v>-97.236000000000018</v>
      </c>
      <c r="KO44" s="19">
        <f t="shared" si="14"/>
        <v>-96.522999999999996</v>
      </c>
      <c r="KP44" s="19">
        <f t="shared" si="14"/>
        <v>-102.82300000000001</v>
      </c>
      <c r="KQ44" s="19">
        <f t="shared" si="14"/>
        <v>-107.70400000000001</v>
      </c>
      <c r="KR44" s="19">
        <f t="shared" si="14"/>
        <v>-103.73799999999999</v>
      </c>
      <c r="KS44" s="19">
        <f t="shared" si="14"/>
        <v>-101.70000000000002</v>
      </c>
      <c r="KT44" s="19">
        <f t="shared" si="14"/>
        <v>-101.511</v>
      </c>
      <c r="KU44" s="19">
        <f t="shared" si="14"/>
        <v>-104.03999999999999</v>
      </c>
      <c r="KV44" s="19">
        <f t="shared" si="14"/>
        <v>-104.34399999999999</v>
      </c>
      <c r="KW44" s="19">
        <f t="shared" si="14"/>
        <v>-104.348</v>
      </c>
      <c r="KX44" s="19">
        <f t="shared" si="14"/>
        <v>-106.72000000000001</v>
      </c>
      <c r="KY44" s="19">
        <f t="shared" si="14"/>
        <v>-103.206</v>
      </c>
      <c r="KZ44" s="19">
        <f t="shared" si="14"/>
        <v>-104.006</v>
      </c>
      <c r="LA44" s="19">
        <f t="shared" si="14"/>
        <v>-101.16000000000001</v>
      </c>
      <c r="LB44" s="19">
        <f t="shared" si="14"/>
        <v>-102.34099999999998</v>
      </c>
      <c r="LC44" s="19">
        <f t="shared" si="14"/>
        <v>-105.117</v>
      </c>
      <c r="LD44" s="19">
        <f t="shared" si="14"/>
        <v>-104.87199999999999</v>
      </c>
      <c r="LE44" s="19">
        <f t="shared" si="14"/>
        <v>-108.756</v>
      </c>
      <c r="LF44" s="19">
        <f t="shared" si="14"/>
        <v>-107.94200000000001</v>
      </c>
      <c r="LG44" s="19">
        <f t="shared" si="14"/>
        <v>-106.83300000000003</v>
      </c>
      <c r="LH44" s="19">
        <f t="shared" si="14"/>
        <v>-106.684</v>
      </c>
      <c r="LI44" s="19">
        <f t="shared" si="14"/>
        <v>-105.65799999999999</v>
      </c>
      <c r="LJ44" s="19">
        <f t="shared" si="14"/>
        <v>-106.86700000000002</v>
      </c>
      <c r="LK44" s="19">
        <f t="shared" si="14"/>
        <v>-106.37800000000001</v>
      </c>
      <c r="LL44" s="19">
        <f t="shared" si="14"/>
        <v>-111.51900000000001</v>
      </c>
      <c r="LM44" s="19">
        <f t="shared" si="14"/>
        <v>-112.25999999999999</v>
      </c>
      <c r="LN44" s="19">
        <f t="shared" si="14"/>
        <v>-116.47999999999999</v>
      </c>
      <c r="LO44" s="19">
        <f t="shared" si="15"/>
        <v>-110.596</v>
      </c>
      <c r="LP44" s="19">
        <f t="shared" si="15"/>
        <v>-108.471</v>
      </c>
      <c r="LQ44" s="19">
        <f t="shared" si="15"/>
        <v>-102.97000000000003</v>
      </c>
      <c r="LR44" s="19">
        <f t="shared" si="15"/>
        <v>-99.72399999999999</v>
      </c>
      <c r="LS44" s="19">
        <f t="shared" si="15"/>
        <v>-100.56900000000002</v>
      </c>
      <c r="LT44" s="19">
        <f t="shared" si="15"/>
        <v>-99.507000000000005</v>
      </c>
      <c r="LU44" s="19">
        <f t="shared" si="15"/>
        <v>-100.80699999999999</v>
      </c>
      <c r="LV44" s="19">
        <f t="shared" si="15"/>
        <v>-105.19400000000002</v>
      </c>
      <c r="LW44" s="19">
        <f t="shared" si="15"/>
        <v>-106.28</v>
      </c>
      <c r="LX44" s="19">
        <f t="shared" si="15"/>
        <v>-105.99699999999999</v>
      </c>
      <c r="LY44" s="19">
        <f t="shared" si="15"/>
        <v>-115.15800000000002</v>
      </c>
      <c r="LZ44" s="19">
        <f t="shared" si="15"/>
        <v>-114.58900000000003</v>
      </c>
      <c r="MA44" s="19">
        <f t="shared" si="15"/>
        <v>-110.30700000000002</v>
      </c>
      <c r="MB44" s="19">
        <f t="shared" si="15"/>
        <v>-109.49700000000001</v>
      </c>
      <c r="MC44" s="19">
        <f t="shared" si="15"/>
        <v>-106.042</v>
      </c>
      <c r="MD44" s="19">
        <f t="shared" si="15"/>
        <v>-106.85899999999998</v>
      </c>
      <c r="ME44" s="19">
        <f t="shared" si="15"/>
        <v>-106.16900000000001</v>
      </c>
      <c r="MF44" s="19">
        <f t="shared" si="15"/>
        <v>-106.17699999999999</v>
      </c>
      <c r="MG44" s="19">
        <f t="shared" si="15"/>
        <v>-108.12899999999999</v>
      </c>
      <c r="MH44" s="19">
        <f t="shared" si="15"/>
        <v>-106.52799999999996</v>
      </c>
      <c r="MI44" s="19">
        <f t="shared" si="15"/>
        <v>-108.79900000000004</v>
      </c>
      <c r="MJ44" s="19">
        <f t="shared" si="15"/>
        <v>-102.30599999999998</v>
      </c>
      <c r="MK44" s="19">
        <f t="shared" si="15"/>
        <v>-100.142</v>
      </c>
      <c r="ML44" s="19">
        <f t="shared" si="15"/>
        <v>-97.475000000000023</v>
      </c>
      <c r="MM44" s="19">
        <f t="shared" si="15"/>
        <v>-93.716999999999985</v>
      </c>
      <c r="MN44" s="19">
        <f t="shared" si="15"/>
        <v>-88.183000000000021</v>
      </c>
      <c r="MO44" s="19">
        <f t="shared" si="15"/>
        <v>-85.010000000000019</v>
      </c>
      <c r="MP44" s="19">
        <f t="shared" si="15"/>
        <v>-81.302000000000021</v>
      </c>
      <c r="MQ44" s="19">
        <f t="shared" si="15"/>
        <v>-81.224999999999994</v>
      </c>
      <c r="MR44" s="19">
        <f t="shared" si="15"/>
        <v>-83.744</v>
      </c>
      <c r="MS44" s="19">
        <f t="shared" si="15"/>
        <v>-87.697000000000003</v>
      </c>
      <c r="MT44" s="19">
        <f t="shared" si="15"/>
        <v>-89.875000000000028</v>
      </c>
      <c r="MU44" s="19">
        <f t="shared" si="15"/>
        <v>-91.836000000000013</v>
      </c>
      <c r="MV44" s="19">
        <f t="shared" si="15"/>
        <v>-96.577999999999975</v>
      </c>
      <c r="MW44" s="19">
        <f t="shared" si="15"/>
        <v>-100.40700000000001</v>
      </c>
      <c r="MX44" s="19">
        <f t="shared" si="15"/>
        <v>-104.52599999999998</v>
      </c>
      <c r="MY44" s="19">
        <f t="shared" si="15"/>
        <v>-110.45999999999998</v>
      </c>
      <c r="MZ44" s="19">
        <f t="shared" si="15"/>
        <v>-109.68899999999999</v>
      </c>
      <c r="NA44" s="19">
        <f t="shared" si="15"/>
        <v>-111.137</v>
      </c>
      <c r="NB44" s="19">
        <f t="shared" si="15"/>
        <v>-116.36699999999996</v>
      </c>
      <c r="NC44" s="19">
        <f t="shared" si="15"/>
        <v>-124.33600000000001</v>
      </c>
      <c r="ND44" s="19">
        <f t="shared" si="15"/>
        <v>-115.88200000000001</v>
      </c>
      <c r="NE44" s="19">
        <f t="shared" si="15"/>
        <v>-115.66399999999999</v>
      </c>
      <c r="NF44" s="19">
        <f t="shared" si="15"/>
        <v>-115.19799999999998</v>
      </c>
      <c r="NG44" s="19">
        <f t="shared" si="15"/>
        <v>-114.49499999999998</v>
      </c>
      <c r="NH44" s="19">
        <f t="shared" si="15"/>
        <v>-112.10999999999999</v>
      </c>
      <c r="NI44" s="19">
        <f t="shared" si="15"/>
        <v>-109.74499999999998</v>
      </c>
      <c r="NJ44" s="19">
        <f t="shared" si="15"/>
        <v>-115.20399999999998</v>
      </c>
      <c r="NK44" s="19">
        <f t="shared" si="15"/>
        <v>-124.25</v>
      </c>
      <c r="NL44" s="19">
        <f t="shared" si="15"/>
        <v>-126.28899999999999</v>
      </c>
      <c r="NM44" s="19">
        <f t="shared" si="15"/>
        <v>-122.23599999999999</v>
      </c>
      <c r="NN44" s="19">
        <f t="shared" si="15"/>
        <v>-122.31799999999998</v>
      </c>
      <c r="NO44" s="19">
        <f t="shared" si="15"/>
        <v>-118.06200000000001</v>
      </c>
      <c r="NP44" s="19">
        <f t="shared" si="15"/>
        <v>-117.71699999999998</v>
      </c>
      <c r="NQ44" s="19">
        <f t="shared" si="15"/>
        <v>-123.221</v>
      </c>
      <c r="NR44" s="19">
        <f t="shared" si="15"/>
        <v>-122.815</v>
      </c>
      <c r="NS44" s="19">
        <f t="shared" si="15"/>
        <v>-120.65899999999999</v>
      </c>
      <c r="NT44" s="19">
        <f t="shared" si="15"/>
        <v>-97.94</v>
      </c>
      <c r="NU44" s="19">
        <f t="shared" si="15"/>
        <v>-92.392000000000053</v>
      </c>
      <c r="NV44" s="19">
        <f t="shared" si="15"/>
        <v>-89.824999999999989</v>
      </c>
      <c r="NW44" s="19">
        <f t="shared" si="15"/>
        <v>-87.115999999999985</v>
      </c>
      <c r="NX44" s="19">
        <f t="shared" si="15"/>
        <v>-98.168999999999983</v>
      </c>
      <c r="NY44" s="19">
        <f t="shared" si="15"/>
        <v>-98.219000000000051</v>
      </c>
      <c r="NZ44" s="19">
        <f t="shared" si="15"/>
        <v>-99.274000000000001</v>
      </c>
      <c r="OA44" s="19">
        <f t="shared" si="16"/>
        <v>-96.374000000000024</v>
      </c>
      <c r="OB44" s="19">
        <f t="shared" si="16"/>
        <v>-95.150000000000034</v>
      </c>
      <c r="OC44" s="19">
        <f t="shared" si="16"/>
        <v>-99.784000000000049</v>
      </c>
      <c r="OD44" s="19">
        <f t="shared" si="16"/>
        <v>-103.90399999999997</v>
      </c>
      <c r="OE44" s="19">
        <f t="shared" si="16"/>
        <v>-105.66499999999999</v>
      </c>
      <c r="OF44" s="19">
        <f t="shared" si="16"/>
        <v>-101.86400000000003</v>
      </c>
      <c r="OG44" s="19">
        <f t="shared" si="16"/>
        <v>-105.15199999999999</v>
      </c>
      <c r="OH44" s="19">
        <f t="shared" si="16"/>
        <v>-104.98899999999998</v>
      </c>
      <c r="OI44" s="19">
        <f t="shared" si="16"/>
        <v>-109.70400000000004</v>
      </c>
      <c r="OJ44" s="19">
        <f t="shared" si="16"/>
        <v>-86.09899999999999</v>
      </c>
      <c r="OK44" s="19">
        <f t="shared" si="16"/>
        <v>-61.918999999999983</v>
      </c>
      <c r="OL44" s="19">
        <f t="shared" si="16"/>
        <v>-37.512</v>
      </c>
      <c r="OM44" s="19">
        <f t="shared" si="16"/>
        <v>-41.379000000000019</v>
      </c>
      <c r="ON44" s="19">
        <f t="shared" si="16"/>
        <v>-42.664999999999964</v>
      </c>
      <c r="OO44" s="19">
        <f t="shared" si="16"/>
        <v>-49.341000000000008</v>
      </c>
      <c r="OP44" s="19">
        <f t="shared" si="16"/>
        <v>-58.43100000000004</v>
      </c>
      <c r="OQ44" s="19">
        <f t="shared" si="16"/>
        <v>-59.033000000000015</v>
      </c>
      <c r="OR44" s="19">
        <f t="shared" si="16"/>
        <v>-47.97199999999998</v>
      </c>
      <c r="OS44" s="19">
        <f t="shared" si="16"/>
        <v>-58.65300000000002</v>
      </c>
      <c r="OT44" s="19">
        <f t="shared" si="16"/>
        <v>-59.110000000000014</v>
      </c>
      <c r="OU44" s="19">
        <f t="shared" si="16"/>
        <v>-63.44199999999995</v>
      </c>
      <c r="OV44" s="19">
        <f t="shared" si="16"/>
        <v>-59.827999999999975</v>
      </c>
      <c r="OW44" s="19">
        <f t="shared" si="16"/>
        <v>-57.288000000000011</v>
      </c>
      <c r="OX44" s="19">
        <f t="shared" si="16"/>
        <v>-50.956000000000017</v>
      </c>
      <c r="OY44" s="19">
        <f t="shared" si="16"/>
        <v>-45.088000000000022</v>
      </c>
      <c r="OZ44" s="19">
        <f t="shared" si="16"/>
        <v>-36.537000000000035</v>
      </c>
      <c r="PA44" s="19">
        <f t="shared" si="16"/>
        <v>-57.940999999999974</v>
      </c>
      <c r="PB44" s="19">
        <f t="shared" si="16"/>
        <v>-65.33899999999997</v>
      </c>
      <c r="PC44" s="19">
        <f t="shared" si="16"/>
        <v>-70.069000000000017</v>
      </c>
      <c r="PD44" s="19">
        <f t="shared" si="16"/>
        <v>-70.248999999999995</v>
      </c>
      <c r="PE44" s="19">
        <f t="shared" si="16"/>
        <v>-84.230000000000018</v>
      </c>
      <c r="PF44" s="19">
        <f t="shared" si="16"/>
        <v>-89.955999999999989</v>
      </c>
      <c r="PG44" s="19">
        <f t="shared" si="16"/>
        <v>-95.879999999999967</v>
      </c>
      <c r="PH44" s="19">
        <f t="shared" si="16"/>
        <v>-92.91500000000002</v>
      </c>
      <c r="PI44" s="19">
        <f t="shared" si="16"/>
        <v>-93.63</v>
      </c>
      <c r="PJ44" s="19">
        <f t="shared" si="16"/>
        <v>-92.999999999999972</v>
      </c>
      <c r="PK44" s="19">
        <f t="shared" si="16"/>
        <v>-93.387</v>
      </c>
      <c r="PL44" s="19">
        <f t="shared" si="16"/>
        <v>-92.012999999999977</v>
      </c>
      <c r="PM44" s="19">
        <f t="shared" si="16"/>
        <v>-92.318999999999988</v>
      </c>
      <c r="PN44" s="19">
        <f t="shared" si="16"/>
        <v>-92.377999999999986</v>
      </c>
      <c r="PO44" s="19">
        <f t="shared" si="16"/>
        <v>-85.911000000000001</v>
      </c>
      <c r="PP44" s="19">
        <f t="shared" si="16"/>
        <v>-84.835000000000008</v>
      </c>
      <c r="PQ44" s="19">
        <f t="shared" si="16"/>
        <v>-88.920000000000016</v>
      </c>
      <c r="PR44" s="19">
        <f t="shared" si="16"/>
        <v>-90.992000000000019</v>
      </c>
      <c r="PS44" s="19">
        <f t="shared" si="16"/>
        <v>-94.822999999999979</v>
      </c>
      <c r="PT44" s="19">
        <f t="shared" si="16"/>
        <v>-97.299000000000035</v>
      </c>
      <c r="PU44" s="19">
        <f t="shared" si="16"/>
        <v>-98.678999999999974</v>
      </c>
      <c r="PV44" s="19">
        <f t="shared" si="16"/>
        <v>-95.581999999999994</v>
      </c>
      <c r="PW44" s="19">
        <f t="shared" si="16"/>
        <v>-98.735000000000014</v>
      </c>
      <c r="PX44" s="19">
        <f t="shared" si="16"/>
        <v>-99.062000000000012</v>
      </c>
      <c r="PY44" s="19">
        <f t="shared" si="16"/>
        <v>-95.135999999999996</v>
      </c>
      <c r="PZ44" s="19">
        <f t="shared" si="16"/>
        <v>-94.091000000000037</v>
      </c>
      <c r="QA44" s="19">
        <f t="shared" si="16"/>
        <v>-94.588000000000022</v>
      </c>
      <c r="QB44" s="19">
        <f t="shared" si="16"/>
        <v>-90.253000000000014</v>
      </c>
      <c r="QC44" s="19">
        <f t="shared" si="16"/>
        <v>-93.347000000000008</v>
      </c>
      <c r="QD44" s="19">
        <f t="shared" si="16"/>
        <v>-92.967999999999989</v>
      </c>
      <c r="QE44" s="19">
        <f t="shared" si="16"/>
        <v>-94.829000000000036</v>
      </c>
      <c r="QF44" s="19">
        <f t="shared" si="16"/>
        <v>-95.387</v>
      </c>
      <c r="QG44" s="19">
        <f t="shared" si="16"/>
        <v>-99.412000000000006</v>
      </c>
      <c r="QH44" s="19">
        <f t="shared" si="16"/>
        <v>-100.92399999999998</v>
      </c>
      <c r="QI44" s="19">
        <f t="shared" si="16"/>
        <v>-101.70299999999997</v>
      </c>
      <c r="QJ44" s="19">
        <f t="shared" si="16"/>
        <v>-103.05899999999997</v>
      </c>
      <c r="QK44" s="19">
        <f t="shared" si="16"/>
        <v>-103.53100000000003</v>
      </c>
      <c r="QL44" s="19">
        <f t="shared" si="16"/>
        <v>-101.065</v>
      </c>
      <c r="QM44" s="19">
        <f t="shared" si="17"/>
        <v>-99.635000000000019</v>
      </c>
      <c r="QN44" s="19">
        <f t="shared" si="17"/>
        <v>-100.18199999999999</v>
      </c>
      <c r="QO44" s="19">
        <f t="shared" si="17"/>
        <v>-107.21499999999997</v>
      </c>
      <c r="QP44" s="19">
        <f t="shared" si="17"/>
        <v>-110.173</v>
      </c>
      <c r="QQ44" s="19">
        <f t="shared" si="17"/>
        <v>-109.64500000000004</v>
      </c>
      <c r="QR44" s="19">
        <f t="shared" si="17"/>
        <v>-109.268</v>
      </c>
      <c r="QS44" s="19">
        <f t="shared" si="17"/>
        <v>-108.517</v>
      </c>
      <c r="QT44" s="19">
        <f t="shared" si="17"/>
        <v>-110.36100000000002</v>
      </c>
      <c r="QU44" s="19">
        <f t="shared" si="17"/>
        <v>-110.637</v>
      </c>
      <c r="QV44" s="19">
        <f t="shared" si="17"/>
        <v>-108.78299999999999</v>
      </c>
      <c r="QW44" s="19">
        <f t="shared" si="17"/>
        <v>-103.35899999999998</v>
      </c>
      <c r="QX44" s="19">
        <f t="shared" si="17"/>
        <v>-90.744</v>
      </c>
      <c r="QY44" s="19">
        <f t="shared" si="17"/>
        <v>-87.168999999999983</v>
      </c>
      <c r="QZ44" s="19">
        <f t="shared" si="17"/>
        <v>-83.128999999999991</v>
      </c>
      <c r="RA44" s="19">
        <f t="shared" si="17"/>
        <v>-83.013999999999982</v>
      </c>
      <c r="RB44" s="19">
        <f t="shared" si="17"/>
        <v>-78.288000000000011</v>
      </c>
      <c r="RC44" s="19">
        <f t="shared" si="17"/>
        <v>-80.751000000000005</v>
      </c>
      <c r="RD44" s="19">
        <f t="shared" si="17"/>
        <v>-82.576999999999998</v>
      </c>
      <c r="RE44" s="19">
        <f t="shared" si="17"/>
        <v>-84.344000000000023</v>
      </c>
      <c r="RF44" s="19">
        <f t="shared" si="17"/>
        <v>-87.47</v>
      </c>
      <c r="RG44" s="19">
        <f t="shared" si="17"/>
        <v>-85.686000000000007</v>
      </c>
      <c r="RH44" s="19">
        <f t="shared" si="17"/>
        <v>-86.619</v>
      </c>
      <c r="RI44" s="19">
        <f t="shared" si="17"/>
        <v>-81.178000000000026</v>
      </c>
      <c r="RJ44" s="19">
        <f t="shared" si="17"/>
        <v>-85.38</v>
      </c>
      <c r="RK44" s="19">
        <f t="shared" si="17"/>
        <v>-87.008999999999986</v>
      </c>
      <c r="RL44" s="19">
        <f t="shared" si="17"/>
        <v>-83.425000000000011</v>
      </c>
      <c r="RM44" s="19">
        <f t="shared" si="17"/>
        <v>-81.870999999999981</v>
      </c>
      <c r="RN44" s="19">
        <f t="shared" si="17"/>
        <v>-78.398000000000025</v>
      </c>
      <c r="RO44" s="19">
        <f t="shared" si="17"/>
        <v>-77.761000000000024</v>
      </c>
      <c r="RP44" s="19">
        <f t="shared" si="17"/>
        <v>-79.435000000000002</v>
      </c>
      <c r="RQ44" s="19">
        <f t="shared" si="17"/>
        <v>-80.22</v>
      </c>
      <c r="RR44" s="19">
        <f t="shared" si="17"/>
        <v>-88.271000000000015</v>
      </c>
      <c r="RS44" s="19">
        <f t="shared" si="17"/>
        <v>-91.832000000000022</v>
      </c>
      <c r="RT44" s="19">
        <f t="shared" si="17"/>
        <v>-99.422999999999973</v>
      </c>
      <c r="RU44" s="19">
        <f t="shared" si="17"/>
        <v>-102.751</v>
      </c>
      <c r="RV44" s="19">
        <f t="shared" si="17"/>
        <v>-101.85300000000001</v>
      </c>
      <c r="RW44" s="19">
        <f t="shared" si="17"/>
        <v>-104.08500000000001</v>
      </c>
      <c r="RX44" s="19">
        <f t="shared" si="17"/>
        <v>-105.22100000000003</v>
      </c>
      <c r="RY44" s="19">
        <f t="shared" si="17"/>
        <v>-105.066</v>
      </c>
      <c r="RZ44" s="19">
        <f t="shared" si="17"/>
        <v>-104.08799999999999</v>
      </c>
      <c r="SA44" s="19">
        <f t="shared" si="17"/>
        <v>-105.31700000000001</v>
      </c>
      <c r="SB44" s="19">
        <f t="shared" si="17"/>
        <v>-105.20099999999999</v>
      </c>
      <c r="SC44" s="19">
        <f t="shared" si="17"/>
        <v>-107.12200000000001</v>
      </c>
      <c r="SD44" s="19">
        <f t="shared" si="17"/>
        <v>-108.50899999999999</v>
      </c>
      <c r="SE44" s="19">
        <f t="shared" si="17"/>
        <v>-107.11399999999998</v>
      </c>
      <c r="SF44" s="19">
        <f t="shared" si="17"/>
        <v>-104.58500000000001</v>
      </c>
      <c r="SG44" s="19">
        <f t="shared" si="17"/>
        <v>-103.88199999999998</v>
      </c>
      <c r="SH44" s="19">
        <f t="shared" si="17"/>
        <v>-103.626</v>
      </c>
      <c r="SI44" s="19">
        <f t="shared" si="17"/>
        <v>-109.428</v>
      </c>
      <c r="SJ44" s="19">
        <f t="shared" si="17"/>
        <v>-113.393</v>
      </c>
      <c r="SK44" s="19">
        <f t="shared" si="17"/>
        <v>-114.69700000000003</v>
      </c>
      <c r="SL44" s="19">
        <f t="shared" si="17"/>
        <v>-114.79500000000002</v>
      </c>
      <c r="SM44" s="19">
        <f t="shared" si="17"/>
        <v>-116.03499999999997</v>
      </c>
      <c r="SN44" s="19">
        <f t="shared" si="17"/>
        <v>-113.125</v>
      </c>
      <c r="SO44" s="19">
        <f t="shared" si="17"/>
        <v>-120.30199999999999</v>
      </c>
      <c r="SP44" s="19">
        <f t="shared" si="17"/>
        <v>-120.91299999999998</v>
      </c>
      <c r="SQ44" s="19">
        <f t="shared" si="17"/>
        <v>-127.58600000000001</v>
      </c>
    </row>
    <row r="45" spans="1:514" x14ac:dyDescent="0.25">
      <c r="A45" s="2">
        <f t="shared" ref="A45:A51" si="18">A44+1</f>
        <v>3</v>
      </c>
      <c r="B45" s="12" t="str">
        <f t="shared" si="9"/>
        <v>REPSM 3 3/4 PERP nc-26</v>
      </c>
      <c r="C45" s="12" t="str">
        <f t="shared" ref="C45:C46" si="19">$B$43&amp;"-"&amp;B45</f>
        <v>REPSM 3 7/8 PERP nc-21-REPSM 3 3/4 PERP nc-26</v>
      </c>
      <c r="F45" s="19">
        <f t="shared" ref="F45:BQ46" ca="1" si="20">F$25-F27</f>
        <v>-130.51700000000005</v>
      </c>
      <c r="G45" s="19">
        <f t="shared" si="20"/>
        <v>-139.66399999999999</v>
      </c>
      <c r="H45" s="19">
        <f t="shared" si="20"/>
        <v>-151.11900000000003</v>
      </c>
      <c r="I45" s="19">
        <f t="shared" si="20"/>
        <v>-147.959</v>
      </c>
      <c r="J45" s="19">
        <f t="shared" si="20"/>
        <v>-146.274</v>
      </c>
      <c r="K45" s="19">
        <f t="shared" si="20"/>
        <v>-151.02800000000002</v>
      </c>
      <c r="L45" s="19">
        <f t="shared" si="20"/>
        <v>-146.529</v>
      </c>
      <c r="M45" s="19">
        <f t="shared" si="20"/>
        <v>-142.50200000000001</v>
      </c>
      <c r="N45" s="19">
        <f t="shared" si="20"/>
        <v>-152.846</v>
      </c>
      <c r="O45" s="19">
        <f t="shared" si="20"/>
        <v>-144.73900000000003</v>
      </c>
      <c r="P45" s="19">
        <f t="shared" si="20"/>
        <v>-139.74200000000002</v>
      </c>
      <c r="Q45" s="19">
        <f t="shared" si="20"/>
        <v>-131.22800000000001</v>
      </c>
      <c r="R45" s="19">
        <f t="shared" si="20"/>
        <v>-127.839</v>
      </c>
      <c r="S45" s="19">
        <f t="shared" si="20"/>
        <v>-119.411</v>
      </c>
      <c r="T45" s="19">
        <f t="shared" si="20"/>
        <v>-125.005</v>
      </c>
      <c r="U45" s="19">
        <f t="shared" si="20"/>
        <v>-123.99599999999998</v>
      </c>
      <c r="V45" s="19">
        <f t="shared" si="20"/>
        <v>-109.80600000000004</v>
      </c>
      <c r="W45" s="19">
        <f t="shared" si="20"/>
        <v>-101.66999999999999</v>
      </c>
      <c r="X45" s="19">
        <f t="shared" si="20"/>
        <v>-81.914999999999964</v>
      </c>
      <c r="Y45" s="19">
        <f t="shared" si="20"/>
        <v>-109.19500000000002</v>
      </c>
      <c r="Z45" s="19">
        <f t="shared" si="20"/>
        <v>-129.83100000000002</v>
      </c>
      <c r="AA45" s="19">
        <f t="shared" si="20"/>
        <v>234.334</v>
      </c>
      <c r="AB45" s="19">
        <f t="shared" si="20"/>
        <v>246.66399999999999</v>
      </c>
      <c r="AC45" s="19">
        <f t="shared" si="20"/>
        <v>386.21300000000002</v>
      </c>
      <c r="AD45" s="19">
        <f t="shared" si="20"/>
        <v>375.21</v>
      </c>
      <c r="AE45" s="19">
        <f t="shared" si="20"/>
        <v>303.09100000000001</v>
      </c>
      <c r="AF45" s="19">
        <f t="shared" si="20"/>
        <v>274.423</v>
      </c>
      <c r="AG45" s="19">
        <f t="shared" si="20"/>
        <v>298.44600000000003</v>
      </c>
      <c r="AH45" s="19">
        <f t="shared" si="20"/>
        <v>325.642</v>
      </c>
      <c r="AI45" s="19">
        <f t="shared" si="20"/>
        <v>375.52300000000002</v>
      </c>
      <c r="AJ45" s="19">
        <f t="shared" si="20"/>
        <v>385.23</v>
      </c>
      <c r="AK45" s="19">
        <f t="shared" si="20"/>
        <v>432.53699999999998</v>
      </c>
      <c r="AL45" s="19">
        <f t="shared" si="20"/>
        <v>488.64699999999999</v>
      </c>
      <c r="AM45" s="19">
        <f t="shared" si="20"/>
        <v>601.23699999999997</v>
      </c>
      <c r="AN45" s="19">
        <f t="shared" si="20"/>
        <v>651.649</v>
      </c>
      <c r="AO45" s="19">
        <f t="shared" si="20"/>
        <v>643.57799999999997</v>
      </c>
      <c r="AP45" s="19">
        <f t="shared" si="20"/>
        <v>616.91700000000003</v>
      </c>
      <c r="AQ45" s="19">
        <f t="shared" si="20"/>
        <v>598.93700000000001</v>
      </c>
      <c r="AR45" s="19">
        <f t="shared" si="20"/>
        <v>599.66499999999996</v>
      </c>
      <c r="AS45" s="19">
        <f t="shared" si="20"/>
        <v>614.02700000000004</v>
      </c>
      <c r="AT45" s="19">
        <f t="shared" si="20"/>
        <v>603.86300000000006</v>
      </c>
      <c r="AU45" s="19">
        <f t="shared" si="20"/>
        <v>608</v>
      </c>
      <c r="AV45" s="19">
        <f t="shared" si="20"/>
        <v>612.72500000000002</v>
      </c>
      <c r="AW45" s="19">
        <f t="shared" si="20"/>
        <v>636.11199999999997</v>
      </c>
      <c r="AX45" s="19">
        <f t="shared" si="20"/>
        <v>581.78399999999999</v>
      </c>
      <c r="AY45" s="19">
        <f t="shared" si="20"/>
        <v>575.13400000000001</v>
      </c>
      <c r="AZ45" s="19">
        <f t="shared" si="20"/>
        <v>560.91999999999996</v>
      </c>
      <c r="BA45" s="19">
        <f t="shared" si="20"/>
        <v>561.23599999999999</v>
      </c>
      <c r="BB45" s="19">
        <f t="shared" si="20"/>
        <v>588.07899999999995</v>
      </c>
      <c r="BC45" s="19">
        <f t="shared" si="20"/>
        <v>615.72799999999995</v>
      </c>
      <c r="BD45" s="19">
        <f t="shared" si="20"/>
        <v>707.31600000000003</v>
      </c>
      <c r="BE45" s="19">
        <f t="shared" si="20"/>
        <v>689.32399999999996</v>
      </c>
      <c r="BF45" s="19">
        <f t="shared" si="20"/>
        <v>518.17899999999997</v>
      </c>
      <c r="BG45" s="19">
        <f t="shared" si="20"/>
        <v>391.245</v>
      </c>
      <c r="BH45" s="19">
        <f t="shared" si="20"/>
        <v>385.99099999999999</v>
      </c>
      <c r="BI45" s="19">
        <f t="shared" si="20"/>
        <v>349.25200000000001</v>
      </c>
      <c r="BJ45" s="19">
        <f t="shared" si="20"/>
        <v>334.66500000000002</v>
      </c>
      <c r="BK45" s="19">
        <f t="shared" si="20"/>
        <v>466.90100000000001</v>
      </c>
      <c r="BL45" s="19">
        <f t="shared" si="20"/>
        <v>596.14499999999998</v>
      </c>
      <c r="BM45" s="19">
        <f t="shared" si="20"/>
        <v>633.86099999999999</v>
      </c>
      <c r="BN45" s="19">
        <f t="shared" si="20"/>
        <v>742.75800000000004</v>
      </c>
      <c r="BO45" s="19">
        <f t="shared" si="20"/>
        <v>759.101</v>
      </c>
      <c r="BP45" s="19">
        <f t="shared" si="20"/>
        <v>749.42100000000005</v>
      </c>
      <c r="BQ45" s="19">
        <f t="shared" si="20"/>
        <v>744.48400000000004</v>
      </c>
      <c r="BR45" s="19">
        <f t="shared" si="10"/>
        <v>744.80899999999997</v>
      </c>
      <c r="BS45" s="19">
        <f t="shared" si="11"/>
        <v>743.73400000000004</v>
      </c>
      <c r="BT45" s="19">
        <f t="shared" si="11"/>
        <v>709.84799999999996</v>
      </c>
      <c r="BU45" s="19">
        <f t="shared" si="11"/>
        <v>772.50699999999995</v>
      </c>
      <c r="BV45" s="19">
        <f t="shared" si="11"/>
        <v>819.96299999999997</v>
      </c>
      <c r="BW45" s="19">
        <f t="shared" si="11"/>
        <v>1114.6220000000001</v>
      </c>
      <c r="BX45" s="19">
        <f t="shared" si="11"/>
        <v>1151.009</v>
      </c>
      <c r="BY45" s="19">
        <f t="shared" si="11"/>
        <v>1116.8009999999999</v>
      </c>
      <c r="BZ45" s="19">
        <f t="shared" si="11"/>
        <v>1165.181</v>
      </c>
      <c r="CA45" s="19">
        <f t="shared" si="11"/>
        <v>1098.0029999999999</v>
      </c>
      <c r="CB45" s="19">
        <f t="shared" si="11"/>
        <v>817.01900000000001</v>
      </c>
      <c r="CC45" s="19">
        <f t="shared" si="11"/>
        <v>666.38199999999995</v>
      </c>
      <c r="CD45" s="19">
        <f t="shared" si="11"/>
        <v>529.31399999999996</v>
      </c>
      <c r="CE45" s="19">
        <f t="shared" si="11"/>
        <v>485.69499999999999</v>
      </c>
      <c r="CF45" s="19">
        <f t="shared" si="11"/>
        <v>276.887</v>
      </c>
      <c r="CG45" s="19">
        <f t="shared" si="11"/>
        <v>267.72500000000002</v>
      </c>
      <c r="CH45" s="19">
        <f t="shared" si="11"/>
        <v>358.089</v>
      </c>
      <c r="CI45" s="19">
        <f t="shared" si="11"/>
        <v>171.11500000000001</v>
      </c>
      <c r="CJ45" s="19">
        <f t="shared" si="11"/>
        <v>124.241</v>
      </c>
      <c r="CK45" s="19">
        <f t="shared" si="11"/>
        <v>106.316</v>
      </c>
      <c r="CL45" s="19">
        <f t="shared" si="11"/>
        <v>116.099</v>
      </c>
      <c r="CM45" s="19">
        <f t="shared" si="11"/>
        <v>138.63800000000001</v>
      </c>
      <c r="CN45" s="19">
        <f t="shared" si="11"/>
        <v>141.75399999999999</v>
      </c>
      <c r="CO45" s="19">
        <f t="shared" si="11"/>
        <v>106.49299999999999</v>
      </c>
      <c r="CP45" s="19">
        <f t="shared" si="11"/>
        <v>91.713999999999999</v>
      </c>
      <c r="CQ45" s="19">
        <f t="shared" si="11"/>
        <v>84.537000000000006</v>
      </c>
      <c r="CR45" s="19">
        <f t="shared" si="11"/>
        <v>76.551000000000002</v>
      </c>
      <c r="CS45" s="19">
        <f t="shared" si="11"/>
        <v>57.756</v>
      </c>
      <c r="CT45" s="19">
        <f t="shared" si="11"/>
        <v>57.087000000000003</v>
      </c>
      <c r="CU45" s="19">
        <f t="shared" si="11"/>
        <v>59.655000000000001</v>
      </c>
      <c r="CV45" s="19">
        <f t="shared" si="11"/>
        <v>60.98</v>
      </c>
      <c r="CW45" s="19">
        <f t="shared" si="11"/>
        <v>62.308999999999997</v>
      </c>
      <c r="CX45" s="19">
        <f t="shared" si="11"/>
        <v>62.286999999999999</v>
      </c>
      <c r="CY45" s="19">
        <f t="shared" si="11"/>
        <v>61.401000000000003</v>
      </c>
      <c r="CZ45" s="19">
        <f t="shared" si="11"/>
        <v>63.271000000000001</v>
      </c>
      <c r="DA45" s="19">
        <f t="shared" si="11"/>
        <v>62.856999999999999</v>
      </c>
      <c r="DB45" s="19">
        <f t="shared" si="11"/>
        <v>61.061</v>
      </c>
      <c r="DC45" s="19">
        <f t="shared" si="11"/>
        <v>59.226999999999997</v>
      </c>
      <c r="DD45" s="19">
        <f t="shared" si="11"/>
        <v>59.000999999999998</v>
      </c>
      <c r="DE45" s="19">
        <f t="shared" si="11"/>
        <v>62.3</v>
      </c>
      <c r="DF45" s="19">
        <f t="shared" si="11"/>
        <v>63.045999999999999</v>
      </c>
      <c r="DG45" s="19">
        <f t="shared" si="11"/>
        <v>64.671000000000006</v>
      </c>
      <c r="DH45" s="19">
        <f t="shared" si="11"/>
        <v>64.242000000000004</v>
      </c>
      <c r="DI45" s="19">
        <f t="shared" si="11"/>
        <v>64.709999999999994</v>
      </c>
      <c r="DJ45" s="19">
        <f t="shared" si="11"/>
        <v>63.89</v>
      </c>
      <c r="DK45" s="19">
        <f t="shared" si="11"/>
        <v>66.597999999999999</v>
      </c>
      <c r="DL45" s="19">
        <f t="shared" si="11"/>
        <v>70.343999999999994</v>
      </c>
      <c r="DM45" s="19">
        <f t="shared" si="11"/>
        <v>63.686</v>
      </c>
      <c r="DN45" s="19">
        <f t="shared" si="11"/>
        <v>58.311</v>
      </c>
      <c r="DO45" s="19">
        <f t="shared" si="11"/>
        <v>60.613</v>
      </c>
      <c r="DP45" s="19">
        <f t="shared" si="11"/>
        <v>61.442999999999998</v>
      </c>
      <c r="DQ45" s="19">
        <f t="shared" si="11"/>
        <v>51.52</v>
      </c>
      <c r="DR45" s="19">
        <f t="shared" si="11"/>
        <v>51.756999999999998</v>
      </c>
      <c r="DS45" s="19">
        <f t="shared" si="11"/>
        <v>56.783000000000001</v>
      </c>
      <c r="DT45" s="19">
        <f t="shared" si="11"/>
        <v>60.518999999999998</v>
      </c>
      <c r="DU45" s="19">
        <f t="shared" si="11"/>
        <v>61.423000000000002</v>
      </c>
      <c r="DV45" s="19">
        <f t="shared" si="11"/>
        <v>61.71</v>
      </c>
      <c r="DW45" s="19">
        <f t="shared" si="11"/>
        <v>62.133000000000003</v>
      </c>
      <c r="DX45" s="19">
        <f t="shared" si="11"/>
        <v>63.401000000000003</v>
      </c>
      <c r="DY45" s="19">
        <f t="shared" si="11"/>
        <v>64.942999999999998</v>
      </c>
      <c r="DZ45" s="19">
        <f t="shared" si="11"/>
        <v>60.848999999999997</v>
      </c>
      <c r="EA45" s="19">
        <f t="shared" si="11"/>
        <v>59.162999999999997</v>
      </c>
      <c r="EB45" s="19">
        <f t="shared" si="11"/>
        <v>55.645000000000003</v>
      </c>
      <c r="EC45" s="19">
        <f t="shared" si="11"/>
        <v>56.465000000000003</v>
      </c>
      <c r="ED45" s="19">
        <f t="shared" si="11"/>
        <v>58.231000000000002</v>
      </c>
      <c r="EE45" s="19">
        <f t="shared" si="12"/>
        <v>58.902000000000001</v>
      </c>
      <c r="EF45" s="19">
        <f t="shared" si="12"/>
        <v>60.551000000000002</v>
      </c>
      <c r="EG45" s="19">
        <f t="shared" si="12"/>
        <v>60.968000000000004</v>
      </c>
      <c r="EH45" s="19">
        <f t="shared" si="12"/>
        <v>64.784999999999997</v>
      </c>
      <c r="EI45" s="19">
        <f t="shared" si="12"/>
        <v>67.745999999999995</v>
      </c>
      <c r="EJ45" s="19">
        <f t="shared" si="12"/>
        <v>68.873999999999995</v>
      </c>
      <c r="EK45" s="19">
        <f t="shared" si="12"/>
        <v>71.896000000000001</v>
      </c>
      <c r="EL45" s="19">
        <f t="shared" si="12"/>
        <v>72.680000000000007</v>
      </c>
      <c r="EM45" s="19">
        <f t="shared" si="12"/>
        <v>75.132999999999996</v>
      </c>
      <c r="EN45" s="19">
        <f t="shared" si="12"/>
        <v>76.353999999999999</v>
      </c>
      <c r="EO45" s="19">
        <f t="shared" si="12"/>
        <v>78.528000000000006</v>
      </c>
      <c r="EP45" s="19">
        <f t="shared" si="12"/>
        <v>81.894000000000005</v>
      </c>
      <c r="EQ45" s="19">
        <f t="shared" si="12"/>
        <v>84.087000000000003</v>
      </c>
      <c r="ER45" s="19">
        <f t="shared" si="12"/>
        <v>87.671000000000006</v>
      </c>
      <c r="ES45" s="19">
        <f t="shared" si="12"/>
        <v>90.113</v>
      </c>
      <c r="ET45" s="19">
        <f t="shared" si="12"/>
        <v>93.447999999999993</v>
      </c>
      <c r="EU45" s="19">
        <f t="shared" si="12"/>
        <v>97.218000000000004</v>
      </c>
      <c r="EV45" s="19">
        <f t="shared" si="12"/>
        <v>96.384</v>
      </c>
      <c r="EW45" s="19">
        <f t="shared" si="12"/>
        <v>92.307000000000002</v>
      </c>
      <c r="EX45" s="19">
        <f t="shared" si="12"/>
        <v>95.283000000000001</v>
      </c>
      <c r="EY45" s="19">
        <f t="shared" si="12"/>
        <v>96.926000000000002</v>
      </c>
      <c r="EZ45" s="19">
        <f t="shared" si="12"/>
        <v>100.036</v>
      </c>
      <c r="FA45" s="19">
        <f t="shared" si="12"/>
        <v>97.516000000000005</v>
      </c>
      <c r="FB45" s="19">
        <f t="shared" si="12"/>
        <v>100.32899999999999</v>
      </c>
      <c r="FC45" s="19">
        <f t="shared" si="12"/>
        <v>106.291</v>
      </c>
      <c r="FD45" s="19">
        <f t="shared" si="12"/>
        <v>107.65</v>
      </c>
      <c r="FE45" s="19">
        <f t="shared" si="12"/>
        <v>107.184</v>
      </c>
      <c r="FF45" s="19">
        <f t="shared" si="12"/>
        <v>103.66500000000001</v>
      </c>
      <c r="FG45" s="19">
        <f t="shared" si="12"/>
        <v>100.45699999999999</v>
      </c>
      <c r="FH45" s="19">
        <f t="shared" si="12"/>
        <v>101.486</v>
      </c>
      <c r="FI45" s="19">
        <f t="shared" si="12"/>
        <v>99.262</v>
      </c>
      <c r="FJ45" s="19">
        <f t="shared" si="12"/>
        <v>97.164000000000001</v>
      </c>
      <c r="FK45" s="19">
        <f t="shared" si="12"/>
        <v>92.212999999999994</v>
      </c>
      <c r="FL45" s="19">
        <f t="shared" si="12"/>
        <v>91.298000000000002</v>
      </c>
      <c r="FM45" s="19">
        <f t="shared" si="12"/>
        <v>88.450999999999993</v>
      </c>
      <c r="FN45" s="19">
        <f t="shared" si="12"/>
        <v>83.456999999999994</v>
      </c>
      <c r="FO45" s="19">
        <f t="shared" si="12"/>
        <v>85.828999999999994</v>
      </c>
      <c r="FP45" s="19">
        <f t="shared" si="12"/>
        <v>87.751000000000005</v>
      </c>
      <c r="FQ45" s="19">
        <f t="shared" si="12"/>
        <v>88.786000000000001</v>
      </c>
      <c r="FR45" s="19">
        <f t="shared" si="12"/>
        <v>89.856999999999999</v>
      </c>
      <c r="FS45" s="19">
        <f t="shared" si="12"/>
        <v>89.358999999999995</v>
      </c>
      <c r="FT45" s="19">
        <f t="shared" si="12"/>
        <v>88.468000000000004</v>
      </c>
      <c r="FU45" s="19">
        <f t="shared" si="12"/>
        <v>88.061000000000007</v>
      </c>
      <c r="FV45" s="19">
        <f t="shared" si="12"/>
        <v>86.697999999999993</v>
      </c>
      <c r="FW45" s="19">
        <f t="shared" si="12"/>
        <v>86.884</v>
      </c>
      <c r="FX45" s="19">
        <f t="shared" si="12"/>
        <v>88.736000000000004</v>
      </c>
      <c r="FY45" s="19">
        <f t="shared" si="12"/>
        <v>89.941000000000003</v>
      </c>
      <c r="FZ45" s="19">
        <f t="shared" si="12"/>
        <v>89.813000000000002</v>
      </c>
      <c r="GA45" s="19">
        <f t="shared" si="12"/>
        <v>91.742999999999995</v>
      </c>
      <c r="GB45" s="19">
        <f t="shared" si="12"/>
        <v>92.867999999999995</v>
      </c>
      <c r="GC45" s="19">
        <f t="shared" si="12"/>
        <v>93.995999999999995</v>
      </c>
      <c r="GD45" s="19">
        <f t="shared" si="12"/>
        <v>96.052000000000007</v>
      </c>
      <c r="GE45" s="19">
        <f t="shared" si="12"/>
        <v>97.281999999999996</v>
      </c>
      <c r="GF45" s="19">
        <f t="shared" si="12"/>
        <v>97.03</v>
      </c>
      <c r="GG45" s="19">
        <f t="shared" si="12"/>
        <v>98.739000000000004</v>
      </c>
      <c r="GH45" s="19">
        <f t="shared" si="12"/>
        <v>100.09</v>
      </c>
      <c r="GI45" s="19">
        <f t="shared" si="12"/>
        <v>104.36799999999999</v>
      </c>
      <c r="GJ45" s="19">
        <f t="shared" si="12"/>
        <v>104.123</v>
      </c>
      <c r="GK45" s="19">
        <f t="shared" si="12"/>
        <v>100.682</v>
      </c>
      <c r="GL45" s="19">
        <f t="shared" si="12"/>
        <v>100.09</v>
      </c>
      <c r="GM45" s="19">
        <f t="shared" si="12"/>
        <v>99.266999999999996</v>
      </c>
      <c r="GN45" s="19">
        <f t="shared" si="12"/>
        <v>92.998000000000005</v>
      </c>
      <c r="GO45" s="19">
        <f t="shared" si="12"/>
        <v>90.433000000000007</v>
      </c>
      <c r="GP45" s="19">
        <f t="shared" si="12"/>
        <v>88.98</v>
      </c>
      <c r="GQ45" s="19">
        <f t="shared" si="13"/>
        <v>91.319000000000003</v>
      </c>
      <c r="GR45" s="19">
        <f t="shared" si="13"/>
        <v>91.638999999999996</v>
      </c>
      <c r="GS45" s="19">
        <f t="shared" si="13"/>
        <v>93.594999999999999</v>
      </c>
      <c r="GT45" s="19">
        <f t="shared" si="13"/>
        <v>88.781000000000006</v>
      </c>
      <c r="GU45" s="19">
        <f t="shared" si="13"/>
        <v>89.546999999999997</v>
      </c>
      <c r="GV45" s="19">
        <f t="shared" si="13"/>
        <v>87.146000000000001</v>
      </c>
      <c r="GW45" s="19">
        <f t="shared" si="13"/>
        <v>91.248000000000005</v>
      </c>
      <c r="GX45" s="19">
        <f t="shared" si="13"/>
        <v>92.444000000000003</v>
      </c>
      <c r="GY45" s="19">
        <f t="shared" si="13"/>
        <v>83.438999999999993</v>
      </c>
      <c r="GZ45" s="19">
        <f t="shared" si="13"/>
        <v>77.835999999999999</v>
      </c>
      <c r="HA45" s="19">
        <f t="shared" si="13"/>
        <v>77.521000000000001</v>
      </c>
      <c r="HB45" s="19">
        <f t="shared" si="13"/>
        <v>75.563000000000002</v>
      </c>
      <c r="HC45" s="19">
        <f t="shared" si="13"/>
        <v>98.278000000000006</v>
      </c>
      <c r="HD45" s="19">
        <f t="shared" si="13"/>
        <v>98.686000000000007</v>
      </c>
      <c r="HE45" s="19">
        <f t="shared" si="13"/>
        <v>95.436000000000007</v>
      </c>
      <c r="HF45" s="19">
        <f t="shared" si="13"/>
        <v>92.033000000000001</v>
      </c>
      <c r="HG45" s="19">
        <f t="shared" si="13"/>
        <v>88.73</v>
      </c>
      <c r="HH45" s="19">
        <f t="shared" si="13"/>
        <v>94.738</v>
      </c>
      <c r="HI45" s="19">
        <f t="shared" si="13"/>
        <v>96.186999999999998</v>
      </c>
      <c r="HJ45" s="19">
        <f t="shared" si="13"/>
        <v>88.921999999999997</v>
      </c>
      <c r="HK45" s="19">
        <f t="shared" si="13"/>
        <v>86.603999999999999</v>
      </c>
      <c r="HL45" s="19">
        <f t="shared" si="13"/>
        <v>85.965999999999994</v>
      </c>
      <c r="HM45" s="19">
        <f t="shared" si="13"/>
        <v>85.981999999999999</v>
      </c>
      <c r="HN45" s="19">
        <f t="shared" si="13"/>
        <v>85.465999999999994</v>
      </c>
      <c r="HO45" s="19">
        <f t="shared" si="13"/>
        <v>82.397999999999996</v>
      </c>
      <c r="HP45" s="19">
        <f t="shared" si="13"/>
        <v>85.837000000000003</v>
      </c>
      <c r="HQ45" s="19">
        <f t="shared" si="13"/>
        <v>88.484999999999999</v>
      </c>
      <c r="HR45" s="19">
        <f t="shared" si="13"/>
        <v>96.308999999999997</v>
      </c>
      <c r="HS45" s="19">
        <f t="shared" si="13"/>
        <v>114.524</v>
      </c>
      <c r="HT45" s="19">
        <f t="shared" si="13"/>
        <v>113.877</v>
      </c>
      <c r="HU45" s="19">
        <f t="shared" si="13"/>
        <v>125.965</v>
      </c>
      <c r="HV45" s="19">
        <f t="shared" si="13"/>
        <v>127.788</v>
      </c>
      <c r="HW45" s="19">
        <f t="shared" si="13"/>
        <v>112.738</v>
      </c>
      <c r="HX45" s="19">
        <f t="shared" si="13"/>
        <v>109.261</v>
      </c>
      <c r="HY45" s="19">
        <f t="shared" si="13"/>
        <v>108.441</v>
      </c>
      <c r="HZ45" s="19">
        <f t="shared" si="13"/>
        <v>109.09099999999999</v>
      </c>
      <c r="IA45" s="19">
        <f t="shared" si="13"/>
        <v>108.736</v>
      </c>
      <c r="IB45" s="19">
        <f t="shared" si="13"/>
        <v>118.137</v>
      </c>
      <c r="IC45" s="19">
        <f t="shared" si="13"/>
        <v>133.71899999999999</v>
      </c>
      <c r="ID45" s="19">
        <f t="shared" si="13"/>
        <v>141.71199999999999</v>
      </c>
      <c r="IE45" s="19">
        <f t="shared" si="13"/>
        <v>128.05099999999999</v>
      </c>
      <c r="IF45" s="19">
        <f t="shared" si="13"/>
        <v>116.70399999999999</v>
      </c>
      <c r="IG45" s="19">
        <f t="shared" si="13"/>
        <v>117.812</v>
      </c>
      <c r="IH45" s="19">
        <f t="shared" si="13"/>
        <v>120.322</v>
      </c>
      <c r="II45" s="19">
        <f t="shared" si="13"/>
        <v>101.864</v>
      </c>
      <c r="IJ45" s="19">
        <f t="shared" si="13"/>
        <v>102.03700000000001</v>
      </c>
      <c r="IK45" s="19">
        <f t="shared" si="13"/>
        <v>90.07</v>
      </c>
      <c r="IL45" s="19">
        <f t="shared" si="13"/>
        <v>113.875</v>
      </c>
      <c r="IM45" s="19">
        <f t="shared" si="13"/>
        <v>118.97799999999999</v>
      </c>
      <c r="IN45" s="19">
        <f t="shared" si="13"/>
        <v>122.788</v>
      </c>
      <c r="IO45" s="19">
        <f t="shared" si="13"/>
        <v>123.313</v>
      </c>
      <c r="IP45" s="19">
        <f t="shared" si="13"/>
        <v>122.267</v>
      </c>
      <c r="IQ45" s="19">
        <f t="shared" si="13"/>
        <v>117.129</v>
      </c>
      <c r="IR45" s="19">
        <f t="shared" si="13"/>
        <v>112.188</v>
      </c>
      <c r="IS45" s="19">
        <f t="shared" si="13"/>
        <v>111.988</v>
      </c>
      <c r="IT45" s="19">
        <f t="shared" si="13"/>
        <v>109.97799999999999</v>
      </c>
      <c r="IU45" s="19">
        <f t="shared" si="13"/>
        <v>110.411</v>
      </c>
      <c r="IV45" s="19">
        <f t="shared" si="13"/>
        <v>115.681</v>
      </c>
      <c r="IW45" s="19">
        <f t="shared" si="13"/>
        <v>112.53400000000001</v>
      </c>
      <c r="IX45" s="19">
        <f t="shared" si="13"/>
        <v>100.63500000000001</v>
      </c>
      <c r="IY45" s="19">
        <f t="shared" si="13"/>
        <v>93.444999999999993</v>
      </c>
      <c r="IZ45" s="19">
        <f t="shared" si="13"/>
        <v>94.114000000000004</v>
      </c>
      <c r="JA45" s="19">
        <f t="shared" si="13"/>
        <v>97.102000000000004</v>
      </c>
      <c r="JB45" s="19">
        <f t="shared" si="13"/>
        <v>97.644999999999996</v>
      </c>
      <c r="JC45" s="19">
        <f t="shared" si="14"/>
        <v>100.027</v>
      </c>
      <c r="JD45" s="19">
        <f t="shared" si="14"/>
        <v>105.496</v>
      </c>
      <c r="JE45" s="19">
        <f t="shared" si="14"/>
        <v>110.542</v>
      </c>
      <c r="JF45" s="19">
        <f t="shared" si="14"/>
        <v>107.69499999999999</v>
      </c>
      <c r="JG45" s="19">
        <f t="shared" si="14"/>
        <v>98.590999999999994</v>
      </c>
      <c r="JH45" s="19">
        <f t="shared" si="14"/>
        <v>91.025999999999996</v>
      </c>
      <c r="JI45" s="19">
        <f t="shared" si="14"/>
        <v>89.727000000000004</v>
      </c>
      <c r="JJ45" s="19">
        <f t="shared" si="14"/>
        <v>85.655000000000001</v>
      </c>
      <c r="JK45" s="19">
        <f t="shared" si="14"/>
        <v>88.296000000000006</v>
      </c>
      <c r="JL45" s="19">
        <f t="shared" si="14"/>
        <v>91.962999999999994</v>
      </c>
      <c r="JM45" s="19">
        <f t="shared" si="14"/>
        <v>102.72499999999999</v>
      </c>
      <c r="JN45" s="19">
        <f t="shared" si="14"/>
        <v>103.902</v>
      </c>
      <c r="JO45" s="19">
        <f t="shared" si="14"/>
        <v>104.363</v>
      </c>
      <c r="JP45" s="19">
        <f t="shared" si="14"/>
        <v>106.133</v>
      </c>
      <c r="JQ45" s="19">
        <f t="shared" si="14"/>
        <v>100.205</v>
      </c>
      <c r="JR45" s="19">
        <f t="shared" si="14"/>
        <v>109.949</v>
      </c>
      <c r="JS45" s="19">
        <f t="shared" si="14"/>
        <v>123.01</v>
      </c>
      <c r="JT45" s="19">
        <f t="shared" si="14"/>
        <v>124.584</v>
      </c>
      <c r="JU45" s="19">
        <f t="shared" si="14"/>
        <v>130.078</v>
      </c>
      <c r="JV45" s="19">
        <f t="shared" si="14"/>
        <v>149.43700000000001</v>
      </c>
      <c r="JW45" s="19">
        <f t="shared" si="14"/>
        <v>160.75200000000001</v>
      </c>
      <c r="JX45" s="19">
        <f t="shared" si="14"/>
        <v>157.93</v>
      </c>
      <c r="JY45" s="19">
        <f t="shared" si="14"/>
        <v>150.76499999999999</v>
      </c>
      <c r="JZ45" s="19">
        <f t="shared" si="14"/>
        <v>157.773</v>
      </c>
      <c r="KA45" s="19">
        <f t="shared" si="14"/>
        <v>157.98400000000001</v>
      </c>
      <c r="KB45" s="19">
        <f t="shared" si="14"/>
        <v>158.124</v>
      </c>
      <c r="KC45" s="19">
        <f t="shared" si="14"/>
        <v>160.077</v>
      </c>
      <c r="KD45" s="19">
        <f t="shared" si="14"/>
        <v>163.26400000000001</v>
      </c>
      <c r="KE45" s="19">
        <f t="shared" si="14"/>
        <v>145.69900000000001</v>
      </c>
      <c r="KF45" s="19">
        <f t="shared" si="14"/>
        <v>134.75</v>
      </c>
      <c r="KG45" s="19">
        <f t="shared" si="14"/>
        <v>133.86099999999999</v>
      </c>
      <c r="KH45" s="19">
        <f t="shared" si="14"/>
        <v>135.27799999999999</v>
      </c>
      <c r="KI45" s="19">
        <f t="shared" si="14"/>
        <v>134.94200000000001</v>
      </c>
      <c r="KJ45" s="19">
        <f t="shared" si="14"/>
        <v>141.55199999999999</v>
      </c>
      <c r="KK45" s="19">
        <f t="shared" si="14"/>
        <v>143.303</v>
      </c>
      <c r="KL45" s="19">
        <f t="shared" si="14"/>
        <v>142.977</v>
      </c>
      <c r="KM45" s="19">
        <f t="shared" si="14"/>
        <v>138.87799999999999</v>
      </c>
      <c r="KN45" s="19">
        <f t="shared" si="14"/>
        <v>146.011</v>
      </c>
      <c r="KO45" s="19">
        <f t="shared" si="14"/>
        <v>141.34200000000001</v>
      </c>
      <c r="KP45" s="19">
        <f t="shared" si="14"/>
        <v>121.19</v>
      </c>
      <c r="KQ45" s="19">
        <f t="shared" si="14"/>
        <v>99.019000000000005</v>
      </c>
      <c r="KR45" s="19">
        <f t="shared" si="14"/>
        <v>102.873</v>
      </c>
      <c r="KS45" s="19">
        <f t="shared" si="14"/>
        <v>105.56399999999999</v>
      </c>
      <c r="KT45" s="19">
        <f t="shared" si="14"/>
        <v>108.81399999999999</v>
      </c>
      <c r="KU45" s="19">
        <f t="shared" si="14"/>
        <v>112.155</v>
      </c>
      <c r="KV45" s="19">
        <f t="shared" si="14"/>
        <v>115.185</v>
      </c>
      <c r="KW45" s="19">
        <f t="shared" si="14"/>
        <v>113.813</v>
      </c>
      <c r="KX45" s="19">
        <f t="shared" si="14"/>
        <v>113.586</v>
      </c>
      <c r="KY45" s="19">
        <f t="shared" si="14"/>
        <v>115.824</v>
      </c>
      <c r="KZ45" s="19">
        <f t="shared" si="14"/>
        <v>118.02500000000001</v>
      </c>
      <c r="LA45" s="19">
        <f t="shared" si="14"/>
        <v>116.574</v>
      </c>
      <c r="LB45" s="19">
        <f t="shared" si="14"/>
        <v>116.06100000000001</v>
      </c>
      <c r="LC45" s="19">
        <f t="shared" si="14"/>
        <v>115.7</v>
      </c>
      <c r="LD45" s="19">
        <f t="shared" si="14"/>
        <v>123.572</v>
      </c>
      <c r="LE45" s="19">
        <f t="shared" si="14"/>
        <v>129.48500000000001</v>
      </c>
      <c r="LF45" s="19">
        <f t="shared" si="14"/>
        <v>134.86199999999999</v>
      </c>
      <c r="LG45" s="19">
        <f t="shared" si="14"/>
        <v>135.63399999999999</v>
      </c>
      <c r="LH45" s="19">
        <f t="shared" si="14"/>
        <v>135.24100000000001</v>
      </c>
      <c r="LI45" s="19">
        <f t="shared" si="14"/>
        <v>136.00200000000001</v>
      </c>
      <c r="LJ45" s="19">
        <f t="shared" si="14"/>
        <v>135.12899999999999</v>
      </c>
      <c r="LK45" s="19">
        <f t="shared" si="14"/>
        <v>135.26599999999999</v>
      </c>
      <c r="LL45" s="19">
        <f t="shared" si="14"/>
        <v>137.38999999999999</v>
      </c>
      <c r="LM45" s="19">
        <f t="shared" si="14"/>
        <v>140.03100000000001</v>
      </c>
      <c r="LN45" s="19">
        <f t="shared" si="14"/>
        <v>146.43199999999999</v>
      </c>
      <c r="LO45" s="19">
        <f t="shared" si="15"/>
        <v>159.73599999999999</v>
      </c>
      <c r="LP45" s="19">
        <f t="shared" si="15"/>
        <v>170.26400000000001</v>
      </c>
      <c r="LQ45" s="19">
        <f t="shared" si="15"/>
        <v>172.32499999999999</v>
      </c>
      <c r="LR45" s="19">
        <f t="shared" si="15"/>
        <v>179.24299999999999</v>
      </c>
      <c r="LS45" s="19">
        <f t="shared" si="15"/>
        <v>177.22399999999999</v>
      </c>
      <c r="LT45" s="19">
        <f t="shared" si="15"/>
        <v>175.125</v>
      </c>
      <c r="LU45" s="19">
        <f t="shared" si="15"/>
        <v>171.37899999999999</v>
      </c>
      <c r="LV45" s="19">
        <f t="shared" si="15"/>
        <v>164.226</v>
      </c>
      <c r="LW45" s="19">
        <f t="shared" si="15"/>
        <v>168.18199999999999</v>
      </c>
      <c r="LX45" s="19">
        <f t="shared" si="15"/>
        <v>173.78299999999999</v>
      </c>
      <c r="LY45" s="19">
        <f t="shared" si="15"/>
        <v>165.351</v>
      </c>
      <c r="LZ45" s="19">
        <f t="shared" si="15"/>
        <v>168.636</v>
      </c>
      <c r="MA45" s="19">
        <f t="shared" si="15"/>
        <v>178.54300000000001</v>
      </c>
      <c r="MB45" s="19">
        <f t="shared" si="15"/>
        <v>185.93799999999999</v>
      </c>
      <c r="MC45" s="19">
        <f t="shared" si="15"/>
        <v>191.489</v>
      </c>
      <c r="MD45" s="19">
        <f t="shared" si="15"/>
        <v>188.161</v>
      </c>
      <c r="ME45" s="19">
        <f t="shared" si="15"/>
        <v>179.934</v>
      </c>
      <c r="MF45" s="19">
        <f t="shared" si="15"/>
        <v>175.761</v>
      </c>
      <c r="MG45" s="19">
        <f t="shared" si="15"/>
        <v>173.83799999999999</v>
      </c>
      <c r="MH45" s="19">
        <f t="shared" si="15"/>
        <v>173.51400000000001</v>
      </c>
      <c r="MI45" s="19">
        <f t="shared" si="15"/>
        <v>170.12799999999999</v>
      </c>
      <c r="MJ45" s="19">
        <f t="shared" si="15"/>
        <v>181.21899999999999</v>
      </c>
      <c r="MK45" s="19">
        <f t="shared" si="15"/>
        <v>190.62200000000001</v>
      </c>
      <c r="ML45" s="19">
        <f t="shared" si="15"/>
        <v>194.452</v>
      </c>
      <c r="MM45" s="19">
        <f t="shared" si="15"/>
        <v>203.21199999999999</v>
      </c>
      <c r="MN45" s="19">
        <f t="shared" si="15"/>
        <v>206.11199999999999</v>
      </c>
      <c r="MO45" s="19">
        <f t="shared" si="15"/>
        <v>210.614</v>
      </c>
      <c r="MP45" s="19">
        <f t="shared" si="15"/>
        <v>212.30099999999999</v>
      </c>
      <c r="MQ45" s="19">
        <f t="shared" si="15"/>
        <v>215.833</v>
      </c>
      <c r="MR45" s="19">
        <f t="shared" si="15"/>
        <v>216.72200000000001</v>
      </c>
      <c r="MS45" s="19">
        <f t="shared" si="15"/>
        <v>214.64699999999999</v>
      </c>
      <c r="MT45" s="19">
        <f t="shared" si="15"/>
        <v>214.11199999999999</v>
      </c>
      <c r="MU45" s="19">
        <f t="shared" si="15"/>
        <v>218.596</v>
      </c>
      <c r="MV45" s="19">
        <f t="shared" si="15"/>
        <v>227.45400000000001</v>
      </c>
      <c r="MW45" s="19">
        <f t="shared" si="15"/>
        <v>226.946</v>
      </c>
      <c r="MX45" s="19">
        <f t="shared" si="15"/>
        <v>213.91499999999999</v>
      </c>
      <c r="MY45" s="19">
        <f t="shared" si="15"/>
        <v>192.065</v>
      </c>
      <c r="MZ45" s="19">
        <f t="shared" si="15"/>
        <v>193.81800000000001</v>
      </c>
      <c r="NA45" s="19">
        <f t="shared" si="15"/>
        <v>198.411</v>
      </c>
      <c r="NB45" s="19">
        <f t="shared" si="15"/>
        <v>192.43700000000001</v>
      </c>
      <c r="NC45" s="19">
        <f t="shared" si="15"/>
        <v>188.89699999999999</v>
      </c>
      <c r="ND45" s="19">
        <f t="shared" si="15"/>
        <v>207.952</v>
      </c>
      <c r="NE45" s="19">
        <f t="shared" si="15"/>
        <v>212.565</v>
      </c>
      <c r="NF45" s="19">
        <f t="shared" si="15"/>
        <v>212.21100000000001</v>
      </c>
      <c r="NG45" s="19">
        <f t="shared" si="15"/>
        <v>212.386</v>
      </c>
      <c r="NH45" s="19">
        <f t="shared" si="15"/>
        <v>219.45099999999999</v>
      </c>
      <c r="NI45" s="19">
        <f t="shared" si="15"/>
        <v>218.614</v>
      </c>
      <c r="NJ45" s="19">
        <f t="shared" si="15"/>
        <v>207.934</v>
      </c>
      <c r="NK45" s="19">
        <f t="shared" si="15"/>
        <v>194.46199999999999</v>
      </c>
      <c r="NL45" s="19">
        <f t="shared" si="15"/>
        <v>195.392</v>
      </c>
      <c r="NM45" s="19">
        <f t="shared" si="15"/>
        <v>209.86500000000001</v>
      </c>
      <c r="NN45" s="19">
        <f t="shared" si="15"/>
        <v>208.84899999999999</v>
      </c>
      <c r="NO45" s="19">
        <f t="shared" si="15"/>
        <v>219.11</v>
      </c>
      <c r="NP45" s="19">
        <f t="shared" si="15"/>
        <v>218.24799999999999</v>
      </c>
      <c r="NQ45" s="19">
        <f t="shared" si="15"/>
        <v>206.79599999999999</v>
      </c>
      <c r="NR45" s="19">
        <f t="shared" si="15"/>
        <v>212.11099999999999</v>
      </c>
      <c r="NS45" s="19">
        <f t="shared" si="15"/>
        <v>215.048</v>
      </c>
      <c r="NT45" s="19">
        <f t="shared" si="15"/>
        <v>264.31299999999999</v>
      </c>
      <c r="NU45" s="19">
        <f t="shared" si="15"/>
        <v>280.54199999999997</v>
      </c>
      <c r="NV45" s="19">
        <f t="shared" si="15"/>
        <v>293.50299999999999</v>
      </c>
      <c r="NW45" s="19">
        <f t="shared" si="15"/>
        <v>298.911</v>
      </c>
      <c r="NX45" s="19">
        <f t="shared" si="15"/>
        <v>276.428</v>
      </c>
      <c r="NY45" s="19">
        <f t="shared" si="15"/>
        <v>266.05399999999997</v>
      </c>
      <c r="NZ45" s="19">
        <f t="shared" si="15"/>
        <v>266.19799999999998</v>
      </c>
      <c r="OA45" s="19">
        <f t="shared" si="16"/>
        <v>270.11799999999999</v>
      </c>
      <c r="OB45" s="19">
        <f t="shared" si="16"/>
        <v>264.89699999999999</v>
      </c>
      <c r="OC45" s="19">
        <f t="shared" si="16"/>
        <v>263.42899999999997</v>
      </c>
      <c r="OD45" s="19">
        <f t="shared" si="16"/>
        <v>253.79400000000001</v>
      </c>
      <c r="OE45" s="19">
        <f t="shared" si="16"/>
        <v>247.88399999999999</v>
      </c>
      <c r="OF45" s="19">
        <f t="shared" si="16"/>
        <v>249.69499999999999</v>
      </c>
      <c r="OG45" s="19">
        <f t="shared" si="16"/>
        <v>234.81299999999999</v>
      </c>
      <c r="OH45" s="19">
        <f t="shared" si="16"/>
        <v>232.14400000000001</v>
      </c>
      <c r="OI45" s="19">
        <f t="shared" si="16"/>
        <v>222.59299999999999</v>
      </c>
      <c r="OJ45" s="19">
        <f t="shared" si="16"/>
        <v>259.51100000000002</v>
      </c>
      <c r="OK45" s="19">
        <f t="shared" si="16"/>
        <v>313.28300000000002</v>
      </c>
      <c r="OL45" s="19">
        <f t="shared" si="16"/>
        <v>354.33199999999999</v>
      </c>
      <c r="OM45" s="19">
        <f t="shared" si="16"/>
        <v>348.33</v>
      </c>
      <c r="ON45" s="19">
        <f t="shared" si="16"/>
        <v>347.63600000000002</v>
      </c>
      <c r="OO45" s="19">
        <f t="shared" si="16"/>
        <v>328.90800000000002</v>
      </c>
      <c r="OP45" s="19">
        <f t="shared" si="16"/>
        <v>313.16199999999998</v>
      </c>
      <c r="OQ45" s="19">
        <f t="shared" si="16"/>
        <v>306.81700000000001</v>
      </c>
      <c r="OR45" s="19">
        <f t="shared" si="16"/>
        <v>325.86</v>
      </c>
      <c r="OS45" s="19">
        <f t="shared" si="16"/>
        <v>308.43599999999998</v>
      </c>
      <c r="OT45" s="19">
        <f t="shared" si="16"/>
        <v>299.07400000000001</v>
      </c>
      <c r="OU45" s="19">
        <f t="shared" si="16"/>
        <v>288.05900000000003</v>
      </c>
      <c r="OV45" s="19">
        <f t="shared" si="16"/>
        <v>287.36</v>
      </c>
      <c r="OW45" s="19">
        <f t="shared" si="16"/>
        <v>289.22399999999999</v>
      </c>
      <c r="OX45" s="19">
        <f t="shared" si="16"/>
        <v>285.43</v>
      </c>
      <c r="OY45" s="19">
        <f t="shared" si="16"/>
        <v>291.815</v>
      </c>
      <c r="OZ45" s="19">
        <f t="shared" si="16"/>
        <v>302.14499999999998</v>
      </c>
      <c r="PA45" s="19">
        <f t="shared" si="16"/>
        <v>262.97800000000001</v>
      </c>
      <c r="PB45" s="19">
        <f t="shared" si="16"/>
        <v>251.07300000000001</v>
      </c>
      <c r="PC45" s="19">
        <f t="shared" si="16"/>
        <v>236.209</v>
      </c>
      <c r="PD45" s="19">
        <f t="shared" si="16"/>
        <v>226.56100000000001</v>
      </c>
      <c r="PE45" s="19">
        <f t="shared" si="16"/>
        <v>197.25200000000001</v>
      </c>
      <c r="PF45" s="19">
        <f t="shared" si="16"/>
        <v>187.44399999999999</v>
      </c>
      <c r="PG45" s="19">
        <f t="shared" si="16"/>
        <v>178.91200000000001</v>
      </c>
      <c r="PH45" s="19">
        <f t="shared" si="16"/>
        <v>169.78399999999999</v>
      </c>
      <c r="PI45" s="19">
        <f t="shared" si="16"/>
        <v>170.61500000000001</v>
      </c>
      <c r="PJ45" s="19">
        <f t="shared" si="16"/>
        <v>176.655</v>
      </c>
      <c r="PK45" s="19">
        <f t="shared" si="16"/>
        <v>176.048</v>
      </c>
      <c r="PL45" s="19">
        <f t="shared" si="16"/>
        <v>177.55</v>
      </c>
      <c r="PM45" s="19">
        <f t="shared" si="16"/>
        <v>181.398</v>
      </c>
      <c r="PN45" s="19">
        <f t="shared" si="16"/>
        <v>188.42599999999999</v>
      </c>
      <c r="PO45" s="19">
        <f t="shared" si="16"/>
        <v>195.125</v>
      </c>
      <c r="PP45" s="19">
        <f t="shared" si="16"/>
        <v>198.309</v>
      </c>
      <c r="PQ45" s="19">
        <f t="shared" si="16"/>
        <v>198.23099999999999</v>
      </c>
      <c r="PR45" s="19">
        <f t="shared" si="16"/>
        <v>187.666</v>
      </c>
      <c r="PS45" s="19">
        <f t="shared" si="16"/>
        <v>178.38</v>
      </c>
      <c r="PT45" s="19">
        <f t="shared" si="16"/>
        <v>172.87299999999999</v>
      </c>
      <c r="PU45" s="19">
        <f t="shared" si="16"/>
        <v>165.125</v>
      </c>
      <c r="PV45" s="19">
        <f t="shared" si="16"/>
        <v>169.608</v>
      </c>
      <c r="PW45" s="19">
        <f t="shared" si="16"/>
        <v>165.137</v>
      </c>
      <c r="PX45" s="19">
        <f t="shared" si="16"/>
        <v>162.08199999999999</v>
      </c>
      <c r="PY45" s="19">
        <f t="shared" si="16"/>
        <v>167.42400000000001</v>
      </c>
      <c r="PZ45" s="19">
        <f t="shared" si="16"/>
        <v>169.83099999999999</v>
      </c>
      <c r="QA45" s="19">
        <f t="shared" si="16"/>
        <v>169.58699999999999</v>
      </c>
      <c r="QB45" s="19">
        <f t="shared" si="16"/>
        <v>174.14500000000001</v>
      </c>
      <c r="QC45" s="19">
        <f t="shared" si="16"/>
        <v>165.19800000000001</v>
      </c>
      <c r="QD45" s="19">
        <f t="shared" si="16"/>
        <v>165.83799999999999</v>
      </c>
      <c r="QE45" s="19">
        <f t="shared" si="16"/>
        <v>164.44399999999999</v>
      </c>
      <c r="QF45" s="19">
        <f t="shared" si="16"/>
        <v>157.852</v>
      </c>
      <c r="QG45" s="19">
        <f t="shared" si="16"/>
        <v>153.63200000000001</v>
      </c>
      <c r="QH45" s="19">
        <f t="shared" si="16"/>
        <v>153.29400000000001</v>
      </c>
      <c r="QI45" s="19">
        <f t="shared" si="16"/>
        <v>158.238</v>
      </c>
      <c r="QJ45" s="19">
        <f t="shared" si="16"/>
        <v>156.56700000000001</v>
      </c>
      <c r="QK45" s="19">
        <f t="shared" si="16"/>
        <v>157.82599999999999</v>
      </c>
      <c r="QL45" s="19">
        <f t="shared" si="16"/>
        <v>156.01400000000001</v>
      </c>
      <c r="QM45" s="19">
        <f t="shared" si="17"/>
        <v>157.12899999999999</v>
      </c>
      <c r="QN45" s="19">
        <f t="shared" si="17"/>
        <v>155.696</v>
      </c>
      <c r="QO45" s="19">
        <f t="shared" si="17"/>
        <v>150.44900000000001</v>
      </c>
      <c r="QP45" s="19">
        <f t="shared" si="17"/>
        <v>148.05099999999999</v>
      </c>
      <c r="QQ45" s="19">
        <f t="shared" si="17"/>
        <v>147.80099999999999</v>
      </c>
      <c r="QR45" s="19">
        <f t="shared" si="17"/>
        <v>148.494</v>
      </c>
      <c r="QS45" s="19">
        <f t="shared" si="17"/>
        <v>151.75700000000001</v>
      </c>
      <c r="QT45" s="19">
        <f t="shared" si="17"/>
        <v>151.58099999999999</v>
      </c>
      <c r="QU45" s="19">
        <f t="shared" si="17"/>
        <v>151.58699999999999</v>
      </c>
      <c r="QV45" s="19">
        <f t="shared" si="17"/>
        <v>161.89099999999999</v>
      </c>
      <c r="QW45" s="19">
        <f t="shared" si="17"/>
        <v>171.524</v>
      </c>
      <c r="QX45" s="19">
        <f t="shared" si="17"/>
        <v>187.72499999999999</v>
      </c>
      <c r="QY45" s="19">
        <f t="shared" si="17"/>
        <v>194.57900000000001</v>
      </c>
      <c r="QZ45" s="19">
        <f t="shared" si="17"/>
        <v>202.29400000000001</v>
      </c>
      <c r="RA45" s="19">
        <f t="shared" si="17"/>
        <v>206.63300000000001</v>
      </c>
      <c r="RB45" s="19">
        <f t="shared" si="17"/>
        <v>208.22399999999999</v>
      </c>
      <c r="RC45" s="19">
        <f t="shared" si="17"/>
        <v>206.98400000000001</v>
      </c>
      <c r="RD45" s="19">
        <f t="shared" si="17"/>
        <v>205.56299999999999</v>
      </c>
      <c r="RE45" s="19">
        <f t="shared" si="17"/>
        <v>202.55199999999999</v>
      </c>
      <c r="RF45" s="19">
        <f t="shared" si="17"/>
        <v>193.489</v>
      </c>
      <c r="RG45" s="19">
        <f t="shared" si="17"/>
        <v>190.191</v>
      </c>
      <c r="RH45" s="19">
        <f t="shared" si="17"/>
        <v>189.09200000000001</v>
      </c>
      <c r="RI45" s="19">
        <f t="shared" si="17"/>
        <v>195.1</v>
      </c>
      <c r="RJ45" s="19">
        <f t="shared" si="17"/>
        <v>191.613</v>
      </c>
      <c r="RK45" s="19">
        <f t="shared" si="17"/>
        <v>190.374</v>
      </c>
      <c r="RL45" s="19">
        <f t="shared" si="17"/>
        <v>194.21899999999999</v>
      </c>
      <c r="RM45" s="19">
        <f t="shared" si="17"/>
        <v>198.971</v>
      </c>
      <c r="RN45" s="19">
        <f t="shared" si="17"/>
        <v>208.072</v>
      </c>
      <c r="RO45" s="19">
        <f t="shared" si="17"/>
        <v>208.166</v>
      </c>
      <c r="RP45" s="19">
        <f t="shared" si="17"/>
        <v>206.38200000000001</v>
      </c>
      <c r="RQ45" s="19">
        <f t="shared" si="17"/>
        <v>205.78</v>
      </c>
      <c r="RR45" s="19">
        <f t="shared" si="17"/>
        <v>191.93799999999999</v>
      </c>
      <c r="RS45" s="19">
        <f t="shared" si="17"/>
        <v>189.624</v>
      </c>
      <c r="RT45" s="19">
        <f t="shared" si="17"/>
        <v>177.53700000000001</v>
      </c>
      <c r="RU45" s="19">
        <f t="shared" si="17"/>
        <v>165.12899999999999</v>
      </c>
      <c r="RV45" s="19">
        <f t="shared" si="17"/>
        <v>164.19499999999999</v>
      </c>
      <c r="RW45" s="19">
        <f t="shared" si="17"/>
        <v>161.03200000000001</v>
      </c>
      <c r="RX45" s="19">
        <f t="shared" si="17"/>
        <v>162.33799999999999</v>
      </c>
      <c r="RY45" s="19">
        <f t="shared" si="17"/>
        <v>161.07599999999999</v>
      </c>
      <c r="RZ45" s="19">
        <f t="shared" si="17"/>
        <v>158.001</v>
      </c>
      <c r="SA45" s="19">
        <f t="shared" si="17"/>
        <v>153.65600000000001</v>
      </c>
      <c r="SB45" s="19">
        <f t="shared" si="17"/>
        <v>154.16</v>
      </c>
      <c r="SC45" s="19">
        <f t="shared" si="17"/>
        <v>154.62</v>
      </c>
      <c r="SD45" s="19">
        <f t="shared" si="17"/>
        <v>156.184</v>
      </c>
      <c r="SE45" s="19">
        <f t="shared" si="17"/>
        <v>159.029</v>
      </c>
      <c r="SF45" s="19">
        <f t="shared" si="17"/>
        <v>167.078</v>
      </c>
      <c r="SG45" s="19">
        <f t="shared" si="17"/>
        <v>167.03200000000001</v>
      </c>
      <c r="SH45" s="19">
        <f t="shared" si="17"/>
        <v>168.60400000000001</v>
      </c>
      <c r="SI45" s="19">
        <f t="shared" si="17"/>
        <v>164.02199999999999</v>
      </c>
      <c r="SJ45" s="19">
        <f t="shared" si="17"/>
        <v>159.989</v>
      </c>
      <c r="SK45" s="19">
        <f t="shared" si="17"/>
        <v>158.86699999999999</v>
      </c>
      <c r="SL45" s="19">
        <f t="shared" si="17"/>
        <v>159.07499999999999</v>
      </c>
      <c r="SM45" s="19">
        <f t="shared" si="17"/>
        <v>158.68700000000001</v>
      </c>
      <c r="SN45" s="19">
        <f t="shared" si="17"/>
        <v>163.19999999999999</v>
      </c>
      <c r="SO45" s="19">
        <f t="shared" si="17"/>
        <v>159.357</v>
      </c>
      <c r="SP45" s="19">
        <f t="shared" si="17"/>
        <v>159.98699999999999</v>
      </c>
      <c r="SQ45" s="19">
        <f t="shared" si="17"/>
        <v>155.524</v>
      </c>
    </row>
    <row r="46" spans="1:514" x14ac:dyDescent="0.25">
      <c r="A46" s="2">
        <f t="shared" si="18"/>
        <v>4</v>
      </c>
      <c r="B46" s="12" t="str">
        <f t="shared" si="9"/>
        <v>REPSM 4.247 PERP nc-28</v>
      </c>
      <c r="C46" s="12" t="str">
        <f t="shared" si="19"/>
        <v>REPSM 3 7/8 PERP nc-21-REPSM 4.247 PERP nc-28</v>
      </c>
      <c r="F46" s="19">
        <f t="shared" ca="1" si="20"/>
        <v>-152.88400000000001</v>
      </c>
      <c r="G46" s="19">
        <f t="shared" si="20"/>
        <v>-156.34800000000001</v>
      </c>
      <c r="H46" s="19">
        <f t="shared" si="20"/>
        <v>-166.63200000000001</v>
      </c>
      <c r="I46" s="19">
        <f t="shared" si="20"/>
        <v>-164.86099999999999</v>
      </c>
      <c r="J46" s="19">
        <f t="shared" si="20"/>
        <v>-164.70500000000004</v>
      </c>
      <c r="K46" s="19">
        <f t="shared" si="20"/>
        <v>-168.35000000000002</v>
      </c>
      <c r="L46" s="19">
        <f t="shared" si="20"/>
        <v>-163.53500000000003</v>
      </c>
      <c r="M46" s="19">
        <f t="shared" si="20"/>
        <v>-157.50900000000001</v>
      </c>
      <c r="N46" s="19">
        <f t="shared" si="20"/>
        <v>-168.22800000000001</v>
      </c>
      <c r="O46" s="19">
        <f t="shared" si="20"/>
        <v>-162.21600000000001</v>
      </c>
      <c r="P46" s="19">
        <f t="shared" si="20"/>
        <v>-156.92000000000002</v>
      </c>
      <c r="Q46" s="19">
        <f t="shared" si="20"/>
        <v>-150.99399999999997</v>
      </c>
      <c r="R46" s="19">
        <f t="shared" si="20"/>
        <v>-151.613</v>
      </c>
      <c r="S46" s="19">
        <f t="shared" si="20"/>
        <v>-143.53399999999999</v>
      </c>
      <c r="T46" s="19">
        <f t="shared" si="20"/>
        <v>-148.71100000000001</v>
      </c>
      <c r="U46" s="19">
        <f t="shared" si="20"/>
        <v>-149.76999999999998</v>
      </c>
      <c r="V46" s="19">
        <f t="shared" si="20"/>
        <v>-133.73500000000001</v>
      </c>
      <c r="W46" s="19">
        <f t="shared" si="20"/>
        <v>-125.232</v>
      </c>
      <c r="X46" s="19">
        <f t="shared" si="20"/>
        <v>-107.983</v>
      </c>
      <c r="Y46" s="19">
        <f t="shared" si="20"/>
        <v>-132.32200000000003</v>
      </c>
      <c r="Z46" s="19">
        <f t="shared" si="20"/>
        <v>-149.209</v>
      </c>
      <c r="AA46" s="19">
        <f t="shared" si="20"/>
        <v>234.334</v>
      </c>
      <c r="AB46" s="19">
        <f t="shared" si="20"/>
        <v>246.66399999999999</v>
      </c>
      <c r="AC46" s="19">
        <f t="shared" si="20"/>
        <v>386.21300000000002</v>
      </c>
      <c r="AD46" s="19">
        <f t="shared" si="20"/>
        <v>375.21</v>
      </c>
      <c r="AE46" s="19">
        <f t="shared" si="20"/>
        <v>303.09100000000001</v>
      </c>
      <c r="AF46" s="19">
        <f t="shared" si="20"/>
        <v>274.423</v>
      </c>
      <c r="AG46" s="19">
        <f t="shared" si="20"/>
        <v>298.44600000000003</v>
      </c>
      <c r="AH46" s="19">
        <f t="shared" si="20"/>
        <v>325.642</v>
      </c>
      <c r="AI46" s="19">
        <f t="shared" si="20"/>
        <v>375.52300000000002</v>
      </c>
      <c r="AJ46" s="19">
        <f t="shared" si="20"/>
        <v>385.23</v>
      </c>
      <c r="AK46" s="19">
        <f t="shared" si="20"/>
        <v>432.53699999999998</v>
      </c>
      <c r="AL46" s="19">
        <f t="shared" si="20"/>
        <v>488.64699999999999</v>
      </c>
      <c r="AM46" s="19">
        <f t="shared" si="20"/>
        <v>601.23699999999997</v>
      </c>
      <c r="AN46" s="19">
        <f t="shared" si="20"/>
        <v>651.649</v>
      </c>
      <c r="AO46" s="19">
        <f t="shared" si="20"/>
        <v>643.57799999999997</v>
      </c>
      <c r="AP46" s="19">
        <f t="shared" si="20"/>
        <v>616.91700000000003</v>
      </c>
      <c r="AQ46" s="19">
        <f t="shared" si="20"/>
        <v>598.93700000000001</v>
      </c>
      <c r="AR46" s="19">
        <f t="shared" si="20"/>
        <v>599.66499999999996</v>
      </c>
      <c r="AS46" s="19">
        <f t="shared" si="20"/>
        <v>614.02700000000004</v>
      </c>
      <c r="AT46" s="19">
        <f t="shared" si="20"/>
        <v>603.86300000000006</v>
      </c>
      <c r="AU46" s="19">
        <f t="shared" si="20"/>
        <v>608</v>
      </c>
      <c r="AV46" s="19">
        <f t="shared" si="20"/>
        <v>612.72500000000002</v>
      </c>
      <c r="AW46" s="19">
        <f t="shared" si="20"/>
        <v>636.11199999999997</v>
      </c>
      <c r="AX46" s="19">
        <f t="shared" si="20"/>
        <v>581.78399999999999</v>
      </c>
      <c r="AY46" s="19">
        <f t="shared" si="20"/>
        <v>575.13400000000001</v>
      </c>
      <c r="AZ46" s="19">
        <f t="shared" si="20"/>
        <v>560.91999999999996</v>
      </c>
      <c r="BA46" s="19">
        <f t="shared" si="20"/>
        <v>561.23599999999999</v>
      </c>
      <c r="BB46" s="19">
        <f t="shared" si="20"/>
        <v>588.07899999999995</v>
      </c>
      <c r="BC46" s="19">
        <f t="shared" si="20"/>
        <v>615.72799999999995</v>
      </c>
      <c r="BD46" s="19">
        <f t="shared" si="20"/>
        <v>707.31600000000003</v>
      </c>
      <c r="BE46" s="19">
        <f t="shared" si="20"/>
        <v>689.32399999999996</v>
      </c>
      <c r="BF46" s="19">
        <f t="shared" si="20"/>
        <v>518.17899999999997</v>
      </c>
      <c r="BG46" s="19">
        <f t="shared" si="20"/>
        <v>391.245</v>
      </c>
      <c r="BH46" s="19">
        <f t="shared" si="20"/>
        <v>385.99099999999999</v>
      </c>
      <c r="BI46" s="19">
        <f t="shared" si="20"/>
        <v>349.25200000000001</v>
      </c>
      <c r="BJ46" s="19">
        <f t="shared" si="20"/>
        <v>334.66500000000002</v>
      </c>
      <c r="BK46" s="19">
        <f t="shared" si="20"/>
        <v>466.90100000000001</v>
      </c>
      <c r="BL46" s="19">
        <f t="shared" si="20"/>
        <v>596.14499999999998</v>
      </c>
      <c r="BM46" s="19">
        <f t="shared" si="20"/>
        <v>633.86099999999999</v>
      </c>
      <c r="BN46" s="19">
        <f t="shared" si="20"/>
        <v>742.75800000000004</v>
      </c>
      <c r="BO46" s="19">
        <f t="shared" si="20"/>
        <v>759.101</v>
      </c>
      <c r="BP46" s="19">
        <f t="shared" si="20"/>
        <v>749.42100000000005</v>
      </c>
      <c r="BQ46" s="19">
        <f t="shared" si="20"/>
        <v>744.48400000000004</v>
      </c>
      <c r="BR46" s="19">
        <f t="shared" si="10"/>
        <v>744.80899999999997</v>
      </c>
      <c r="BS46" s="19">
        <f t="shared" si="11"/>
        <v>743.73400000000004</v>
      </c>
      <c r="BT46" s="19">
        <f t="shared" si="11"/>
        <v>709.84799999999996</v>
      </c>
      <c r="BU46" s="19">
        <f t="shared" si="11"/>
        <v>772.50699999999995</v>
      </c>
      <c r="BV46" s="19">
        <f t="shared" si="11"/>
        <v>819.96299999999997</v>
      </c>
      <c r="BW46" s="19">
        <f t="shared" si="11"/>
        <v>1114.6220000000001</v>
      </c>
      <c r="BX46" s="19">
        <f t="shared" si="11"/>
        <v>1151.009</v>
      </c>
      <c r="BY46" s="19">
        <f t="shared" si="11"/>
        <v>1116.8009999999999</v>
      </c>
      <c r="BZ46" s="19">
        <f t="shared" si="11"/>
        <v>1165.181</v>
      </c>
      <c r="CA46" s="19">
        <f t="shared" si="11"/>
        <v>1098.0029999999999</v>
      </c>
      <c r="CB46" s="19">
        <f t="shared" si="11"/>
        <v>817.01900000000001</v>
      </c>
      <c r="CC46" s="19">
        <f t="shared" si="11"/>
        <v>666.38199999999995</v>
      </c>
      <c r="CD46" s="19">
        <f t="shared" si="11"/>
        <v>529.31399999999996</v>
      </c>
      <c r="CE46" s="19">
        <f t="shared" si="11"/>
        <v>485.69499999999999</v>
      </c>
      <c r="CF46" s="19">
        <f t="shared" si="11"/>
        <v>276.887</v>
      </c>
      <c r="CG46" s="19">
        <f t="shared" si="11"/>
        <v>267.72500000000002</v>
      </c>
      <c r="CH46" s="19">
        <f t="shared" si="11"/>
        <v>358.089</v>
      </c>
      <c r="CI46" s="19">
        <f t="shared" si="11"/>
        <v>171.11500000000001</v>
      </c>
      <c r="CJ46" s="19">
        <f t="shared" si="11"/>
        <v>124.241</v>
      </c>
      <c r="CK46" s="19">
        <f t="shared" si="11"/>
        <v>106.316</v>
      </c>
      <c r="CL46" s="19">
        <f t="shared" si="11"/>
        <v>116.099</v>
      </c>
      <c r="CM46" s="19">
        <f t="shared" si="11"/>
        <v>138.63800000000001</v>
      </c>
      <c r="CN46" s="19">
        <f t="shared" si="11"/>
        <v>141.75399999999999</v>
      </c>
      <c r="CO46" s="19">
        <f t="shared" si="11"/>
        <v>106.49299999999999</v>
      </c>
      <c r="CP46" s="19">
        <f t="shared" si="11"/>
        <v>91.713999999999999</v>
      </c>
      <c r="CQ46" s="19">
        <f t="shared" si="11"/>
        <v>84.537000000000006</v>
      </c>
      <c r="CR46" s="19">
        <f t="shared" si="11"/>
        <v>76.551000000000002</v>
      </c>
      <c r="CS46" s="19">
        <f t="shared" si="11"/>
        <v>57.756</v>
      </c>
      <c r="CT46" s="19">
        <f t="shared" si="11"/>
        <v>57.087000000000003</v>
      </c>
      <c r="CU46" s="19">
        <f t="shared" si="11"/>
        <v>59.655000000000001</v>
      </c>
      <c r="CV46" s="19">
        <f t="shared" si="11"/>
        <v>60.98</v>
      </c>
      <c r="CW46" s="19">
        <f t="shared" si="11"/>
        <v>62.308999999999997</v>
      </c>
      <c r="CX46" s="19">
        <f t="shared" si="11"/>
        <v>62.286999999999999</v>
      </c>
      <c r="CY46" s="19">
        <f t="shared" si="11"/>
        <v>61.401000000000003</v>
      </c>
      <c r="CZ46" s="19">
        <f t="shared" si="11"/>
        <v>63.271000000000001</v>
      </c>
      <c r="DA46" s="19">
        <f t="shared" si="11"/>
        <v>62.856999999999999</v>
      </c>
      <c r="DB46" s="19">
        <f t="shared" si="11"/>
        <v>61.061</v>
      </c>
      <c r="DC46" s="19">
        <f t="shared" si="11"/>
        <v>59.226999999999997</v>
      </c>
      <c r="DD46" s="19">
        <f t="shared" si="11"/>
        <v>59.000999999999998</v>
      </c>
      <c r="DE46" s="19">
        <f t="shared" si="11"/>
        <v>62.3</v>
      </c>
      <c r="DF46" s="19">
        <f t="shared" si="11"/>
        <v>63.045999999999999</v>
      </c>
      <c r="DG46" s="19">
        <f t="shared" si="11"/>
        <v>64.671000000000006</v>
      </c>
      <c r="DH46" s="19">
        <f t="shared" si="11"/>
        <v>64.242000000000004</v>
      </c>
      <c r="DI46" s="19">
        <f t="shared" si="11"/>
        <v>64.709999999999994</v>
      </c>
      <c r="DJ46" s="19">
        <f t="shared" si="11"/>
        <v>63.89</v>
      </c>
      <c r="DK46" s="19">
        <f t="shared" si="11"/>
        <v>66.597999999999999</v>
      </c>
      <c r="DL46" s="19">
        <f t="shared" si="11"/>
        <v>70.343999999999994</v>
      </c>
      <c r="DM46" s="19">
        <f t="shared" si="11"/>
        <v>63.686</v>
      </c>
      <c r="DN46" s="19">
        <f t="shared" si="11"/>
        <v>58.311</v>
      </c>
      <c r="DO46" s="19">
        <f t="shared" si="11"/>
        <v>60.613</v>
      </c>
      <c r="DP46" s="19">
        <f t="shared" si="11"/>
        <v>61.442999999999998</v>
      </c>
      <c r="DQ46" s="19">
        <f t="shared" si="11"/>
        <v>51.52</v>
      </c>
      <c r="DR46" s="19">
        <f t="shared" si="11"/>
        <v>51.756999999999998</v>
      </c>
      <c r="DS46" s="19">
        <f t="shared" si="11"/>
        <v>56.783000000000001</v>
      </c>
      <c r="DT46" s="19">
        <f t="shared" si="11"/>
        <v>60.518999999999998</v>
      </c>
      <c r="DU46" s="19">
        <f t="shared" si="11"/>
        <v>61.423000000000002</v>
      </c>
      <c r="DV46" s="19">
        <f t="shared" si="11"/>
        <v>61.71</v>
      </c>
      <c r="DW46" s="19">
        <f t="shared" si="11"/>
        <v>62.133000000000003</v>
      </c>
      <c r="DX46" s="19">
        <f t="shared" si="11"/>
        <v>63.401000000000003</v>
      </c>
      <c r="DY46" s="19">
        <f t="shared" si="11"/>
        <v>64.942999999999998</v>
      </c>
      <c r="DZ46" s="19">
        <f t="shared" si="11"/>
        <v>60.848999999999997</v>
      </c>
      <c r="EA46" s="19">
        <f t="shared" si="11"/>
        <v>59.162999999999997</v>
      </c>
      <c r="EB46" s="19">
        <f t="shared" si="11"/>
        <v>55.645000000000003</v>
      </c>
      <c r="EC46" s="19">
        <f t="shared" si="11"/>
        <v>56.465000000000003</v>
      </c>
      <c r="ED46" s="19">
        <f t="shared" ref="ED46:FI46" si="21">ED$25-ED28</f>
        <v>58.231000000000002</v>
      </c>
      <c r="EE46" s="19">
        <f t="shared" si="21"/>
        <v>58.902000000000001</v>
      </c>
      <c r="EF46" s="19">
        <f t="shared" si="21"/>
        <v>60.551000000000002</v>
      </c>
      <c r="EG46" s="19">
        <f t="shared" si="21"/>
        <v>60.968000000000004</v>
      </c>
      <c r="EH46" s="19">
        <f t="shared" si="21"/>
        <v>64.784999999999997</v>
      </c>
      <c r="EI46" s="19">
        <f t="shared" si="21"/>
        <v>67.745999999999995</v>
      </c>
      <c r="EJ46" s="19">
        <f t="shared" si="21"/>
        <v>68.873999999999995</v>
      </c>
      <c r="EK46" s="19">
        <f t="shared" si="21"/>
        <v>71.896000000000001</v>
      </c>
      <c r="EL46" s="19">
        <f t="shared" si="21"/>
        <v>72.680000000000007</v>
      </c>
      <c r="EM46" s="19">
        <f t="shared" si="21"/>
        <v>75.132999999999996</v>
      </c>
      <c r="EN46" s="19">
        <f t="shared" si="21"/>
        <v>76.353999999999999</v>
      </c>
      <c r="EO46" s="19">
        <f t="shared" si="21"/>
        <v>78.528000000000006</v>
      </c>
      <c r="EP46" s="19">
        <f t="shared" si="21"/>
        <v>81.894000000000005</v>
      </c>
      <c r="EQ46" s="19">
        <f t="shared" si="21"/>
        <v>84.087000000000003</v>
      </c>
      <c r="ER46" s="19">
        <f t="shared" si="21"/>
        <v>87.671000000000006</v>
      </c>
      <c r="ES46" s="19">
        <f t="shared" si="21"/>
        <v>90.113</v>
      </c>
      <c r="ET46" s="19">
        <f t="shared" si="21"/>
        <v>93.447999999999993</v>
      </c>
      <c r="EU46" s="19">
        <f t="shared" si="21"/>
        <v>97.218000000000004</v>
      </c>
      <c r="EV46" s="19">
        <f t="shared" si="21"/>
        <v>96.384</v>
      </c>
      <c r="EW46" s="19">
        <f t="shared" si="21"/>
        <v>92.307000000000002</v>
      </c>
      <c r="EX46" s="19">
        <f t="shared" si="21"/>
        <v>95.283000000000001</v>
      </c>
      <c r="EY46" s="19">
        <f t="shared" si="21"/>
        <v>96.926000000000002</v>
      </c>
      <c r="EZ46" s="19">
        <f t="shared" si="21"/>
        <v>100.036</v>
      </c>
      <c r="FA46" s="19">
        <f t="shared" si="21"/>
        <v>97.516000000000005</v>
      </c>
      <c r="FB46" s="19">
        <f t="shared" si="21"/>
        <v>100.32899999999999</v>
      </c>
      <c r="FC46" s="19">
        <f t="shared" si="21"/>
        <v>106.291</v>
      </c>
      <c r="FD46" s="19">
        <f t="shared" si="21"/>
        <v>107.65</v>
      </c>
      <c r="FE46" s="19">
        <f t="shared" si="21"/>
        <v>107.184</v>
      </c>
      <c r="FF46" s="19">
        <f t="shared" si="21"/>
        <v>103.66500000000001</v>
      </c>
      <c r="FG46" s="19">
        <f t="shared" si="21"/>
        <v>100.45699999999999</v>
      </c>
      <c r="FH46" s="19">
        <f t="shared" si="21"/>
        <v>101.486</v>
      </c>
      <c r="FI46" s="19">
        <f t="shared" si="21"/>
        <v>99.262</v>
      </c>
      <c r="FJ46" s="19">
        <f t="shared" si="12"/>
        <v>97.164000000000001</v>
      </c>
      <c r="FK46" s="19">
        <f t="shared" si="12"/>
        <v>92.212999999999994</v>
      </c>
      <c r="FL46" s="19">
        <f t="shared" si="12"/>
        <v>91.298000000000002</v>
      </c>
      <c r="FM46" s="19">
        <f t="shared" si="12"/>
        <v>88.450999999999993</v>
      </c>
      <c r="FN46" s="19">
        <f t="shared" si="12"/>
        <v>83.456999999999994</v>
      </c>
      <c r="FO46" s="19">
        <f t="shared" si="12"/>
        <v>85.828999999999994</v>
      </c>
      <c r="FP46" s="19">
        <f t="shared" si="12"/>
        <v>87.751000000000005</v>
      </c>
      <c r="FQ46" s="19">
        <f t="shared" si="12"/>
        <v>88.786000000000001</v>
      </c>
      <c r="FR46" s="19">
        <f t="shared" si="12"/>
        <v>89.856999999999999</v>
      </c>
      <c r="FS46" s="19">
        <f t="shared" si="12"/>
        <v>89.358999999999995</v>
      </c>
      <c r="FT46" s="19">
        <f t="shared" si="12"/>
        <v>88.468000000000004</v>
      </c>
      <c r="FU46" s="19">
        <f t="shared" si="12"/>
        <v>88.061000000000007</v>
      </c>
      <c r="FV46" s="19">
        <f t="shared" si="12"/>
        <v>86.697999999999993</v>
      </c>
      <c r="FW46" s="19">
        <f t="shared" si="12"/>
        <v>86.884</v>
      </c>
      <c r="FX46" s="19">
        <f t="shared" si="12"/>
        <v>88.736000000000004</v>
      </c>
      <c r="FY46" s="19">
        <f t="shared" si="12"/>
        <v>89.941000000000003</v>
      </c>
      <c r="FZ46" s="19">
        <f t="shared" si="12"/>
        <v>89.813000000000002</v>
      </c>
      <c r="GA46" s="19">
        <f t="shared" si="12"/>
        <v>91.742999999999995</v>
      </c>
      <c r="GB46" s="19">
        <f t="shared" si="12"/>
        <v>92.867999999999995</v>
      </c>
      <c r="GC46" s="19">
        <f t="shared" si="12"/>
        <v>93.995999999999995</v>
      </c>
      <c r="GD46" s="19">
        <f t="shared" si="12"/>
        <v>96.052000000000007</v>
      </c>
      <c r="GE46" s="19">
        <f t="shared" si="12"/>
        <v>97.281999999999996</v>
      </c>
      <c r="GF46" s="19">
        <f t="shared" si="12"/>
        <v>97.03</v>
      </c>
      <c r="GG46" s="19">
        <f t="shared" si="12"/>
        <v>98.739000000000004</v>
      </c>
      <c r="GH46" s="19">
        <f t="shared" si="12"/>
        <v>100.09</v>
      </c>
      <c r="GI46" s="19">
        <f t="shared" si="12"/>
        <v>104.36799999999999</v>
      </c>
      <c r="GJ46" s="19">
        <f t="shared" si="12"/>
        <v>104.123</v>
      </c>
      <c r="GK46" s="19">
        <f t="shared" si="12"/>
        <v>100.682</v>
      </c>
      <c r="GL46" s="19">
        <f t="shared" si="12"/>
        <v>100.09</v>
      </c>
      <c r="GM46" s="19">
        <f t="shared" si="12"/>
        <v>99.266999999999996</v>
      </c>
      <c r="GN46" s="19">
        <f t="shared" si="12"/>
        <v>92.998000000000005</v>
      </c>
      <c r="GO46" s="19">
        <f t="shared" si="12"/>
        <v>90.433000000000007</v>
      </c>
      <c r="GP46" s="19">
        <f t="shared" si="12"/>
        <v>88.98</v>
      </c>
      <c r="GQ46" s="19">
        <f t="shared" si="13"/>
        <v>91.319000000000003</v>
      </c>
      <c r="GR46" s="19">
        <f t="shared" si="13"/>
        <v>91.638999999999996</v>
      </c>
      <c r="GS46" s="19">
        <f t="shared" si="13"/>
        <v>93.594999999999999</v>
      </c>
      <c r="GT46" s="19">
        <f t="shared" si="13"/>
        <v>88.781000000000006</v>
      </c>
      <c r="GU46" s="19">
        <f t="shared" si="13"/>
        <v>89.546999999999997</v>
      </c>
      <c r="GV46" s="19">
        <f t="shared" si="13"/>
        <v>87.146000000000001</v>
      </c>
      <c r="GW46" s="19">
        <f t="shared" si="13"/>
        <v>91.248000000000005</v>
      </c>
      <c r="GX46" s="19">
        <f t="shared" si="13"/>
        <v>92.444000000000003</v>
      </c>
      <c r="GY46" s="19">
        <f t="shared" si="13"/>
        <v>83.438999999999993</v>
      </c>
      <c r="GZ46" s="19">
        <f t="shared" si="13"/>
        <v>77.835999999999999</v>
      </c>
      <c r="HA46" s="19">
        <f t="shared" si="13"/>
        <v>77.521000000000001</v>
      </c>
      <c r="HB46" s="19">
        <f t="shared" si="13"/>
        <v>75.563000000000002</v>
      </c>
      <c r="HC46" s="19">
        <f t="shared" si="13"/>
        <v>98.278000000000006</v>
      </c>
      <c r="HD46" s="19">
        <f t="shared" si="13"/>
        <v>98.686000000000007</v>
      </c>
      <c r="HE46" s="19">
        <f t="shared" si="13"/>
        <v>95.436000000000007</v>
      </c>
      <c r="HF46" s="19">
        <f t="shared" si="13"/>
        <v>92.033000000000001</v>
      </c>
      <c r="HG46" s="19">
        <f t="shared" si="13"/>
        <v>88.73</v>
      </c>
      <c r="HH46" s="19">
        <f t="shared" si="13"/>
        <v>94.738</v>
      </c>
      <c r="HI46" s="19">
        <f t="shared" si="13"/>
        <v>96.186999999999998</v>
      </c>
      <c r="HJ46" s="19">
        <f t="shared" si="13"/>
        <v>88.921999999999997</v>
      </c>
      <c r="HK46" s="19">
        <f t="shared" si="13"/>
        <v>86.603999999999999</v>
      </c>
      <c r="HL46" s="19">
        <f t="shared" si="13"/>
        <v>85.965999999999994</v>
      </c>
      <c r="HM46" s="19">
        <f t="shared" si="13"/>
        <v>85.981999999999999</v>
      </c>
      <c r="HN46" s="19">
        <f t="shared" si="13"/>
        <v>85.465999999999994</v>
      </c>
      <c r="HO46" s="19">
        <f t="shared" si="13"/>
        <v>82.397999999999996</v>
      </c>
      <c r="HP46" s="19">
        <f t="shared" si="13"/>
        <v>85.837000000000003</v>
      </c>
      <c r="HQ46" s="19">
        <f t="shared" si="13"/>
        <v>88.484999999999999</v>
      </c>
      <c r="HR46" s="19">
        <f t="shared" si="13"/>
        <v>96.308999999999997</v>
      </c>
      <c r="HS46" s="19">
        <f t="shared" si="13"/>
        <v>114.524</v>
      </c>
      <c r="HT46" s="19">
        <f t="shared" si="13"/>
        <v>113.877</v>
      </c>
      <c r="HU46" s="19">
        <f t="shared" si="13"/>
        <v>125.965</v>
      </c>
      <c r="HV46" s="19">
        <f t="shared" si="13"/>
        <v>127.788</v>
      </c>
      <c r="HW46" s="19">
        <f t="shared" si="13"/>
        <v>112.738</v>
      </c>
      <c r="HX46" s="19">
        <f t="shared" si="13"/>
        <v>109.261</v>
      </c>
      <c r="HY46" s="19">
        <f t="shared" si="13"/>
        <v>108.441</v>
      </c>
      <c r="HZ46" s="19">
        <f t="shared" si="13"/>
        <v>109.09099999999999</v>
      </c>
      <c r="IA46" s="19">
        <f t="shared" si="13"/>
        <v>108.736</v>
      </c>
      <c r="IB46" s="19">
        <f t="shared" si="13"/>
        <v>118.137</v>
      </c>
      <c r="IC46" s="19">
        <f t="shared" si="13"/>
        <v>133.71899999999999</v>
      </c>
      <c r="ID46" s="19">
        <f t="shared" si="13"/>
        <v>141.71199999999999</v>
      </c>
      <c r="IE46" s="19">
        <f t="shared" si="13"/>
        <v>128.05099999999999</v>
      </c>
      <c r="IF46" s="19">
        <f t="shared" si="13"/>
        <v>116.70399999999999</v>
      </c>
      <c r="IG46" s="19">
        <f t="shared" si="13"/>
        <v>117.812</v>
      </c>
      <c r="IH46" s="19">
        <f t="shared" si="13"/>
        <v>120.322</v>
      </c>
      <c r="II46" s="19">
        <f t="shared" si="13"/>
        <v>101.864</v>
      </c>
      <c r="IJ46" s="19">
        <f t="shared" si="13"/>
        <v>102.03700000000001</v>
      </c>
      <c r="IK46" s="19">
        <f t="shared" si="13"/>
        <v>90.07</v>
      </c>
      <c r="IL46" s="19">
        <f t="shared" si="13"/>
        <v>113.875</v>
      </c>
      <c r="IM46" s="19">
        <f t="shared" si="13"/>
        <v>118.97799999999999</v>
      </c>
      <c r="IN46" s="19">
        <f t="shared" si="13"/>
        <v>122.788</v>
      </c>
      <c r="IO46" s="19">
        <f t="shared" si="13"/>
        <v>123.313</v>
      </c>
      <c r="IP46" s="19">
        <f t="shared" si="13"/>
        <v>122.267</v>
      </c>
      <c r="IQ46" s="19">
        <f t="shared" si="13"/>
        <v>117.129</v>
      </c>
      <c r="IR46" s="19">
        <f t="shared" si="13"/>
        <v>112.188</v>
      </c>
      <c r="IS46" s="19">
        <f t="shared" si="13"/>
        <v>111.988</v>
      </c>
      <c r="IT46" s="19">
        <f t="shared" si="13"/>
        <v>109.97799999999999</v>
      </c>
      <c r="IU46" s="19">
        <f t="shared" si="13"/>
        <v>110.411</v>
      </c>
      <c r="IV46" s="19">
        <f t="shared" si="13"/>
        <v>115.681</v>
      </c>
      <c r="IW46" s="19">
        <f t="shared" si="13"/>
        <v>112.53400000000001</v>
      </c>
      <c r="IX46" s="19">
        <f t="shared" si="13"/>
        <v>100.63500000000001</v>
      </c>
      <c r="IY46" s="19">
        <f t="shared" si="13"/>
        <v>93.444999999999993</v>
      </c>
      <c r="IZ46" s="19">
        <f t="shared" si="13"/>
        <v>94.114000000000004</v>
      </c>
      <c r="JA46" s="19">
        <f t="shared" si="13"/>
        <v>97.102000000000004</v>
      </c>
      <c r="JB46" s="19">
        <f t="shared" ref="JB46:KG46" si="22">JB$25-JB28</f>
        <v>97.644999999999996</v>
      </c>
      <c r="JC46" s="19">
        <f t="shared" si="22"/>
        <v>100.027</v>
      </c>
      <c r="JD46" s="19">
        <f t="shared" si="22"/>
        <v>105.496</v>
      </c>
      <c r="JE46" s="19">
        <f t="shared" si="22"/>
        <v>110.542</v>
      </c>
      <c r="JF46" s="19">
        <f t="shared" si="22"/>
        <v>107.69499999999999</v>
      </c>
      <c r="JG46" s="19">
        <f t="shared" si="22"/>
        <v>98.590999999999994</v>
      </c>
      <c r="JH46" s="19">
        <f t="shared" si="22"/>
        <v>91.025999999999996</v>
      </c>
      <c r="JI46" s="19">
        <f t="shared" si="22"/>
        <v>89.727000000000004</v>
      </c>
      <c r="JJ46" s="19">
        <f t="shared" si="22"/>
        <v>85.655000000000001</v>
      </c>
      <c r="JK46" s="19">
        <f t="shared" si="22"/>
        <v>88.296000000000006</v>
      </c>
      <c r="JL46" s="19">
        <f t="shared" si="22"/>
        <v>91.962999999999994</v>
      </c>
      <c r="JM46" s="19">
        <f t="shared" si="22"/>
        <v>102.72499999999999</v>
      </c>
      <c r="JN46" s="19">
        <f t="shared" si="22"/>
        <v>103.902</v>
      </c>
      <c r="JO46" s="19">
        <f t="shared" si="22"/>
        <v>104.363</v>
      </c>
      <c r="JP46" s="19">
        <f t="shared" si="22"/>
        <v>106.133</v>
      </c>
      <c r="JQ46" s="19">
        <f t="shared" si="22"/>
        <v>100.205</v>
      </c>
      <c r="JR46" s="19">
        <f t="shared" si="22"/>
        <v>109.949</v>
      </c>
      <c r="JS46" s="19">
        <f t="shared" si="22"/>
        <v>123.01</v>
      </c>
      <c r="JT46" s="19">
        <f t="shared" si="22"/>
        <v>124.584</v>
      </c>
      <c r="JU46" s="19">
        <f t="shared" si="22"/>
        <v>130.078</v>
      </c>
      <c r="JV46" s="19">
        <f t="shared" si="22"/>
        <v>149.43700000000001</v>
      </c>
      <c r="JW46" s="19">
        <f t="shared" si="22"/>
        <v>160.75200000000001</v>
      </c>
      <c r="JX46" s="19">
        <f t="shared" si="22"/>
        <v>157.93</v>
      </c>
      <c r="JY46" s="19">
        <f t="shared" si="22"/>
        <v>150.76499999999999</v>
      </c>
      <c r="JZ46" s="19">
        <f t="shared" si="22"/>
        <v>157.773</v>
      </c>
      <c r="KA46" s="19">
        <f t="shared" si="22"/>
        <v>157.98400000000001</v>
      </c>
      <c r="KB46" s="19">
        <f t="shared" si="22"/>
        <v>158.124</v>
      </c>
      <c r="KC46" s="19">
        <f t="shared" si="22"/>
        <v>160.077</v>
      </c>
      <c r="KD46" s="19">
        <f t="shared" si="22"/>
        <v>163.26400000000001</v>
      </c>
      <c r="KE46" s="19">
        <f t="shared" si="22"/>
        <v>145.69900000000001</v>
      </c>
      <c r="KF46" s="19">
        <f t="shared" si="22"/>
        <v>134.75</v>
      </c>
      <c r="KG46" s="19">
        <f t="shared" si="22"/>
        <v>133.86099999999999</v>
      </c>
      <c r="KH46" s="19">
        <f t="shared" si="14"/>
        <v>135.27799999999999</v>
      </c>
      <c r="KI46" s="19">
        <f t="shared" si="14"/>
        <v>134.94200000000001</v>
      </c>
      <c r="KJ46" s="19">
        <f t="shared" si="14"/>
        <v>141.55199999999999</v>
      </c>
      <c r="KK46" s="19">
        <f t="shared" si="14"/>
        <v>143.303</v>
      </c>
      <c r="KL46" s="19">
        <f t="shared" si="14"/>
        <v>142.977</v>
      </c>
      <c r="KM46" s="19">
        <f t="shared" si="14"/>
        <v>138.87799999999999</v>
      </c>
      <c r="KN46" s="19">
        <f t="shared" si="14"/>
        <v>146.011</v>
      </c>
      <c r="KO46" s="19">
        <f t="shared" si="14"/>
        <v>141.34200000000001</v>
      </c>
      <c r="KP46" s="19">
        <f t="shared" si="14"/>
        <v>121.19</v>
      </c>
      <c r="KQ46" s="19">
        <f t="shared" si="14"/>
        <v>99.019000000000005</v>
      </c>
      <c r="KR46" s="19">
        <f t="shared" si="14"/>
        <v>102.873</v>
      </c>
      <c r="KS46" s="19">
        <f t="shared" si="14"/>
        <v>105.56399999999999</v>
      </c>
      <c r="KT46" s="19">
        <f t="shared" si="14"/>
        <v>108.81399999999999</v>
      </c>
      <c r="KU46" s="19">
        <f t="shared" si="14"/>
        <v>112.155</v>
      </c>
      <c r="KV46" s="19">
        <f t="shared" si="14"/>
        <v>115.185</v>
      </c>
      <c r="KW46" s="19">
        <f t="shared" si="14"/>
        <v>113.813</v>
      </c>
      <c r="KX46" s="19">
        <f t="shared" si="14"/>
        <v>113.586</v>
      </c>
      <c r="KY46" s="19">
        <f t="shared" si="14"/>
        <v>115.824</v>
      </c>
      <c r="KZ46" s="19">
        <f t="shared" si="14"/>
        <v>118.02500000000001</v>
      </c>
      <c r="LA46" s="19">
        <f t="shared" si="14"/>
        <v>116.574</v>
      </c>
      <c r="LB46" s="19">
        <f t="shared" si="14"/>
        <v>116.06100000000001</v>
      </c>
      <c r="LC46" s="19">
        <f t="shared" si="14"/>
        <v>115.7</v>
      </c>
      <c r="LD46" s="19">
        <f t="shared" si="14"/>
        <v>123.572</v>
      </c>
      <c r="LE46" s="19">
        <f t="shared" si="14"/>
        <v>129.48500000000001</v>
      </c>
      <c r="LF46" s="19">
        <f t="shared" si="14"/>
        <v>134.86199999999999</v>
      </c>
      <c r="LG46" s="19">
        <f t="shared" si="14"/>
        <v>135.63399999999999</v>
      </c>
      <c r="LH46" s="19">
        <f t="shared" si="14"/>
        <v>135.24100000000001</v>
      </c>
      <c r="LI46" s="19">
        <f t="shared" si="14"/>
        <v>136.00200000000001</v>
      </c>
      <c r="LJ46" s="19">
        <f t="shared" si="14"/>
        <v>135.12899999999999</v>
      </c>
      <c r="LK46" s="19">
        <f t="shared" si="14"/>
        <v>135.26599999999999</v>
      </c>
      <c r="LL46" s="19">
        <f t="shared" si="14"/>
        <v>137.38999999999999</v>
      </c>
      <c r="LM46" s="19">
        <f t="shared" si="14"/>
        <v>140.03100000000001</v>
      </c>
      <c r="LN46" s="19">
        <f t="shared" si="14"/>
        <v>146.43199999999999</v>
      </c>
      <c r="LO46" s="19">
        <f t="shared" si="15"/>
        <v>159.73599999999999</v>
      </c>
      <c r="LP46" s="19">
        <f t="shared" si="15"/>
        <v>170.26400000000001</v>
      </c>
      <c r="LQ46" s="19">
        <f t="shared" si="15"/>
        <v>172.32499999999999</v>
      </c>
      <c r="LR46" s="19">
        <f t="shared" si="15"/>
        <v>179.24299999999999</v>
      </c>
      <c r="LS46" s="19">
        <f t="shared" si="15"/>
        <v>177.22399999999999</v>
      </c>
      <c r="LT46" s="19">
        <f t="shared" si="15"/>
        <v>175.125</v>
      </c>
      <c r="LU46" s="19">
        <f t="shared" si="15"/>
        <v>171.37899999999999</v>
      </c>
      <c r="LV46" s="19">
        <f t="shared" si="15"/>
        <v>164.226</v>
      </c>
      <c r="LW46" s="19">
        <f t="shared" si="15"/>
        <v>168.18199999999999</v>
      </c>
      <c r="LX46" s="19">
        <f t="shared" si="15"/>
        <v>173.78299999999999</v>
      </c>
      <c r="LY46" s="19">
        <f t="shared" si="15"/>
        <v>165.351</v>
      </c>
      <c r="LZ46" s="19">
        <f t="shared" si="15"/>
        <v>168.636</v>
      </c>
      <c r="MA46" s="19">
        <f t="shared" si="15"/>
        <v>178.54300000000001</v>
      </c>
      <c r="MB46" s="19">
        <f t="shared" si="15"/>
        <v>185.93799999999999</v>
      </c>
      <c r="MC46" s="19">
        <f t="shared" si="15"/>
        <v>191.489</v>
      </c>
      <c r="MD46" s="19">
        <f t="shared" si="15"/>
        <v>188.161</v>
      </c>
      <c r="ME46" s="19">
        <f t="shared" si="15"/>
        <v>179.934</v>
      </c>
      <c r="MF46" s="19">
        <f t="shared" si="15"/>
        <v>175.761</v>
      </c>
      <c r="MG46" s="19">
        <f t="shared" si="15"/>
        <v>173.83799999999999</v>
      </c>
      <c r="MH46" s="19">
        <f t="shared" si="15"/>
        <v>173.51400000000001</v>
      </c>
      <c r="MI46" s="19">
        <f t="shared" si="15"/>
        <v>170.12799999999999</v>
      </c>
      <c r="MJ46" s="19">
        <f t="shared" si="15"/>
        <v>181.21899999999999</v>
      </c>
      <c r="MK46" s="19">
        <f t="shared" si="15"/>
        <v>190.62200000000001</v>
      </c>
      <c r="ML46" s="19">
        <f t="shared" si="15"/>
        <v>194.452</v>
      </c>
      <c r="MM46" s="19">
        <f t="shared" si="15"/>
        <v>203.21199999999999</v>
      </c>
      <c r="MN46" s="19">
        <f t="shared" si="15"/>
        <v>206.11199999999999</v>
      </c>
      <c r="MO46" s="19">
        <f t="shared" si="15"/>
        <v>210.614</v>
      </c>
      <c r="MP46" s="19">
        <f t="shared" si="15"/>
        <v>212.30099999999999</v>
      </c>
      <c r="MQ46" s="19">
        <f t="shared" si="15"/>
        <v>215.833</v>
      </c>
      <c r="MR46" s="19">
        <f t="shared" si="15"/>
        <v>216.72200000000001</v>
      </c>
      <c r="MS46" s="19">
        <f t="shared" si="15"/>
        <v>214.64699999999999</v>
      </c>
      <c r="MT46" s="19">
        <f t="shared" si="15"/>
        <v>214.11199999999999</v>
      </c>
      <c r="MU46" s="19">
        <f t="shared" si="15"/>
        <v>218.596</v>
      </c>
      <c r="MV46" s="19">
        <f t="shared" si="15"/>
        <v>227.45400000000001</v>
      </c>
      <c r="MW46" s="19">
        <f t="shared" si="15"/>
        <v>226.946</v>
      </c>
      <c r="MX46" s="19">
        <f t="shared" si="15"/>
        <v>213.91499999999999</v>
      </c>
      <c r="MY46" s="19">
        <f t="shared" si="15"/>
        <v>192.065</v>
      </c>
      <c r="MZ46" s="19">
        <f t="shared" si="15"/>
        <v>193.81800000000001</v>
      </c>
      <c r="NA46" s="19">
        <f t="shared" si="15"/>
        <v>198.411</v>
      </c>
      <c r="NB46" s="19">
        <f t="shared" si="15"/>
        <v>192.43700000000001</v>
      </c>
      <c r="NC46" s="19">
        <f t="shared" si="15"/>
        <v>188.89699999999999</v>
      </c>
      <c r="ND46" s="19">
        <f t="shared" si="15"/>
        <v>207.952</v>
      </c>
      <c r="NE46" s="19">
        <f t="shared" si="15"/>
        <v>212.565</v>
      </c>
      <c r="NF46" s="19">
        <f t="shared" si="15"/>
        <v>212.21100000000001</v>
      </c>
      <c r="NG46" s="19">
        <f t="shared" si="15"/>
        <v>212.386</v>
      </c>
      <c r="NH46" s="19">
        <f t="shared" si="15"/>
        <v>219.45099999999999</v>
      </c>
      <c r="NI46" s="19">
        <f t="shared" si="15"/>
        <v>218.614</v>
      </c>
      <c r="NJ46" s="19">
        <f t="shared" si="15"/>
        <v>207.934</v>
      </c>
      <c r="NK46" s="19">
        <f t="shared" si="15"/>
        <v>194.46199999999999</v>
      </c>
      <c r="NL46" s="19">
        <f t="shared" si="15"/>
        <v>195.392</v>
      </c>
      <c r="NM46" s="19">
        <f t="shared" si="15"/>
        <v>209.86500000000001</v>
      </c>
      <c r="NN46" s="19">
        <f t="shared" si="15"/>
        <v>208.84899999999999</v>
      </c>
      <c r="NO46" s="19">
        <f t="shared" si="15"/>
        <v>219.11</v>
      </c>
      <c r="NP46" s="19">
        <f t="shared" si="15"/>
        <v>218.24799999999999</v>
      </c>
      <c r="NQ46" s="19">
        <f t="shared" si="15"/>
        <v>206.79599999999999</v>
      </c>
      <c r="NR46" s="19">
        <f t="shared" si="15"/>
        <v>212.11099999999999</v>
      </c>
      <c r="NS46" s="19">
        <f t="shared" si="15"/>
        <v>215.048</v>
      </c>
      <c r="NT46" s="19">
        <f t="shared" si="15"/>
        <v>264.31299999999999</v>
      </c>
      <c r="NU46" s="19">
        <f t="shared" si="15"/>
        <v>280.54199999999997</v>
      </c>
      <c r="NV46" s="19">
        <f t="shared" si="15"/>
        <v>293.50299999999999</v>
      </c>
      <c r="NW46" s="19">
        <f t="shared" si="15"/>
        <v>298.911</v>
      </c>
      <c r="NX46" s="19">
        <f t="shared" si="15"/>
        <v>276.428</v>
      </c>
      <c r="NY46" s="19">
        <f t="shared" si="15"/>
        <v>266.05399999999997</v>
      </c>
      <c r="NZ46" s="19">
        <f t="shared" ref="NZ46:PE46" si="23">NZ$25-NZ28</f>
        <v>266.19799999999998</v>
      </c>
      <c r="OA46" s="19">
        <f t="shared" si="23"/>
        <v>270.11799999999999</v>
      </c>
      <c r="OB46" s="19">
        <f t="shared" si="23"/>
        <v>264.89699999999999</v>
      </c>
      <c r="OC46" s="19">
        <f t="shared" si="23"/>
        <v>263.42899999999997</v>
      </c>
      <c r="OD46" s="19">
        <f t="shared" si="23"/>
        <v>253.79400000000001</v>
      </c>
      <c r="OE46" s="19">
        <f t="shared" si="23"/>
        <v>247.88399999999999</v>
      </c>
      <c r="OF46" s="19">
        <f t="shared" si="23"/>
        <v>249.69499999999999</v>
      </c>
      <c r="OG46" s="19">
        <f t="shared" si="23"/>
        <v>234.81299999999999</v>
      </c>
      <c r="OH46" s="19">
        <f t="shared" si="23"/>
        <v>232.14400000000001</v>
      </c>
      <c r="OI46" s="19">
        <f t="shared" si="23"/>
        <v>222.59299999999999</v>
      </c>
      <c r="OJ46" s="19">
        <f t="shared" si="23"/>
        <v>259.51100000000002</v>
      </c>
      <c r="OK46" s="19">
        <f t="shared" si="23"/>
        <v>313.28300000000002</v>
      </c>
      <c r="OL46" s="19">
        <f t="shared" si="23"/>
        <v>354.33199999999999</v>
      </c>
      <c r="OM46" s="19">
        <f t="shared" si="23"/>
        <v>348.33</v>
      </c>
      <c r="ON46" s="19">
        <f t="shared" si="23"/>
        <v>347.63600000000002</v>
      </c>
      <c r="OO46" s="19">
        <f t="shared" si="23"/>
        <v>328.90800000000002</v>
      </c>
      <c r="OP46" s="19">
        <f t="shared" si="23"/>
        <v>313.16199999999998</v>
      </c>
      <c r="OQ46" s="19">
        <f t="shared" si="23"/>
        <v>306.81700000000001</v>
      </c>
      <c r="OR46" s="19">
        <f t="shared" si="23"/>
        <v>325.86</v>
      </c>
      <c r="OS46" s="19">
        <f t="shared" si="23"/>
        <v>308.43599999999998</v>
      </c>
      <c r="OT46" s="19">
        <f t="shared" si="23"/>
        <v>299.07400000000001</v>
      </c>
      <c r="OU46" s="19">
        <f t="shared" si="23"/>
        <v>288.05900000000003</v>
      </c>
      <c r="OV46" s="19">
        <f t="shared" si="23"/>
        <v>287.36</v>
      </c>
      <c r="OW46" s="19">
        <f t="shared" si="23"/>
        <v>289.22399999999999</v>
      </c>
      <c r="OX46" s="19">
        <f t="shared" si="23"/>
        <v>285.43</v>
      </c>
      <c r="OY46" s="19">
        <f t="shared" si="23"/>
        <v>291.815</v>
      </c>
      <c r="OZ46" s="19">
        <f t="shared" si="23"/>
        <v>302.14499999999998</v>
      </c>
      <c r="PA46" s="19">
        <f t="shared" si="23"/>
        <v>262.97800000000001</v>
      </c>
      <c r="PB46" s="19">
        <f t="shared" si="23"/>
        <v>251.07300000000001</v>
      </c>
      <c r="PC46" s="19">
        <f t="shared" si="23"/>
        <v>236.209</v>
      </c>
      <c r="PD46" s="19">
        <f t="shared" si="23"/>
        <v>226.56100000000001</v>
      </c>
      <c r="PE46" s="19">
        <f t="shared" si="23"/>
        <v>197.25200000000001</v>
      </c>
      <c r="PF46" s="19">
        <f t="shared" si="16"/>
        <v>187.44399999999999</v>
      </c>
      <c r="PG46" s="19">
        <f t="shared" si="16"/>
        <v>178.91200000000001</v>
      </c>
      <c r="PH46" s="19">
        <f t="shared" si="16"/>
        <v>169.78399999999999</v>
      </c>
      <c r="PI46" s="19">
        <f t="shared" si="16"/>
        <v>170.61500000000001</v>
      </c>
      <c r="PJ46" s="19">
        <f t="shared" si="16"/>
        <v>176.655</v>
      </c>
      <c r="PK46" s="19">
        <f t="shared" si="16"/>
        <v>176.048</v>
      </c>
      <c r="PL46" s="19">
        <f t="shared" si="16"/>
        <v>177.55</v>
      </c>
      <c r="PM46" s="19">
        <f t="shared" si="16"/>
        <v>181.398</v>
      </c>
      <c r="PN46" s="19">
        <f t="shared" si="16"/>
        <v>188.42599999999999</v>
      </c>
      <c r="PO46" s="19">
        <f t="shared" si="16"/>
        <v>195.125</v>
      </c>
      <c r="PP46" s="19">
        <f t="shared" si="16"/>
        <v>198.309</v>
      </c>
      <c r="PQ46" s="19">
        <f t="shared" si="16"/>
        <v>198.23099999999999</v>
      </c>
      <c r="PR46" s="19">
        <f t="shared" si="16"/>
        <v>187.666</v>
      </c>
      <c r="PS46" s="19">
        <f t="shared" si="16"/>
        <v>178.38</v>
      </c>
      <c r="PT46" s="19">
        <f t="shared" si="16"/>
        <v>172.87299999999999</v>
      </c>
      <c r="PU46" s="19">
        <f t="shared" si="16"/>
        <v>165.125</v>
      </c>
      <c r="PV46" s="19">
        <f t="shared" si="16"/>
        <v>169.608</v>
      </c>
      <c r="PW46" s="19">
        <f t="shared" si="16"/>
        <v>165.137</v>
      </c>
      <c r="PX46" s="19">
        <f t="shared" si="16"/>
        <v>162.08199999999999</v>
      </c>
      <c r="PY46" s="19">
        <f t="shared" si="16"/>
        <v>167.42400000000001</v>
      </c>
      <c r="PZ46" s="19">
        <f t="shared" si="16"/>
        <v>169.83099999999999</v>
      </c>
      <c r="QA46" s="19">
        <f t="shared" si="16"/>
        <v>169.58699999999999</v>
      </c>
      <c r="QB46" s="19">
        <f t="shared" si="16"/>
        <v>174.14500000000001</v>
      </c>
      <c r="QC46" s="19">
        <f t="shared" si="16"/>
        <v>165.19800000000001</v>
      </c>
      <c r="QD46" s="19">
        <f t="shared" si="16"/>
        <v>165.83799999999999</v>
      </c>
      <c r="QE46" s="19">
        <f t="shared" si="16"/>
        <v>164.44399999999999</v>
      </c>
      <c r="QF46" s="19">
        <f t="shared" si="16"/>
        <v>157.852</v>
      </c>
      <c r="QG46" s="19">
        <f t="shared" si="16"/>
        <v>153.63200000000001</v>
      </c>
      <c r="QH46" s="19">
        <f t="shared" si="16"/>
        <v>153.29400000000001</v>
      </c>
      <c r="QI46" s="19">
        <f t="shared" si="16"/>
        <v>158.238</v>
      </c>
      <c r="QJ46" s="19">
        <f t="shared" si="16"/>
        <v>156.56700000000001</v>
      </c>
      <c r="QK46" s="19">
        <f t="shared" si="16"/>
        <v>157.82599999999999</v>
      </c>
      <c r="QL46" s="19">
        <f t="shared" si="16"/>
        <v>156.01400000000001</v>
      </c>
      <c r="QM46" s="19">
        <f t="shared" si="17"/>
        <v>157.12899999999999</v>
      </c>
      <c r="QN46" s="19">
        <f t="shared" si="17"/>
        <v>155.696</v>
      </c>
      <c r="QO46" s="19">
        <f t="shared" si="17"/>
        <v>150.44900000000001</v>
      </c>
      <c r="QP46" s="19">
        <f t="shared" si="17"/>
        <v>148.05099999999999</v>
      </c>
      <c r="QQ46" s="19">
        <f t="shared" si="17"/>
        <v>147.80099999999999</v>
      </c>
      <c r="QR46" s="19">
        <f t="shared" si="17"/>
        <v>148.494</v>
      </c>
      <c r="QS46" s="19">
        <f t="shared" si="17"/>
        <v>151.75700000000001</v>
      </c>
      <c r="QT46" s="19">
        <f t="shared" si="17"/>
        <v>151.58099999999999</v>
      </c>
      <c r="QU46" s="19">
        <f t="shared" si="17"/>
        <v>151.58699999999999</v>
      </c>
      <c r="QV46" s="19">
        <f t="shared" si="17"/>
        <v>161.89099999999999</v>
      </c>
      <c r="QW46" s="19">
        <f t="shared" si="17"/>
        <v>171.524</v>
      </c>
      <c r="QX46" s="19">
        <f t="shared" si="17"/>
        <v>187.72499999999999</v>
      </c>
      <c r="QY46" s="19">
        <f t="shared" si="17"/>
        <v>194.57900000000001</v>
      </c>
      <c r="QZ46" s="19">
        <f t="shared" si="17"/>
        <v>202.29400000000001</v>
      </c>
      <c r="RA46" s="19">
        <f t="shared" si="17"/>
        <v>206.63300000000001</v>
      </c>
      <c r="RB46" s="19">
        <f t="shared" si="17"/>
        <v>208.22399999999999</v>
      </c>
      <c r="RC46" s="19">
        <f t="shared" si="17"/>
        <v>206.98400000000001</v>
      </c>
      <c r="RD46" s="19">
        <f t="shared" si="17"/>
        <v>205.56299999999999</v>
      </c>
      <c r="RE46" s="19">
        <f t="shared" si="17"/>
        <v>202.55199999999999</v>
      </c>
      <c r="RF46" s="19">
        <f t="shared" si="17"/>
        <v>193.489</v>
      </c>
      <c r="RG46" s="19">
        <f t="shared" si="17"/>
        <v>190.191</v>
      </c>
      <c r="RH46" s="19">
        <f t="shared" si="17"/>
        <v>189.09200000000001</v>
      </c>
      <c r="RI46" s="19">
        <f t="shared" si="17"/>
        <v>195.1</v>
      </c>
      <c r="RJ46" s="19">
        <f t="shared" si="17"/>
        <v>191.613</v>
      </c>
      <c r="RK46" s="19">
        <f t="shared" si="17"/>
        <v>190.374</v>
      </c>
      <c r="RL46" s="19">
        <f t="shared" si="17"/>
        <v>194.21899999999999</v>
      </c>
      <c r="RM46" s="19">
        <f t="shared" si="17"/>
        <v>198.971</v>
      </c>
      <c r="RN46" s="19">
        <f t="shared" si="17"/>
        <v>208.072</v>
      </c>
      <c r="RO46" s="19">
        <f t="shared" si="17"/>
        <v>208.166</v>
      </c>
      <c r="RP46" s="19">
        <f t="shared" si="17"/>
        <v>206.38200000000001</v>
      </c>
      <c r="RQ46" s="19">
        <f t="shared" si="17"/>
        <v>205.78</v>
      </c>
      <c r="RR46" s="19">
        <f t="shared" si="17"/>
        <v>191.93799999999999</v>
      </c>
      <c r="RS46" s="19">
        <f t="shared" si="17"/>
        <v>189.624</v>
      </c>
      <c r="RT46" s="19">
        <f t="shared" si="17"/>
        <v>177.53700000000001</v>
      </c>
      <c r="RU46" s="19">
        <f t="shared" si="17"/>
        <v>165.12899999999999</v>
      </c>
      <c r="RV46" s="19">
        <f t="shared" si="17"/>
        <v>164.19499999999999</v>
      </c>
      <c r="RW46" s="19">
        <f t="shared" si="17"/>
        <v>161.03200000000001</v>
      </c>
      <c r="RX46" s="19">
        <f t="shared" si="17"/>
        <v>162.33799999999999</v>
      </c>
      <c r="RY46" s="19">
        <f t="shared" si="17"/>
        <v>161.07599999999999</v>
      </c>
      <c r="RZ46" s="19">
        <f t="shared" si="17"/>
        <v>158.001</v>
      </c>
      <c r="SA46" s="19">
        <f t="shared" si="17"/>
        <v>153.65600000000001</v>
      </c>
      <c r="SB46" s="19">
        <f t="shared" si="17"/>
        <v>154.16</v>
      </c>
      <c r="SC46" s="19">
        <f t="shared" si="17"/>
        <v>154.62</v>
      </c>
      <c r="SD46" s="19">
        <f t="shared" si="17"/>
        <v>156.184</v>
      </c>
      <c r="SE46" s="19">
        <f t="shared" si="17"/>
        <v>159.029</v>
      </c>
      <c r="SF46" s="19">
        <f t="shared" si="17"/>
        <v>167.078</v>
      </c>
      <c r="SG46" s="19">
        <f t="shared" si="17"/>
        <v>167.03200000000001</v>
      </c>
      <c r="SH46" s="19">
        <f t="shared" si="17"/>
        <v>168.60400000000001</v>
      </c>
      <c r="SI46" s="19">
        <f t="shared" si="17"/>
        <v>164.02199999999999</v>
      </c>
      <c r="SJ46" s="19">
        <f t="shared" si="17"/>
        <v>159.989</v>
      </c>
      <c r="SK46" s="19">
        <f t="shared" si="17"/>
        <v>158.86699999999999</v>
      </c>
      <c r="SL46" s="19">
        <f t="shared" si="17"/>
        <v>159.07499999999999</v>
      </c>
      <c r="SM46" s="19">
        <f t="shared" si="17"/>
        <v>158.68700000000001</v>
      </c>
      <c r="SN46" s="19">
        <f t="shared" si="17"/>
        <v>163.19999999999999</v>
      </c>
      <c r="SO46" s="19">
        <f t="shared" si="17"/>
        <v>159.357</v>
      </c>
      <c r="SP46" s="19">
        <f t="shared" si="17"/>
        <v>159.98699999999999</v>
      </c>
      <c r="SQ46" s="19">
        <f t="shared" si="17"/>
        <v>155.524</v>
      </c>
    </row>
    <row r="47" spans="1:514" x14ac:dyDescent="0.25">
      <c r="A47" s="2">
        <f t="shared" si="18"/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</row>
    <row r="48" spans="1:514" x14ac:dyDescent="0.25">
      <c r="A48" s="2">
        <f t="shared" si="18"/>
        <v>6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</row>
    <row r="49" spans="1:511" x14ac:dyDescent="0.25">
      <c r="A49" s="2">
        <f t="shared" si="18"/>
        <v>7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</row>
    <row r="50" spans="1:511" x14ac:dyDescent="0.25">
      <c r="A50" s="2">
        <f t="shared" si="18"/>
        <v>8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</row>
    <row r="51" spans="1:511" x14ac:dyDescent="0.25">
      <c r="A51" s="2">
        <f t="shared" si="18"/>
        <v>9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</row>
    <row r="52" spans="1:511" x14ac:dyDescent="0.25"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</row>
    <row r="56" spans="1:511" x14ac:dyDescent="0.25">
      <c r="AA56" s="12" t="s">
        <v>1109</v>
      </c>
    </row>
    <row r="58" spans="1:511" x14ac:dyDescent="0.25">
      <c r="AA58" s="21" t="s">
        <v>1106</v>
      </c>
      <c r="AB58" s="12" t="s">
        <v>1107</v>
      </c>
      <c r="AC58" s="22" t="s">
        <v>1101</v>
      </c>
      <c r="AD58" s="22" t="s">
        <v>1102</v>
      </c>
      <c r="AE58" s="22" t="s">
        <v>1103</v>
      </c>
      <c r="AF58" s="22" t="s">
        <v>1104</v>
      </c>
      <c r="AG58" s="22" t="s">
        <v>1105</v>
      </c>
      <c r="AH58" s="22" t="s">
        <v>1108</v>
      </c>
    </row>
    <row r="59" spans="1:511" x14ac:dyDescent="0.25">
      <c r="AA59" s="21" t="str">
        <f t="shared" ref="AA59:AA62" si="24">B25</f>
        <v>REPSM 3 7/8 PERP nc-21</v>
      </c>
      <c r="AB59" s="29">
        <f t="shared" ref="AB59:AB62" ca="1" si="25">F25</f>
        <v>259.77999999999997</v>
      </c>
      <c r="AC59" s="23">
        <f t="shared" ref="AC59:AC62" ca="1" si="26">MIN($F25:$AI25)</f>
        <v>222.261</v>
      </c>
      <c r="AD59" s="23">
        <f t="shared" ref="AD59:AD62" ca="1" si="27">_xlfn.QUARTILE.EXC($F25:$AI25,1)</f>
        <v>256.52474999999998</v>
      </c>
      <c r="AE59" s="23">
        <f t="shared" ref="AE59:AE62" ca="1" si="28">AVERAGE($F25:$AI25)</f>
        <v>274.14193333333327</v>
      </c>
      <c r="AF59" s="23">
        <f t="shared" ref="AF59:AF62" ca="1" si="29">_xlfn.QUARTILE.EXC($F25:$AI25,3)</f>
        <v>272.28775000000002</v>
      </c>
      <c r="AG59" s="23">
        <f t="shared" ref="AG59:AG62" ca="1" si="30">MAX($F25:$AI25)</f>
        <v>386.21300000000002</v>
      </c>
      <c r="AH59" s="26">
        <f ca="1">(AB59-AC59)/(AG59-AC59)-0.5</f>
        <v>-0.27115863179467181</v>
      </c>
    </row>
    <row r="60" spans="1:511" x14ac:dyDescent="0.25">
      <c r="AA60" s="21" t="str">
        <f t="shared" si="24"/>
        <v>REPSM 4 1/2 03/25/75 nc-25</v>
      </c>
      <c r="AB60" s="29">
        <f t="shared" ca="1" si="25"/>
        <v>373.471</v>
      </c>
      <c r="AC60" s="23">
        <f t="shared" ca="1" si="26"/>
        <v>301.41500000000002</v>
      </c>
      <c r="AD60" s="23">
        <f t="shared" ca="1" si="27"/>
        <v>356.78674999999998</v>
      </c>
      <c r="AE60" s="23">
        <f t="shared" ca="1" si="28"/>
        <v>366.0354999999999</v>
      </c>
      <c r="AF60" s="23">
        <f t="shared" ca="1" si="29"/>
        <v>381.56200000000001</v>
      </c>
      <c r="AG60" s="23">
        <f t="shared" ca="1" si="30"/>
        <v>412.56900000000002</v>
      </c>
      <c r="AH60" s="26">
        <f t="shared" ref="AH60:AH62" ca="1" si="31">(AB60-AC60)/(AG60-AC60)-0.5</f>
        <v>0.14825377404321916</v>
      </c>
    </row>
    <row r="61" spans="1:511" x14ac:dyDescent="0.25">
      <c r="AA61" s="21" t="str">
        <f t="shared" si="24"/>
        <v>REPSM 3 3/4 PERP nc-26</v>
      </c>
      <c r="AB61" s="29">
        <f t="shared" ca="1" si="25"/>
        <v>390.29700000000003</v>
      </c>
      <c r="AC61" s="23">
        <f t="shared" ca="1" si="26"/>
        <v>331.12599999999998</v>
      </c>
      <c r="AD61" s="23">
        <f t="shared" ca="1" si="27"/>
        <v>371.22300000000001</v>
      </c>
      <c r="AE61" s="23">
        <f t="shared" ca="1" si="28"/>
        <v>388.45366666666672</v>
      </c>
      <c r="AF61" s="23">
        <f t="shared" ca="1" si="29"/>
        <v>410.4495</v>
      </c>
      <c r="AG61" s="23">
        <f t="shared" ca="1" si="30"/>
        <v>415.10500000000002</v>
      </c>
      <c r="AH61" s="26">
        <f t="shared" ca="1" si="31"/>
        <v>0.2045928148703845</v>
      </c>
    </row>
    <row r="62" spans="1:511" x14ac:dyDescent="0.25">
      <c r="AA62" s="21" t="str">
        <f t="shared" si="24"/>
        <v>REPSM 4.247 PERP nc-28</v>
      </c>
      <c r="AB62" s="29">
        <f t="shared" ca="1" si="25"/>
        <v>412.66399999999999</v>
      </c>
      <c r="AC62" s="23">
        <f t="shared" ca="1" si="26"/>
        <v>354.58300000000003</v>
      </c>
      <c r="AD62" s="23">
        <f t="shared" ca="1" si="27"/>
        <v>395.0745</v>
      </c>
      <c r="AE62" s="23">
        <f t="shared" ca="1" si="28"/>
        <v>408.57157142857136</v>
      </c>
      <c r="AF62" s="23">
        <f t="shared" ca="1" si="29"/>
        <v>426.64350000000002</v>
      </c>
      <c r="AG62" s="23">
        <f t="shared" ca="1" si="30"/>
        <v>432.13600000000002</v>
      </c>
      <c r="AH62" s="26">
        <f t="shared" ca="1" si="31"/>
        <v>0.24892009335551124</v>
      </c>
    </row>
    <row r="63" spans="1:511" x14ac:dyDescent="0.25">
      <c r="AA63" s="21"/>
      <c r="AB63" s="29"/>
      <c r="AC63" s="23"/>
      <c r="AD63" s="23"/>
      <c r="AE63" s="23"/>
      <c r="AF63" s="23"/>
      <c r="AG63" s="23"/>
      <c r="AH63" s="26"/>
    </row>
    <row r="64" spans="1:511" x14ac:dyDescent="0.25">
      <c r="AA64" s="21"/>
      <c r="AB64" s="29"/>
      <c r="AC64" s="23"/>
      <c r="AD64" s="23"/>
      <c r="AE64" s="23"/>
      <c r="AF64" s="23"/>
      <c r="AG64" s="23"/>
      <c r="AH64" s="26"/>
    </row>
    <row r="65" spans="27:34" x14ac:dyDescent="0.25">
      <c r="AA65" s="21"/>
      <c r="AB65" s="29"/>
      <c r="AC65" s="23"/>
      <c r="AD65" s="23"/>
      <c r="AE65" s="23"/>
      <c r="AF65" s="23"/>
      <c r="AG65" s="23"/>
      <c r="AH65" s="26"/>
    </row>
    <row r="66" spans="27:34" x14ac:dyDescent="0.25">
      <c r="AA66" s="21"/>
      <c r="AB66" s="29"/>
      <c r="AC66" s="23"/>
      <c r="AD66" s="23"/>
      <c r="AE66" s="23"/>
      <c r="AF66" s="23"/>
      <c r="AG66" s="23"/>
      <c r="AH66" s="26"/>
    </row>
    <row r="67" spans="27:34" x14ac:dyDescent="0.25">
      <c r="AA67" s="21"/>
      <c r="AB67" s="29"/>
      <c r="AC67" s="23"/>
      <c r="AD67" s="23"/>
      <c r="AE67" s="23"/>
      <c r="AF67" s="23"/>
      <c r="AG67" s="23"/>
      <c r="AH67" s="26"/>
    </row>
    <row r="68" spans="27:34" x14ac:dyDescent="0.25">
      <c r="AA68" s="21"/>
    </row>
    <row r="70" spans="27:34" x14ac:dyDescent="0.25">
      <c r="AA70" s="21" t="str">
        <f>B42</f>
        <v>basis</v>
      </c>
      <c r="AC70" s="22" t="s">
        <v>1101</v>
      </c>
      <c r="AD70" s="22" t="s">
        <v>1102</v>
      </c>
      <c r="AE70" s="22" t="s">
        <v>1103</v>
      </c>
      <c r="AF70" s="22" t="s">
        <v>1104</v>
      </c>
      <c r="AG70" s="22" t="s">
        <v>1105</v>
      </c>
      <c r="AH70" s="22" t="s">
        <v>1108</v>
      </c>
    </row>
    <row r="71" spans="27:34" ht="11" x14ac:dyDescent="0.3">
      <c r="AA71" s="24" t="str">
        <f t="shared" ref="AA71:AA74" si="32">B43</f>
        <v>REPSM 3 7/8 PERP nc-21</v>
      </c>
    </row>
    <row r="72" spans="27:34" x14ac:dyDescent="0.25">
      <c r="AA72" s="21" t="str">
        <f t="shared" si="32"/>
        <v>REPSM 4 1/2 03/25/75 nc-25</v>
      </c>
      <c r="AB72" s="23">
        <f ca="1">F44</f>
        <v>-113.69100000000003</v>
      </c>
      <c r="AC72" s="23">
        <f t="shared" ref="AC72:AC74" ca="1" si="33">MIN($F44:$AI44)</f>
        <v>-123.61900000000003</v>
      </c>
      <c r="AD72" s="23">
        <f t="shared" ref="AD72:AD74" ca="1" si="34">_xlfn.QUARTILE.EXC($F44:$AI44,1)</f>
        <v>-116.42950000000002</v>
      </c>
      <c r="AE72" s="23">
        <f t="shared" ref="AE72:AE74" ca="1" si="35">AVERAGE($F44:$AI44)</f>
        <v>-91.893566666666672</v>
      </c>
      <c r="AF72" s="23">
        <f t="shared" ref="AF72:AF74" ca="1" si="36">_xlfn.QUARTILE.EXC($F44:$AI44,3)</f>
        <v>-79.257250000000013</v>
      </c>
      <c r="AG72" s="23">
        <f t="shared" ref="AG72:AG74" ca="1" si="37">MAX($F44:$AI44)</f>
        <v>13.489000000000033</v>
      </c>
      <c r="AH72" s="25">
        <f ca="1">-((AB72-AC72)/(AG72-AC72)-0.5)</f>
        <v>0.4275899291069814</v>
      </c>
    </row>
    <row r="73" spans="27:34" x14ac:dyDescent="0.25">
      <c r="AA73" s="21" t="str">
        <f t="shared" si="32"/>
        <v>REPSM 3 3/4 PERP nc-26</v>
      </c>
      <c r="AB73" s="23">
        <f t="shared" ref="AB73:AB74" ca="1" si="38">F45</f>
        <v>-130.51700000000005</v>
      </c>
      <c r="AC73" s="23">
        <f t="shared" ca="1" si="33"/>
        <v>-152.846</v>
      </c>
      <c r="AD73" s="23">
        <f t="shared" ca="1" si="34"/>
        <v>-143.06125000000003</v>
      </c>
      <c r="AE73" s="23">
        <f t="shared" ca="1" si="35"/>
        <v>2.2243666666666417</v>
      </c>
      <c r="AF73" s="23">
        <f t="shared" ca="1" si="36"/>
        <v>253.60374999999999</v>
      </c>
      <c r="AG73" s="23">
        <f t="shared" ca="1" si="37"/>
        <v>386.21300000000002</v>
      </c>
      <c r="AH73" s="25">
        <f t="shared" ref="AH73:AH74" ca="1" si="39">-((AB73-AC73)/(AG73-AC73)-0.5)</f>
        <v>0.45857781801249964</v>
      </c>
    </row>
    <row r="74" spans="27:34" x14ac:dyDescent="0.25">
      <c r="AA74" s="21" t="str">
        <f t="shared" si="32"/>
        <v>REPSM 4.247 PERP nc-28</v>
      </c>
      <c r="AB74" s="23">
        <f t="shared" ca="1" si="38"/>
        <v>-152.88400000000001</v>
      </c>
      <c r="AC74" s="23">
        <f t="shared" ca="1" si="33"/>
        <v>-168.35000000000002</v>
      </c>
      <c r="AD74" s="23">
        <f t="shared" ca="1" si="34"/>
        <v>-158.68575000000001</v>
      </c>
      <c r="AE74" s="23">
        <f t="shared" ca="1" si="35"/>
        <v>-11.858166666666675</v>
      </c>
      <c r="AF74" s="23">
        <f t="shared" ca="1" si="36"/>
        <v>253.60374999999999</v>
      </c>
      <c r="AG74" s="23">
        <f t="shared" ca="1" si="37"/>
        <v>386.21300000000002</v>
      </c>
      <c r="AH74" s="25">
        <f t="shared" ca="1" si="39"/>
        <v>0.47211137418111199</v>
      </c>
    </row>
    <row r="75" spans="27:34" x14ac:dyDescent="0.25">
      <c r="AA75" s="21"/>
      <c r="AB75" s="23"/>
      <c r="AC75" s="23"/>
      <c r="AD75" s="23"/>
      <c r="AE75" s="23"/>
      <c r="AF75" s="23"/>
      <c r="AG75" s="23"/>
      <c r="AH75" s="25"/>
    </row>
    <row r="76" spans="27:34" x14ac:dyDescent="0.25">
      <c r="AA76" s="21"/>
      <c r="AB76" s="23"/>
      <c r="AC76" s="23"/>
      <c r="AD76" s="23"/>
      <c r="AE76" s="23"/>
      <c r="AF76" s="23"/>
      <c r="AG76" s="23"/>
      <c r="AH76" s="25"/>
    </row>
    <row r="77" spans="27:34" x14ac:dyDescent="0.25">
      <c r="AA77" s="21"/>
      <c r="AB77" s="23"/>
      <c r="AC77" s="23"/>
      <c r="AD77" s="23"/>
      <c r="AE77" s="23"/>
      <c r="AF77" s="23"/>
      <c r="AG77" s="23"/>
      <c r="AH77" s="25"/>
    </row>
    <row r="78" spans="27:34" x14ac:dyDescent="0.25">
      <c r="AA78" s="21"/>
      <c r="AB78" s="23"/>
      <c r="AC78" s="23"/>
      <c r="AD78" s="23"/>
      <c r="AE78" s="23"/>
      <c r="AF78" s="23"/>
      <c r="AG78" s="23"/>
      <c r="AH78" s="25"/>
    </row>
    <row r="79" spans="27:34" x14ac:dyDescent="0.25">
      <c r="AA79" s="21"/>
      <c r="AB79" s="23"/>
      <c r="AC79" s="23"/>
      <c r="AD79" s="23"/>
      <c r="AE79" s="23"/>
      <c r="AF79" s="23"/>
      <c r="AG79" s="23"/>
      <c r="AH79" s="25"/>
    </row>
  </sheetData>
  <conditionalFormatting sqref="AH72:AH7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{58E3A3F3-7488-4A7F-A37B-2DD4622729D1}</x14:id>
        </ext>
      </extLst>
    </cfRule>
  </conditionalFormatting>
  <conditionalFormatting sqref="AH59:AH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{2D518459-C04A-4E9C-83E6-6CDB4DC4F254}</x14:id>
        </ext>
      </extLst>
    </cfRule>
  </conditionalFormatting>
  <dataValidations count="1">
    <dataValidation type="list" allowBlank="1" showInputMessage="1" showErrorMessage="1" sqref="B38:B39" xr:uid="{FEE1D5A2-EA3F-48C6-9960-14B0B9CC08C2}">
      <formula1>$B$25:$B$34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E3A3F3-7488-4A7F-A37B-2DD4622729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AH72:AH79</xm:sqref>
        </x14:conditionalFormatting>
        <x14:conditionalFormatting xmlns:xm="http://schemas.microsoft.com/office/excel/2006/main">
          <x14:cfRule type="dataBar" id="{2D518459-C04A-4E9C-83E6-6CDB4DC4F2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AH59:AH67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FA2DCB4-E005-49E5-835F-4BA0757FA41E}">
          <x14:formula1>
            <xm:f>_xlfn.ANCHORARRAY(tkrBbg!$B$10)</xm:f>
          </x14:formula1>
          <xm:sqref>J25</xm:sqref>
        </x14:dataValidation>
        <x14:dataValidation type="list" allowBlank="1" showInputMessage="1" showErrorMessage="1" xr:uid="{AFEBD8F7-87D2-4DC5-940A-5FDAAE44081B}">
          <x14:formula1>
            <xm:f>tkrBbg!$X:$X</xm:f>
          </x14:formula1>
          <xm:sqref>B22</xm:sqref>
        </x14:dataValidation>
        <x14:dataValidation type="list" allowBlank="1" showInputMessage="1" showErrorMessage="1" xr:uid="{14D17E17-2380-4038-A01F-6A0D361F2D18}">
          <x14:formula1>
            <xm:f>tkrBbg!$L:$L</xm:f>
          </x14:formula1>
          <xm:sqref>B25:B33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EB788-3697-4FD5-8A4D-D46BC82E555F}">
  <sheetPr>
    <tabColor theme="9"/>
  </sheetPr>
  <dimension ref="A2:SV79"/>
  <sheetViews>
    <sheetView zoomScaleNormal="100" workbookViewId="0">
      <selection activeCell="D26" sqref="D26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11.6328125" style="12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14" s="2" customFormat="1" x14ac:dyDescent="0.25">
      <c r="A2" s="2" t="s">
        <v>1129</v>
      </c>
      <c r="B2" s="15" t="s">
        <v>1123</v>
      </c>
    </row>
    <row r="3" spans="1:14" s="2" customFormat="1" x14ac:dyDescent="0.25">
      <c r="A3" s="2" t="s">
        <v>1130</v>
      </c>
      <c r="B3" s="15" t="s">
        <v>1133</v>
      </c>
    </row>
    <row r="4" spans="1:14" s="2" customFormat="1" x14ac:dyDescent="0.25">
      <c r="A4" s="2" t="s">
        <v>1131</v>
      </c>
      <c r="B4" s="15" t="s">
        <v>1133</v>
      </c>
    </row>
    <row r="5" spans="1:14" s="2" customFormat="1" x14ac:dyDescent="0.25"/>
    <row r="6" spans="1:14" s="2" customFormat="1" ht="11" x14ac:dyDescent="0.3">
      <c r="A6" s="2" t="s">
        <v>1132</v>
      </c>
      <c r="B6" s="14" t="s">
        <v>1079</v>
      </c>
      <c r="C6" s="14" t="s">
        <v>1078</v>
      </c>
      <c r="D6" s="14" t="s">
        <v>1077</v>
      </c>
      <c r="E6" s="14" t="s">
        <v>1111</v>
      </c>
      <c r="F6" s="14" t="s">
        <v>743</v>
      </c>
      <c r="G6" s="32" t="s">
        <v>739</v>
      </c>
      <c r="H6" s="32" t="s">
        <v>1134</v>
      </c>
      <c r="I6" s="14" t="s">
        <v>1090</v>
      </c>
      <c r="J6" s="14" t="s">
        <v>1114</v>
      </c>
      <c r="M6" s="21" t="s">
        <v>1135</v>
      </c>
      <c r="N6" s="2">
        <f ca="1">ROWS(_xlfn.ANCHORARRAY(B7))</f>
        <v>9</v>
      </c>
    </row>
    <row r="7" spans="1:14" s="2" customFormat="1" x14ac:dyDescent="0.25">
      <c r="B7" s="12" t="str" cm="1">
        <f t="array" aca="1" ref="B7:J15" ca="1">_xlfn._xlws.FILTER(tkrBbg!E:M,(tkrBbg!H:H=B2)+(tkrBbg!H:H=B3)+(tkrBbg!H:H=B4),"nothing is here")</f>
        <v>EK131366 Corp</v>
      </c>
      <c r="C7" s="2" t="str">
        <f ca="1"/>
        <v>XS1048428012</v>
      </c>
      <c r="D7" s="2" t="str">
        <f ca="1"/>
        <v>VW 3 3/4 PERP</v>
      </c>
      <c r="E7" s="2" t="str">
        <f ca="1"/>
        <v>VW</v>
      </c>
      <c r="F7" s="2">
        <f ca="1"/>
        <v>3.75</v>
      </c>
      <c r="G7" s="2" t="str">
        <f ca="1"/>
        <v>24 Mar 21</v>
      </c>
      <c r="H7" s="2" t="str">
        <f ca="1"/>
        <v>PERP/CALL</v>
      </c>
      <c r="I7" s="2" t="str">
        <f ca="1"/>
        <v>VW 3 3/4 PERP nc-21</v>
      </c>
      <c r="J7" s="2" t="str">
        <f ca="1"/>
        <v>Consumer, Cyclical</v>
      </c>
    </row>
    <row r="8" spans="1:14" s="2" customFormat="1" x14ac:dyDescent="0.25">
      <c r="B8" s="2" t="str">
        <f ca="1"/>
        <v>EK811633 Corp</v>
      </c>
      <c r="C8" s="2" t="str">
        <f ca="1"/>
        <v>XS1206540806</v>
      </c>
      <c r="D8" s="2" t="str">
        <f ca="1"/>
        <v>VW 2 1/2 PERP</v>
      </c>
      <c r="E8" s="2" t="str">
        <f ca="1"/>
        <v>VW</v>
      </c>
      <c r="F8" s="2">
        <f ca="1"/>
        <v>2.5</v>
      </c>
      <c r="G8" s="2" t="str">
        <f ca="1"/>
        <v>20 Mar 22</v>
      </c>
      <c r="H8" s="2" t="str">
        <f ca="1"/>
        <v>PERP/CALL</v>
      </c>
      <c r="I8" s="2" t="str">
        <f ca="1"/>
        <v>VW 2 1/2 PERP nc-22</v>
      </c>
      <c r="J8" s="2" t="str">
        <f ca="1"/>
        <v>Consumer, Cyclical</v>
      </c>
    </row>
    <row r="9" spans="1:14" s="2" customFormat="1" x14ac:dyDescent="0.25">
      <c r="B9" s="2" t="str">
        <f ca="1"/>
        <v>AN880322 Corp</v>
      </c>
      <c r="C9" s="2" t="str">
        <f ca="1"/>
        <v>XS1629658755</v>
      </c>
      <c r="D9" s="2" t="str">
        <f ca="1"/>
        <v>VW 2.7 PERP</v>
      </c>
      <c r="E9" s="2" t="str">
        <f ca="1"/>
        <v>VW</v>
      </c>
      <c r="F9" s="2">
        <f ca="1"/>
        <v>2.7</v>
      </c>
      <c r="G9" s="2" t="str">
        <f ca="1"/>
        <v>14 Dec 22</v>
      </c>
      <c r="H9" s="2" t="str">
        <f ca="1"/>
        <v>PERP/CALL</v>
      </c>
      <c r="I9" s="2" t="str">
        <f ca="1"/>
        <v>VW 2.7 PERP nc-22</v>
      </c>
      <c r="J9" s="2" t="str">
        <f ca="1"/>
        <v>Consumer, Cyclical</v>
      </c>
    </row>
    <row r="10" spans="1:14" s="2" customFormat="1" x14ac:dyDescent="0.25">
      <c r="B10" s="2" t="str">
        <f ca="1"/>
        <v>EJ811600 Corp</v>
      </c>
      <c r="C10" s="2" t="str">
        <f ca="1"/>
        <v>XS0968913342</v>
      </c>
      <c r="D10" s="2" t="str">
        <f ca="1"/>
        <v>VW 5 1/8 PERP</v>
      </c>
      <c r="E10" s="2" t="str">
        <f ca="1"/>
        <v>VW</v>
      </c>
      <c r="F10" s="2">
        <f ca="1"/>
        <v>5.125</v>
      </c>
      <c r="G10" s="2" t="str">
        <f ca="1"/>
        <v>04 Sep 23</v>
      </c>
      <c r="H10" s="2" t="str">
        <f ca="1"/>
        <v>PERP/CALL</v>
      </c>
      <c r="I10" s="2" t="str">
        <f ca="1"/>
        <v>VW 5 1/8 PERP nc-23</v>
      </c>
      <c r="J10" s="2" t="str">
        <f ca="1"/>
        <v>Consumer, Cyclical</v>
      </c>
    </row>
    <row r="11" spans="1:14" s="2" customFormat="1" x14ac:dyDescent="0.25">
      <c r="B11" s="2" t="str">
        <f ca="1"/>
        <v>AT214421 Corp</v>
      </c>
      <c r="C11" s="2" t="str">
        <f ca="1"/>
        <v>XS1799938995</v>
      </c>
      <c r="D11" s="2" t="str">
        <f ca="1"/>
        <v>VW 3 3/8 PERP</v>
      </c>
      <c r="E11" s="2" t="str">
        <f ca="1"/>
        <v>VW</v>
      </c>
      <c r="F11" s="2">
        <f ca="1"/>
        <v>3.375</v>
      </c>
      <c r="G11" s="2" t="str">
        <f ca="1"/>
        <v>27 Jun 24</v>
      </c>
      <c r="H11" s="2" t="str">
        <f ca="1"/>
        <v>PERP/CALL</v>
      </c>
      <c r="I11" s="2" t="str">
        <f ca="1"/>
        <v>VW 3 3/8 PERP nc-24</v>
      </c>
      <c r="J11" s="2" t="str">
        <f ca="1"/>
        <v>Consumer, Cyclical</v>
      </c>
    </row>
    <row r="12" spans="1:14" s="2" customFormat="1" x14ac:dyDescent="0.25">
      <c r="B12" s="2" t="str">
        <f ca="1"/>
        <v>EK131372 Corp</v>
      </c>
      <c r="C12" s="2" t="str">
        <f ca="1"/>
        <v>XS1048428442</v>
      </c>
      <c r="D12" s="2" t="str">
        <f ca="1"/>
        <v>VW 4 5/8 PERP</v>
      </c>
      <c r="E12" s="2" t="str">
        <f ca="1"/>
        <v>VW</v>
      </c>
      <c r="F12" s="2">
        <f ca="1"/>
        <v>4.625</v>
      </c>
      <c r="G12" s="2" t="str">
        <f ca="1"/>
        <v>24 Mar 26</v>
      </c>
      <c r="H12" s="2" t="str">
        <f ca="1"/>
        <v>PERP/CALL</v>
      </c>
      <c r="I12" s="2" t="str">
        <f ca="1"/>
        <v>VW 4 5/8 PERP nc-26</v>
      </c>
      <c r="J12" s="2" t="str">
        <f ca="1"/>
        <v>Consumer, Cyclical</v>
      </c>
    </row>
    <row r="13" spans="1:14" s="2" customFormat="1" x14ac:dyDescent="0.25">
      <c r="B13" s="2" t="str">
        <f ca="1"/>
        <v>AN880326 Corp</v>
      </c>
      <c r="C13" s="2" t="str">
        <f ca="1"/>
        <v>XS1629774230</v>
      </c>
      <c r="D13" s="2" t="str">
        <f ca="1"/>
        <v>VW 3 7/8 PERP</v>
      </c>
      <c r="E13" s="2" t="str">
        <f ca="1"/>
        <v>VW</v>
      </c>
      <c r="F13" s="2">
        <f ca="1"/>
        <v>3.875</v>
      </c>
      <c r="G13" s="2" t="str">
        <f ca="1"/>
        <v>14 Jun 27</v>
      </c>
      <c r="H13" s="2" t="str">
        <f ca="1"/>
        <v>PERP/CALL</v>
      </c>
      <c r="I13" s="2" t="str">
        <f ca="1"/>
        <v>VW 3 7/8 PERP nc-27</v>
      </c>
      <c r="J13" s="2" t="str">
        <f ca="1"/>
        <v>Consumer, Cyclical</v>
      </c>
    </row>
    <row r="14" spans="1:14" s="2" customFormat="1" x14ac:dyDescent="0.25">
      <c r="B14" s="2" t="str">
        <f ca="1"/>
        <v>AT214434 Corp</v>
      </c>
      <c r="C14" s="2" t="str">
        <f ca="1"/>
        <v>XS1799939027</v>
      </c>
      <c r="D14" s="2" t="str">
        <f ca="1"/>
        <v>VW 4 5/8 PERP</v>
      </c>
      <c r="E14" s="2" t="str">
        <f ca="1"/>
        <v>VW</v>
      </c>
      <c r="F14" s="2">
        <f ca="1"/>
        <v>4.625</v>
      </c>
      <c r="G14" s="2" t="str">
        <f ca="1"/>
        <v>27 Jun 28</v>
      </c>
      <c r="H14" s="2" t="str">
        <f ca="1"/>
        <v>PERP/CALL</v>
      </c>
      <c r="I14" s="2" t="str">
        <f ca="1"/>
        <v>VW 4 5/8 PERP nc-28</v>
      </c>
      <c r="J14" s="2" t="str">
        <f ca="1"/>
        <v>Consumer, Cyclical</v>
      </c>
    </row>
    <row r="15" spans="1:14" s="2" customFormat="1" x14ac:dyDescent="0.25">
      <c r="B15" s="2" t="str">
        <f ca="1"/>
        <v>EK811579 Corp</v>
      </c>
      <c r="C15" s="2" t="str">
        <f ca="1"/>
        <v>XS1206541366</v>
      </c>
      <c r="D15" s="2" t="str">
        <f ca="1"/>
        <v>VW 3 1/2 PERP</v>
      </c>
      <c r="E15" s="2" t="str">
        <f ca="1"/>
        <v>VW</v>
      </c>
      <c r="F15" s="2">
        <f ca="1"/>
        <v>3.5</v>
      </c>
      <c r="G15" s="2" t="str">
        <f ca="1"/>
        <v>20 Mar 30</v>
      </c>
      <c r="H15" s="2" t="str">
        <f ca="1"/>
        <v>PERP/CALL</v>
      </c>
      <c r="I15" s="2" t="str">
        <f ca="1"/>
        <v>VW 3 1/2 PERP nc-30</v>
      </c>
      <c r="J15" s="2" t="str">
        <f ca="1"/>
        <v>Consumer, Cyclical</v>
      </c>
    </row>
    <row r="16" spans="1:14" s="2" customFormat="1" x14ac:dyDescent="0.25"/>
    <row r="17" spans="1:516" s="2" customFormat="1" x14ac:dyDescent="0.25"/>
    <row r="18" spans="1:516" s="2" customFormat="1" x14ac:dyDescent="0.25"/>
    <row r="19" spans="1:516" s="2" customFormat="1" x14ac:dyDescent="0.25"/>
    <row r="20" spans="1:516" s="2" customFormat="1" x14ac:dyDescent="0.25"/>
    <row r="21" spans="1:516" s="2" customFormat="1" x14ac:dyDescent="0.25"/>
    <row r="22" spans="1:516" s="2" customFormat="1" x14ac:dyDescent="0.25">
      <c r="A22" s="2" t="s">
        <v>1085</v>
      </c>
      <c r="B22" s="15" t="s">
        <v>745</v>
      </c>
    </row>
    <row r="23" spans="1:516" s="2" customFormat="1" x14ac:dyDescent="0.25">
      <c r="D23" s="2" t="s">
        <v>1086</v>
      </c>
      <c r="F23" s="2">
        <v>1</v>
      </c>
      <c r="G23" s="2">
        <f>F23+1</f>
        <v>2</v>
      </c>
      <c r="H23" s="2">
        <f t="shared" ref="H23:BS23" si="0">G23+1</f>
        <v>3</v>
      </c>
      <c r="I23" s="2">
        <f t="shared" si="0"/>
        <v>4</v>
      </c>
      <c r="J23" s="2">
        <f t="shared" si="0"/>
        <v>5</v>
      </c>
      <c r="K23" s="2">
        <f t="shared" si="0"/>
        <v>6</v>
      </c>
      <c r="L23" s="2">
        <f t="shared" si="0"/>
        <v>7</v>
      </c>
      <c r="M23" s="2">
        <f t="shared" si="0"/>
        <v>8</v>
      </c>
      <c r="N23" s="2">
        <f t="shared" si="0"/>
        <v>9</v>
      </c>
      <c r="O23" s="2">
        <f t="shared" si="0"/>
        <v>10</v>
      </c>
      <c r="P23" s="2">
        <f t="shared" si="0"/>
        <v>11</v>
      </c>
      <c r="Q23" s="2">
        <f t="shared" si="0"/>
        <v>12</v>
      </c>
      <c r="R23" s="2">
        <f t="shared" si="0"/>
        <v>13</v>
      </c>
      <c r="S23" s="2">
        <f t="shared" si="0"/>
        <v>14</v>
      </c>
      <c r="T23" s="2">
        <f t="shared" si="0"/>
        <v>15</v>
      </c>
      <c r="U23" s="2">
        <f t="shared" si="0"/>
        <v>16</v>
      </c>
      <c r="V23" s="2">
        <f t="shared" si="0"/>
        <v>17</v>
      </c>
      <c r="W23" s="2">
        <f t="shared" si="0"/>
        <v>18</v>
      </c>
      <c r="X23" s="2">
        <f t="shared" si="0"/>
        <v>19</v>
      </c>
      <c r="Y23" s="2">
        <f t="shared" si="0"/>
        <v>20</v>
      </c>
      <c r="Z23" s="2">
        <f t="shared" si="0"/>
        <v>21</v>
      </c>
      <c r="AA23" s="2">
        <f t="shared" si="0"/>
        <v>22</v>
      </c>
      <c r="AB23" s="2">
        <f t="shared" si="0"/>
        <v>23</v>
      </c>
      <c r="AC23" s="2">
        <f t="shared" si="0"/>
        <v>24</v>
      </c>
      <c r="AD23" s="2">
        <f t="shared" si="0"/>
        <v>25</v>
      </c>
      <c r="AE23" s="2">
        <f t="shared" si="0"/>
        <v>26</v>
      </c>
      <c r="AF23" s="2">
        <f t="shared" si="0"/>
        <v>27</v>
      </c>
      <c r="AG23" s="2">
        <f t="shared" si="0"/>
        <v>28</v>
      </c>
      <c r="AH23" s="2">
        <f t="shared" si="0"/>
        <v>29</v>
      </c>
      <c r="AI23" s="2">
        <f t="shared" si="0"/>
        <v>30</v>
      </c>
      <c r="AJ23" s="2">
        <f t="shared" si="0"/>
        <v>31</v>
      </c>
      <c r="AK23" s="2">
        <f t="shared" si="0"/>
        <v>32</v>
      </c>
      <c r="AL23" s="2">
        <f t="shared" si="0"/>
        <v>33</v>
      </c>
      <c r="AM23" s="2">
        <f t="shared" si="0"/>
        <v>34</v>
      </c>
      <c r="AN23" s="2">
        <f t="shared" si="0"/>
        <v>35</v>
      </c>
      <c r="AO23" s="2">
        <f t="shared" si="0"/>
        <v>36</v>
      </c>
      <c r="AP23" s="2">
        <f t="shared" si="0"/>
        <v>37</v>
      </c>
      <c r="AQ23" s="2">
        <f t="shared" si="0"/>
        <v>38</v>
      </c>
      <c r="AR23" s="2">
        <f t="shared" si="0"/>
        <v>39</v>
      </c>
      <c r="AS23" s="2">
        <f t="shared" si="0"/>
        <v>40</v>
      </c>
      <c r="AT23" s="2">
        <f t="shared" si="0"/>
        <v>41</v>
      </c>
      <c r="AU23" s="2">
        <f t="shared" si="0"/>
        <v>42</v>
      </c>
      <c r="AV23" s="2">
        <f t="shared" si="0"/>
        <v>43</v>
      </c>
      <c r="AW23" s="2">
        <f t="shared" si="0"/>
        <v>44</v>
      </c>
      <c r="AX23" s="2">
        <f t="shared" si="0"/>
        <v>45</v>
      </c>
      <c r="AY23" s="2">
        <f t="shared" si="0"/>
        <v>46</v>
      </c>
      <c r="AZ23" s="2">
        <f t="shared" si="0"/>
        <v>47</v>
      </c>
      <c r="BA23" s="2">
        <f t="shared" si="0"/>
        <v>48</v>
      </c>
      <c r="BB23" s="2">
        <f t="shared" si="0"/>
        <v>49</v>
      </c>
      <c r="BC23" s="2">
        <f t="shared" si="0"/>
        <v>50</v>
      </c>
      <c r="BD23" s="2">
        <f t="shared" si="0"/>
        <v>51</v>
      </c>
      <c r="BE23" s="2">
        <f t="shared" si="0"/>
        <v>52</v>
      </c>
      <c r="BF23" s="2">
        <f t="shared" si="0"/>
        <v>53</v>
      </c>
      <c r="BG23" s="2">
        <f t="shared" si="0"/>
        <v>54</v>
      </c>
      <c r="BH23" s="2">
        <f t="shared" si="0"/>
        <v>55</v>
      </c>
      <c r="BI23" s="2">
        <f t="shared" si="0"/>
        <v>56</v>
      </c>
      <c r="BJ23" s="2">
        <f t="shared" si="0"/>
        <v>57</v>
      </c>
      <c r="BK23" s="2">
        <f t="shared" si="0"/>
        <v>58</v>
      </c>
      <c r="BL23" s="2">
        <f t="shared" si="0"/>
        <v>59</v>
      </c>
      <c r="BM23" s="2">
        <f t="shared" si="0"/>
        <v>60</v>
      </c>
      <c r="BN23" s="2">
        <f t="shared" si="0"/>
        <v>61</v>
      </c>
      <c r="BO23" s="2">
        <f t="shared" si="0"/>
        <v>62</v>
      </c>
      <c r="BP23" s="2">
        <f t="shared" si="0"/>
        <v>63</v>
      </c>
      <c r="BQ23" s="2">
        <f t="shared" si="0"/>
        <v>64</v>
      </c>
      <c r="BR23" s="2">
        <f t="shared" si="0"/>
        <v>65</v>
      </c>
      <c r="BS23" s="2">
        <f t="shared" si="0"/>
        <v>66</v>
      </c>
      <c r="BT23" s="2">
        <f t="shared" ref="BT23:EE23" si="1">BS23+1</f>
        <v>67</v>
      </c>
      <c r="BU23" s="2">
        <f t="shared" si="1"/>
        <v>68</v>
      </c>
      <c r="BV23" s="2">
        <f t="shared" si="1"/>
        <v>69</v>
      </c>
      <c r="BW23" s="2">
        <f t="shared" si="1"/>
        <v>70</v>
      </c>
      <c r="BX23" s="2">
        <f t="shared" si="1"/>
        <v>71</v>
      </c>
      <c r="BY23" s="2">
        <f t="shared" si="1"/>
        <v>72</v>
      </c>
      <c r="BZ23" s="2">
        <f t="shared" si="1"/>
        <v>73</v>
      </c>
      <c r="CA23" s="2">
        <f t="shared" si="1"/>
        <v>74</v>
      </c>
      <c r="CB23" s="2">
        <f t="shared" si="1"/>
        <v>75</v>
      </c>
      <c r="CC23" s="2">
        <f t="shared" si="1"/>
        <v>76</v>
      </c>
      <c r="CD23" s="2">
        <f t="shared" si="1"/>
        <v>77</v>
      </c>
      <c r="CE23" s="2">
        <f t="shared" si="1"/>
        <v>78</v>
      </c>
      <c r="CF23" s="2">
        <f t="shared" si="1"/>
        <v>79</v>
      </c>
      <c r="CG23" s="2">
        <f t="shared" si="1"/>
        <v>80</v>
      </c>
      <c r="CH23" s="2">
        <f t="shared" si="1"/>
        <v>81</v>
      </c>
      <c r="CI23" s="2">
        <f t="shared" si="1"/>
        <v>82</v>
      </c>
      <c r="CJ23" s="2">
        <f t="shared" si="1"/>
        <v>83</v>
      </c>
      <c r="CK23" s="2">
        <f t="shared" si="1"/>
        <v>84</v>
      </c>
      <c r="CL23" s="2">
        <f t="shared" si="1"/>
        <v>85</v>
      </c>
      <c r="CM23" s="2">
        <f t="shared" si="1"/>
        <v>86</v>
      </c>
      <c r="CN23" s="2">
        <f t="shared" si="1"/>
        <v>87</v>
      </c>
      <c r="CO23" s="2">
        <f t="shared" si="1"/>
        <v>88</v>
      </c>
      <c r="CP23" s="2">
        <f t="shared" si="1"/>
        <v>89</v>
      </c>
      <c r="CQ23" s="2">
        <f t="shared" si="1"/>
        <v>90</v>
      </c>
      <c r="CR23" s="2">
        <f t="shared" si="1"/>
        <v>91</v>
      </c>
      <c r="CS23" s="2">
        <f t="shared" si="1"/>
        <v>92</v>
      </c>
      <c r="CT23" s="2">
        <f t="shared" si="1"/>
        <v>93</v>
      </c>
      <c r="CU23" s="2">
        <f t="shared" si="1"/>
        <v>94</v>
      </c>
      <c r="CV23" s="2">
        <f t="shared" si="1"/>
        <v>95</v>
      </c>
      <c r="CW23" s="2">
        <f t="shared" si="1"/>
        <v>96</v>
      </c>
      <c r="CX23" s="2">
        <f t="shared" si="1"/>
        <v>97</v>
      </c>
      <c r="CY23" s="2">
        <f t="shared" si="1"/>
        <v>98</v>
      </c>
      <c r="CZ23" s="2">
        <f t="shared" si="1"/>
        <v>99</v>
      </c>
      <c r="DA23" s="2">
        <f t="shared" si="1"/>
        <v>100</v>
      </c>
      <c r="DB23" s="2">
        <f t="shared" si="1"/>
        <v>101</v>
      </c>
      <c r="DC23" s="2">
        <f t="shared" si="1"/>
        <v>102</v>
      </c>
      <c r="DD23" s="2">
        <f t="shared" si="1"/>
        <v>103</v>
      </c>
      <c r="DE23" s="2">
        <f t="shared" si="1"/>
        <v>104</v>
      </c>
      <c r="DF23" s="2">
        <f t="shared" si="1"/>
        <v>105</v>
      </c>
      <c r="DG23" s="2">
        <f t="shared" si="1"/>
        <v>106</v>
      </c>
      <c r="DH23" s="2">
        <f t="shared" si="1"/>
        <v>107</v>
      </c>
      <c r="DI23" s="2">
        <f t="shared" si="1"/>
        <v>108</v>
      </c>
      <c r="DJ23" s="2">
        <f t="shared" si="1"/>
        <v>109</v>
      </c>
      <c r="DK23" s="2">
        <f t="shared" si="1"/>
        <v>110</v>
      </c>
      <c r="DL23" s="2">
        <f t="shared" si="1"/>
        <v>111</v>
      </c>
      <c r="DM23" s="2">
        <f t="shared" si="1"/>
        <v>112</v>
      </c>
      <c r="DN23" s="2">
        <f t="shared" si="1"/>
        <v>113</v>
      </c>
      <c r="DO23" s="2">
        <f t="shared" si="1"/>
        <v>114</v>
      </c>
      <c r="DP23" s="2">
        <f t="shared" si="1"/>
        <v>115</v>
      </c>
      <c r="DQ23" s="2">
        <f t="shared" si="1"/>
        <v>116</v>
      </c>
      <c r="DR23" s="2">
        <f t="shared" si="1"/>
        <v>117</v>
      </c>
      <c r="DS23" s="2">
        <f t="shared" si="1"/>
        <v>118</v>
      </c>
      <c r="DT23" s="2">
        <f t="shared" si="1"/>
        <v>119</v>
      </c>
      <c r="DU23" s="2">
        <f t="shared" si="1"/>
        <v>120</v>
      </c>
      <c r="DV23" s="2">
        <f t="shared" si="1"/>
        <v>121</v>
      </c>
      <c r="DW23" s="2">
        <f t="shared" si="1"/>
        <v>122</v>
      </c>
      <c r="DX23" s="2">
        <f t="shared" si="1"/>
        <v>123</v>
      </c>
      <c r="DY23" s="2">
        <f t="shared" si="1"/>
        <v>124</v>
      </c>
      <c r="DZ23" s="2">
        <f t="shared" si="1"/>
        <v>125</v>
      </c>
      <c r="EA23" s="2">
        <f t="shared" si="1"/>
        <v>126</v>
      </c>
      <c r="EB23" s="2">
        <f t="shared" si="1"/>
        <v>127</v>
      </c>
      <c r="EC23" s="2">
        <f t="shared" si="1"/>
        <v>128</v>
      </c>
      <c r="ED23" s="2">
        <f t="shared" si="1"/>
        <v>129</v>
      </c>
      <c r="EE23" s="2">
        <f t="shared" si="1"/>
        <v>130</v>
      </c>
      <c r="EF23" s="2">
        <f t="shared" ref="EF23:GQ23" si="2">EE23+1</f>
        <v>131</v>
      </c>
      <c r="EG23" s="2">
        <f t="shared" si="2"/>
        <v>132</v>
      </c>
      <c r="EH23" s="2">
        <f t="shared" si="2"/>
        <v>133</v>
      </c>
      <c r="EI23" s="2">
        <f t="shared" si="2"/>
        <v>134</v>
      </c>
      <c r="EJ23" s="2">
        <f t="shared" si="2"/>
        <v>135</v>
      </c>
      <c r="EK23" s="2">
        <f t="shared" si="2"/>
        <v>136</v>
      </c>
      <c r="EL23" s="2">
        <f t="shared" si="2"/>
        <v>137</v>
      </c>
      <c r="EM23" s="2">
        <f t="shared" si="2"/>
        <v>138</v>
      </c>
      <c r="EN23" s="2">
        <f t="shared" si="2"/>
        <v>139</v>
      </c>
      <c r="EO23" s="2">
        <f t="shared" si="2"/>
        <v>140</v>
      </c>
      <c r="EP23" s="2">
        <f t="shared" si="2"/>
        <v>141</v>
      </c>
      <c r="EQ23" s="2">
        <f t="shared" si="2"/>
        <v>142</v>
      </c>
      <c r="ER23" s="2">
        <f t="shared" si="2"/>
        <v>143</v>
      </c>
      <c r="ES23" s="2">
        <f t="shared" si="2"/>
        <v>144</v>
      </c>
      <c r="ET23" s="2">
        <f t="shared" si="2"/>
        <v>145</v>
      </c>
      <c r="EU23" s="2">
        <f t="shared" si="2"/>
        <v>146</v>
      </c>
      <c r="EV23" s="2">
        <f t="shared" si="2"/>
        <v>147</v>
      </c>
      <c r="EW23" s="2">
        <f t="shared" si="2"/>
        <v>148</v>
      </c>
      <c r="EX23" s="2">
        <f t="shared" si="2"/>
        <v>149</v>
      </c>
      <c r="EY23" s="2">
        <f t="shared" si="2"/>
        <v>150</v>
      </c>
      <c r="EZ23" s="2">
        <f t="shared" si="2"/>
        <v>151</v>
      </c>
      <c r="FA23" s="2">
        <f t="shared" si="2"/>
        <v>152</v>
      </c>
      <c r="FB23" s="2">
        <f t="shared" si="2"/>
        <v>153</v>
      </c>
      <c r="FC23" s="2">
        <f t="shared" si="2"/>
        <v>154</v>
      </c>
      <c r="FD23" s="2">
        <f t="shared" si="2"/>
        <v>155</v>
      </c>
      <c r="FE23" s="2">
        <f t="shared" si="2"/>
        <v>156</v>
      </c>
      <c r="FF23" s="2">
        <f t="shared" si="2"/>
        <v>157</v>
      </c>
      <c r="FG23" s="2">
        <f t="shared" si="2"/>
        <v>158</v>
      </c>
      <c r="FH23" s="2">
        <f t="shared" si="2"/>
        <v>159</v>
      </c>
      <c r="FI23" s="2">
        <f t="shared" si="2"/>
        <v>160</v>
      </c>
      <c r="FJ23" s="2">
        <f t="shared" si="2"/>
        <v>161</v>
      </c>
      <c r="FK23" s="2">
        <f t="shared" si="2"/>
        <v>162</v>
      </c>
      <c r="FL23" s="2">
        <f t="shared" si="2"/>
        <v>163</v>
      </c>
      <c r="FM23" s="2">
        <f t="shared" si="2"/>
        <v>164</v>
      </c>
      <c r="FN23" s="2">
        <f t="shared" si="2"/>
        <v>165</v>
      </c>
      <c r="FO23" s="2">
        <f t="shared" si="2"/>
        <v>166</v>
      </c>
      <c r="FP23" s="2">
        <f t="shared" si="2"/>
        <v>167</v>
      </c>
      <c r="FQ23" s="2">
        <f t="shared" si="2"/>
        <v>168</v>
      </c>
      <c r="FR23" s="2">
        <f t="shared" si="2"/>
        <v>169</v>
      </c>
      <c r="FS23" s="2">
        <f t="shared" si="2"/>
        <v>170</v>
      </c>
      <c r="FT23" s="2">
        <f t="shared" si="2"/>
        <v>171</v>
      </c>
      <c r="FU23" s="2">
        <f t="shared" si="2"/>
        <v>172</v>
      </c>
      <c r="FV23" s="2">
        <f t="shared" si="2"/>
        <v>173</v>
      </c>
      <c r="FW23" s="2">
        <f t="shared" si="2"/>
        <v>174</v>
      </c>
      <c r="FX23" s="2">
        <f t="shared" si="2"/>
        <v>175</v>
      </c>
      <c r="FY23" s="2">
        <f t="shared" si="2"/>
        <v>176</v>
      </c>
      <c r="FZ23" s="2">
        <f t="shared" si="2"/>
        <v>177</v>
      </c>
      <c r="GA23" s="2">
        <f t="shared" si="2"/>
        <v>178</v>
      </c>
      <c r="GB23" s="2">
        <f t="shared" si="2"/>
        <v>179</v>
      </c>
      <c r="GC23" s="2">
        <f t="shared" si="2"/>
        <v>180</v>
      </c>
      <c r="GD23" s="2">
        <f t="shared" si="2"/>
        <v>181</v>
      </c>
      <c r="GE23" s="2">
        <f t="shared" si="2"/>
        <v>182</v>
      </c>
      <c r="GF23" s="2">
        <f t="shared" si="2"/>
        <v>183</v>
      </c>
      <c r="GG23" s="2">
        <f t="shared" si="2"/>
        <v>184</v>
      </c>
      <c r="GH23" s="2">
        <f t="shared" si="2"/>
        <v>185</v>
      </c>
      <c r="GI23" s="2">
        <f t="shared" si="2"/>
        <v>186</v>
      </c>
      <c r="GJ23" s="2">
        <f t="shared" si="2"/>
        <v>187</v>
      </c>
      <c r="GK23" s="2">
        <f t="shared" si="2"/>
        <v>188</v>
      </c>
      <c r="GL23" s="2">
        <f t="shared" si="2"/>
        <v>189</v>
      </c>
      <c r="GM23" s="2">
        <f t="shared" si="2"/>
        <v>190</v>
      </c>
      <c r="GN23" s="2">
        <f t="shared" si="2"/>
        <v>191</v>
      </c>
      <c r="GO23" s="2">
        <f t="shared" si="2"/>
        <v>192</v>
      </c>
      <c r="GP23" s="2">
        <f t="shared" si="2"/>
        <v>193</v>
      </c>
      <c r="GQ23" s="2">
        <f t="shared" si="2"/>
        <v>194</v>
      </c>
      <c r="GR23" s="2">
        <f t="shared" ref="GR23:JC23" si="3">GQ23+1</f>
        <v>195</v>
      </c>
      <c r="GS23" s="2">
        <f t="shared" si="3"/>
        <v>196</v>
      </c>
      <c r="GT23" s="2">
        <f t="shared" si="3"/>
        <v>197</v>
      </c>
      <c r="GU23" s="2">
        <f t="shared" si="3"/>
        <v>198</v>
      </c>
      <c r="GV23" s="2">
        <f t="shared" si="3"/>
        <v>199</v>
      </c>
      <c r="GW23" s="2">
        <f t="shared" si="3"/>
        <v>200</v>
      </c>
      <c r="GX23" s="2">
        <f t="shared" si="3"/>
        <v>201</v>
      </c>
      <c r="GY23" s="2">
        <f t="shared" si="3"/>
        <v>202</v>
      </c>
      <c r="GZ23" s="2">
        <f t="shared" si="3"/>
        <v>203</v>
      </c>
      <c r="HA23" s="2">
        <f t="shared" si="3"/>
        <v>204</v>
      </c>
      <c r="HB23" s="2">
        <f t="shared" si="3"/>
        <v>205</v>
      </c>
      <c r="HC23" s="2">
        <f t="shared" si="3"/>
        <v>206</v>
      </c>
      <c r="HD23" s="2">
        <f t="shared" si="3"/>
        <v>207</v>
      </c>
      <c r="HE23" s="2">
        <f t="shared" si="3"/>
        <v>208</v>
      </c>
      <c r="HF23" s="2">
        <f t="shared" si="3"/>
        <v>209</v>
      </c>
      <c r="HG23" s="2">
        <f t="shared" si="3"/>
        <v>210</v>
      </c>
      <c r="HH23" s="2">
        <f t="shared" si="3"/>
        <v>211</v>
      </c>
      <c r="HI23" s="2">
        <f t="shared" si="3"/>
        <v>212</v>
      </c>
      <c r="HJ23" s="2">
        <f t="shared" si="3"/>
        <v>213</v>
      </c>
      <c r="HK23" s="2">
        <f t="shared" si="3"/>
        <v>214</v>
      </c>
      <c r="HL23" s="2">
        <f t="shared" si="3"/>
        <v>215</v>
      </c>
      <c r="HM23" s="2">
        <f t="shared" si="3"/>
        <v>216</v>
      </c>
      <c r="HN23" s="2">
        <f t="shared" si="3"/>
        <v>217</v>
      </c>
      <c r="HO23" s="2">
        <f t="shared" si="3"/>
        <v>218</v>
      </c>
      <c r="HP23" s="2">
        <f t="shared" si="3"/>
        <v>219</v>
      </c>
      <c r="HQ23" s="2">
        <f t="shared" si="3"/>
        <v>220</v>
      </c>
      <c r="HR23" s="2">
        <f t="shared" si="3"/>
        <v>221</v>
      </c>
      <c r="HS23" s="2">
        <f t="shared" si="3"/>
        <v>222</v>
      </c>
      <c r="HT23" s="2">
        <f t="shared" si="3"/>
        <v>223</v>
      </c>
      <c r="HU23" s="2">
        <f t="shared" si="3"/>
        <v>224</v>
      </c>
      <c r="HV23" s="2">
        <f t="shared" si="3"/>
        <v>225</v>
      </c>
      <c r="HW23" s="2">
        <f t="shared" si="3"/>
        <v>226</v>
      </c>
      <c r="HX23" s="2">
        <f t="shared" si="3"/>
        <v>227</v>
      </c>
      <c r="HY23" s="2">
        <f t="shared" si="3"/>
        <v>228</v>
      </c>
      <c r="HZ23" s="2">
        <f t="shared" si="3"/>
        <v>229</v>
      </c>
      <c r="IA23" s="2">
        <f t="shared" si="3"/>
        <v>230</v>
      </c>
      <c r="IB23" s="2">
        <f t="shared" si="3"/>
        <v>231</v>
      </c>
      <c r="IC23" s="2">
        <f t="shared" si="3"/>
        <v>232</v>
      </c>
      <c r="ID23" s="2">
        <f t="shared" si="3"/>
        <v>233</v>
      </c>
      <c r="IE23" s="2">
        <f t="shared" si="3"/>
        <v>234</v>
      </c>
      <c r="IF23" s="2">
        <f t="shared" si="3"/>
        <v>235</v>
      </c>
      <c r="IG23" s="2">
        <f t="shared" si="3"/>
        <v>236</v>
      </c>
      <c r="IH23" s="2">
        <f t="shared" si="3"/>
        <v>237</v>
      </c>
      <c r="II23" s="2">
        <f t="shared" si="3"/>
        <v>238</v>
      </c>
      <c r="IJ23" s="2">
        <f t="shared" si="3"/>
        <v>239</v>
      </c>
      <c r="IK23" s="2">
        <f t="shared" si="3"/>
        <v>240</v>
      </c>
      <c r="IL23" s="2">
        <f t="shared" si="3"/>
        <v>241</v>
      </c>
      <c r="IM23" s="2">
        <f t="shared" si="3"/>
        <v>242</v>
      </c>
      <c r="IN23" s="2">
        <f t="shared" si="3"/>
        <v>243</v>
      </c>
      <c r="IO23" s="2">
        <f t="shared" si="3"/>
        <v>244</v>
      </c>
      <c r="IP23" s="2">
        <f t="shared" si="3"/>
        <v>245</v>
      </c>
      <c r="IQ23" s="2">
        <f t="shared" si="3"/>
        <v>246</v>
      </c>
      <c r="IR23" s="2">
        <f t="shared" si="3"/>
        <v>247</v>
      </c>
      <c r="IS23" s="2">
        <f t="shared" si="3"/>
        <v>248</v>
      </c>
      <c r="IT23" s="2">
        <f t="shared" si="3"/>
        <v>249</v>
      </c>
      <c r="IU23" s="2">
        <f t="shared" si="3"/>
        <v>250</v>
      </c>
      <c r="IV23" s="2">
        <f t="shared" si="3"/>
        <v>251</v>
      </c>
      <c r="IW23" s="2">
        <f t="shared" si="3"/>
        <v>252</v>
      </c>
      <c r="IX23" s="2">
        <f t="shared" si="3"/>
        <v>253</v>
      </c>
      <c r="IY23" s="2">
        <f t="shared" si="3"/>
        <v>254</v>
      </c>
      <c r="IZ23" s="2">
        <f t="shared" si="3"/>
        <v>255</v>
      </c>
      <c r="JA23" s="2">
        <f t="shared" si="3"/>
        <v>256</v>
      </c>
      <c r="JB23" s="2">
        <f t="shared" si="3"/>
        <v>257</v>
      </c>
      <c r="JC23" s="2">
        <f t="shared" si="3"/>
        <v>258</v>
      </c>
      <c r="JD23" s="2">
        <f t="shared" ref="JD23:LO23" si="4">JC23+1</f>
        <v>259</v>
      </c>
      <c r="JE23" s="2">
        <f t="shared" si="4"/>
        <v>260</v>
      </c>
      <c r="JF23" s="2">
        <f t="shared" si="4"/>
        <v>261</v>
      </c>
      <c r="JG23" s="2">
        <f t="shared" si="4"/>
        <v>262</v>
      </c>
      <c r="JH23" s="2">
        <f t="shared" si="4"/>
        <v>263</v>
      </c>
      <c r="JI23" s="2">
        <f t="shared" si="4"/>
        <v>264</v>
      </c>
      <c r="JJ23" s="2">
        <f t="shared" si="4"/>
        <v>265</v>
      </c>
      <c r="JK23" s="2">
        <f t="shared" si="4"/>
        <v>266</v>
      </c>
      <c r="JL23" s="2">
        <f t="shared" si="4"/>
        <v>267</v>
      </c>
      <c r="JM23" s="2">
        <f t="shared" si="4"/>
        <v>268</v>
      </c>
      <c r="JN23" s="2">
        <f t="shared" si="4"/>
        <v>269</v>
      </c>
      <c r="JO23" s="2">
        <f t="shared" si="4"/>
        <v>270</v>
      </c>
      <c r="JP23" s="2">
        <f t="shared" si="4"/>
        <v>271</v>
      </c>
      <c r="JQ23" s="2">
        <f t="shared" si="4"/>
        <v>272</v>
      </c>
      <c r="JR23" s="2">
        <f t="shared" si="4"/>
        <v>273</v>
      </c>
      <c r="JS23" s="2">
        <f t="shared" si="4"/>
        <v>274</v>
      </c>
      <c r="JT23" s="2">
        <f t="shared" si="4"/>
        <v>275</v>
      </c>
      <c r="JU23" s="2">
        <f t="shared" si="4"/>
        <v>276</v>
      </c>
      <c r="JV23" s="2">
        <f t="shared" si="4"/>
        <v>277</v>
      </c>
      <c r="JW23" s="2">
        <f t="shared" si="4"/>
        <v>278</v>
      </c>
      <c r="JX23" s="2">
        <f t="shared" si="4"/>
        <v>279</v>
      </c>
      <c r="JY23" s="2">
        <f t="shared" si="4"/>
        <v>280</v>
      </c>
      <c r="JZ23" s="2">
        <f t="shared" si="4"/>
        <v>281</v>
      </c>
      <c r="KA23" s="2">
        <f t="shared" si="4"/>
        <v>282</v>
      </c>
      <c r="KB23" s="2">
        <f t="shared" si="4"/>
        <v>283</v>
      </c>
      <c r="KC23" s="2">
        <f t="shared" si="4"/>
        <v>284</v>
      </c>
      <c r="KD23" s="2">
        <f t="shared" si="4"/>
        <v>285</v>
      </c>
      <c r="KE23" s="2">
        <f t="shared" si="4"/>
        <v>286</v>
      </c>
      <c r="KF23" s="2">
        <f t="shared" si="4"/>
        <v>287</v>
      </c>
      <c r="KG23" s="2">
        <f t="shared" si="4"/>
        <v>288</v>
      </c>
      <c r="KH23" s="2">
        <f t="shared" si="4"/>
        <v>289</v>
      </c>
      <c r="KI23" s="2">
        <f t="shared" si="4"/>
        <v>290</v>
      </c>
      <c r="KJ23" s="2">
        <f t="shared" si="4"/>
        <v>291</v>
      </c>
      <c r="KK23" s="2">
        <f t="shared" si="4"/>
        <v>292</v>
      </c>
      <c r="KL23" s="2">
        <f t="shared" si="4"/>
        <v>293</v>
      </c>
      <c r="KM23" s="2">
        <f t="shared" si="4"/>
        <v>294</v>
      </c>
      <c r="KN23" s="2">
        <f t="shared" si="4"/>
        <v>295</v>
      </c>
      <c r="KO23" s="2">
        <f t="shared" si="4"/>
        <v>296</v>
      </c>
      <c r="KP23" s="2">
        <f t="shared" si="4"/>
        <v>297</v>
      </c>
      <c r="KQ23" s="2">
        <f t="shared" si="4"/>
        <v>298</v>
      </c>
      <c r="KR23" s="2">
        <f t="shared" si="4"/>
        <v>299</v>
      </c>
      <c r="KS23" s="2">
        <f t="shared" si="4"/>
        <v>300</v>
      </c>
      <c r="KT23" s="2">
        <f t="shared" si="4"/>
        <v>301</v>
      </c>
      <c r="KU23" s="2">
        <f t="shared" si="4"/>
        <v>302</v>
      </c>
      <c r="KV23" s="2">
        <f t="shared" si="4"/>
        <v>303</v>
      </c>
      <c r="KW23" s="2">
        <f t="shared" si="4"/>
        <v>304</v>
      </c>
      <c r="KX23" s="2">
        <f t="shared" si="4"/>
        <v>305</v>
      </c>
      <c r="KY23" s="2">
        <f t="shared" si="4"/>
        <v>306</v>
      </c>
      <c r="KZ23" s="2">
        <f t="shared" si="4"/>
        <v>307</v>
      </c>
      <c r="LA23" s="2">
        <f t="shared" si="4"/>
        <v>308</v>
      </c>
      <c r="LB23" s="2">
        <f t="shared" si="4"/>
        <v>309</v>
      </c>
      <c r="LC23" s="2">
        <f t="shared" si="4"/>
        <v>310</v>
      </c>
      <c r="LD23" s="2">
        <f t="shared" si="4"/>
        <v>311</v>
      </c>
      <c r="LE23" s="2">
        <f t="shared" si="4"/>
        <v>312</v>
      </c>
      <c r="LF23" s="2">
        <f t="shared" si="4"/>
        <v>313</v>
      </c>
      <c r="LG23" s="2">
        <f t="shared" si="4"/>
        <v>314</v>
      </c>
      <c r="LH23" s="2">
        <f t="shared" si="4"/>
        <v>315</v>
      </c>
      <c r="LI23" s="2">
        <f t="shared" si="4"/>
        <v>316</v>
      </c>
      <c r="LJ23" s="2">
        <f t="shared" si="4"/>
        <v>317</v>
      </c>
      <c r="LK23" s="2">
        <f t="shared" si="4"/>
        <v>318</v>
      </c>
      <c r="LL23" s="2">
        <f t="shared" si="4"/>
        <v>319</v>
      </c>
      <c r="LM23" s="2">
        <f t="shared" si="4"/>
        <v>320</v>
      </c>
      <c r="LN23" s="2">
        <f t="shared" si="4"/>
        <v>321</v>
      </c>
      <c r="LO23" s="2">
        <f t="shared" si="4"/>
        <v>322</v>
      </c>
      <c r="LP23" s="2">
        <f t="shared" ref="LP23:OA23" si="5">LO23+1</f>
        <v>323</v>
      </c>
      <c r="LQ23" s="2">
        <f t="shared" si="5"/>
        <v>324</v>
      </c>
      <c r="LR23" s="2">
        <f t="shared" si="5"/>
        <v>325</v>
      </c>
      <c r="LS23" s="2">
        <f t="shared" si="5"/>
        <v>326</v>
      </c>
      <c r="LT23" s="2">
        <f t="shared" si="5"/>
        <v>327</v>
      </c>
      <c r="LU23" s="2">
        <f t="shared" si="5"/>
        <v>328</v>
      </c>
      <c r="LV23" s="2">
        <f t="shared" si="5"/>
        <v>329</v>
      </c>
      <c r="LW23" s="2">
        <f t="shared" si="5"/>
        <v>330</v>
      </c>
      <c r="LX23" s="2">
        <f t="shared" si="5"/>
        <v>331</v>
      </c>
      <c r="LY23" s="2">
        <f t="shared" si="5"/>
        <v>332</v>
      </c>
      <c r="LZ23" s="2">
        <f t="shared" si="5"/>
        <v>333</v>
      </c>
      <c r="MA23" s="2">
        <f t="shared" si="5"/>
        <v>334</v>
      </c>
      <c r="MB23" s="2">
        <f t="shared" si="5"/>
        <v>335</v>
      </c>
      <c r="MC23" s="2">
        <f t="shared" si="5"/>
        <v>336</v>
      </c>
      <c r="MD23" s="2">
        <f t="shared" si="5"/>
        <v>337</v>
      </c>
      <c r="ME23" s="2">
        <f t="shared" si="5"/>
        <v>338</v>
      </c>
      <c r="MF23" s="2">
        <f t="shared" si="5"/>
        <v>339</v>
      </c>
      <c r="MG23" s="2">
        <f t="shared" si="5"/>
        <v>340</v>
      </c>
      <c r="MH23" s="2">
        <f t="shared" si="5"/>
        <v>341</v>
      </c>
      <c r="MI23" s="2">
        <f t="shared" si="5"/>
        <v>342</v>
      </c>
      <c r="MJ23" s="2">
        <f t="shared" si="5"/>
        <v>343</v>
      </c>
      <c r="MK23" s="2">
        <f t="shared" si="5"/>
        <v>344</v>
      </c>
      <c r="ML23" s="2">
        <f t="shared" si="5"/>
        <v>345</v>
      </c>
      <c r="MM23" s="2">
        <f t="shared" si="5"/>
        <v>346</v>
      </c>
      <c r="MN23" s="2">
        <f t="shared" si="5"/>
        <v>347</v>
      </c>
      <c r="MO23" s="2">
        <f t="shared" si="5"/>
        <v>348</v>
      </c>
      <c r="MP23" s="2">
        <f t="shared" si="5"/>
        <v>349</v>
      </c>
      <c r="MQ23" s="2">
        <f t="shared" si="5"/>
        <v>350</v>
      </c>
      <c r="MR23" s="2">
        <f t="shared" si="5"/>
        <v>351</v>
      </c>
      <c r="MS23" s="2">
        <f t="shared" si="5"/>
        <v>352</v>
      </c>
      <c r="MT23" s="2">
        <f t="shared" si="5"/>
        <v>353</v>
      </c>
      <c r="MU23" s="2">
        <f t="shared" si="5"/>
        <v>354</v>
      </c>
      <c r="MV23" s="2">
        <f t="shared" si="5"/>
        <v>355</v>
      </c>
      <c r="MW23" s="2">
        <f t="shared" si="5"/>
        <v>356</v>
      </c>
      <c r="MX23" s="2">
        <f t="shared" si="5"/>
        <v>357</v>
      </c>
      <c r="MY23" s="2">
        <f t="shared" si="5"/>
        <v>358</v>
      </c>
      <c r="MZ23" s="2">
        <f t="shared" si="5"/>
        <v>359</v>
      </c>
      <c r="NA23" s="2">
        <f t="shared" si="5"/>
        <v>360</v>
      </c>
      <c r="NB23" s="2">
        <f t="shared" si="5"/>
        <v>361</v>
      </c>
      <c r="NC23" s="2">
        <f t="shared" si="5"/>
        <v>362</v>
      </c>
      <c r="ND23" s="2">
        <f t="shared" si="5"/>
        <v>363</v>
      </c>
      <c r="NE23" s="2">
        <f t="shared" si="5"/>
        <v>364</v>
      </c>
      <c r="NF23" s="2">
        <f t="shared" si="5"/>
        <v>365</v>
      </c>
      <c r="NG23" s="2">
        <f t="shared" si="5"/>
        <v>366</v>
      </c>
      <c r="NH23" s="2">
        <f t="shared" si="5"/>
        <v>367</v>
      </c>
      <c r="NI23" s="2">
        <f t="shared" si="5"/>
        <v>368</v>
      </c>
      <c r="NJ23" s="2">
        <f t="shared" si="5"/>
        <v>369</v>
      </c>
      <c r="NK23" s="2">
        <f t="shared" si="5"/>
        <v>370</v>
      </c>
      <c r="NL23" s="2">
        <f t="shared" si="5"/>
        <v>371</v>
      </c>
      <c r="NM23" s="2">
        <f t="shared" si="5"/>
        <v>372</v>
      </c>
      <c r="NN23" s="2">
        <f t="shared" si="5"/>
        <v>373</v>
      </c>
      <c r="NO23" s="2">
        <f t="shared" si="5"/>
        <v>374</v>
      </c>
      <c r="NP23" s="2">
        <f t="shared" si="5"/>
        <v>375</v>
      </c>
      <c r="NQ23" s="2">
        <f t="shared" si="5"/>
        <v>376</v>
      </c>
      <c r="NR23" s="2">
        <f t="shared" si="5"/>
        <v>377</v>
      </c>
      <c r="NS23" s="2">
        <f t="shared" si="5"/>
        <v>378</v>
      </c>
      <c r="NT23" s="2">
        <f t="shared" si="5"/>
        <v>379</v>
      </c>
      <c r="NU23" s="2">
        <f t="shared" si="5"/>
        <v>380</v>
      </c>
      <c r="NV23" s="2">
        <f t="shared" si="5"/>
        <v>381</v>
      </c>
      <c r="NW23" s="2">
        <f t="shared" si="5"/>
        <v>382</v>
      </c>
      <c r="NX23" s="2">
        <f t="shared" si="5"/>
        <v>383</v>
      </c>
      <c r="NY23" s="2">
        <f t="shared" si="5"/>
        <v>384</v>
      </c>
      <c r="NZ23" s="2">
        <f t="shared" si="5"/>
        <v>385</v>
      </c>
      <c r="OA23" s="2">
        <f t="shared" si="5"/>
        <v>386</v>
      </c>
      <c r="OB23" s="2">
        <f t="shared" ref="OB23:QM23" si="6">OA23+1</f>
        <v>387</v>
      </c>
      <c r="OC23" s="2">
        <f t="shared" si="6"/>
        <v>388</v>
      </c>
      <c r="OD23" s="2">
        <f t="shared" si="6"/>
        <v>389</v>
      </c>
      <c r="OE23" s="2">
        <f t="shared" si="6"/>
        <v>390</v>
      </c>
      <c r="OF23" s="2">
        <f t="shared" si="6"/>
        <v>391</v>
      </c>
      <c r="OG23" s="2">
        <f t="shared" si="6"/>
        <v>392</v>
      </c>
      <c r="OH23" s="2">
        <f t="shared" si="6"/>
        <v>393</v>
      </c>
      <c r="OI23" s="2">
        <f t="shared" si="6"/>
        <v>394</v>
      </c>
      <c r="OJ23" s="2">
        <f t="shared" si="6"/>
        <v>395</v>
      </c>
      <c r="OK23" s="2">
        <f t="shared" si="6"/>
        <v>396</v>
      </c>
      <c r="OL23" s="2">
        <f t="shared" si="6"/>
        <v>397</v>
      </c>
      <c r="OM23" s="2">
        <f t="shared" si="6"/>
        <v>398</v>
      </c>
      <c r="ON23" s="2">
        <f t="shared" si="6"/>
        <v>399</v>
      </c>
      <c r="OO23" s="2">
        <f t="shared" si="6"/>
        <v>400</v>
      </c>
      <c r="OP23" s="2">
        <f t="shared" si="6"/>
        <v>401</v>
      </c>
      <c r="OQ23" s="2">
        <f t="shared" si="6"/>
        <v>402</v>
      </c>
      <c r="OR23" s="2">
        <f t="shared" si="6"/>
        <v>403</v>
      </c>
      <c r="OS23" s="2">
        <f t="shared" si="6"/>
        <v>404</v>
      </c>
      <c r="OT23" s="2">
        <f t="shared" si="6"/>
        <v>405</v>
      </c>
      <c r="OU23" s="2">
        <f t="shared" si="6"/>
        <v>406</v>
      </c>
      <c r="OV23" s="2">
        <f t="shared" si="6"/>
        <v>407</v>
      </c>
      <c r="OW23" s="2">
        <f t="shared" si="6"/>
        <v>408</v>
      </c>
      <c r="OX23" s="2">
        <f t="shared" si="6"/>
        <v>409</v>
      </c>
      <c r="OY23" s="2">
        <f t="shared" si="6"/>
        <v>410</v>
      </c>
      <c r="OZ23" s="2">
        <f t="shared" si="6"/>
        <v>411</v>
      </c>
      <c r="PA23" s="2">
        <f t="shared" si="6"/>
        <v>412</v>
      </c>
      <c r="PB23" s="2">
        <f t="shared" si="6"/>
        <v>413</v>
      </c>
      <c r="PC23" s="2">
        <f t="shared" si="6"/>
        <v>414</v>
      </c>
      <c r="PD23" s="2">
        <f t="shared" si="6"/>
        <v>415</v>
      </c>
      <c r="PE23" s="2">
        <f t="shared" si="6"/>
        <v>416</v>
      </c>
      <c r="PF23" s="2">
        <f t="shared" si="6"/>
        <v>417</v>
      </c>
      <c r="PG23" s="2">
        <f t="shared" si="6"/>
        <v>418</v>
      </c>
      <c r="PH23" s="2">
        <f t="shared" si="6"/>
        <v>419</v>
      </c>
      <c r="PI23" s="2">
        <f t="shared" si="6"/>
        <v>420</v>
      </c>
      <c r="PJ23" s="2">
        <f t="shared" si="6"/>
        <v>421</v>
      </c>
      <c r="PK23" s="2">
        <f t="shared" si="6"/>
        <v>422</v>
      </c>
      <c r="PL23" s="2">
        <f t="shared" si="6"/>
        <v>423</v>
      </c>
      <c r="PM23" s="2">
        <f t="shared" si="6"/>
        <v>424</v>
      </c>
      <c r="PN23" s="2">
        <f t="shared" si="6"/>
        <v>425</v>
      </c>
      <c r="PO23" s="2">
        <f t="shared" si="6"/>
        <v>426</v>
      </c>
      <c r="PP23" s="2">
        <f t="shared" si="6"/>
        <v>427</v>
      </c>
      <c r="PQ23" s="2">
        <f t="shared" si="6"/>
        <v>428</v>
      </c>
      <c r="PR23" s="2">
        <f t="shared" si="6"/>
        <v>429</v>
      </c>
      <c r="PS23" s="2">
        <f t="shared" si="6"/>
        <v>430</v>
      </c>
      <c r="PT23" s="2">
        <f t="shared" si="6"/>
        <v>431</v>
      </c>
      <c r="PU23" s="2">
        <f t="shared" si="6"/>
        <v>432</v>
      </c>
      <c r="PV23" s="2">
        <f t="shared" si="6"/>
        <v>433</v>
      </c>
      <c r="PW23" s="2">
        <f t="shared" si="6"/>
        <v>434</v>
      </c>
      <c r="PX23" s="2">
        <f t="shared" si="6"/>
        <v>435</v>
      </c>
      <c r="PY23" s="2">
        <f t="shared" si="6"/>
        <v>436</v>
      </c>
      <c r="PZ23" s="2">
        <f t="shared" si="6"/>
        <v>437</v>
      </c>
      <c r="QA23" s="2">
        <f t="shared" si="6"/>
        <v>438</v>
      </c>
      <c r="QB23" s="2">
        <f t="shared" si="6"/>
        <v>439</v>
      </c>
      <c r="QC23" s="2">
        <f t="shared" si="6"/>
        <v>440</v>
      </c>
      <c r="QD23" s="2">
        <f t="shared" si="6"/>
        <v>441</v>
      </c>
      <c r="QE23" s="2">
        <f t="shared" si="6"/>
        <v>442</v>
      </c>
      <c r="QF23" s="2">
        <f t="shared" si="6"/>
        <v>443</v>
      </c>
      <c r="QG23" s="2">
        <f t="shared" si="6"/>
        <v>444</v>
      </c>
      <c r="QH23" s="2">
        <f t="shared" si="6"/>
        <v>445</v>
      </c>
      <c r="QI23" s="2">
        <f t="shared" si="6"/>
        <v>446</v>
      </c>
      <c r="QJ23" s="2">
        <f t="shared" si="6"/>
        <v>447</v>
      </c>
      <c r="QK23" s="2">
        <f t="shared" si="6"/>
        <v>448</v>
      </c>
      <c r="QL23" s="2">
        <f t="shared" si="6"/>
        <v>449</v>
      </c>
      <c r="QM23" s="2">
        <f t="shared" si="6"/>
        <v>450</v>
      </c>
      <c r="QN23" s="2">
        <f t="shared" ref="QN23:SQ23" si="7">QM23+1</f>
        <v>451</v>
      </c>
      <c r="QO23" s="2">
        <f t="shared" si="7"/>
        <v>452</v>
      </c>
      <c r="QP23" s="2">
        <f t="shared" si="7"/>
        <v>453</v>
      </c>
      <c r="QQ23" s="2">
        <f t="shared" si="7"/>
        <v>454</v>
      </c>
      <c r="QR23" s="2">
        <f t="shared" si="7"/>
        <v>455</v>
      </c>
      <c r="QS23" s="2">
        <f t="shared" si="7"/>
        <v>456</v>
      </c>
      <c r="QT23" s="2">
        <f t="shared" si="7"/>
        <v>457</v>
      </c>
      <c r="QU23" s="2">
        <f t="shared" si="7"/>
        <v>458</v>
      </c>
      <c r="QV23" s="2">
        <f t="shared" si="7"/>
        <v>459</v>
      </c>
      <c r="QW23" s="2">
        <f t="shared" si="7"/>
        <v>460</v>
      </c>
      <c r="QX23" s="2">
        <f t="shared" si="7"/>
        <v>461</v>
      </c>
      <c r="QY23" s="2">
        <f t="shared" si="7"/>
        <v>462</v>
      </c>
      <c r="QZ23" s="2">
        <f t="shared" si="7"/>
        <v>463</v>
      </c>
      <c r="RA23" s="2">
        <f t="shared" si="7"/>
        <v>464</v>
      </c>
      <c r="RB23" s="2">
        <f t="shared" si="7"/>
        <v>465</v>
      </c>
      <c r="RC23" s="2">
        <f t="shared" si="7"/>
        <v>466</v>
      </c>
      <c r="RD23" s="2">
        <f t="shared" si="7"/>
        <v>467</v>
      </c>
      <c r="RE23" s="2">
        <f t="shared" si="7"/>
        <v>468</v>
      </c>
      <c r="RF23" s="2">
        <f t="shared" si="7"/>
        <v>469</v>
      </c>
      <c r="RG23" s="2">
        <f t="shared" si="7"/>
        <v>470</v>
      </c>
      <c r="RH23" s="2">
        <f t="shared" si="7"/>
        <v>471</v>
      </c>
      <c r="RI23" s="2">
        <f t="shared" si="7"/>
        <v>472</v>
      </c>
      <c r="RJ23" s="2">
        <f t="shared" si="7"/>
        <v>473</v>
      </c>
      <c r="RK23" s="2">
        <f t="shared" si="7"/>
        <v>474</v>
      </c>
      <c r="RL23" s="2">
        <f t="shared" si="7"/>
        <v>475</v>
      </c>
      <c r="RM23" s="2">
        <f t="shared" si="7"/>
        <v>476</v>
      </c>
      <c r="RN23" s="2">
        <f t="shared" si="7"/>
        <v>477</v>
      </c>
      <c r="RO23" s="2">
        <f t="shared" si="7"/>
        <v>478</v>
      </c>
      <c r="RP23" s="2">
        <f t="shared" si="7"/>
        <v>479</v>
      </c>
      <c r="RQ23" s="2">
        <f t="shared" si="7"/>
        <v>480</v>
      </c>
      <c r="RR23" s="2">
        <f t="shared" si="7"/>
        <v>481</v>
      </c>
      <c r="RS23" s="2">
        <f t="shared" si="7"/>
        <v>482</v>
      </c>
      <c r="RT23" s="2">
        <f t="shared" si="7"/>
        <v>483</v>
      </c>
      <c r="RU23" s="2">
        <f t="shared" si="7"/>
        <v>484</v>
      </c>
      <c r="RV23" s="2">
        <f t="shared" si="7"/>
        <v>485</v>
      </c>
      <c r="RW23" s="2">
        <f t="shared" si="7"/>
        <v>486</v>
      </c>
      <c r="RX23" s="2">
        <f t="shared" si="7"/>
        <v>487</v>
      </c>
      <c r="RY23" s="2">
        <f t="shared" si="7"/>
        <v>488</v>
      </c>
      <c r="RZ23" s="2">
        <f t="shared" si="7"/>
        <v>489</v>
      </c>
      <c r="SA23" s="2">
        <f t="shared" si="7"/>
        <v>490</v>
      </c>
      <c r="SB23" s="2">
        <f t="shared" si="7"/>
        <v>491</v>
      </c>
      <c r="SC23" s="2">
        <f t="shared" si="7"/>
        <v>492</v>
      </c>
      <c r="SD23" s="2">
        <f t="shared" si="7"/>
        <v>493</v>
      </c>
      <c r="SE23" s="2">
        <f t="shared" si="7"/>
        <v>494</v>
      </c>
      <c r="SF23" s="2">
        <f t="shared" si="7"/>
        <v>495</v>
      </c>
      <c r="SG23" s="2">
        <f t="shared" si="7"/>
        <v>496</v>
      </c>
      <c r="SH23" s="2">
        <f t="shared" si="7"/>
        <v>497</v>
      </c>
      <c r="SI23" s="2">
        <f t="shared" si="7"/>
        <v>498</v>
      </c>
      <c r="SJ23" s="2">
        <f t="shared" si="7"/>
        <v>499</v>
      </c>
      <c r="SK23" s="2">
        <f t="shared" si="7"/>
        <v>500</v>
      </c>
      <c r="SL23" s="2">
        <f t="shared" si="7"/>
        <v>501</v>
      </c>
      <c r="SM23" s="2">
        <f t="shared" si="7"/>
        <v>502</v>
      </c>
      <c r="SN23" s="2">
        <f t="shared" si="7"/>
        <v>503</v>
      </c>
      <c r="SO23" s="2">
        <f t="shared" si="7"/>
        <v>504</v>
      </c>
      <c r="SP23" s="2">
        <f t="shared" si="7"/>
        <v>505</v>
      </c>
      <c r="SQ23" s="2">
        <f t="shared" si="7"/>
        <v>506</v>
      </c>
    </row>
    <row r="24" spans="1:516" s="2" customFormat="1" x14ac:dyDescent="0.25">
      <c r="B24" s="2" t="s">
        <v>894</v>
      </c>
      <c r="C24" s="2" t="s">
        <v>1080</v>
      </c>
      <c r="D24" s="2" t="s">
        <v>765</v>
      </c>
      <c r="E24" s="2" t="s">
        <v>739</v>
      </c>
      <c r="F24" s="27">
        <f>_xll.BDH(D24,"px_last","-2AY",,"Dates=o","fill=C","sort=R","dir=H","cols=506;rows=1")</f>
        <v>44005</v>
      </c>
      <c r="G24" s="28">
        <v>44004</v>
      </c>
      <c r="H24" s="28">
        <v>44001</v>
      </c>
      <c r="I24" s="28">
        <v>44000</v>
      </c>
      <c r="J24" s="28">
        <v>43999</v>
      </c>
      <c r="K24" s="28">
        <v>43998</v>
      </c>
      <c r="L24" s="28">
        <v>43997</v>
      </c>
      <c r="M24" s="28">
        <v>43994</v>
      </c>
      <c r="N24" s="28">
        <v>43993</v>
      </c>
      <c r="O24" s="28">
        <v>43992</v>
      </c>
      <c r="P24" s="28">
        <v>43991</v>
      </c>
      <c r="Q24" s="28">
        <v>43990</v>
      </c>
      <c r="R24" s="28">
        <v>43987</v>
      </c>
      <c r="S24" s="28">
        <v>43986</v>
      </c>
      <c r="T24" s="28">
        <v>43985</v>
      </c>
      <c r="U24" s="28">
        <v>43984</v>
      </c>
      <c r="V24" s="28">
        <v>43983</v>
      </c>
      <c r="W24" s="28">
        <v>43980</v>
      </c>
      <c r="X24" s="28">
        <v>43979</v>
      </c>
      <c r="Y24" s="28">
        <v>43978</v>
      </c>
      <c r="Z24" s="28">
        <v>43977</v>
      </c>
      <c r="AA24" s="28">
        <v>43973</v>
      </c>
      <c r="AB24" s="28">
        <v>43972</v>
      </c>
      <c r="AC24" s="28">
        <v>43971</v>
      </c>
      <c r="AD24" s="28">
        <v>43970</v>
      </c>
      <c r="AE24" s="28">
        <v>43969</v>
      </c>
      <c r="AF24" s="28">
        <v>43966</v>
      </c>
      <c r="AG24" s="28">
        <v>43965</v>
      </c>
      <c r="AH24" s="28">
        <v>43964</v>
      </c>
      <c r="AI24" s="28">
        <v>43963</v>
      </c>
      <c r="AJ24" s="28">
        <v>43962</v>
      </c>
      <c r="AK24" s="28">
        <v>43958</v>
      </c>
      <c r="AL24" s="28">
        <v>43957</v>
      </c>
      <c r="AM24" s="28">
        <v>43956</v>
      </c>
      <c r="AN24" s="28">
        <v>43955</v>
      </c>
      <c r="AO24" s="28">
        <v>43952</v>
      </c>
      <c r="AP24" s="28">
        <v>43951</v>
      </c>
      <c r="AQ24" s="28">
        <v>43950</v>
      </c>
      <c r="AR24" s="28">
        <v>43949</v>
      </c>
      <c r="AS24" s="28">
        <v>43948</v>
      </c>
      <c r="AT24" s="28">
        <v>43945</v>
      </c>
      <c r="AU24" s="28">
        <v>43944</v>
      </c>
      <c r="AV24" s="28">
        <v>43943</v>
      </c>
      <c r="AW24" s="28">
        <v>43942</v>
      </c>
      <c r="AX24" s="28">
        <v>43941</v>
      </c>
      <c r="AY24" s="28">
        <v>43938</v>
      </c>
      <c r="AZ24" s="28">
        <v>43937</v>
      </c>
      <c r="BA24" s="28">
        <v>43936</v>
      </c>
      <c r="BB24" s="28">
        <v>43935</v>
      </c>
      <c r="BC24" s="28">
        <v>43930</v>
      </c>
      <c r="BD24" s="28">
        <v>43929</v>
      </c>
      <c r="BE24" s="28">
        <v>43928</v>
      </c>
      <c r="BF24" s="28">
        <v>43927</v>
      </c>
      <c r="BG24" s="28">
        <v>43924</v>
      </c>
      <c r="BH24" s="28">
        <v>43923</v>
      </c>
      <c r="BI24" s="28">
        <v>43922</v>
      </c>
      <c r="BJ24" s="28">
        <v>43921</v>
      </c>
      <c r="BK24" s="28">
        <v>43920</v>
      </c>
      <c r="BL24" s="28">
        <v>43917</v>
      </c>
      <c r="BM24" s="28">
        <v>43916</v>
      </c>
      <c r="BN24" s="28">
        <v>43915</v>
      </c>
      <c r="BO24" s="28">
        <v>43914</v>
      </c>
      <c r="BP24" s="28">
        <v>43913</v>
      </c>
      <c r="BQ24" s="28">
        <v>43910</v>
      </c>
      <c r="BR24" s="28">
        <v>43909</v>
      </c>
      <c r="BS24" s="28">
        <v>43908</v>
      </c>
      <c r="BT24" s="28">
        <v>43907</v>
      </c>
      <c r="BU24" s="28">
        <v>43906</v>
      </c>
      <c r="BV24" s="28">
        <v>43903</v>
      </c>
      <c r="BW24" s="28">
        <v>43902</v>
      </c>
      <c r="BX24" s="28">
        <v>43901</v>
      </c>
      <c r="BY24" s="28">
        <v>43900</v>
      </c>
      <c r="BZ24" s="28">
        <v>43899</v>
      </c>
      <c r="CA24" s="28">
        <v>43896</v>
      </c>
      <c r="CB24" s="28">
        <v>43895</v>
      </c>
      <c r="CC24" s="28">
        <v>43894</v>
      </c>
      <c r="CD24" s="28">
        <v>43893</v>
      </c>
      <c r="CE24" s="28">
        <v>43892</v>
      </c>
      <c r="CF24" s="28">
        <v>43889</v>
      </c>
      <c r="CG24" s="28">
        <v>43888</v>
      </c>
      <c r="CH24" s="28">
        <v>43887</v>
      </c>
      <c r="CI24" s="28">
        <v>43886</v>
      </c>
      <c r="CJ24" s="28">
        <v>43885</v>
      </c>
      <c r="CK24" s="28">
        <v>43882</v>
      </c>
      <c r="CL24" s="28">
        <v>43881</v>
      </c>
      <c r="CM24" s="28">
        <v>43880</v>
      </c>
      <c r="CN24" s="28">
        <v>43879</v>
      </c>
      <c r="CO24" s="28">
        <v>43878</v>
      </c>
      <c r="CP24" s="28">
        <v>43875</v>
      </c>
      <c r="CQ24" s="28">
        <v>43874</v>
      </c>
      <c r="CR24" s="28">
        <v>43873</v>
      </c>
      <c r="CS24" s="28">
        <v>43872</v>
      </c>
      <c r="CT24" s="28">
        <v>43871</v>
      </c>
      <c r="CU24" s="28">
        <v>43868</v>
      </c>
      <c r="CV24" s="28">
        <v>43867</v>
      </c>
      <c r="CW24" s="28">
        <v>43866</v>
      </c>
      <c r="CX24" s="28">
        <v>43865</v>
      </c>
      <c r="CY24" s="28">
        <v>43864</v>
      </c>
      <c r="CZ24" s="28">
        <v>43861</v>
      </c>
      <c r="DA24" s="28">
        <v>43860</v>
      </c>
      <c r="DB24" s="28">
        <v>43859</v>
      </c>
      <c r="DC24" s="28">
        <v>43858</v>
      </c>
      <c r="DD24" s="28">
        <v>43857</v>
      </c>
      <c r="DE24" s="28">
        <v>43854</v>
      </c>
      <c r="DF24" s="28">
        <v>43853</v>
      </c>
      <c r="DG24" s="28">
        <v>43852</v>
      </c>
      <c r="DH24" s="28">
        <v>43851</v>
      </c>
      <c r="DI24" s="28">
        <v>43850</v>
      </c>
      <c r="DJ24" s="28">
        <v>43847</v>
      </c>
      <c r="DK24" s="28">
        <v>43846</v>
      </c>
      <c r="DL24" s="28">
        <v>43845</v>
      </c>
      <c r="DM24" s="28">
        <v>43844</v>
      </c>
      <c r="DN24" s="28">
        <v>43843</v>
      </c>
      <c r="DO24" s="28">
        <v>43840</v>
      </c>
      <c r="DP24" s="28">
        <v>43839</v>
      </c>
      <c r="DQ24" s="28">
        <v>43838</v>
      </c>
      <c r="DR24" s="28">
        <v>43837</v>
      </c>
      <c r="DS24" s="28">
        <v>43836</v>
      </c>
      <c r="DT24" s="28">
        <v>43833</v>
      </c>
      <c r="DU24" s="28">
        <v>43832</v>
      </c>
      <c r="DV24" s="28">
        <v>43830</v>
      </c>
      <c r="DW24" s="28">
        <v>43829</v>
      </c>
      <c r="DX24" s="28">
        <v>43826</v>
      </c>
      <c r="DY24" s="28">
        <v>43823</v>
      </c>
      <c r="DZ24" s="28">
        <v>43822</v>
      </c>
      <c r="EA24" s="28">
        <v>43819</v>
      </c>
      <c r="EB24" s="28">
        <v>43818</v>
      </c>
      <c r="EC24" s="28">
        <v>43817</v>
      </c>
      <c r="ED24" s="28">
        <v>43816</v>
      </c>
      <c r="EE24" s="28">
        <v>43815</v>
      </c>
      <c r="EF24" s="28">
        <v>43812</v>
      </c>
      <c r="EG24" s="28">
        <v>43811</v>
      </c>
      <c r="EH24" s="28">
        <v>43810</v>
      </c>
      <c r="EI24" s="28">
        <v>43809</v>
      </c>
      <c r="EJ24" s="28">
        <v>43808</v>
      </c>
      <c r="EK24" s="28">
        <v>43805</v>
      </c>
      <c r="EL24" s="28">
        <v>43804</v>
      </c>
      <c r="EM24" s="28">
        <v>43803</v>
      </c>
      <c r="EN24" s="28">
        <v>43802</v>
      </c>
      <c r="EO24" s="28">
        <v>43801</v>
      </c>
      <c r="EP24" s="28">
        <v>43798</v>
      </c>
      <c r="EQ24" s="28">
        <v>43797</v>
      </c>
      <c r="ER24" s="28">
        <v>43796</v>
      </c>
      <c r="ES24" s="28">
        <v>43795</v>
      </c>
      <c r="ET24" s="28">
        <v>43794</v>
      </c>
      <c r="EU24" s="28">
        <v>43791</v>
      </c>
      <c r="EV24" s="28">
        <v>43790</v>
      </c>
      <c r="EW24" s="28">
        <v>43789</v>
      </c>
      <c r="EX24" s="28">
        <v>43788</v>
      </c>
      <c r="EY24" s="28">
        <v>43787</v>
      </c>
      <c r="EZ24" s="28">
        <v>43784</v>
      </c>
      <c r="FA24" s="28">
        <v>43783</v>
      </c>
      <c r="FB24" s="28">
        <v>43782</v>
      </c>
      <c r="FC24" s="28">
        <v>43781</v>
      </c>
      <c r="FD24" s="28">
        <v>43780</v>
      </c>
      <c r="FE24" s="28">
        <v>43777</v>
      </c>
      <c r="FF24" s="28">
        <v>43776</v>
      </c>
      <c r="FG24" s="28">
        <v>43775</v>
      </c>
      <c r="FH24" s="28">
        <v>43774</v>
      </c>
      <c r="FI24" s="28">
        <v>43773</v>
      </c>
      <c r="FJ24" s="28">
        <v>43770</v>
      </c>
      <c r="FK24" s="28">
        <v>43769</v>
      </c>
      <c r="FL24" s="28">
        <v>43768</v>
      </c>
      <c r="FM24" s="28">
        <v>43767</v>
      </c>
      <c r="FN24" s="28">
        <v>43766</v>
      </c>
      <c r="FO24" s="28">
        <v>43763</v>
      </c>
      <c r="FP24" s="28">
        <v>43762</v>
      </c>
      <c r="FQ24" s="28">
        <v>43761</v>
      </c>
      <c r="FR24" s="28">
        <v>43760</v>
      </c>
      <c r="FS24" s="28">
        <v>43759</v>
      </c>
      <c r="FT24" s="28">
        <v>43756</v>
      </c>
      <c r="FU24" s="28">
        <v>43755</v>
      </c>
      <c r="FV24" s="28">
        <v>43754</v>
      </c>
      <c r="FW24" s="28">
        <v>43753</v>
      </c>
      <c r="FX24" s="28">
        <v>43752</v>
      </c>
      <c r="FY24" s="28">
        <v>43749</v>
      </c>
      <c r="FZ24" s="28">
        <v>43748</v>
      </c>
      <c r="GA24" s="28">
        <v>43747</v>
      </c>
      <c r="GB24" s="28">
        <v>43746</v>
      </c>
      <c r="GC24" s="28">
        <v>43745</v>
      </c>
      <c r="GD24" s="28">
        <v>43742</v>
      </c>
      <c r="GE24" s="28">
        <v>43741</v>
      </c>
      <c r="GF24" s="28">
        <v>43740</v>
      </c>
      <c r="GG24" s="28">
        <v>43739</v>
      </c>
      <c r="GH24" s="28">
        <v>43738</v>
      </c>
      <c r="GI24" s="28">
        <v>43735</v>
      </c>
      <c r="GJ24" s="28">
        <v>43734</v>
      </c>
      <c r="GK24" s="28">
        <v>43733</v>
      </c>
      <c r="GL24" s="28">
        <v>43732</v>
      </c>
      <c r="GM24" s="28">
        <v>43731</v>
      </c>
      <c r="GN24" s="28">
        <v>43728</v>
      </c>
      <c r="GO24" s="28">
        <v>43727</v>
      </c>
      <c r="GP24" s="28">
        <v>43726</v>
      </c>
      <c r="GQ24" s="28">
        <v>43725</v>
      </c>
      <c r="GR24" s="28">
        <v>43724</v>
      </c>
      <c r="GS24" s="28">
        <v>43721</v>
      </c>
      <c r="GT24" s="28">
        <v>43720</v>
      </c>
      <c r="GU24" s="28">
        <v>43719</v>
      </c>
      <c r="GV24" s="28">
        <v>43718</v>
      </c>
      <c r="GW24" s="28">
        <v>43717</v>
      </c>
      <c r="GX24" s="28">
        <v>43714</v>
      </c>
      <c r="GY24" s="28">
        <v>43713</v>
      </c>
      <c r="GZ24" s="28">
        <v>43712</v>
      </c>
      <c r="HA24" s="28">
        <v>43711</v>
      </c>
      <c r="HB24" s="28">
        <v>43710</v>
      </c>
      <c r="HC24" s="28">
        <v>43707</v>
      </c>
      <c r="HD24" s="28">
        <v>43706</v>
      </c>
      <c r="HE24" s="28">
        <v>43705</v>
      </c>
      <c r="HF24" s="28">
        <v>43704</v>
      </c>
      <c r="HG24" s="28">
        <v>43700</v>
      </c>
      <c r="HH24" s="28">
        <v>43699</v>
      </c>
      <c r="HI24" s="28">
        <v>43698</v>
      </c>
      <c r="HJ24" s="28">
        <v>43697</v>
      </c>
      <c r="HK24" s="28">
        <v>43696</v>
      </c>
      <c r="HL24" s="28">
        <v>43693</v>
      </c>
      <c r="HM24" s="28">
        <v>43692</v>
      </c>
      <c r="HN24" s="28">
        <v>43691</v>
      </c>
      <c r="HO24" s="28">
        <v>43690</v>
      </c>
      <c r="HP24" s="28">
        <v>43689</v>
      </c>
      <c r="HQ24" s="28">
        <v>43686</v>
      </c>
      <c r="HR24" s="28">
        <v>43685</v>
      </c>
      <c r="HS24" s="28">
        <v>43684</v>
      </c>
      <c r="HT24" s="28">
        <v>43683</v>
      </c>
      <c r="HU24" s="28">
        <v>43682</v>
      </c>
      <c r="HV24" s="28">
        <v>43679</v>
      </c>
      <c r="HW24" s="28">
        <v>43678</v>
      </c>
      <c r="HX24" s="28">
        <v>43677</v>
      </c>
      <c r="HY24" s="28">
        <v>43676</v>
      </c>
      <c r="HZ24" s="28">
        <v>43675</v>
      </c>
      <c r="IA24" s="28">
        <v>43672</v>
      </c>
      <c r="IB24" s="28">
        <v>43671</v>
      </c>
      <c r="IC24" s="28">
        <v>43670</v>
      </c>
      <c r="ID24" s="28">
        <v>43669</v>
      </c>
      <c r="IE24" s="28">
        <v>43668</v>
      </c>
      <c r="IF24" s="28">
        <v>43665</v>
      </c>
      <c r="IG24" s="28">
        <v>43664</v>
      </c>
      <c r="IH24" s="28">
        <v>43663</v>
      </c>
      <c r="II24" s="28">
        <v>43662</v>
      </c>
      <c r="IJ24" s="28">
        <v>43661</v>
      </c>
      <c r="IK24" s="28">
        <v>43658</v>
      </c>
      <c r="IL24" s="28">
        <v>43657</v>
      </c>
      <c r="IM24" s="28">
        <v>43656</v>
      </c>
      <c r="IN24" s="28">
        <v>43655</v>
      </c>
      <c r="IO24" s="28">
        <v>43654</v>
      </c>
      <c r="IP24" s="28">
        <v>43651</v>
      </c>
      <c r="IQ24" s="28">
        <v>43650</v>
      </c>
      <c r="IR24" s="28">
        <v>43649</v>
      </c>
      <c r="IS24" s="28">
        <v>43648</v>
      </c>
      <c r="IT24" s="28">
        <v>43647</v>
      </c>
      <c r="IU24" s="28">
        <v>43644</v>
      </c>
      <c r="IV24" s="28">
        <v>43643</v>
      </c>
      <c r="IW24" s="28">
        <v>43642</v>
      </c>
      <c r="IX24" s="28">
        <v>43641</v>
      </c>
      <c r="IY24" s="28">
        <v>43640</v>
      </c>
      <c r="IZ24" s="28">
        <v>43637</v>
      </c>
      <c r="JA24" s="28">
        <v>43636</v>
      </c>
      <c r="JB24" s="28">
        <v>43635</v>
      </c>
      <c r="JC24" s="28">
        <v>43634</v>
      </c>
      <c r="JD24" s="28">
        <v>43633</v>
      </c>
      <c r="JE24" s="28">
        <v>43630</v>
      </c>
      <c r="JF24" s="28">
        <v>43629</v>
      </c>
      <c r="JG24" s="28">
        <v>43628</v>
      </c>
      <c r="JH24" s="28">
        <v>43627</v>
      </c>
      <c r="JI24" s="28">
        <v>43626</v>
      </c>
      <c r="JJ24" s="28">
        <v>43623</v>
      </c>
      <c r="JK24" s="28">
        <v>43622</v>
      </c>
      <c r="JL24" s="28">
        <v>43621</v>
      </c>
      <c r="JM24" s="28">
        <v>43620</v>
      </c>
      <c r="JN24" s="28">
        <v>43619</v>
      </c>
      <c r="JO24" s="28">
        <v>43616</v>
      </c>
      <c r="JP24" s="28">
        <v>43615</v>
      </c>
      <c r="JQ24" s="28">
        <v>43614</v>
      </c>
      <c r="JR24" s="28">
        <v>43613</v>
      </c>
      <c r="JS24" s="28">
        <v>43609</v>
      </c>
      <c r="JT24" s="28">
        <v>43608</v>
      </c>
      <c r="JU24" s="28">
        <v>43607</v>
      </c>
      <c r="JV24" s="28">
        <v>43606</v>
      </c>
      <c r="JW24" s="28">
        <v>43605</v>
      </c>
      <c r="JX24" s="28">
        <v>43602</v>
      </c>
      <c r="JY24" s="28">
        <v>43601</v>
      </c>
      <c r="JZ24" s="28">
        <v>43600</v>
      </c>
      <c r="KA24" s="28">
        <v>43599</v>
      </c>
      <c r="KB24" s="28">
        <v>43598</v>
      </c>
      <c r="KC24" s="28">
        <v>43595</v>
      </c>
      <c r="KD24" s="28">
        <v>43594</v>
      </c>
      <c r="KE24" s="28">
        <v>43593</v>
      </c>
      <c r="KF24" s="28">
        <v>43592</v>
      </c>
      <c r="KG24" s="28">
        <v>43588</v>
      </c>
      <c r="KH24" s="28">
        <v>43587</v>
      </c>
      <c r="KI24" s="28">
        <v>43586</v>
      </c>
      <c r="KJ24" s="28">
        <v>43585</v>
      </c>
      <c r="KK24" s="28">
        <v>43584</v>
      </c>
      <c r="KL24" s="28">
        <v>43581</v>
      </c>
      <c r="KM24" s="28">
        <v>43580</v>
      </c>
      <c r="KN24" s="28">
        <v>43579</v>
      </c>
      <c r="KO24" s="28">
        <v>43578</v>
      </c>
      <c r="KP24" s="28">
        <v>43573</v>
      </c>
      <c r="KQ24" s="28">
        <v>43572</v>
      </c>
      <c r="KR24" s="28">
        <v>43571</v>
      </c>
      <c r="KS24" s="28">
        <v>43570</v>
      </c>
      <c r="KT24" s="28">
        <v>43567</v>
      </c>
      <c r="KU24" s="28">
        <v>43566</v>
      </c>
      <c r="KV24" s="28">
        <v>43565</v>
      </c>
      <c r="KW24" s="28">
        <v>43564</v>
      </c>
      <c r="KX24" s="28">
        <v>43563</v>
      </c>
      <c r="KY24" s="28">
        <v>43560</v>
      </c>
      <c r="KZ24" s="28">
        <v>43559</v>
      </c>
      <c r="LA24" s="28">
        <v>43558</v>
      </c>
      <c r="LB24" s="28">
        <v>43557</v>
      </c>
      <c r="LC24" s="28">
        <v>43556</v>
      </c>
      <c r="LD24" s="28">
        <v>43553</v>
      </c>
      <c r="LE24" s="28">
        <v>43552</v>
      </c>
      <c r="LF24" s="28">
        <v>43551</v>
      </c>
      <c r="LG24" s="28">
        <v>43550</v>
      </c>
      <c r="LH24" s="28">
        <v>43549</v>
      </c>
      <c r="LI24" s="28">
        <v>43546</v>
      </c>
      <c r="LJ24" s="28">
        <v>43545</v>
      </c>
      <c r="LK24" s="28">
        <v>43544</v>
      </c>
      <c r="LL24" s="28">
        <v>43543</v>
      </c>
      <c r="LM24" s="28">
        <v>43542</v>
      </c>
      <c r="LN24" s="28">
        <v>43539</v>
      </c>
      <c r="LO24" s="28">
        <v>43538</v>
      </c>
      <c r="LP24" s="28">
        <v>43537</v>
      </c>
      <c r="LQ24" s="28">
        <v>43536</v>
      </c>
      <c r="LR24" s="28">
        <v>43535</v>
      </c>
      <c r="LS24" s="28">
        <v>43532</v>
      </c>
      <c r="LT24" s="28">
        <v>43531</v>
      </c>
      <c r="LU24" s="28">
        <v>43530</v>
      </c>
      <c r="LV24" s="28">
        <v>43529</v>
      </c>
      <c r="LW24" s="28">
        <v>43528</v>
      </c>
      <c r="LX24" s="28">
        <v>43525</v>
      </c>
      <c r="LY24" s="28">
        <v>43524</v>
      </c>
      <c r="LZ24" s="28">
        <v>43523</v>
      </c>
      <c r="MA24" s="28">
        <v>43522</v>
      </c>
      <c r="MB24" s="28">
        <v>43521</v>
      </c>
      <c r="MC24" s="28">
        <v>43518</v>
      </c>
      <c r="MD24" s="28">
        <v>43517</v>
      </c>
      <c r="ME24" s="28">
        <v>43516</v>
      </c>
      <c r="MF24" s="28">
        <v>43515</v>
      </c>
      <c r="MG24" s="28">
        <v>43514</v>
      </c>
      <c r="MH24" s="28">
        <v>43511</v>
      </c>
      <c r="MI24" s="28">
        <v>43510</v>
      </c>
      <c r="MJ24" s="28">
        <v>43509</v>
      </c>
      <c r="MK24" s="28">
        <v>43508</v>
      </c>
      <c r="ML24" s="28">
        <v>43507</v>
      </c>
      <c r="MM24" s="28">
        <v>43504</v>
      </c>
      <c r="MN24" s="28">
        <v>43503</v>
      </c>
      <c r="MO24" s="28">
        <v>43502</v>
      </c>
      <c r="MP24" s="28">
        <v>43501</v>
      </c>
      <c r="MQ24" s="28">
        <v>43500</v>
      </c>
      <c r="MR24" s="28">
        <v>43497</v>
      </c>
      <c r="MS24" s="28">
        <v>43496</v>
      </c>
      <c r="MT24" s="28">
        <v>43495</v>
      </c>
      <c r="MU24" s="28">
        <v>43494</v>
      </c>
      <c r="MV24" s="28">
        <v>43493</v>
      </c>
      <c r="MW24" s="28">
        <v>43490</v>
      </c>
      <c r="MX24" s="28">
        <v>43489</v>
      </c>
      <c r="MY24" s="28">
        <v>43488</v>
      </c>
      <c r="MZ24" s="28">
        <v>43487</v>
      </c>
      <c r="NA24" s="28">
        <v>43486</v>
      </c>
      <c r="NB24" s="28">
        <v>43483</v>
      </c>
      <c r="NC24" s="28">
        <v>43482</v>
      </c>
      <c r="ND24" s="28">
        <v>43481</v>
      </c>
      <c r="NE24" s="28">
        <v>43480</v>
      </c>
      <c r="NF24" s="28">
        <v>43479</v>
      </c>
      <c r="NG24" s="28">
        <v>43476</v>
      </c>
      <c r="NH24" s="28">
        <v>43475</v>
      </c>
      <c r="NI24" s="28">
        <v>43474</v>
      </c>
      <c r="NJ24" s="28">
        <v>43473</v>
      </c>
      <c r="NK24" s="28">
        <v>43472</v>
      </c>
      <c r="NL24" s="28">
        <v>43469</v>
      </c>
      <c r="NM24" s="28">
        <v>43468</v>
      </c>
      <c r="NN24" s="28">
        <v>43467</v>
      </c>
      <c r="NO24" s="28">
        <v>43465</v>
      </c>
      <c r="NP24" s="28">
        <v>43462</v>
      </c>
      <c r="NQ24" s="28">
        <v>43461</v>
      </c>
      <c r="NR24" s="28">
        <v>43458</v>
      </c>
      <c r="NS24" s="28">
        <v>43455</v>
      </c>
      <c r="NT24" s="28">
        <v>43454</v>
      </c>
      <c r="NU24" s="28">
        <v>43453</v>
      </c>
      <c r="NV24" s="28">
        <v>43452</v>
      </c>
      <c r="NW24" s="28">
        <v>43451</v>
      </c>
      <c r="NX24" s="28">
        <v>43448</v>
      </c>
      <c r="NY24" s="28">
        <v>43447</v>
      </c>
      <c r="NZ24" s="28">
        <v>43446</v>
      </c>
      <c r="OA24" s="28">
        <v>43445</v>
      </c>
      <c r="OB24" s="28">
        <v>43444</v>
      </c>
      <c r="OC24" s="28">
        <v>43441</v>
      </c>
      <c r="OD24" s="28">
        <v>43440</v>
      </c>
      <c r="OE24" s="28">
        <v>43439</v>
      </c>
      <c r="OF24" s="28">
        <v>43438</v>
      </c>
      <c r="OG24" s="28">
        <v>43437</v>
      </c>
      <c r="OH24" s="28">
        <v>43434</v>
      </c>
      <c r="OI24" s="28">
        <v>43433</v>
      </c>
      <c r="OJ24" s="28">
        <v>43432</v>
      </c>
      <c r="OK24" s="28">
        <v>43431</v>
      </c>
      <c r="OL24" s="28">
        <v>43430</v>
      </c>
      <c r="OM24" s="28">
        <v>43427</v>
      </c>
      <c r="ON24" s="28">
        <v>43426</v>
      </c>
      <c r="OO24" s="28">
        <v>43425</v>
      </c>
      <c r="OP24" s="28">
        <v>43424</v>
      </c>
      <c r="OQ24" s="28">
        <v>43423</v>
      </c>
      <c r="OR24" s="28">
        <v>43420</v>
      </c>
      <c r="OS24" s="28">
        <v>43419</v>
      </c>
      <c r="OT24" s="28">
        <v>43418</v>
      </c>
      <c r="OU24" s="28">
        <v>43417</v>
      </c>
      <c r="OV24" s="28">
        <v>43416</v>
      </c>
      <c r="OW24" s="28">
        <v>43413</v>
      </c>
      <c r="OX24" s="28">
        <v>43412</v>
      </c>
      <c r="OY24" s="28">
        <v>43411</v>
      </c>
      <c r="OZ24" s="28">
        <v>43410</v>
      </c>
      <c r="PA24" s="28">
        <v>43409</v>
      </c>
      <c r="PB24" s="28">
        <v>43406</v>
      </c>
      <c r="PC24" s="28">
        <v>43405</v>
      </c>
      <c r="PD24" s="28">
        <v>43404</v>
      </c>
      <c r="PE24" s="28">
        <v>43403</v>
      </c>
      <c r="PF24" s="28">
        <v>43402</v>
      </c>
      <c r="PG24" s="28">
        <v>43399</v>
      </c>
      <c r="PH24" s="28">
        <v>43398</v>
      </c>
      <c r="PI24" s="28">
        <v>43397</v>
      </c>
      <c r="PJ24" s="28">
        <v>43396</v>
      </c>
      <c r="PK24" s="28">
        <v>43395</v>
      </c>
      <c r="PL24" s="28">
        <v>43392</v>
      </c>
      <c r="PM24" s="28">
        <v>43391</v>
      </c>
      <c r="PN24" s="28">
        <v>43390</v>
      </c>
      <c r="PO24" s="28">
        <v>43389</v>
      </c>
      <c r="PP24" s="28">
        <v>43388</v>
      </c>
      <c r="PQ24" s="28">
        <v>43385</v>
      </c>
      <c r="PR24" s="28">
        <v>43384</v>
      </c>
      <c r="PS24" s="28">
        <v>43383</v>
      </c>
      <c r="PT24" s="28">
        <v>43382</v>
      </c>
      <c r="PU24" s="28">
        <v>43381</v>
      </c>
      <c r="PV24" s="28">
        <v>43378</v>
      </c>
      <c r="PW24" s="28">
        <v>43377</v>
      </c>
      <c r="PX24" s="28">
        <v>43376</v>
      </c>
      <c r="PY24" s="28">
        <v>43375</v>
      </c>
      <c r="PZ24" s="28">
        <v>43374</v>
      </c>
      <c r="QA24" s="28">
        <v>43371</v>
      </c>
      <c r="QB24" s="28">
        <v>43370</v>
      </c>
      <c r="QC24" s="28">
        <v>43369</v>
      </c>
      <c r="QD24" s="28">
        <v>43368</v>
      </c>
      <c r="QE24" s="28">
        <v>43367</v>
      </c>
      <c r="QF24" s="28">
        <v>43364</v>
      </c>
      <c r="QG24" s="28">
        <v>43363</v>
      </c>
      <c r="QH24" s="28">
        <v>43362</v>
      </c>
      <c r="QI24" s="28">
        <v>43361</v>
      </c>
      <c r="QJ24" s="28">
        <v>43360</v>
      </c>
      <c r="QK24" s="28">
        <v>43357</v>
      </c>
      <c r="QL24" s="28">
        <v>43356</v>
      </c>
      <c r="QM24" s="28">
        <v>43355</v>
      </c>
      <c r="QN24" s="28">
        <v>43354</v>
      </c>
      <c r="QO24" s="28">
        <v>43353</v>
      </c>
      <c r="QP24" s="28">
        <v>43350</v>
      </c>
      <c r="QQ24" s="28">
        <v>43349</v>
      </c>
      <c r="QR24" s="28">
        <v>43348</v>
      </c>
      <c r="QS24" s="28">
        <v>43347</v>
      </c>
      <c r="QT24" s="28">
        <v>43346</v>
      </c>
      <c r="QU24" s="28">
        <v>43343</v>
      </c>
      <c r="QV24" s="28">
        <v>43342</v>
      </c>
      <c r="QW24" s="28">
        <v>43341</v>
      </c>
      <c r="QX24" s="28">
        <v>43340</v>
      </c>
      <c r="QY24" s="28">
        <v>43336</v>
      </c>
      <c r="QZ24" s="28">
        <v>43335</v>
      </c>
      <c r="RA24" s="28">
        <v>43334</v>
      </c>
      <c r="RB24" s="28">
        <v>43333</v>
      </c>
      <c r="RC24" s="28">
        <v>43332</v>
      </c>
      <c r="RD24" s="28">
        <v>43329</v>
      </c>
      <c r="RE24" s="28">
        <v>43328</v>
      </c>
      <c r="RF24" s="28">
        <v>43327</v>
      </c>
      <c r="RG24" s="28">
        <v>43326</v>
      </c>
      <c r="RH24" s="28">
        <v>43325</v>
      </c>
      <c r="RI24" s="28">
        <v>43322</v>
      </c>
      <c r="RJ24" s="28">
        <v>43321</v>
      </c>
      <c r="RK24" s="28">
        <v>43320</v>
      </c>
      <c r="RL24" s="28">
        <v>43319</v>
      </c>
      <c r="RM24" s="28">
        <v>43318</v>
      </c>
      <c r="RN24" s="28">
        <v>43315</v>
      </c>
      <c r="RO24" s="28">
        <v>43314</v>
      </c>
      <c r="RP24" s="28">
        <v>43313</v>
      </c>
      <c r="RQ24" s="28">
        <v>43312</v>
      </c>
      <c r="RR24" s="28">
        <v>43311</v>
      </c>
      <c r="RS24" s="28">
        <v>43308</v>
      </c>
      <c r="RT24" s="28">
        <v>43307</v>
      </c>
      <c r="RU24" s="28">
        <v>43306</v>
      </c>
      <c r="RV24" s="28">
        <v>43305</v>
      </c>
      <c r="RW24" s="28">
        <v>43304</v>
      </c>
      <c r="RX24" s="28">
        <v>43301</v>
      </c>
      <c r="RY24" s="28">
        <v>43300</v>
      </c>
      <c r="RZ24" s="28">
        <v>43299</v>
      </c>
      <c r="SA24" s="28">
        <v>43298</v>
      </c>
      <c r="SB24" s="28">
        <v>43297</v>
      </c>
      <c r="SC24" s="28">
        <v>43294</v>
      </c>
      <c r="SD24" s="28">
        <v>43293</v>
      </c>
      <c r="SE24" s="28">
        <v>43292</v>
      </c>
      <c r="SF24" s="28">
        <v>43291</v>
      </c>
      <c r="SG24" s="28">
        <v>43290</v>
      </c>
      <c r="SH24" s="28">
        <v>43287</v>
      </c>
      <c r="SI24" s="28">
        <v>43286</v>
      </c>
      <c r="SJ24" s="28">
        <v>43285</v>
      </c>
      <c r="SK24" s="28">
        <v>43284</v>
      </c>
      <c r="SL24" s="28">
        <v>43283</v>
      </c>
      <c r="SM24" s="28">
        <v>43280</v>
      </c>
      <c r="SN24" s="28">
        <v>43279</v>
      </c>
      <c r="SO24" s="28">
        <v>43278</v>
      </c>
      <c r="SP24" s="28">
        <v>43277</v>
      </c>
      <c r="SQ24" s="28">
        <v>43276</v>
      </c>
      <c r="SR24" s="28"/>
      <c r="SS24" s="28"/>
    </row>
    <row r="25" spans="1:516" s="2" customFormat="1" x14ac:dyDescent="0.25">
      <c r="A25" s="2">
        <v>1</v>
      </c>
      <c r="B25" s="15" t="s">
        <v>1098</v>
      </c>
      <c r="C25" s="2">
        <f ca="1">_xlfn.XMATCH(B25,tkrBbg!L:L)</f>
        <v>148</v>
      </c>
      <c r="D25" s="2" t="str" cm="1">
        <f t="array" aca="1" ref="D25" ca="1">INDEX(tkrBbg!E:E,C25)</f>
        <v>EK811579 Corp</v>
      </c>
      <c r="E25" s="18" cm="1">
        <f t="array" aca="1" ref="E25" ca="1">_xll.BDP(D25,E$24)*1</f>
        <v>47562</v>
      </c>
      <c r="F25" s="19">
        <f ca="1">_xll.BDH(D25,$B$22,"-2AY",,"Dates=H","Fill=C","Sort=R","Dir=H","cols=511;rows=1")</f>
        <v>396.839</v>
      </c>
      <c r="G25" s="19">
        <v>395.50200000000001</v>
      </c>
      <c r="H25" s="19">
        <v>398.96</v>
      </c>
      <c r="I25" s="19">
        <v>399.262</v>
      </c>
      <c r="J25" s="19">
        <v>395.69400000000002</v>
      </c>
      <c r="K25" s="19">
        <v>391.036</v>
      </c>
      <c r="L25" s="19">
        <v>383.27800000000002</v>
      </c>
      <c r="M25" s="19">
        <v>376.75099999999998</v>
      </c>
      <c r="N25" s="19">
        <v>382.75700000000001</v>
      </c>
      <c r="O25" s="19">
        <v>375.298</v>
      </c>
      <c r="P25" s="19">
        <v>377.03300000000002</v>
      </c>
      <c r="Q25" s="19">
        <v>368.38600000000002</v>
      </c>
      <c r="R25" s="19">
        <v>362.89800000000002</v>
      </c>
      <c r="S25" s="19">
        <v>377.46600000000001</v>
      </c>
      <c r="T25" s="19">
        <v>373.32400000000001</v>
      </c>
      <c r="U25" s="19">
        <v>379.69499999999999</v>
      </c>
      <c r="V25" s="19">
        <v>359.755</v>
      </c>
      <c r="W25" s="19">
        <v>339.05099999999999</v>
      </c>
      <c r="X25" s="19">
        <v>319.91500000000002</v>
      </c>
      <c r="Y25" s="19">
        <v>329.17399999999998</v>
      </c>
      <c r="Z25" s="19">
        <v>360.839</v>
      </c>
      <c r="AA25" s="19">
        <v>370.80599999999998</v>
      </c>
      <c r="AB25" s="19">
        <v>389.19</v>
      </c>
      <c r="AC25" s="19">
        <v>394.23399999999998</v>
      </c>
      <c r="AD25" s="19">
        <v>393.34500000000003</v>
      </c>
      <c r="AE25" s="19">
        <v>387.20100000000002</v>
      </c>
      <c r="AF25" s="19">
        <v>383.12200000000001</v>
      </c>
      <c r="AG25" s="19">
        <v>392.42099999999999</v>
      </c>
      <c r="AH25" s="19">
        <v>400.65100000000001</v>
      </c>
      <c r="AI25" s="19">
        <v>402.81</v>
      </c>
      <c r="AJ25" s="19">
        <v>402.25400000000002</v>
      </c>
      <c r="AK25" s="19">
        <v>405.55700000000002</v>
      </c>
      <c r="AL25" s="19">
        <v>412.12299999999999</v>
      </c>
      <c r="AM25" s="19">
        <v>427.98599999999999</v>
      </c>
      <c r="AN25" s="19">
        <v>437.59199999999998</v>
      </c>
      <c r="AO25" s="19">
        <v>439.339</v>
      </c>
      <c r="AP25" s="19">
        <v>432.65800000000002</v>
      </c>
      <c r="AQ25" s="19">
        <v>429.49700000000001</v>
      </c>
      <c r="AR25" s="19">
        <v>430.00400000000002</v>
      </c>
      <c r="AS25" s="19">
        <v>431.46899999999999</v>
      </c>
      <c r="AT25" s="19">
        <v>439.12599999999998</v>
      </c>
      <c r="AU25" s="19">
        <v>439.81200000000001</v>
      </c>
      <c r="AV25" s="19">
        <v>445.27800000000002</v>
      </c>
      <c r="AW25" s="19">
        <v>447.39499999999998</v>
      </c>
      <c r="AX25" s="19">
        <v>427.67500000000001</v>
      </c>
      <c r="AY25" s="19">
        <v>418.57499999999999</v>
      </c>
      <c r="AZ25" s="19">
        <v>412.39299999999997</v>
      </c>
      <c r="BA25" s="19">
        <v>405.18</v>
      </c>
      <c r="BB25" s="19">
        <v>423.755</v>
      </c>
      <c r="BC25" s="19">
        <v>427.45600000000002</v>
      </c>
      <c r="BD25" s="19">
        <v>460.20499999999998</v>
      </c>
      <c r="BE25" s="19">
        <v>470.58499999999998</v>
      </c>
      <c r="BF25" s="19">
        <v>462.48599999999999</v>
      </c>
      <c r="BG25" s="19">
        <v>463.08699999999999</v>
      </c>
      <c r="BH25" s="19">
        <v>465.46899999999999</v>
      </c>
      <c r="BI25" s="19">
        <v>443.56700000000001</v>
      </c>
      <c r="BJ25" s="19">
        <v>429.37599999999998</v>
      </c>
      <c r="BK25" s="19">
        <v>459.59399999999999</v>
      </c>
      <c r="BL25" s="19">
        <v>517.95399999999995</v>
      </c>
      <c r="BM25" s="19">
        <v>534.18100000000004</v>
      </c>
      <c r="BN25" s="19">
        <v>570.66099999999994</v>
      </c>
      <c r="BO25" s="19">
        <v>576.45000000000005</v>
      </c>
      <c r="BP25" s="19">
        <v>571.72299999999996</v>
      </c>
      <c r="BQ25" s="19">
        <v>561.84100000000001</v>
      </c>
      <c r="BR25" s="19">
        <v>561.27700000000004</v>
      </c>
      <c r="BS25" s="19">
        <v>562.13300000000004</v>
      </c>
      <c r="BT25" s="19">
        <v>524.91999999999996</v>
      </c>
      <c r="BU25" s="19">
        <v>486.512</v>
      </c>
      <c r="BV25" s="19">
        <v>495.03899999999999</v>
      </c>
      <c r="BW25" s="19">
        <v>603.98500000000001</v>
      </c>
      <c r="BX25" s="19">
        <v>662.53700000000003</v>
      </c>
      <c r="BY25" s="19">
        <v>650.17700000000002</v>
      </c>
      <c r="BZ25" s="19">
        <v>721.96500000000003</v>
      </c>
      <c r="CA25" s="19">
        <v>730.03499999999997</v>
      </c>
      <c r="CB25" s="19">
        <v>669.01099999999997</v>
      </c>
      <c r="CC25" s="19">
        <v>554.24900000000002</v>
      </c>
      <c r="CD25" s="19">
        <v>472.64400000000001</v>
      </c>
      <c r="CE25" s="19">
        <v>466.20400000000001</v>
      </c>
      <c r="CF25" s="19">
        <v>395.97399999999999</v>
      </c>
      <c r="CG25" s="19">
        <v>393.52699999999999</v>
      </c>
      <c r="CH25" s="19">
        <v>407.16699999999997</v>
      </c>
      <c r="CI25" s="19">
        <v>360.464</v>
      </c>
      <c r="CJ25" s="19">
        <v>331.03300000000002</v>
      </c>
      <c r="CK25" s="19">
        <v>318.10899999999998</v>
      </c>
      <c r="CL25" s="19">
        <v>323.93099999999998</v>
      </c>
      <c r="CM25" s="19">
        <v>345.88</v>
      </c>
      <c r="CN25" s="19">
        <v>349.94600000000003</v>
      </c>
      <c r="CO25" s="19">
        <v>322.37700000000001</v>
      </c>
      <c r="CP25" s="19">
        <v>304.24599999999998</v>
      </c>
      <c r="CQ25" s="19">
        <v>302.04000000000002</v>
      </c>
      <c r="CR25" s="19">
        <v>296.90300000000002</v>
      </c>
      <c r="CS25" s="19">
        <v>278.51600000000002</v>
      </c>
      <c r="CT25" s="19">
        <v>279.15499999999997</v>
      </c>
      <c r="CU25" s="19">
        <v>277.99799999999999</v>
      </c>
      <c r="CV25" s="19">
        <v>279.654</v>
      </c>
      <c r="CW25" s="19">
        <v>277.55399999999997</v>
      </c>
      <c r="CX25" s="19">
        <v>278.32</v>
      </c>
      <c r="CY25" s="19">
        <v>277.95100000000002</v>
      </c>
      <c r="CZ25" s="19">
        <v>275.93799999999999</v>
      </c>
      <c r="DA25" s="19">
        <v>278.36</v>
      </c>
      <c r="DB25" s="19">
        <v>280.32799999999997</v>
      </c>
      <c r="DC25" s="19">
        <v>275.37700000000001</v>
      </c>
      <c r="DD25" s="19">
        <v>271.36900000000003</v>
      </c>
      <c r="DE25" s="19">
        <v>272.68400000000003</v>
      </c>
      <c r="DF25" s="19">
        <v>280.435</v>
      </c>
      <c r="DG25" s="19">
        <v>287.63</v>
      </c>
      <c r="DH25" s="19">
        <v>286.92099999999999</v>
      </c>
      <c r="DI25" s="19">
        <v>284.08999999999997</v>
      </c>
      <c r="DJ25" s="19">
        <v>277.875</v>
      </c>
      <c r="DK25" s="19">
        <v>278.30200000000002</v>
      </c>
      <c r="DL25" s="19">
        <v>283.161</v>
      </c>
      <c r="DM25" s="19">
        <v>273.30799999999999</v>
      </c>
      <c r="DN25" s="19">
        <v>270.16699999999997</v>
      </c>
      <c r="DO25" s="19">
        <v>264.93599999999998</v>
      </c>
      <c r="DP25" s="19">
        <v>265.18799999999999</v>
      </c>
      <c r="DQ25" s="19">
        <v>263.10000000000002</v>
      </c>
      <c r="DR25" s="19">
        <v>263.93400000000003</v>
      </c>
      <c r="DS25" s="19">
        <v>268.31099999999998</v>
      </c>
      <c r="DT25" s="19">
        <v>269.65800000000002</v>
      </c>
      <c r="DU25" s="19">
        <v>267.11399999999998</v>
      </c>
      <c r="DV25" s="19">
        <v>266.24599999999998</v>
      </c>
      <c r="DW25" s="19">
        <v>270.49700000000001</v>
      </c>
      <c r="DX25" s="19">
        <v>270.04700000000003</v>
      </c>
      <c r="DY25" s="19">
        <v>275.02699999999999</v>
      </c>
      <c r="DZ25" s="19">
        <v>276.15100000000001</v>
      </c>
      <c r="EA25" s="19">
        <v>273.11900000000003</v>
      </c>
      <c r="EB25" s="19">
        <v>269.84500000000003</v>
      </c>
      <c r="EC25" s="19">
        <v>263.39299999999997</v>
      </c>
      <c r="ED25" s="19">
        <v>258.86200000000002</v>
      </c>
      <c r="EE25" s="19">
        <v>259.08199999999999</v>
      </c>
      <c r="EF25" s="19">
        <v>262.91899999999998</v>
      </c>
      <c r="EG25" s="19">
        <v>262.45</v>
      </c>
      <c r="EH25" s="19">
        <v>262.68099999999998</v>
      </c>
      <c r="EI25" s="19">
        <v>264.13</v>
      </c>
      <c r="EJ25" s="19">
        <v>263.839</v>
      </c>
      <c r="EK25" s="19">
        <v>265.05099999999999</v>
      </c>
      <c r="EL25" s="19">
        <v>268.846</v>
      </c>
      <c r="EM25" s="19">
        <v>267.983</v>
      </c>
      <c r="EN25" s="19">
        <v>269.50900000000001</v>
      </c>
      <c r="EO25" s="19">
        <v>268.88799999999998</v>
      </c>
      <c r="EP25" s="19">
        <v>272.209</v>
      </c>
      <c r="EQ25" s="19">
        <v>269.14100000000002</v>
      </c>
      <c r="ER25" s="19">
        <v>271.40699999999998</v>
      </c>
      <c r="ES25" s="19">
        <v>275.93900000000002</v>
      </c>
      <c r="ET25" s="19">
        <v>281.495</v>
      </c>
      <c r="EU25" s="19">
        <v>289.471</v>
      </c>
      <c r="EV25" s="19">
        <v>293.90899999999999</v>
      </c>
      <c r="EW25" s="19">
        <v>285.73200000000003</v>
      </c>
      <c r="EX25" s="19">
        <v>290.42</v>
      </c>
      <c r="EY25" s="19">
        <v>290.91899999999998</v>
      </c>
      <c r="EZ25" s="19">
        <v>290.64600000000002</v>
      </c>
      <c r="FA25" s="19">
        <v>291.28100000000001</v>
      </c>
      <c r="FB25" s="19">
        <v>294.48700000000002</v>
      </c>
      <c r="FC25" s="19">
        <v>304.46199999999999</v>
      </c>
      <c r="FD25" s="19">
        <v>306.26499999999999</v>
      </c>
      <c r="FE25" s="19">
        <v>307.79000000000002</v>
      </c>
      <c r="FF25" s="19">
        <v>304.476</v>
      </c>
      <c r="FG25" s="19">
        <v>304.33100000000002</v>
      </c>
      <c r="FH25" s="19">
        <v>304.53500000000003</v>
      </c>
      <c r="FI25" s="19">
        <v>306.38400000000001</v>
      </c>
      <c r="FJ25" s="19">
        <v>303.51600000000002</v>
      </c>
      <c r="FK25" s="19">
        <v>298.726</v>
      </c>
      <c r="FL25" s="19">
        <v>300.03800000000001</v>
      </c>
      <c r="FM25" s="19">
        <v>299.85000000000002</v>
      </c>
      <c r="FN25" s="19">
        <v>294.387</v>
      </c>
      <c r="FO25" s="19">
        <v>292.47899999999998</v>
      </c>
      <c r="FP25" s="19">
        <v>288.74299999999999</v>
      </c>
      <c r="FQ25" s="19">
        <v>301.50799999999998</v>
      </c>
      <c r="FR25" s="19">
        <v>313.13</v>
      </c>
      <c r="FS25" s="19">
        <v>314.75099999999998</v>
      </c>
      <c r="FT25" s="19">
        <v>310.96899999999999</v>
      </c>
      <c r="FU25" s="19">
        <v>308.10000000000002</v>
      </c>
      <c r="FV25" s="19">
        <v>302.67700000000002</v>
      </c>
      <c r="FW25" s="19">
        <v>307.05599999999998</v>
      </c>
      <c r="FX25" s="19">
        <v>312.69200000000001</v>
      </c>
      <c r="FY25" s="19">
        <v>314.71800000000002</v>
      </c>
      <c r="FZ25" s="19">
        <v>312.76400000000001</v>
      </c>
      <c r="GA25" s="19">
        <v>312.12</v>
      </c>
      <c r="GB25" s="19">
        <v>318.39</v>
      </c>
      <c r="GC25" s="19">
        <v>320.74700000000001</v>
      </c>
      <c r="GD25" s="19">
        <v>320.673</v>
      </c>
      <c r="GE25" s="19">
        <v>325.91300000000001</v>
      </c>
      <c r="GF25" s="19">
        <v>330.38900000000001</v>
      </c>
      <c r="GG25" s="19">
        <v>329.334</v>
      </c>
      <c r="GH25" s="19">
        <v>338.38600000000002</v>
      </c>
      <c r="GI25" s="19">
        <v>342.62400000000002</v>
      </c>
      <c r="GJ25" s="19">
        <v>345.28</v>
      </c>
      <c r="GK25" s="19">
        <v>338.15800000000002</v>
      </c>
      <c r="GL25" s="19">
        <v>337.13</v>
      </c>
      <c r="GM25" s="19">
        <v>339.73200000000003</v>
      </c>
      <c r="GN25" s="19">
        <v>333.15600000000001</v>
      </c>
      <c r="GO25" s="19">
        <v>328.03</v>
      </c>
      <c r="GP25" s="19">
        <v>330.08</v>
      </c>
      <c r="GQ25" s="19">
        <v>330.81200000000001</v>
      </c>
      <c r="GR25" s="19">
        <v>334.21100000000001</v>
      </c>
      <c r="GS25" s="19">
        <v>334.84</v>
      </c>
      <c r="GT25" s="19">
        <v>334.17599999999999</v>
      </c>
      <c r="GU25" s="19">
        <v>331.78899999999999</v>
      </c>
      <c r="GV25" s="19">
        <v>325.52300000000002</v>
      </c>
      <c r="GW25" s="19">
        <v>330.13799999999998</v>
      </c>
      <c r="GX25" s="19">
        <v>327.23</v>
      </c>
      <c r="GY25" s="19">
        <v>317.42700000000002</v>
      </c>
      <c r="GZ25" s="19">
        <v>310.72199999999998</v>
      </c>
      <c r="HA25" s="19">
        <v>303.69600000000003</v>
      </c>
      <c r="HB25" s="19">
        <v>309.52600000000001</v>
      </c>
      <c r="HC25" s="19">
        <v>330.49700000000001</v>
      </c>
      <c r="HD25" s="19">
        <v>327.73500000000001</v>
      </c>
      <c r="HE25" s="19">
        <v>324.846</v>
      </c>
      <c r="HF25" s="19">
        <v>325.15800000000002</v>
      </c>
      <c r="HG25" s="19">
        <v>316.76600000000002</v>
      </c>
      <c r="HH25" s="19">
        <v>328.36399999999998</v>
      </c>
      <c r="HI25" s="19">
        <v>332.91300000000001</v>
      </c>
      <c r="HJ25" s="19">
        <v>327.26900000000001</v>
      </c>
      <c r="HK25" s="19">
        <v>328.279</v>
      </c>
      <c r="HL25" s="19">
        <v>330.64400000000001</v>
      </c>
      <c r="HM25" s="19">
        <v>336.35300000000001</v>
      </c>
      <c r="HN25" s="19">
        <v>330.32100000000003</v>
      </c>
      <c r="HO25" s="19">
        <v>325.96499999999997</v>
      </c>
      <c r="HP25" s="19">
        <v>325.73</v>
      </c>
      <c r="HQ25" s="19">
        <v>323.94400000000002</v>
      </c>
      <c r="HR25" s="19">
        <v>336.37299999999999</v>
      </c>
      <c r="HS25" s="19">
        <v>346.56799999999998</v>
      </c>
      <c r="HT25" s="19">
        <v>349.45400000000001</v>
      </c>
      <c r="HU25" s="19">
        <v>364.97399999999999</v>
      </c>
      <c r="HV25" s="19">
        <v>367.31700000000001</v>
      </c>
      <c r="HW25" s="19">
        <v>351.96100000000001</v>
      </c>
      <c r="HX25" s="19">
        <v>337.76600000000002</v>
      </c>
      <c r="HY25" s="19">
        <v>333.25599999999997</v>
      </c>
      <c r="HZ25" s="19">
        <v>340.78800000000001</v>
      </c>
      <c r="IA25" s="19">
        <v>343.3</v>
      </c>
      <c r="IB25" s="19">
        <v>355.721</v>
      </c>
      <c r="IC25" s="19">
        <v>360.88099999999997</v>
      </c>
      <c r="ID25" s="19">
        <v>373.488</v>
      </c>
      <c r="IE25" s="19">
        <v>360.084</v>
      </c>
      <c r="IF25" s="19">
        <v>345.41</v>
      </c>
      <c r="IG25" s="19">
        <v>341.41899999999998</v>
      </c>
      <c r="IH25" s="19">
        <v>340.41500000000002</v>
      </c>
      <c r="II25" s="19">
        <v>328.678</v>
      </c>
      <c r="IJ25" s="19">
        <v>326.34399999999999</v>
      </c>
      <c r="IK25" s="19">
        <v>322.29599999999999</v>
      </c>
      <c r="IL25" s="19">
        <v>334.476</v>
      </c>
      <c r="IM25" s="19">
        <v>341.13299999999998</v>
      </c>
      <c r="IN25" s="19">
        <v>345.714</v>
      </c>
      <c r="IO25" s="19">
        <v>343.51799999999997</v>
      </c>
      <c r="IP25" s="19">
        <v>346.78199999999998</v>
      </c>
      <c r="IQ25" s="19">
        <v>337.911</v>
      </c>
      <c r="IR25" s="19">
        <v>328.49</v>
      </c>
      <c r="IS25" s="19">
        <v>327.63400000000001</v>
      </c>
      <c r="IT25" s="19">
        <v>325.43599999999998</v>
      </c>
      <c r="IU25" s="19">
        <v>329.166</v>
      </c>
      <c r="IV25" s="19">
        <v>341.00900000000001</v>
      </c>
      <c r="IW25" s="19">
        <v>347.45400000000001</v>
      </c>
      <c r="IX25" s="19">
        <v>345.39499999999998</v>
      </c>
      <c r="IY25" s="19">
        <v>334.99599999999998</v>
      </c>
      <c r="IZ25" s="19">
        <v>335.13400000000001</v>
      </c>
      <c r="JA25" s="19">
        <v>336.28899999999999</v>
      </c>
      <c r="JB25" s="19">
        <v>335.13099999999997</v>
      </c>
      <c r="JC25" s="19">
        <v>333.77499999999998</v>
      </c>
      <c r="JD25" s="19">
        <v>345.73899999999998</v>
      </c>
      <c r="JE25" s="19">
        <v>353.42399999999998</v>
      </c>
      <c r="JF25" s="19">
        <v>355.49700000000001</v>
      </c>
      <c r="JG25" s="19">
        <v>357.53500000000003</v>
      </c>
      <c r="JH25" s="19">
        <v>349.27100000000002</v>
      </c>
      <c r="JI25" s="19">
        <v>339.24900000000002</v>
      </c>
      <c r="JJ25" s="19">
        <v>329.72199999999998</v>
      </c>
      <c r="JK25" s="19">
        <v>329.50599999999997</v>
      </c>
      <c r="JL25" s="19">
        <v>342.98200000000003</v>
      </c>
      <c r="JM25" s="19">
        <v>361.22800000000001</v>
      </c>
      <c r="JN25" s="19">
        <v>364.78899999999999</v>
      </c>
      <c r="JO25" s="19">
        <v>365.65699999999998</v>
      </c>
      <c r="JP25" s="19">
        <v>366.52800000000002</v>
      </c>
      <c r="JQ25" s="19">
        <v>357.37700000000001</v>
      </c>
      <c r="JR25" s="19">
        <v>363.93</v>
      </c>
      <c r="JS25" s="19">
        <v>371.226</v>
      </c>
      <c r="JT25" s="19">
        <v>370.29199999999997</v>
      </c>
      <c r="JU25" s="19">
        <v>376.03500000000003</v>
      </c>
      <c r="JV25" s="19">
        <v>382.85</v>
      </c>
      <c r="JW25" s="19">
        <v>390.74</v>
      </c>
      <c r="JX25" s="19">
        <v>387.80700000000002</v>
      </c>
      <c r="JY25" s="19">
        <v>383.35700000000003</v>
      </c>
      <c r="JZ25" s="19">
        <v>385.25200000000001</v>
      </c>
      <c r="KA25" s="19">
        <v>381.69900000000001</v>
      </c>
      <c r="KB25" s="19">
        <v>380.59500000000003</v>
      </c>
      <c r="KC25" s="19">
        <v>378.49200000000002</v>
      </c>
      <c r="KD25" s="19">
        <v>379.50099999999998</v>
      </c>
      <c r="KE25" s="19">
        <v>367.76799999999997</v>
      </c>
      <c r="KF25" s="19">
        <v>358.59199999999998</v>
      </c>
      <c r="KG25" s="19">
        <v>352.51499999999999</v>
      </c>
      <c r="KH25" s="19">
        <v>351.18299999999999</v>
      </c>
      <c r="KI25" s="19">
        <v>349.16399999999999</v>
      </c>
      <c r="KJ25" s="19">
        <v>356.73200000000003</v>
      </c>
      <c r="KK25" s="19">
        <v>355.01299999999998</v>
      </c>
      <c r="KL25" s="19">
        <v>356.09300000000002</v>
      </c>
      <c r="KM25" s="19">
        <v>347.13099999999997</v>
      </c>
      <c r="KN25" s="19">
        <v>350.77800000000002</v>
      </c>
      <c r="KO25" s="19">
        <v>342.197</v>
      </c>
      <c r="KP25" s="19">
        <v>332.988</v>
      </c>
      <c r="KQ25" s="19">
        <v>317.29599999999999</v>
      </c>
      <c r="KR25" s="19">
        <v>315.714</v>
      </c>
      <c r="KS25" s="19">
        <v>316.83300000000003</v>
      </c>
      <c r="KT25" s="19">
        <v>325.02300000000002</v>
      </c>
      <c r="KU25" s="19">
        <v>326.803</v>
      </c>
      <c r="KV25" s="19">
        <v>326.79199999999997</v>
      </c>
      <c r="KW25" s="19">
        <v>323.21899999999999</v>
      </c>
      <c r="KX25" s="19">
        <v>317.78199999999998</v>
      </c>
      <c r="KY25" s="19">
        <v>315.60000000000002</v>
      </c>
      <c r="KZ25" s="19">
        <v>317.56599999999997</v>
      </c>
      <c r="LA25" s="19">
        <v>312.53100000000001</v>
      </c>
      <c r="LB25" s="19">
        <v>311.39</v>
      </c>
      <c r="LC25" s="19">
        <v>314.90199999999999</v>
      </c>
      <c r="LD25" s="19">
        <v>319.827</v>
      </c>
      <c r="LE25" s="19">
        <v>334.85399999999998</v>
      </c>
      <c r="LF25" s="19">
        <v>344.15</v>
      </c>
      <c r="LG25" s="19">
        <v>345.161</v>
      </c>
      <c r="LH25" s="19">
        <v>343.685</v>
      </c>
      <c r="LI25" s="19">
        <v>334.80700000000002</v>
      </c>
      <c r="LJ25" s="19">
        <v>334.029</v>
      </c>
      <c r="LK25" s="19">
        <v>329.85500000000002</v>
      </c>
      <c r="LL25" s="19">
        <v>334.42200000000003</v>
      </c>
      <c r="LM25" s="19">
        <v>334.66699999999997</v>
      </c>
      <c r="LN25" s="19">
        <v>354.90300000000002</v>
      </c>
      <c r="LO25" s="19">
        <v>362.27199999999999</v>
      </c>
      <c r="LP25" s="19">
        <v>369.08699999999999</v>
      </c>
      <c r="LQ25" s="19">
        <v>366.47699999999998</v>
      </c>
      <c r="LR25" s="19">
        <v>372.858</v>
      </c>
      <c r="LS25" s="19">
        <v>366.71800000000002</v>
      </c>
      <c r="LT25" s="19">
        <v>360.93</v>
      </c>
      <c r="LU25" s="19">
        <v>354.36900000000003</v>
      </c>
      <c r="LV25" s="19">
        <v>344.887</v>
      </c>
      <c r="LW25" s="19">
        <v>352.041</v>
      </c>
      <c r="LX25" s="19">
        <v>351.721</v>
      </c>
      <c r="LY25" s="19">
        <v>346.87799999999999</v>
      </c>
      <c r="LZ25" s="19">
        <v>355</v>
      </c>
      <c r="MA25" s="19">
        <v>359.84100000000001</v>
      </c>
      <c r="MB25" s="19">
        <v>372.00099999999998</v>
      </c>
      <c r="MC25" s="19">
        <v>374.91399999999999</v>
      </c>
      <c r="MD25" s="19">
        <v>368.53</v>
      </c>
      <c r="ME25" s="19">
        <v>358.47300000000001</v>
      </c>
      <c r="MF25" s="19">
        <v>352.51799999999997</v>
      </c>
      <c r="MG25" s="19">
        <v>353.46899999999999</v>
      </c>
      <c r="MH25" s="19">
        <v>352.94600000000003</v>
      </c>
      <c r="MI25" s="19">
        <v>350.67599999999999</v>
      </c>
      <c r="MJ25" s="19">
        <v>357.29599999999999</v>
      </c>
      <c r="MK25" s="19">
        <v>363.51799999999997</v>
      </c>
      <c r="ML25" s="19">
        <v>372.67899999999997</v>
      </c>
      <c r="MM25" s="19">
        <v>380.411</v>
      </c>
      <c r="MN25" s="19">
        <v>375.78500000000003</v>
      </c>
      <c r="MO25" s="19">
        <v>368.72800000000001</v>
      </c>
      <c r="MP25" s="19">
        <v>365.33800000000002</v>
      </c>
      <c r="MQ25" s="19">
        <v>365.47399999999999</v>
      </c>
      <c r="MR25" s="19">
        <v>368.25400000000002</v>
      </c>
      <c r="MS25" s="19">
        <v>362.32900000000001</v>
      </c>
      <c r="MT25" s="19">
        <v>358.54700000000003</v>
      </c>
      <c r="MU25" s="19">
        <v>364.25299999999999</v>
      </c>
      <c r="MV25" s="19">
        <v>379.57</v>
      </c>
      <c r="MW25" s="19">
        <v>383.03199999999998</v>
      </c>
      <c r="MX25" s="19">
        <v>370.66500000000002</v>
      </c>
      <c r="MY25" s="19">
        <v>357.09199999999998</v>
      </c>
      <c r="MZ25" s="19">
        <v>357.541</v>
      </c>
      <c r="NA25" s="19">
        <v>363.45600000000002</v>
      </c>
      <c r="NB25" s="19">
        <v>359.32</v>
      </c>
      <c r="NC25" s="19">
        <v>361.935</v>
      </c>
      <c r="ND25" s="19">
        <v>371.565</v>
      </c>
      <c r="NE25" s="19">
        <v>373.66</v>
      </c>
      <c r="NF25" s="19">
        <v>368.81400000000002</v>
      </c>
      <c r="NG25" s="19">
        <v>368.279</v>
      </c>
      <c r="NH25" s="19">
        <v>372.09100000000001</v>
      </c>
      <c r="NI25" s="19">
        <v>368.88900000000001</v>
      </c>
      <c r="NJ25" s="19">
        <v>365.19600000000003</v>
      </c>
      <c r="NK25" s="19">
        <v>358.55200000000002</v>
      </c>
      <c r="NL25" s="19">
        <v>363.92700000000002</v>
      </c>
      <c r="NM25" s="19">
        <v>378.01400000000001</v>
      </c>
      <c r="NN25" s="19">
        <v>373.92700000000002</v>
      </c>
      <c r="NO25" s="19">
        <v>388.697</v>
      </c>
      <c r="NP25" s="19">
        <v>390.202</v>
      </c>
      <c r="NQ25" s="19">
        <v>380.26400000000001</v>
      </c>
      <c r="NR25" s="19">
        <v>386.72</v>
      </c>
      <c r="NS25" s="19">
        <v>384.517</v>
      </c>
      <c r="NT25" s="19">
        <v>406.98</v>
      </c>
      <c r="NU25" s="19">
        <v>421.87599999999998</v>
      </c>
      <c r="NV25" s="19">
        <v>424.28300000000002</v>
      </c>
      <c r="NW25" s="19">
        <v>426.80799999999999</v>
      </c>
      <c r="NX25" s="19">
        <v>414.108</v>
      </c>
      <c r="NY25" s="19">
        <v>402.584</v>
      </c>
      <c r="NZ25" s="19">
        <v>401.964</v>
      </c>
      <c r="OA25" s="19">
        <v>400.02499999999998</v>
      </c>
      <c r="OB25" s="19">
        <v>396.41300000000001</v>
      </c>
      <c r="OC25" s="19">
        <v>396.43599999999998</v>
      </c>
      <c r="OD25" s="19">
        <v>395.19299999999998</v>
      </c>
      <c r="OE25" s="19">
        <v>389.36</v>
      </c>
      <c r="OF25" s="19">
        <v>387.14600000000002</v>
      </c>
      <c r="OG25" s="19">
        <v>381.452</v>
      </c>
      <c r="OH25" s="19">
        <v>381.05799999999999</v>
      </c>
      <c r="OI25" s="19">
        <v>380.79599999999999</v>
      </c>
      <c r="OJ25" s="19">
        <v>392.089</v>
      </c>
      <c r="OK25" s="19">
        <v>408.26499999999999</v>
      </c>
      <c r="OL25" s="19">
        <v>412.73500000000001</v>
      </c>
      <c r="OM25" s="19">
        <v>410.00400000000002</v>
      </c>
      <c r="ON25" s="19">
        <v>412.40699999999998</v>
      </c>
      <c r="OO25" s="19">
        <v>406.43</v>
      </c>
      <c r="OP25" s="19">
        <v>400.12900000000002</v>
      </c>
      <c r="OQ25" s="19">
        <v>389.63900000000001</v>
      </c>
      <c r="OR25" s="19">
        <v>399.36799999999999</v>
      </c>
      <c r="OS25" s="19">
        <v>392.68700000000001</v>
      </c>
      <c r="OT25" s="19">
        <v>385.01900000000001</v>
      </c>
      <c r="OU25" s="19">
        <v>378.27499999999998</v>
      </c>
      <c r="OV25" s="19">
        <v>374.73</v>
      </c>
      <c r="OW25" s="19">
        <v>378.34500000000003</v>
      </c>
      <c r="OX25" s="19">
        <v>375.14400000000001</v>
      </c>
      <c r="OY25" s="19">
        <v>373.87</v>
      </c>
      <c r="OZ25" s="19">
        <v>385.33199999999999</v>
      </c>
      <c r="PA25" s="19">
        <v>370.298</v>
      </c>
      <c r="PB25" s="19">
        <v>363.26499999999999</v>
      </c>
      <c r="PC25" s="19">
        <v>361.18299999999999</v>
      </c>
      <c r="PD25" s="19">
        <v>352.065</v>
      </c>
      <c r="PE25" s="19">
        <v>348.67200000000003</v>
      </c>
      <c r="PF25" s="19">
        <v>347.74099999999999</v>
      </c>
      <c r="PG25" s="19">
        <v>332.49299999999999</v>
      </c>
      <c r="PH25" s="19">
        <v>322.49299999999999</v>
      </c>
      <c r="PI25" s="19">
        <v>324.476</v>
      </c>
      <c r="PJ25" s="19">
        <v>328.59800000000001</v>
      </c>
      <c r="PK25" s="19">
        <v>328.22</v>
      </c>
      <c r="PL25" s="19">
        <v>329.709</v>
      </c>
      <c r="PM25" s="19">
        <v>332.74900000000002</v>
      </c>
      <c r="PN25" s="19">
        <v>342.36700000000002</v>
      </c>
      <c r="PO25" s="19">
        <v>342.774</v>
      </c>
      <c r="PP25" s="19">
        <v>351.87299999999999</v>
      </c>
      <c r="PQ25" s="19">
        <v>375.45400000000001</v>
      </c>
      <c r="PR25" s="19">
        <v>362.34199999999998</v>
      </c>
      <c r="PS25" s="19">
        <v>358.17200000000003</v>
      </c>
      <c r="PT25" s="19">
        <v>350.07299999999998</v>
      </c>
      <c r="PU25" s="19">
        <v>344.15899999999999</v>
      </c>
      <c r="PV25" s="19">
        <v>348.72500000000002</v>
      </c>
      <c r="PW25" s="19">
        <v>341.30900000000003</v>
      </c>
      <c r="PX25" s="19">
        <v>338.904</v>
      </c>
      <c r="PY25" s="19">
        <v>340.02499999999998</v>
      </c>
      <c r="PZ25" s="19">
        <v>337.58499999999998</v>
      </c>
      <c r="QA25" s="19">
        <v>335.96800000000002</v>
      </c>
      <c r="QB25" s="19">
        <v>336.48</v>
      </c>
      <c r="QC25" s="19">
        <v>325.82</v>
      </c>
      <c r="QD25" s="19">
        <v>325.57600000000002</v>
      </c>
      <c r="QE25" s="19">
        <v>322.96499999999997</v>
      </c>
      <c r="QF25" s="19">
        <v>316.52300000000002</v>
      </c>
      <c r="QG25" s="19">
        <v>316.65600000000001</v>
      </c>
      <c r="QH25" s="19">
        <v>317.06900000000002</v>
      </c>
      <c r="QI25" s="19">
        <v>320.86099999999999</v>
      </c>
      <c r="QJ25" s="19">
        <v>318.572</v>
      </c>
      <c r="QK25" s="19">
        <v>323.04300000000001</v>
      </c>
      <c r="QL25" s="19">
        <v>316.88</v>
      </c>
      <c r="QM25" s="19">
        <v>317.75099999999998</v>
      </c>
      <c r="QN25" s="19">
        <v>319.452</v>
      </c>
      <c r="QO25" s="19">
        <v>313.95</v>
      </c>
      <c r="QP25" s="19">
        <v>308.983</v>
      </c>
      <c r="QQ25" s="19">
        <v>307.74</v>
      </c>
      <c r="QR25" s="19">
        <v>304.95</v>
      </c>
      <c r="QS25" s="19">
        <v>305.5</v>
      </c>
      <c r="QT25" s="19">
        <v>305.89800000000002</v>
      </c>
      <c r="QU25" s="19">
        <v>303.83699999999999</v>
      </c>
      <c r="QV25" s="19">
        <v>307.27199999999999</v>
      </c>
      <c r="QW25" s="19">
        <v>308.53500000000003</v>
      </c>
      <c r="QX25" s="19">
        <v>304.87</v>
      </c>
      <c r="QY25" s="19">
        <v>311.04700000000003</v>
      </c>
      <c r="QZ25" s="19">
        <v>320.762</v>
      </c>
      <c r="RA25" s="19">
        <v>331.03199999999998</v>
      </c>
      <c r="RB25" s="19">
        <v>333.08199999999999</v>
      </c>
      <c r="RC25" s="19">
        <v>334.87</v>
      </c>
      <c r="RD25" s="19">
        <v>337.35300000000001</v>
      </c>
      <c r="RE25" s="19">
        <v>335.649</v>
      </c>
      <c r="RF25" s="19">
        <v>331.87099999999998</v>
      </c>
      <c r="RG25" s="19">
        <v>327.75700000000001</v>
      </c>
      <c r="RH25" s="19">
        <v>329.19099999999997</v>
      </c>
      <c r="RI25" s="19">
        <v>331.22</v>
      </c>
      <c r="RJ25" s="19">
        <v>334.22300000000001</v>
      </c>
      <c r="RK25" s="19">
        <v>333.44600000000003</v>
      </c>
      <c r="RL25" s="19">
        <v>330.52</v>
      </c>
      <c r="RM25" s="19">
        <v>331.61099999999999</v>
      </c>
      <c r="RN25" s="19">
        <v>341.029</v>
      </c>
      <c r="RO25" s="19">
        <v>342.33800000000002</v>
      </c>
      <c r="RP25" s="19">
        <v>341.70600000000002</v>
      </c>
      <c r="RQ25" s="19">
        <v>342.142</v>
      </c>
      <c r="RR25" s="19">
        <v>337.2</v>
      </c>
      <c r="RS25" s="19">
        <v>339.36799999999999</v>
      </c>
      <c r="RT25" s="19">
        <v>336.12900000000002</v>
      </c>
      <c r="RU25" s="19">
        <v>325.93299999999999</v>
      </c>
      <c r="RV25" s="19">
        <v>323.38799999999998</v>
      </c>
      <c r="RW25" s="19">
        <v>322.07100000000003</v>
      </c>
      <c r="RX25" s="19">
        <v>325.26499999999999</v>
      </c>
      <c r="RY25" s="19">
        <v>323.25700000000001</v>
      </c>
      <c r="RZ25" s="19">
        <v>321.36700000000002</v>
      </c>
      <c r="SA25" s="19">
        <v>313.95600000000002</v>
      </c>
      <c r="SB25" s="19">
        <v>316.88099999999997</v>
      </c>
      <c r="SC25" s="19">
        <v>316.839</v>
      </c>
      <c r="SD25" s="19">
        <v>316.03300000000002</v>
      </c>
      <c r="SE25" s="19">
        <v>315.76900000000001</v>
      </c>
      <c r="SF25" s="19">
        <v>334.56099999999998</v>
      </c>
      <c r="SG25" s="19">
        <v>336.226</v>
      </c>
      <c r="SH25" s="19">
        <v>338.32100000000003</v>
      </c>
      <c r="SI25" s="19">
        <v>340.61200000000002</v>
      </c>
      <c r="SJ25" s="19">
        <v>340.42200000000003</v>
      </c>
      <c r="SK25" s="19">
        <v>338.98099999999999</v>
      </c>
      <c r="SL25" s="19">
        <v>339.52699999999999</v>
      </c>
      <c r="SM25" s="19">
        <v>335.27499999999998</v>
      </c>
      <c r="SN25" s="19">
        <v>336.55399999999997</v>
      </c>
      <c r="SO25" s="19">
        <v>338.053</v>
      </c>
      <c r="SP25" s="19">
        <v>340.15899999999999</v>
      </c>
      <c r="SQ25" s="19">
        <v>326.66500000000002</v>
      </c>
      <c r="SR25" s="19">
        <v>329.45100000000002</v>
      </c>
      <c r="SS25" s="19">
        <v>337.35599999999999</v>
      </c>
      <c r="ST25" s="19">
        <v>344.27800000000002</v>
      </c>
      <c r="SU25" s="19">
        <v>348.36599999999999</v>
      </c>
      <c r="SV25" s="2">
        <v>351.13200000000001</v>
      </c>
    </row>
    <row r="26" spans="1:516" s="2" customFormat="1" x14ac:dyDescent="0.25">
      <c r="A26" s="2">
        <f>A25+1</f>
        <v>2</v>
      </c>
      <c r="B26" s="15" t="s">
        <v>1091</v>
      </c>
      <c r="C26" s="2">
        <f ca="1">_xlfn.XMATCH(B26,tkrBbg!L:L)</f>
        <v>147</v>
      </c>
      <c r="D26" s="2" t="str" cm="1">
        <f t="array" aca="1" ref="D26" ca="1">INDEX(tkrBbg!E:E,C26)</f>
        <v>AT214434 Corp</v>
      </c>
      <c r="E26" s="18" cm="1">
        <f t="array" aca="1" ref="E26" ca="1">_xll.BDP(D26,E$24)*1</f>
        <v>46931</v>
      </c>
      <c r="F26" s="19">
        <f ca="1">_xll.BDH(D26,$B$22,"-2AY",,"Dates=H","Fill=C","Sort=R","Dir=H","cols=511;rows=1")</f>
        <v>420.536</v>
      </c>
      <c r="G26" s="19">
        <v>420.214</v>
      </c>
      <c r="H26" s="19">
        <v>426.08800000000002</v>
      </c>
      <c r="I26" s="19">
        <v>429.09399999999999</v>
      </c>
      <c r="J26" s="19">
        <v>427.57900000000001</v>
      </c>
      <c r="K26" s="19">
        <v>424.52600000000001</v>
      </c>
      <c r="L26" s="19">
        <v>419.65100000000001</v>
      </c>
      <c r="M26" s="19">
        <v>413.03199999999998</v>
      </c>
      <c r="N26" s="19">
        <v>419.65199999999999</v>
      </c>
      <c r="O26" s="19">
        <v>409.40899999999999</v>
      </c>
      <c r="P26" s="19">
        <v>406.21499999999997</v>
      </c>
      <c r="Q26" s="19">
        <v>394.48599999999999</v>
      </c>
      <c r="R26" s="19">
        <v>387.685</v>
      </c>
      <c r="S26" s="19">
        <v>402.72699999999998</v>
      </c>
      <c r="T26" s="19">
        <v>399.93799999999999</v>
      </c>
      <c r="U26" s="19">
        <v>409.86200000000002</v>
      </c>
      <c r="V26" s="19">
        <v>383.334</v>
      </c>
      <c r="W26" s="19">
        <v>363.71699999999998</v>
      </c>
      <c r="X26" s="19">
        <v>348.66</v>
      </c>
      <c r="Y26" s="19">
        <v>359.79199999999997</v>
      </c>
      <c r="Z26" s="19">
        <v>398.44799999999998</v>
      </c>
      <c r="AA26" s="19">
        <v>408.83100000000002</v>
      </c>
      <c r="AB26" s="19">
        <v>431.43200000000002</v>
      </c>
      <c r="AC26" s="19">
        <v>437.863</v>
      </c>
      <c r="AD26" s="19">
        <v>437.42500000000001</v>
      </c>
      <c r="AE26" s="19">
        <v>428.46800000000002</v>
      </c>
      <c r="AF26" s="19">
        <v>427.267</v>
      </c>
      <c r="AG26" s="19">
        <v>438.97300000000001</v>
      </c>
      <c r="AH26" s="19">
        <v>450.30500000000001</v>
      </c>
      <c r="AI26" s="19">
        <v>452.94200000000001</v>
      </c>
      <c r="AJ26" s="19">
        <v>452.255</v>
      </c>
      <c r="AK26" s="19">
        <v>456.678</v>
      </c>
      <c r="AL26" s="19">
        <v>465.69900000000001</v>
      </c>
      <c r="AM26" s="19">
        <v>485.74299999999999</v>
      </c>
      <c r="AN26" s="19">
        <v>497.69</v>
      </c>
      <c r="AO26" s="19">
        <v>498.416</v>
      </c>
      <c r="AP26" s="19">
        <v>491.34899999999999</v>
      </c>
      <c r="AQ26" s="19">
        <v>487.87799999999999</v>
      </c>
      <c r="AR26" s="19">
        <v>488.80799999999999</v>
      </c>
      <c r="AS26" s="19">
        <v>494.85599999999999</v>
      </c>
      <c r="AT26" s="19">
        <v>498.05099999999999</v>
      </c>
      <c r="AU26" s="19">
        <v>498.69900000000001</v>
      </c>
      <c r="AV26" s="19">
        <v>504.64600000000002</v>
      </c>
      <c r="AW26" s="19">
        <v>507.49700000000001</v>
      </c>
      <c r="AX26" s="19">
        <v>480.565</v>
      </c>
      <c r="AY26" s="19">
        <v>468.69200000000001</v>
      </c>
      <c r="AZ26" s="19">
        <v>457.86599999999999</v>
      </c>
      <c r="BA26" s="19">
        <v>447.762</v>
      </c>
      <c r="BB26" s="19">
        <v>465.25900000000001</v>
      </c>
      <c r="BC26" s="19">
        <v>466.41199999999998</v>
      </c>
      <c r="BD26" s="19">
        <v>507.52100000000002</v>
      </c>
      <c r="BE26" s="19">
        <v>515.49300000000005</v>
      </c>
      <c r="BF26" s="19">
        <v>498.36</v>
      </c>
      <c r="BG26" s="19">
        <v>488.24599999999998</v>
      </c>
      <c r="BH26" s="19">
        <v>480.29599999999999</v>
      </c>
      <c r="BI26" s="19">
        <v>457.01</v>
      </c>
      <c r="BJ26" s="19">
        <v>443.98</v>
      </c>
      <c r="BK26" s="19">
        <v>490.25900000000001</v>
      </c>
      <c r="BL26" s="19">
        <v>543.15300000000002</v>
      </c>
      <c r="BM26" s="19">
        <v>568.46600000000001</v>
      </c>
      <c r="BN26" s="19">
        <v>624.38300000000004</v>
      </c>
      <c r="BO26" s="19">
        <v>630.14400000000001</v>
      </c>
      <c r="BP26" s="19">
        <v>619.11</v>
      </c>
      <c r="BQ26" s="19">
        <v>598.81200000000001</v>
      </c>
      <c r="BR26" s="19">
        <v>587.66700000000003</v>
      </c>
      <c r="BS26" s="19">
        <v>565.346</v>
      </c>
      <c r="BT26" s="19">
        <v>533.05999999999995</v>
      </c>
      <c r="BU26" s="19">
        <v>500.85500000000002</v>
      </c>
      <c r="BV26" s="19">
        <v>495.23</v>
      </c>
      <c r="BW26" s="19">
        <v>605.17899999999997</v>
      </c>
      <c r="BX26" s="19">
        <v>655.45799999999997</v>
      </c>
      <c r="BY26" s="19">
        <v>637.42499999999995</v>
      </c>
      <c r="BZ26" s="19">
        <v>716.38800000000003</v>
      </c>
      <c r="CA26" s="19">
        <v>699.35900000000004</v>
      </c>
      <c r="CB26" s="19">
        <v>654.52200000000005</v>
      </c>
      <c r="CC26" s="19">
        <v>561.59500000000003</v>
      </c>
      <c r="CD26" s="19">
        <v>484.63400000000001</v>
      </c>
      <c r="CE26" s="19">
        <v>479.63200000000001</v>
      </c>
      <c r="CF26" s="19">
        <v>399.78800000000001</v>
      </c>
      <c r="CG26" s="19">
        <v>394.86700000000002</v>
      </c>
      <c r="CH26" s="19">
        <v>409.089</v>
      </c>
      <c r="CI26" s="19">
        <v>359.01600000000002</v>
      </c>
      <c r="CJ26" s="19">
        <v>326.803</v>
      </c>
      <c r="CK26" s="19">
        <v>311.75200000000001</v>
      </c>
      <c r="CL26" s="19">
        <v>317.74099999999999</v>
      </c>
      <c r="CM26" s="19">
        <v>344.64</v>
      </c>
      <c r="CN26" s="19">
        <v>347.06599999999997</v>
      </c>
      <c r="CO26" s="19">
        <v>323.61200000000002</v>
      </c>
      <c r="CP26" s="19">
        <v>304.69400000000002</v>
      </c>
      <c r="CQ26" s="19">
        <v>301.22000000000003</v>
      </c>
      <c r="CR26" s="19">
        <v>294.99599999999998</v>
      </c>
      <c r="CS26" s="19">
        <v>277.983</v>
      </c>
      <c r="CT26" s="19">
        <v>278.53199999999998</v>
      </c>
      <c r="CU26" s="19">
        <v>277.79700000000003</v>
      </c>
      <c r="CV26" s="19">
        <v>279.036</v>
      </c>
      <c r="CW26" s="19">
        <v>276.49099999999999</v>
      </c>
      <c r="CX26" s="19">
        <v>276.27100000000002</v>
      </c>
      <c r="CY26" s="19">
        <v>275.36599999999999</v>
      </c>
      <c r="CZ26" s="19">
        <v>272.56</v>
      </c>
      <c r="DA26" s="19">
        <v>276.32799999999997</v>
      </c>
      <c r="DB26" s="19">
        <v>278.202</v>
      </c>
      <c r="DC26" s="19">
        <v>273.25599999999997</v>
      </c>
      <c r="DD26" s="19">
        <v>268.95800000000003</v>
      </c>
      <c r="DE26" s="19">
        <v>271.94299999999998</v>
      </c>
      <c r="DF26" s="19">
        <v>281.88299999999998</v>
      </c>
      <c r="DG26" s="19">
        <v>289.01600000000002</v>
      </c>
      <c r="DH26" s="19">
        <v>288.13799999999998</v>
      </c>
      <c r="DI26" s="19">
        <v>285.62400000000002</v>
      </c>
      <c r="DJ26" s="19">
        <v>280.68299999999999</v>
      </c>
      <c r="DK26" s="19">
        <v>284.38299999999998</v>
      </c>
      <c r="DL26" s="19">
        <v>289.54399999999998</v>
      </c>
      <c r="DM26" s="19">
        <v>278.34800000000001</v>
      </c>
      <c r="DN26" s="19">
        <v>275.42</v>
      </c>
      <c r="DO26" s="19">
        <v>269.44099999999997</v>
      </c>
      <c r="DP26" s="19">
        <v>270.53100000000001</v>
      </c>
      <c r="DQ26" s="19">
        <v>269.471</v>
      </c>
      <c r="DR26" s="19">
        <v>272.60000000000002</v>
      </c>
      <c r="DS26" s="19">
        <v>279.15699999999998</v>
      </c>
      <c r="DT26" s="19">
        <v>281.65800000000002</v>
      </c>
      <c r="DU26" s="19">
        <v>279.42500000000001</v>
      </c>
      <c r="DV26" s="19">
        <v>279.36599999999999</v>
      </c>
      <c r="DW26" s="19">
        <v>283.34199999999998</v>
      </c>
      <c r="DX26" s="19">
        <v>284.02100000000002</v>
      </c>
      <c r="DY26" s="19">
        <v>290.69099999999997</v>
      </c>
      <c r="DZ26" s="19">
        <v>289.80700000000002</v>
      </c>
      <c r="EA26" s="19">
        <v>286.37599999999998</v>
      </c>
      <c r="EB26" s="19">
        <v>282.68599999999998</v>
      </c>
      <c r="EC26" s="19">
        <v>275.08</v>
      </c>
      <c r="ED26" s="19">
        <v>271.60399999999998</v>
      </c>
      <c r="EE26" s="19">
        <v>271.94</v>
      </c>
      <c r="EF26" s="19">
        <v>276.67</v>
      </c>
      <c r="EG26" s="19">
        <v>276.654</v>
      </c>
      <c r="EH26" s="19">
        <v>277.00799999999998</v>
      </c>
      <c r="EI26" s="19">
        <v>278.40199999999999</v>
      </c>
      <c r="EJ26" s="19">
        <v>277.99200000000002</v>
      </c>
      <c r="EK26" s="19">
        <v>280.47899999999998</v>
      </c>
      <c r="EL26" s="19">
        <v>284.58600000000001</v>
      </c>
      <c r="EM26" s="19">
        <v>284.26799999999997</v>
      </c>
      <c r="EN26" s="19">
        <v>285.14</v>
      </c>
      <c r="EO26" s="19">
        <v>285.98599999999999</v>
      </c>
      <c r="EP26" s="19">
        <v>287.464</v>
      </c>
      <c r="EQ26" s="19">
        <v>283.64499999999998</v>
      </c>
      <c r="ER26" s="19">
        <v>285.64800000000002</v>
      </c>
      <c r="ES26" s="19">
        <v>293.2</v>
      </c>
      <c r="ET26" s="19">
        <v>298.096</v>
      </c>
      <c r="EU26" s="19">
        <v>306.108</v>
      </c>
      <c r="EV26" s="19">
        <v>308.21100000000001</v>
      </c>
      <c r="EW26" s="19">
        <v>299.98200000000003</v>
      </c>
      <c r="EX26" s="19">
        <v>304.50299999999999</v>
      </c>
      <c r="EY26" s="19">
        <v>305.13499999999999</v>
      </c>
      <c r="EZ26" s="19">
        <v>304.28100000000001</v>
      </c>
      <c r="FA26" s="19">
        <v>304.31700000000001</v>
      </c>
      <c r="FB26" s="19">
        <v>307.24400000000003</v>
      </c>
      <c r="FC26" s="19">
        <v>316.91899999999998</v>
      </c>
      <c r="FD26" s="19">
        <v>319.38499999999999</v>
      </c>
      <c r="FE26" s="19">
        <v>320.72300000000001</v>
      </c>
      <c r="FF26" s="19">
        <v>316.31400000000002</v>
      </c>
      <c r="FG26" s="19">
        <v>316.12700000000001</v>
      </c>
      <c r="FH26" s="19">
        <v>316.42599999999999</v>
      </c>
      <c r="FI26" s="19">
        <v>318.47300000000001</v>
      </c>
      <c r="FJ26" s="19">
        <v>316.40300000000002</v>
      </c>
      <c r="FK26" s="19">
        <v>311.48399999999998</v>
      </c>
      <c r="FL26" s="19">
        <v>311.99</v>
      </c>
      <c r="FM26" s="19">
        <v>309.67399999999998</v>
      </c>
      <c r="FN26" s="19">
        <v>303.10300000000001</v>
      </c>
      <c r="FO26" s="19">
        <v>301.66000000000003</v>
      </c>
      <c r="FP26" s="19">
        <v>296.745</v>
      </c>
      <c r="FQ26" s="19">
        <v>308.34699999999998</v>
      </c>
      <c r="FR26" s="19">
        <v>323.65699999999998</v>
      </c>
      <c r="FS26" s="19">
        <v>325.94400000000002</v>
      </c>
      <c r="FT26" s="19">
        <v>321.95</v>
      </c>
      <c r="FU26" s="19">
        <v>316.58800000000002</v>
      </c>
      <c r="FV26" s="19">
        <v>310.93599999999998</v>
      </c>
      <c r="FW26" s="19">
        <v>315.11900000000003</v>
      </c>
      <c r="FX26" s="19">
        <v>320.483</v>
      </c>
      <c r="FY26" s="19">
        <v>323.06599999999997</v>
      </c>
      <c r="FZ26" s="19">
        <v>320.96899999999999</v>
      </c>
      <c r="GA26" s="19">
        <v>321.11099999999999</v>
      </c>
      <c r="GB26" s="19">
        <v>327.78</v>
      </c>
      <c r="GC26" s="19">
        <v>329.78800000000001</v>
      </c>
      <c r="GD26" s="19">
        <v>332.01799999999997</v>
      </c>
      <c r="GE26" s="19">
        <v>337.70699999999999</v>
      </c>
      <c r="GF26" s="19">
        <v>341.88299999999998</v>
      </c>
      <c r="GG26" s="19">
        <v>341.24</v>
      </c>
      <c r="GH26" s="19">
        <v>350.28300000000002</v>
      </c>
      <c r="GI26" s="19">
        <v>353.62200000000001</v>
      </c>
      <c r="GJ26" s="19">
        <v>354.44600000000003</v>
      </c>
      <c r="GK26" s="19">
        <v>345.39100000000002</v>
      </c>
      <c r="GL26" s="19">
        <v>344.27</v>
      </c>
      <c r="GM26" s="19">
        <v>346.298</v>
      </c>
      <c r="GN26" s="19">
        <v>339.733</v>
      </c>
      <c r="GO26" s="19">
        <v>333.92700000000002</v>
      </c>
      <c r="GP26" s="19">
        <v>337.62599999999998</v>
      </c>
      <c r="GQ26" s="19">
        <v>339.06299999999999</v>
      </c>
      <c r="GR26" s="19">
        <v>341.38600000000002</v>
      </c>
      <c r="GS26" s="19">
        <v>342.79599999999999</v>
      </c>
      <c r="GT26" s="19">
        <v>343.50099999999998</v>
      </c>
      <c r="GU26" s="19">
        <v>342.47</v>
      </c>
      <c r="GV26" s="19">
        <v>338.63099999999997</v>
      </c>
      <c r="GW26" s="19">
        <v>345.096</v>
      </c>
      <c r="GX26" s="19">
        <v>342.24799999999999</v>
      </c>
      <c r="GY26" s="19">
        <v>333.637</v>
      </c>
      <c r="GZ26" s="19">
        <v>328.33499999999998</v>
      </c>
      <c r="HA26" s="19">
        <v>323.78899999999999</v>
      </c>
      <c r="HB26" s="19">
        <v>329.88799999999998</v>
      </c>
      <c r="HC26" s="19">
        <v>356.54500000000002</v>
      </c>
      <c r="HD26" s="19">
        <v>354.596</v>
      </c>
      <c r="HE26" s="19">
        <v>352.79700000000003</v>
      </c>
      <c r="HF26" s="19">
        <v>353.23599999999999</v>
      </c>
      <c r="HG26" s="19">
        <v>347.76600000000002</v>
      </c>
      <c r="HH26" s="19">
        <v>359.53300000000002</v>
      </c>
      <c r="HI26" s="19">
        <v>363.77800000000002</v>
      </c>
      <c r="HJ26" s="19">
        <v>361.012</v>
      </c>
      <c r="HK26" s="19">
        <v>361.55700000000002</v>
      </c>
      <c r="HL26" s="19">
        <v>364.113</v>
      </c>
      <c r="HM26" s="19">
        <v>369.10599999999999</v>
      </c>
      <c r="HN26" s="19">
        <v>363.613</v>
      </c>
      <c r="HO26" s="19">
        <v>359.096</v>
      </c>
      <c r="HP26" s="19">
        <v>358.197</v>
      </c>
      <c r="HQ26" s="19">
        <v>355.62900000000002</v>
      </c>
      <c r="HR26" s="19">
        <v>363.65100000000001</v>
      </c>
      <c r="HS26" s="19">
        <v>374.61099999999999</v>
      </c>
      <c r="HT26" s="19">
        <v>378.86799999999999</v>
      </c>
      <c r="HU26" s="19">
        <v>393.80900000000003</v>
      </c>
      <c r="HV26" s="19">
        <v>396.52100000000002</v>
      </c>
      <c r="HW26" s="19">
        <v>380.10599999999999</v>
      </c>
      <c r="HX26" s="19">
        <v>366.02100000000002</v>
      </c>
      <c r="HY26" s="19">
        <v>358.11799999999999</v>
      </c>
      <c r="HZ26" s="19">
        <v>359.40800000000002</v>
      </c>
      <c r="IA26" s="19">
        <v>360.52</v>
      </c>
      <c r="IB26" s="19">
        <v>370.03500000000003</v>
      </c>
      <c r="IC26" s="19">
        <v>373.61700000000002</v>
      </c>
      <c r="ID26" s="19">
        <v>387.19400000000002</v>
      </c>
      <c r="IE26" s="19">
        <v>372.37</v>
      </c>
      <c r="IF26" s="19">
        <v>355.93599999999998</v>
      </c>
      <c r="IG26" s="19">
        <v>351.96800000000002</v>
      </c>
      <c r="IH26" s="19">
        <v>347.96300000000002</v>
      </c>
      <c r="II26" s="19">
        <v>336.87400000000002</v>
      </c>
      <c r="IJ26" s="19">
        <v>333.63799999999998</v>
      </c>
      <c r="IK26" s="19">
        <v>330.548</v>
      </c>
      <c r="IL26" s="19">
        <v>348.84800000000001</v>
      </c>
      <c r="IM26" s="19">
        <v>354.678</v>
      </c>
      <c r="IN26" s="19">
        <v>358.53300000000002</v>
      </c>
      <c r="IO26" s="19">
        <v>356.15499999999997</v>
      </c>
      <c r="IP26" s="19">
        <v>355.31200000000001</v>
      </c>
      <c r="IQ26" s="19">
        <v>344.45499999999998</v>
      </c>
      <c r="IR26" s="19">
        <v>334.23</v>
      </c>
      <c r="IS26" s="19">
        <v>334.40100000000001</v>
      </c>
      <c r="IT26" s="19">
        <v>333.52600000000001</v>
      </c>
      <c r="IU26" s="19">
        <v>336.49599999999998</v>
      </c>
      <c r="IV26" s="19">
        <v>349.79199999999997</v>
      </c>
      <c r="IW26" s="19">
        <v>356.30500000000001</v>
      </c>
      <c r="IX26" s="19">
        <v>351.55500000000001</v>
      </c>
      <c r="IY26" s="19">
        <v>344.74299999999999</v>
      </c>
      <c r="IZ26" s="19">
        <v>345.37599999999998</v>
      </c>
      <c r="JA26" s="19">
        <v>348.79</v>
      </c>
      <c r="JB26" s="19">
        <v>347.786</v>
      </c>
      <c r="JC26" s="19">
        <v>347.40499999999997</v>
      </c>
      <c r="JD26" s="19">
        <v>360.16800000000001</v>
      </c>
      <c r="JE26" s="19">
        <v>364.98899999999998</v>
      </c>
      <c r="JF26" s="19">
        <v>365.82</v>
      </c>
      <c r="JG26" s="19">
        <v>368.18200000000002</v>
      </c>
      <c r="JH26" s="19">
        <v>362.90600000000001</v>
      </c>
      <c r="JI26" s="19">
        <v>356.45800000000003</v>
      </c>
      <c r="JJ26" s="19">
        <v>345.87</v>
      </c>
      <c r="JK26" s="19">
        <v>345.53800000000001</v>
      </c>
      <c r="JL26" s="19">
        <v>362.46199999999999</v>
      </c>
      <c r="JM26" s="19">
        <v>386.935</v>
      </c>
      <c r="JN26" s="19">
        <v>390.00599999999997</v>
      </c>
      <c r="JO26" s="19">
        <v>391.87099999999998</v>
      </c>
      <c r="JP26" s="19">
        <v>393.36</v>
      </c>
      <c r="JQ26" s="19">
        <v>386.36099999999999</v>
      </c>
      <c r="JR26" s="19">
        <v>397.56900000000002</v>
      </c>
      <c r="JS26" s="19">
        <v>405.11500000000001</v>
      </c>
      <c r="JT26" s="19">
        <v>404.15300000000002</v>
      </c>
      <c r="JU26" s="19">
        <v>410.36900000000003</v>
      </c>
      <c r="JV26" s="19">
        <v>417.77499999999998</v>
      </c>
      <c r="JW26" s="19">
        <v>425.90499999999997</v>
      </c>
      <c r="JX26" s="19">
        <v>423.81799999999998</v>
      </c>
      <c r="JY26" s="19">
        <v>419.202</v>
      </c>
      <c r="JZ26" s="19">
        <v>421.37</v>
      </c>
      <c r="KA26" s="19">
        <v>418.12299999999999</v>
      </c>
      <c r="KB26" s="19">
        <v>420.31</v>
      </c>
      <c r="KC26" s="19">
        <v>418.73200000000003</v>
      </c>
      <c r="KD26" s="19">
        <v>419.35399999999998</v>
      </c>
      <c r="KE26" s="19">
        <v>406.83800000000002</v>
      </c>
      <c r="KF26" s="19">
        <v>398.64299999999997</v>
      </c>
      <c r="KG26" s="19">
        <v>392.45800000000003</v>
      </c>
      <c r="KH26" s="19">
        <v>390.32</v>
      </c>
      <c r="KI26" s="19">
        <v>388.50299999999999</v>
      </c>
      <c r="KJ26" s="19">
        <v>396.899</v>
      </c>
      <c r="KK26" s="19">
        <v>398.59100000000001</v>
      </c>
      <c r="KL26" s="19">
        <v>399.56799999999998</v>
      </c>
      <c r="KM26" s="19">
        <v>394.38600000000002</v>
      </c>
      <c r="KN26" s="19">
        <v>400.64699999999999</v>
      </c>
      <c r="KO26" s="19">
        <v>397.40699999999998</v>
      </c>
      <c r="KP26" s="19">
        <v>388.911</v>
      </c>
      <c r="KQ26" s="19">
        <v>373.065</v>
      </c>
      <c r="KR26" s="19">
        <v>372.12299999999999</v>
      </c>
      <c r="KS26" s="19">
        <v>374.43400000000003</v>
      </c>
      <c r="KT26" s="19">
        <v>385.01799999999997</v>
      </c>
      <c r="KU26" s="19">
        <v>386.87299999999999</v>
      </c>
      <c r="KV26" s="19">
        <v>388.923</v>
      </c>
      <c r="KW26" s="19">
        <v>385.84899999999999</v>
      </c>
      <c r="KX26" s="19">
        <v>380.149</v>
      </c>
      <c r="KY26" s="19">
        <v>380.01</v>
      </c>
      <c r="KZ26" s="19">
        <v>380.495</v>
      </c>
      <c r="LA26" s="19">
        <v>377.47899999999998</v>
      </c>
      <c r="LB26" s="19">
        <v>377.69799999999998</v>
      </c>
      <c r="LC26" s="19">
        <v>383.04399999999998</v>
      </c>
      <c r="LD26" s="19">
        <v>387.62799999999999</v>
      </c>
      <c r="LE26" s="19">
        <v>398.91199999999998</v>
      </c>
      <c r="LF26" s="19">
        <v>409.08800000000002</v>
      </c>
      <c r="LG26" s="19">
        <v>412.51799999999997</v>
      </c>
      <c r="LH26" s="19">
        <v>411.911</v>
      </c>
      <c r="LI26" s="19">
        <v>399.05700000000002</v>
      </c>
      <c r="LJ26" s="19">
        <v>398.58199999999999</v>
      </c>
      <c r="LK26" s="19">
        <v>395.33</v>
      </c>
      <c r="LL26" s="19">
        <v>400.79500000000002</v>
      </c>
      <c r="LM26" s="19">
        <v>400.48399999999998</v>
      </c>
      <c r="LN26" s="19">
        <v>418.31200000000001</v>
      </c>
      <c r="LO26" s="19">
        <v>424.62200000000001</v>
      </c>
      <c r="LP26" s="19">
        <v>430.32299999999998</v>
      </c>
      <c r="LQ26" s="19">
        <v>428.23599999999999</v>
      </c>
      <c r="LR26" s="19">
        <v>435.553</v>
      </c>
      <c r="LS26" s="19">
        <v>427.13600000000002</v>
      </c>
      <c r="LT26" s="19">
        <v>421.065</v>
      </c>
      <c r="LU26" s="19">
        <v>412.75900000000001</v>
      </c>
      <c r="LV26" s="19">
        <v>403.34199999999998</v>
      </c>
      <c r="LW26" s="19">
        <v>409.20400000000001</v>
      </c>
      <c r="LX26" s="19">
        <v>410.43299999999999</v>
      </c>
      <c r="LY26" s="19">
        <v>403.512</v>
      </c>
      <c r="LZ26" s="19">
        <v>414.61900000000003</v>
      </c>
      <c r="MA26" s="19">
        <v>424.25599999999997</v>
      </c>
      <c r="MB26" s="19">
        <v>438.74099999999999</v>
      </c>
      <c r="MC26" s="19">
        <v>443.96499999999997</v>
      </c>
      <c r="MD26" s="19">
        <v>434.608</v>
      </c>
      <c r="ME26" s="19">
        <v>423.642</v>
      </c>
      <c r="MF26" s="19">
        <v>415.09399999999999</v>
      </c>
      <c r="MG26" s="19">
        <v>415.572</v>
      </c>
      <c r="MH26" s="19">
        <v>414.35700000000003</v>
      </c>
      <c r="MI26" s="19">
        <v>408.04500000000002</v>
      </c>
      <c r="MJ26" s="19">
        <v>412.36500000000001</v>
      </c>
      <c r="MK26" s="19">
        <v>422.27</v>
      </c>
      <c r="ML26" s="19">
        <v>436.851</v>
      </c>
      <c r="MM26" s="19">
        <v>447.79599999999999</v>
      </c>
      <c r="MN26" s="19">
        <v>443.952</v>
      </c>
      <c r="MO26" s="19">
        <v>436.89600000000002</v>
      </c>
      <c r="MP26" s="19">
        <v>432.41399999999999</v>
      </c>
      <c r="MQ26" s="19">
        <v>436.69499999999999</v>
      </c>
      <c r="MR26" s="19">
        <v>438.49900000000002</v>
      </c>
      <c r="MS26" s="19">
        <v>432.66899999999998</v>
      </c>
      <c r="MT26" s="19">
        <v>431.39299999999997</v>
      </c>
      <c r="MU26" s="19">
        <v>441.06900000000002</v>
      </c>
      <c r="MV26" s="19">
        <v>460.976</v>
      </c>
      <c r="MW26" s="19">
        <v>466.09199999999998</v>
      </c>
      <c r="MX26" s="19">
        <v>446.67500000000001</v>
      </c>
      <c r="MY26" s="19">
        <v>431.67700000000002</v>
      </c>
      <c r="MZ26" s="19">
        <v>431.47399999999999</v>
      </c>
      <c r="NA26" s="19">
        <v>436.63799999999998</v>
      </c>
      <c r="NB26" s="19">
        <v>434.44799999999998</v>
      </c>
      <c r="NC26" s="19">
        <v>436.59</v>
      </c>
      <c r="ND26" s="19">
        <v>448.274</v>
      </c>
      <c r="NE26" s="19">
        <v>448.07299999999998</v>
      </c>
      <c r="NF26" s="19">
        <v>441.67200000000003</v>
      </c>
      <c r="NG26" s="19">
        <v>438.32400000000001</v>
      </c>
      <c r="NH26" s="19">
        <v>443.20299999999997</v>
      </c>
      <c r="NI26" s="19">
        <v>438.97800000000001</v>
      </c>
      <c r="NJ26" s="19">
        <v>434.36799999999999</v>
      </c>
      <c r="NK26" s="19">
        <v>426.75299999999999</v>
      </c>
      <c r="NL26" s="19">
        <v>431.62700000000001</v>
      </c>
      <c r="NM26" s="19">
        <v>449.98099999999999</v>
      </c>
      <c r="NN26" s="19">
        <v>443.84800000000001</v>
      </c>
      <c r="NO26" s="19">
        <v>468.80799999999999</v>
      </c>
      <c r="NP26" s="19">
        <v>467.495</v>
      </c>
      <c r="NQ26" s="19">
        <v>456.69099999999997</v>
      </c>
      <c r="NR26" s="19">
        <v>461.15100000000001</v>
      </c>
      <c r="NS26" s="19">
        <v>456.49400000000003</v>
      </c>
      <c r="NT26" s="19">
        <v>479.05099999999999</v>
      </c>
      <c r="NU26" s="19">
        <v>493.791</v>
      </c>
      <c r="NV26" s="19">
        <v>498.08699999999999</v>
      </c>
      <c r="NW26" s="19">
        <v>500.52100000000002</v>
      </c>
      <c r="NX26" s="19">
        <v>483.71100000000001</v>
      </c>
      <c r="NY26" s="19">
        <v>470.553</v>
      </c>
      <c r="NZ26" s="19">
        <v>470.59199999999998</v>
      </c>
      <c r="OA26" s="19">
        <v>468.55</v>
      </c>
      <c r="OB26" s="19">
        <v>465.92700000000002</v>
      </c>
      <c r="OC26" s="19">
        <v>465.56799999999998</v>
      </c>
      <c r="OD26" s="19">
        <v>462.76400000000001</v>
      </c>
      <c r="OE26" s="19">
        <v>458.51299999999998</v>
      </c>
      <c r="OF26" s="19">
        <v>456.565</v>
      </c>
      <c r="OG26" s="19">
        <v>451.863</v>
      </c>
      <c r="OH26" s="19">
        <v>450.83600000000001</v>
      </c>
      <c r="OI26" s="19">
        <v>449.649</v>
      </c>
      <c r="OJ26" s="19">
        <v>462.99099999999999</v>
      </c>
      <c r="OK26" s="19">
        <v>484.02699999999999</v>
      </c>
      <c r="OL26" s="19">
        <v>490.87700000000001</v>
      </c>
      <c r="OM26" s="19">
        <v>488.024</v>
      </c>
      <c r="ON26" s="19">
        <v>492.43099999999998</v>
      </c>
      <c r="OO26" s="19">
        <v>485.54300000000001</v>
      </c>
      <c r="OP26" s="19">
        <v>477.411</v>
      </c>
      <c r="OQ26" s="19">
        <v>459.09699999999998</v>
      </c>
      <c r="OR26" s="19">
        <v>468.476</v>
      </c>
      <c r="OS26" s="19">
        <v>462.05099999999999</v>
      </c>
      <c r="OT26" s="19">
        <v>453.66800000000001</v>
      </c>
      <c r="OU26" s="19">
        <v>445.89400000000001</v>
      </c>
      <c r="OV26" s="19">
        <v>441.75299999999999</v>
      </c>
      <c r="OW26" s="19">
        <v>446.23899999999998</v>
      </c>
      <c r="OX26" s="19">
        <v>444.101</v>
      </c>
      <c r="OY26" s="19">
        <v>442.42599999999999</v>
      </c>
      <c r="OZ26" s="19">
        <v>454.39600000000002</v>
      </c>
      <c r="PA26" s="19">
        <v>441.572</v>
      </c>
      <c r="PB26" s="19">
        <v>436.084</v>
      </c>
      <c r="PC26" s="19">
        <v>432.12900000000002</v>
      </c>
      <c r="PD26" s="19">
        <v>419.77100000000002</v>
      </c>
      <c r="PE26" s="19">
        <v>416.45</v>
      </c>
      <c r="PF26" s="19">
        <v>415.47500000000002</v>
      </c>
      <c r="PG26" s="19">
        <v>392.31900000000002</v>
      </c>
      <c r="PH26" s="19">
        <v>379.55799999999999</v>
      </c>
      <c r="PI26" s="19">
        <v>382.32600000000002</v>
      </c>
      <c r="PJ26" s="19">
        <v>388.11500000000001</v>
      </c>
      <c r="PK26" s="19">
        <v>386.17399999999998</v>
      </c>
      <c r="PL26" s="19">
        <v>383.80500000000001</v>
      </c>
      <c r="PM26" s="19">
        <v>388.55500000000001</v>
      </c>
      <c r="PN26" s="19">
        <v>404.15699999999998</v>
      </c>
      <c r="PO26" s="19">
        <v>407.13600000000002</v>
      </c>
      <c r="PP26" s="19">
        <v>413.37900000000002</v>
      </c>
      <c r="PQ26" s="19">
        <v>439.84</v>
      </c>
      <c r="PR26" s="19">
        <v>423.90899999999999</v>
      </c>
      <c r="PS26" s="19">
        <v>420.55</v>
      </c>
      <c r="PT26" s="19">
        <v>410.92399999999998</v>
      </c>
      <c r="PU26" s="19">
        <v>403.589</v>
      </c>
      <c r="PV26" s="19">
        <v>406.81599999999997</v>
      </c>
      <c r="PW26" s="19">
        <v>398.35500000000002</v>
      </c>
      <c r="PX26" s="19">
        <v>395.392</v>
      </c>
      <c r="PY26" s="19">
        <v>396.97699999999998</v>
      </c>
      <c r="PZ26" s="19">
        <v>393.54399999999998</v>
      </c>
      <c r="QA26" s="19">
        <v>391.68599999999998</v>
      </c>
      <c r="QB26" s="19">
        <v>390.072</v>
      </c>
      <c r="QC26" s="19">
        <v>377.6</v>
      </c>
      <c r="QD26" s="19">
        <v>377.197</v>
      </c>
      <c r="QE26" s="19">
        <v>374.24900000000002</v>
      </c>
      <c r="QF26" s="19">
        <v>367.226</v>
      </c>
      <c r="QG26" s="19">
        <v>365.53699999999998</v>
      </c>
      <c r="QH26" s="19">
        <v>364.20400000000001</v>
      </c>
      <c r="QI26" s="19">
        <v>369.911</v>
      </c>
      <c r="QJ26" s="19">
        <v>366.52</v>
      </c>
      <c r="QK26" s="19">
        <v>370.18900000000002</v>
      </c>
      <c r="QL26" s="19">
        <v>364.01400000000001</v>
      </c>
      <c r="QM26" s="19">
        <v>364.55900000000003</v>
      </c>
      <c r="QN26" s="19">
        <v>368.09899999999999</v>
      </c>
      <c r="QO26" s="19">
        <v>359.483</v>
      </c>
      <c r="QP26" s="19">
        <v>356.47899999999998</v>
      </c>
      <c r="QQ26" s="19">
        <v>355.37</v>
      </c>
      <c r="QR26" s="19">
        <v>353.423</v>
      </c>
      <c r="QS26" s="19">
        <v>353.697</v>
      </c>
      <c r="QT26" s="19">
        <v>354.52600000000001</v>
      </c>
      <c r="QU26" s="19">
        <v>352.48</v>
      </c>
      <c r="QV26" s="19">
        <v>357.80799999999999</v>
      </c>
      <c r="QW26" s="19">
        <v>360.44799999999998</v>
      </c>
      <c r="QX26" s="19">
        <v>357.02199999999999</v>
      </c>
      <c r="QY26" s="19">
        <v>360.48500000000001</v>
      </c>
      <c r="QZ26" s="19">
        <v>368.67899999999997</v>
      </c>
      <c r="RA26" s="19">
        <v>374.93599999999998</v>
      </c>
      <c r="RB26" s="19">
        <v>375.49</v>
      </c>
      <c r="RC26" s="19">
        <v>376.99799999999999</v>
      </c>
      <c r="RD26" s="19">
        <v>379.10899999999998</v>
      </c>
      <c r="RE26" s="19">
        <v>377.64800000000002</v>
      </c>
      <c r="RF26" s="19">
        <v>373.577</v>
      </c>
      <c r="RG26" s="19">
        <v>368.07799999999997</v>
      </c>
      <c r="RH26" s="19">
        <v>368.10300000000001</v>
      </c>
      <c r="RI26" s="19">
        <v>370.49700000000001</v>
      </c>
      <c r="RJ26" s="19">
        <v>370.608</v>
      </c>
      <c r="RK26" s="19">
        <v>370.30900000000003</v>
      </c>
      <c r="RL26" s="19">
        <v>364.43799999999999</v>
      </c>
      <c r="RM26" s="19">
        <v>364.69099999999997</v>
      </c>
      <c r="RN26" s="19">
        <v>372.33</v>
      </c>
      <c r="RO26" s="19">
        <v>372.54599999999999</v>
      </c>
      <c r="RP26" s="19">
        <v>372.48200000000003</v>
      </c>
      <c r="RQ26" s="19">
        <v>373.64699999999999</v>
      </c>
      <c r="RR26" s="19">
        <v>369.46600000000001</v>
      </c>
      <c r="RS26" s="19">
        <v>370.88200000000001</v>
      </c>
      <c r="RT26" s="19">
        <v>365.38900000000001</v>
      </c>
      <c r="RU26" s="19">
        <v>355.73200000000003</v>
      </c>
      <c r="RV26" s="19">
        <v>352.73399999999998</v>
      </c>
      <c r="RW26" s="19">
        <v>350.89499999999998</v>
      </c>
      <c r="RX26" s="19">
        <v>354.41</v>
      </c>
      <c r="RY26" s="19">
        <v>353.13900000000001</v>
      </c>
      <c r="RZ26" s="19">
        <v>348.31700000000001</v>
      </c>
      <c r="SA26" s="19">
        <v>342.45</v>
      </c>
      <c r="SB26" s="19">
        <v>345.12299999999999</v>
      </c>
      <c r="SC26" s="19">
        <v>346.375</v>
      </c>
      <c r="SD26" s="19">
        <v>344.88499999999999</v>
      </c>
      <c r="SE26" s="19">
        <v>344.31</v>
      </c>
      <c r="SF26" s="19">
        <v>359.49599999999998</v>
      </c>
      <c r="SG26" s="19">
        <v>360.01900000000001</v>
      </c>
      <c r="SH26" s="19">
        <v>365.13099999999997</v>
      </c>
      <c r="SI26" s="19">
        <v>367.399</v>
      </c>
      <c r="SJ26" s="19">
        <v>366.39299999999997</v>
      </c>
      <c r="SK26" s="19">
        <v>365.42399999999998</v>
      </c>
      <c r="SL26" s="19">
        <v>364.99400000000003</v>
      </c>
      <c r="SM26" s="19">
        <v>360.45</v>
      </c>
      <c r="SN26" s="19">
        <v>363.04</v>
      </c>
      <c r="SO26" s="19">
        <v>364.18799999999999</v>
      </c>
      <c r="SP26" s="19">
        <v>365.78199999999998</v>
      </c>
      <c r="SQ26" s="19">
        <v>354.28800000000001</v>
      </c>
      <c r="SR26" s="19">
        <v>357.803</v>
      </c>
      <c r="SS26" s="19">
        <v>361.29500000000002</v>
      </c>
      <c r="ST26" s="19">
        <v>365.74099999999999</v>
      </c>
      <c r="SU26" s="19">
        <v>371.99200000000002</v>
      </c>
      <c r="SV26" s="2">
        <v>377.02</v>
      </c>
    </row>
    <row r="27" spans="1:516" s="2" customFormat="1" x14ac:dyDescent="0.25">
      <c r="A27" s="2">
        <f t="shared" ref="A27:A33" si="8">A26+1</f>
        <v>3</v>
      </c>
      <c r="B27" s="15" t="s">
        <v>1097</v>
      </c>
      <c r="C27" s="2">
        <f ca="1">_xlfn.XMATCH(B27,tkrBbg!L:L)</f>
        <v>146</v>
      </c>
      <c r="D27" s="2" t="str" cm="1">
        <f t="array" aca="1" ref="D27" ca="1">INDEX(tkrBbg!E:E,C27)</f>
        <v>AN880326 Corp</v>
      </c>
      <c r="E27" s="18" cm="1">
        <f t="array" aca="1" ref="E27" ca="1">_xll.BDP(D27,E$24)*1</f>
        <v>46552</v>
      </c>
      <c r="F27" s="19">
        <f ca="1">_xll.BDH(D27,$B$22,"-2AY",,"Dates=H","Fill=C","Sort=R","Dir=H","cols=511;rows=1")</f>
        <v>409.697</v>
      </c>
      <c r="G27" s="19">
        <v>410.34</v>
      </c>
      <c r="H27" s="19">
        <v>418.03399999999999</v>
      </c>
      <c r="I27" s="19">
        <v>423.32299999999998</v>
      </c>
      <c r="J27" s="19">
        <v>422.39499999999998</v>
      </c>
      <c r="K27" s="19">
        <v>421.16199999999998</v>
      </c>
      <c r="L27" s="19">
        <v>416.298</v>
      </c>
      <c r="M27" s="19">
        <v>412.25700000000001</v>
      </c>
      <c r="N27" s="19">
        <v>420.08800000000002</v>
      </c>
      <c r="O27" s="19">
        <v>409.10199999999998</v>
      </c>
      <c r="P27" s="19">
        <v>406.57299999999998</v>
      </c>
      <c r="Q27" s="19">
        <v>394.358</v>
      </c>
      <c r="R27" s="19">
        <v>383.82299999999998</v>
      </c>
      <c r="S27" s="19">
        <v>401.92399999999998</v>
      </c>
      <c r="T27" s="19">
        <v>397.39299999999997</v>
      </c>
      <c r="U27" s="19">
        <v>404.19900000000001</v>
      </c>
      <c r="V27" s="19">
        <v>373.98200000000003</v>
      </c>
      <c r="W27" s="19">
        <v>350.51</v>
      </c>
      <c r="X27" s="19">
        <v>332.053</v>
      </c>
      <c r="Y27" s="19">
        <v>345.66800000000001</v>
      </c>
      <c r="Z27" s="19">
        <v>386.71300000000002</v>
      </c>
      <c r="AA27" s="19">
        <v>401.87200000000001</v>
      </c>
      <c r="AB27" s="19">
        <v>426.75700000000001</v>
      </c>
      <c r="AC27" s="19">
        <v>433.44900000000001</v>
      </c>
      <c r="AD27" s="19">
        <v>433.899</v>
      </c>
      <c r="AE27" s="19">
        <v>425.04899999999998</v>
      </c>
      <c r="AF27" s="19">
        <v>423.51900000000001</v>
      </c>
      <c r="AG27" s="19">
        <v>438.49299999999999</v>
      </c>
      <c r="AH27" s="19">
        <v>452.33100000000002</v>
      </c>
      <c r="AI27" s="19">
        <v>453.08600000000001</v>
      </c>
      <c r="AJ27" s="19">
        <v>452.48</v>
      </c>
      <c r="AK27" s="19">
        <v>457.87400000000002</v>
      </c>
      <c r="AL27" s="19">
        <v>467.596</v>
      </c>
      <c r="AM27" s="19">
        <v>491.08</v>
      </c>
      <c r="AN27" s="19">
        <v>504.21499999999997</v>
      </c>
      <c r="AO27" s="19">
        <v>503.745</v>
      </c>
      <c r="AP27" s="19">
        <v>496.39600000000002</v>
      </c>
      <c r="AQ27" s="19">
        <v>493.983</v>
      </c>
      <c r="AR27" s="19">
        <v>496.30599999999998</v>
      </c>
      <c r="AS27" s="19">
        <v>503.92099999999999</v>
      </c>
      <c r="AT27" s="19">
        <v>507.88900000000001</v>
      </c>
      <c r="AU27" s="19">
        <v>510.60700000000003</v>
      </c>
      <c r="AV27" s="19">
        <v>517.221</v>
      </c>
      <c r="AW27" s="19">
        <v>520.66200000000003</v>
      </c>
      <c r="AX27" s="19">
        <v>492.505</v>
      </c>
      <c r="AY27" s="19">
        <v>478.67700000000002</v>
      </c>
      <c r="AZ27" s="19">
        <v>464.73700000000002</v>
      </c>
      <c r="BA27" s="19">
        <v>455.91399999999999</v>
      </c>
      <c r="BB27" s="19">
        <v>477.029</v>
      </c>
      <c r="BC27" s="19">
        <v>484.48500000000001</v>
      </c>
      <c r="BD27" s="19">
        <v>523.32799999999997</v>
      </c>
      <c r="BE27" s="19">
        <v>529.60799999999995</v>
      </c>
      <c r="BF27" s="19">
        <v>515.47299999999996</v>
      </c>
      <c r="BG27" s="19">
        <v>503.815</v>
      </c>
      <c r="BH27" s="19">
        <v>497.26900000000001</v>
      </c>
      <c r="BI27" s="19">
        <v>473.108</v>
      </c>
      <c r="BJ27" s="19">
        <v>462.80099999999999</v>
      </c>
      <c r="BK27" s="19">
        <v>513.81399999999996</v>
      </c>
      <c r="BL27" s="19">
        <v>580.17999999999995</v>
      </c>
      <c r="BM27" s="19">
        <v>605.59900000000005</v>
      </c>
      <c r="BN27" s="19">
        <v>668.20699999999999</v>
      </c>
      <c r="BO27" s="19">
        <v>671.06200000000001</v>
      </c>
      <c r="BP27" s="19">
        <v>655.40300000000002</v>
      </c>
      <c r="BQ27" s="19">
        <v>639.37199999999996</v>
      </c>
      <c r="BR27" s="19">
        <v>630.82000000000005</v>
      </c>
      <c r="BS27" s="19">
        <v>618.20699999999999</v>
      </c>
      <c r="BT27" s="19">
        <v>573.60400000000004</v>
      </c>
      <c r="BU27" s="19">
        <v>534.54600000000005</v>
      </c>
      <c r="BV27" s="19">
        <v>531.52300000000002</v>
      </c>
      <c r="BW27" s="19">
        <v>636.01400000000001</v>
      </c>
      <c r="BX27" s="19">
        <v>688.54399999999998</v>
      </c>
      <c r="BY27" s="19">
        <v>648.28599999999994</v>
      </c>
      <c r="BZ27" s="19">
        <v>732.77700000000004</v>
      </c>
      <c r="CA27" s="19">
        <v>744.702</v>
      </c>
      <c r="CB27" s="19">
        <v>672.58900000000006</v>
      </c>
      <c r="CC27" s="19">
        <v>576.23</v>
      </c>
      <c r="CD27" s="19">
        <v>487.12900000000002</v>
      </c>
      <c r="CE27" s="19">
        <v>478.649</v>
      </c>
      <c r="CF27" s="19">
        <v>401.99799999999999</v>
      </c>
      <c r="CG27" s="19">
        <v>395.209</v>
      </c>
      <c r="CH27" s="19">
        <v>410.76100000000002</v>
      </c>
      <c r="CI27" s="19">
        <v>356.63900000000001</v>
      </c>
      <c r="CJ27" s="19">
        <v>321.18700000000001</v>
      </c>
      <c r="CK27" s="19">
        <v>303.096</v>
      </c>
      <c r="CL27" s="19">
        <v>312.02699999999999</v>
      </c>
      <c r="CM27" s="19">
        <v>342.69600000000003</v>
      </c>
      <c r="CN27" s="19">
        <v>346.73399999999998</v>
      </c>
      <c r="CO27" s="19">
        <v>321.19600000000003</v>
      </c>
      <c r="CP27" s="19">
        <v>300.596</v>
      </c>
      <c r="CQ27" s="19">
        <v>296.053</v>
      </c>
      <c r="CR27" s="19">
        <v>289.33600000000001</v>
      </c>
      <c r="CS27" s="19">
        <v>266.94600000000003</v>
      </c>
      <c r="CT27" s="19">
        <v>267.08</v>
      </c>
      <c r="CU27" s="19">
        <v>267.29700000000003</v>
      </c>
      <c r="CV27" s="19">
        <v>268.33300000000003</v>
      </c>
      <c r="CW27" s="19">
        <v>266.63299999999998</v>
      </c>
      <c r="CX27" s="19">
        <v>267.00400000000002</v>
      </c>
      <c r="CY27" s="19">
        <v>266.84199999999998</v>
      </c>
      <c r="CZ27" s="19">
        <v>265.24400000000003</v>
      </c>
      <c r="DA27" s="19">
        <v>270.959</v>
      </c>
      <c r="DB27" s="19">
        <v>272.47399999999999</v>
      </c>
      <c r="DC27" s="19">
        <v>267.95800000000003</v>
      </c>
      <c r="DD27" s="19">
        <v>262.86700000000002</v>
      </c>
      <c r="DE27" s="19">
        <v>266.42399999999998</v>
      </c>
      <c r="DF27" s="19">
        <v>275.19200000000001</v>
      </c>
      <c r="DG27" s="19">
        <v>282.85300000000001</v>
      </c>
      <c r="DH27" s="19">
        <v>282.57600000000002</v>
      </c>
      <c r="DI27" s="19">
        <v>279.68599999999998</v>
      </c>
      <c r="DJ27" s="19">
        <v>274.04899999999998</v>
      </c>
      <c r="DK27" s="19">
        <v>276.62299999999999</v>
      </c>
      <c r="DL27" s="19">
        <v>281.529</v>
      </c>
      <c r="DM27" s="19">
        <v>269.27999999999997</v>
      </c>
      <c r="DN27" s="19">
        <v>265.37099999999998</v>
      </c>
      <c r="DO27" s="19">
        <v>258.447</v>
      </c>
      <c r="DP27" s="19">
        <v>258.58999999999997</v>
      </c>
      <c r="DQ27" s="19">
        <v>255.667</v>
      </c>
      <c r="DR27" s="19">
        <v>258.68799999999999</v>
      </c>
      <c r="DS27" s="19">
        <v>264.81299999999999</v>
      </c>
      <c r="DT27" s="19">
        <v>268.63499999999999</v>
      </c>
      <c r="DU27" s="19">
        <v>266.01499999999999</v>
      </c>
      <c r="DV27" s="19">
        <v>264.84699999999998</v>
      </c>
      <c r="DW27" s="19">
        <v>268.42899999999997</v>
      </c>
      <c r="DX27" s="19">
        <v>269.58699999999999</v>
      </c>
      <c r="DY27" s="19">
        <v>276.46600000000001</v>
      </c>
      <c r="DZ27" s="19">
        <v>275.61799999999999</v>
      </c>
      <c r="EA27" s="19">
        <v>270.92599999999999</v>
      </c>
      <c r="EB27" s="19">
        <v>265.85500000000002</v>
      </c>
      <c r="EC27" s="19">
        <v>257.65199999999999</v>
      </c>
      <c r="ED27" s="19">
        <v>254.86199999999999</v>
      </c>
      <c r="EE27" s="19">
        <v>254.274</v>
      </c>
      <c r="EF27" s="19">
        <v>258.26400000000001</v>
      </c>
      <c r="EG27" s="19">
        <v>258.43299999999999</v>
      </c>
      <c r="EH27" s="19">
        <v>258.08499999999998</v>
      </c>
      <c r="EI27" s="19">
        <v>258.79300000000001</v>
      </c>
      <c r="EJ27" s="19">
        <v>258.15499999999997</v>
      </c>
      <c r="EK27" s="19">
        <v>259.58</v>
      </c>
      <c r="EL27" s="19">
        <v>262.625</v>
      </c>
      <c r="EM27" s="19">
        <v>261.80700000000002</v>
      </c>
      <c r="EN27" s="19">
        <v>262.58499999999998</v>
      </c>
      <c r="EO27" s="19">
        <v>263.40600000000001</v>
      </c>
      <c r="EP27" s="19">
        <v>265.50400000000002</v>
      </c>
      <c r="EQ27" s="19">
        <v>261.57299999999998</v>
      </c>
      <c r="ER27" s="19">
        <v>263.82400000000001</v>
      </c>
      <c r="ES27" s="19">
        <v>270.25099999999998</v>
      </c>
      <c r="ET27" s="19">
        <v>275.80500000000001</v>
      </c>
      <c r="EU27" s="19">
        <v>283.55200000000002</v>
      </c>
      <c r="EV27" s="19">
        <v>285.79000000000002</v>
      </c>
      <c r="EW27" s="19">
        <v>275.089</v>
      </c>
      <c r="EX27" s="19">
        <v>279.50599999999997</v>
      </c>
      <c r="EY27" s="19">
        <v>279.05399999999997</v>
      </c>
      <c r="EZ27" s="19">
        <v>276.89100000000002</v>
      </c>
      <c r="FA27" s="19">
        <v>277.04399999999998</v>
      </c>
      <c r="FB27" s="19">
        <v>280.40699999999998</v>
      </c>
      <c r="FC27" s="19">
        <v>293.11</v>
      </c>
      <c r="FD27" s="19">
        <v>297.04599999999999</v>
      </c>
      <c r="FE27" s="19">
        <v>297.65300000000002</v>
      </c>
      <c r="FF27" s="19">
        <v>292.66199999999998</v>
      </c>
      <c r="FG27" s="19">
        <v>292.27600000000001</v>
      </c>
      <c r="FH27" s="19">
        <v>292.08499999999998</v>
      </c>
      <c r="FI27" s="19">
        <v>294.13900000000001</v>
      </c>
      <c r="FJ27" s="19">
        <v>291.733</v>
      </c>
      <c r="FK27" s="19">
        <v>287.286</v>
      </c>
      <c r="FL27" s="19">
        <v>287.64999999999998</v>
      </c>
      <c r="FM27" s="19">
        <v>284.31599999999997</v>
      </c>
      <c r="FN27" s="19">
        <v>277.81099999999998</v>
      </c>
      <c r="FO27" s="19">
        <v>277.41000000000003</v>
      </c>
      <c r="FP27" s="19">
        <v>271.81700000000001</v>
      </c>
      <c r="FQ27" s="19">
        <v>286.77100000000002</v>
      </c>
      <c r="FR27" s="19">
        <v>300.39800000000002</v>
      </c>
      <c r="FS27" s="19">
        <v>301.74200000000002</v>
      </c>
      <c r="FT27" s="19">
        <v>298.11599999999999</v>
      </c>
      <c r="FU27" s="19">
        <v>293.51900000000001</v>
      </c>
      <c r="FV27" s="19">
        <v>288.97199999999998</v>
      </c>
      <c r="FW27" s="19">
        <v>293.58300000000003</v>
      </c>
      <c r="FX27" s="19">
        <v>299.28699999999998</v>
      </c>
      <c r="FY27" s="19">
        <v>301.60599999999999</v>
      </c>
      <c r="FZ27" s="19">
        <v>300.59500000000003</v>
      </c>
      <c r="GA27" s="19">
        <v>302.24299999999999</v>
      </c>
      <c r="GB27" s="19">
        <v>310.16899999999998</v>
      </c>
      <c r="GC27" s="19">
        <v>310.464</v>
      </c>
      <c r="GD27" s="19">
        <v>314.49900000000002</v>
      </c>
      <c r="GE27" s="19">
        <v>321.59100000000001</v>
      </c>
      <c r="GF27" s="19">
        <v>325.47000000000003</v>
      </c>
      <c r="GG27" s="19">
        <v>326.02</v>
      </c>
      <c r="GH27" s="19">
        <v>334.46199999999999</v>
      </c>
      <c r="GI27" s="19">
        <v>338.59199999999998</v>
      </c>
      <c r="GJ27" s="19">
        <v>339.93700000000001</v>
      </c>
      <c r="GK27" s="19">
        <v>331.27300000000002</v>
      </c>
      <c r="GL27" s="19">
        <v>330.351</v>
      </c>
      <c r="GM27" s="19">
        <v>332.39299999999997</v>
      </c>
      <c r="GN27" s="19">
        <v>324.89499999999998</v>
      </c>
      <c r="GO27" s="19">
        <v>318.14800000000002</v>
      </c>
      <c r="GP27" s="19">
        <v>320.82600000000002</v>
      </c>
      <c r="GQ27" s="19">
        <v>321.36799999999999</v>
      </c>
      <c r="GR27" s="19">
        <v>324.15100000000001</v>
      </c>
      <c r="GS27" s="19">
        <v>326.125</v>
      </c>
      <c r="GT27" s="19">
        <v>326.65100000000001</v>
      </c>
      <c r="GU27" s="19">
        <v>326.351</v>
      </c>
      <c r="GV27" s="19">
        <v>322.64699999999999</v>
      </c>
      <c r="GW27" s="19">
        <v>331.18599999999998</v>
      </c>
      <c r="GX27" s="19">
        <v>329.29700000000003</v>
      </c>
      <c r="GY27" s="19">
        <v>321.46600000000001</v>
      </c>
      <c r="GZ27" s="19">
        <v>316.90899999999999</v>
      </c>
      <c r="HA27" s="19">
        <v>310.94200000000001</v>
      </c>
      <c r="HB27" s="19">
        <v>317.04399999999998</v>
      </c>
      <c r="HC27" s="19">
        <v>345.78100000000001</v>
      </c>
      <c r="HD27" s="19">
        <v>343.084</v>
      </c>
      <c r="HE27" s="19">
        <v>339.64699999999999</v>
      </c>
      <c r="HF27" s="19">
        <v>337.80399999999997</v>
      </c>
      <c r="HG27" s="19">
        <v>332.02</v>
      </c>
      <c r="HH27" s="19">
        <v>343.54599999999999</v>
      </c>
      <c r="HI27" s="19">
        <v>348.29300000000001</v>
      </c>
      <c r="HJ27" s="19">
        <v>344.577</v>
      </c>
      <c r="HK27" s="19">
        <v>344.65199999999999</v>
      </c>
      <c r="HL27" s="19">
        <v>347.495</v>
      </c>
      <c r="HM27" s="19">
        <v>351.37099999999998</v>
      </c>
      <c r="HN27" s="19">
        <v>346.20600000000002</v>
      </c>
      <c r="HO27" s="19">
        <v>341.86900000000003</v>
      </c>
      <c r="HP27" s="19">
        <v>341.55900000000003</v>
      </c>
      <c r="HQ27" s="19">
        <v>337.28800000000001</v>
      </c>
      <c r="HR27" s="19">
        <v>344.81200000000001</v>
      </c>
      <c r="HS27" s="19">
        <v>357.108</v>
      </c>
      <c r="HT27" s="19">
        <v>360.84199999999998</v>
      </c>
      <c r="HU27" s="19">
        <v>375.11500000000001</v>
      </c>
      <c r="HV27" s="19">
        <v>376.06700000000001</v>
      </c>
      <c r="HW27" s="19">
        <v>358.23399999999998</v>
      </c>
      <c r="HX27" s="19">
        <v>346.82499999999999</v>
      </c>
      <c r="HY27" s="19">
        <v>338.50599999999997</v>
      </c>
      <c r="HZ27" s="19">
        <v>341.21499999999997</v>
      </c>
      <c r="IA27" s="19">
        <v>341.60599999999999</v>
      </c>
      <c r="IB27" s="19">
        <v>350.92700000000002</v>
      </c>
      <c r="IC27" s="19">
        <v>355.01299999999998</v>
      </c>
      <c r="ID27" s="19">
        <v>366.87599999999998</v>
      </c>
      <c r="IE27" s="19">
        <v>352.23200000000003</v>
      </c>
      <c r="IF27" s="19">
        <v>336.62400000000002</v>
      </c>
      <c r="IG27" s="19">
        <v>333.779</v>
      </c>
      <c r="IH27" s="19">
        <v>331.68700000000001</v>
      </c>
      <c r="II27" s="19">
        <v>319.09399999999999</v>
      </c>
      <c r="IJ27" s="19">
        <v>317.13</v>
      </c>
      <c r="IK27" s="19">
        <v>313.44</v>
      </c>
      <c r="IL27" s="19">
        <v>332.69200000000001</v>
      </c>
      <c r="IM27" s="19">
        <v>340.755</v>
      </c>
      <c r="IN27" s="19">
        <v>345.173</v>
      </c>
      <c r="IO27" s="19">
        <v>342.80599999999998</v>
      </c>
      <c r="IP27" s="19">
        <v>344.75900000000001</v>
      </c>
      <c r="IQ27" s="19">
        <v>334.214</v>
      </c>
      <c r="IR27" s="19">
        <v>324.63400000000001</v>
      </c>
      <c r="IS27" s="19">
        <v>325.685</v>
      </c>
      <c r="IT27" s="19">
        <v>325.63099999999997</v>
      </c>
      <c r="IU27" s="19">
        <v>328.995</v>
      </c>
      <c r="IV27" s="19">
        <v>340.904</v>
      </c>
      <c r="IW27" s="19">
        <v>346.49900000000002</v>
      </c>
      <c r="IX27" s="19">
        <v>341.10199999999998</v>
      </c>
      <c r="IY27" s="19">
        <v>332.01600000000002</v>
      </c>
      <c r="IZ27" s="19">
        <v>332.57100000000003</v>
      </c>
      <c r="JA27" s="19">
        <v>341.18200000000002</v>
      </c>
      <c r="JB27" s="19">
        <v>340.91399999999999</v>
      </c>
      <c r="JC27" s="19">
        <v>339.94799999999998</v>
      </c>
      <c r="JD27" s="19">
        <v>356.62599999999998</v>
      </c>
      <c r="JE27" s="19">
        <v>363.71899999999999</v>
      </c>
      <c r="JF27" s="19">
        <v>365.435</v>
      </c>
      <c r="JG27" s="19">
        <v>363.72500000000002</v>
      </c>
      <c r="JH27" s="19">
        <v>357.05099999999999</v>
      </c>
      <c r="JI27" s="19">
        <v>348.34800000000001</v>
      </c>
      <c r="JJ27" s="19">
        <v>338.721</v>
      </c>
      <c r="JK27" s="19">
        <v>339.42200000000003</v>
      </c>
      <c r="JL27" s="19">
        <v>357.86500000000001</v>
      </c>
      <c r="JM27" s="19">
        <v>382.47699999999998</v>
      </c>
      <c r="JN27" s="19">
        <v>385.10300000000001</v>
      </c>
      <c r="JO27" s="19">
        <v>386.27600000000001</v>
      </c>
      <c r="JP27" s="19">
        <v>389.596</v>
      </c>
      <c r="JQ27" s="19">
        <v>378.56</v>
      </c>
      <c r="JR27" s="19">
        <v>385.13499999999999</v>
      </c>
      <c r="JS27" s="19">
        <v>392.84699999999998</v>
      </c>
      <c r="JT27" s="19">
        <v>392.32600000000002</v>
      </c>
      <c r="JU27" s="19">
        <v>398.73</v>
      </c>
      <c r="JV27" s="19">
        <v>406.19099999999997</v>
      </c>
      <c r="JW27" s="19">
        <v>419.863</v>
      </c>
      <c r="JX27" s="19">
        <v>417.64</v>
      </c>
      <c r="JY27" s="19">
        <v>412.43299999999999</v>
      </c>
      <c r="JZ27" s="19">
        <v>414.589</v>
      </c>
      <c r="KA27" s="19">
        <v>411.87099999999998</v>
      </c>
      <c r="KB27" s="19">
        <v>413.988</v>
      </c>
      <c r="KC27" s="19">
        <v>412.95800000000003</v>
      </c>
      <c r="KD27" s="19">
        <v>413.83199999999999</v>
      </c>
      <c r="KE27" s="19">
        <v>400.11700000000002</v>
      </c>
      <c r="KF27" s="19">
        <v>389.95499999999998</v>
      </c>
      <c r="KG27" s="19">
        <v>382.34399999999999</v>
      </c>
      <c r="KH27" s="19">
        <v>382.02499999999998</v>
      </c>
      <c r="KI27" s="19">
        <v>381.33600000000001</v>
      </c>
      <c r="KJ27" s="19">
        <v>390.839</v>
      </c>
      <c r="KK27" s="19">
        <v>393.46199999999999</v>
      </c>
      <c r="KL27" s="19">
        <v>395.697</v>
      </c>
      <c r="KM27" s="19">
        <v>390.49599999999998</v>
      </c>
      <c r="KN27" s="19">
        <v>396.98</v>
      </c>
      <c r="KO27" s="19">
        <v>393.38799999999998</v>
      </c>
      <c r="KP27" s="19">
        <v>381.68900000000002</v>
      </c>
      <c r="KQ27" s="19">
        <v>367.43400000000003</v>
      </c>
      <c r="KR27" s="19">
        <v>366.78899999999999</v>
      </c>
      <c r="KS27" s="19">
        <v>369.00299999999999</v>
      </c>
      <c r="KT27" s="19">
        <v>381.78399999999999</v>
      </c>
      <c r="KU27" s="19">
        <v>383.74700000000001</v>
      </c>
      <c r="KV27" s="19">
        <v>385.55799999999999</v>
      </c>
      <c r="KW27" s="19">
        <v>381.70800000000003</v>
      </c>
      <c r="KX27" s="19">
        <v>378.09399999999999</v>
      </c>
      <c r="KY27" s="19">
        <v>381.36399999999998</v>
      </c>
      <c r="KZ27" s="19">
        <v>382.45100000000002</v>
      </c>
      <c r="LA27" s="19">
        <v>378.30500000000001</v>
      </c>
      <c r="LB27" s="19">
        <v>377.51400000000001</v>
      </c>
      <c r="LC27" s="19">
        <v>381.43299999999999</v>
      </c>
      <c r="LD27" s="19">
        <v>388.34399999999999</v>
      </c>
      <c r="LE27" s="19">
        <v>403.54399999999998</v>
      </c>
      <c r="LF27" s="19">
        <v>412.10500000000002</v>
      </c>
      <c r="LG27" s="19">
        <v>414.79700000000003</v>
      </c>
      <c r="LH27" s="19">
        <v>414.73899999999998</v>
      </c>
      <c r="LI27" s="19">
        <v>404.98599999999999</v>
      </c>
      <c r="LJ27" s="19">
        <v>403.05200000000002</v>
      </c>
      <c r="LK27" s="19">
        <v>399.17200000000003</v>
      </c>
      <c r="LL27" s="19">
        <v>402.97500000000002</v>
      </c>
      <c r="LM27" s="19">
        <v>401.87200000000001</v>
      </c>
      <c r="LN27" s="19">
        <v>417.34100000000001</v>
      </c>
      <c r="LO27" s="19">
        <v>422.99799999999999</v>
      </c>
      <c r="LP27" s="19">
        <v>425.77499999999998</v>
      </c>
      <c r="LQ27" s="19">
        <v>421.78699999999998</v>
      </c>
      <c r="LR27" s="19">
        <v>430.11900000000003</v>
      </c>
      <c r="LS27" s="19">
        <v>423.41699999999997</v>
      </c>
      <c r="LT27" s="19">
        <v>418.82900000000001</v>
      </c>
      <c r="LU27" s="19">
        <v>408.00900000000001</v>
      </c>
      <c r="LV27" s="19">
        <v>393.83300000000003</v>
      </c>
      <c r="LW27" s="19">
        <v>400.52300000000002</v>
      </c>
      <c r="LX27" s="19">
        <v>403.48700000000002</v>
      </c>
      <c r="LY27" s="19">
        <v>395.83199999999999</v>
      </c>
      <c r="LZ27" s="19">
        <v>409.49</v>
      </c>
      <c r="MA27" s="19">
        <v>419.52699999999999</v>
      </c>
      <c r="MB27" s="19">
        <v>433.93900000000002</v>
      </c>
      <c r="MC27" s="19">
        <v>438.27499999999998</v>
      </c>
      <c r="MD27" s="19">
        <v>431.57400000000001</v>
      </c>
      <c r="ME27" s="19">
        <v>419.35899999999998</v>
      </c>
      <c r="MF27" s="19">
        <v>411.66300000000001</v>
      </c>
      <c r="MG27" s="19">
        <v>413.733</v>
      </c>
      <c r="MH27" s="19">
        <v>413.16500000000002</v>
      </c>
      <c r="MI27" s="19">
        <v>409.01900000000001</v>
      </c>
      <c r="MJ27" s="19">
        <v>411.93700000000001</v>
      </c>
      <c r="MK27" s="19">
        <v>426.05799999999999</v>
      </c>
      <c r="ML27" s="19">
        <v>438.24900000000002</v>
      </c>
      <c r="MM27" s="19">
        <v>448.92599999999999</v>
      </c>
      <c r="MN27" s="19">
        <v>444.88400000000001</v>
      </c>
      <c r="MO27" s="19">
        <v>438.83300000000003</v>
      </c>
      <c r="MP27" s="19">
        <v>433.36200000000002</v>
      </c>
      <c r="MQ27" s="19">
        <v>437.39600000000002</v>
      </c>
      <c r="MR27" s="19">
        <v>440.82</v>
      </c>
      <c r="MS27" s="19">
        <v>432.74900000000002</v>
      </c>
      <c r="MT27" s="19">
        <v>429.17399999999998</v>
      </c>
      <c r="MU27" s="19">
        <v>438.39</v>
      </c>
      <c r="MV27" s="19">
        <v>461.57100000000003</v>
      </c>
      <c r="MW27" s="19">
        <v>467.67399999999998</v>
      </c>
      <c r="MX27" s="19">
        <v>449.94299999999998</v>
      </c>
      <c r="MY27" s="19">
        <v>430.52499999999998</v>
      </c>
      <c r="MZ27" s="19">
        <v>429.654</v>
      </c>
      <c r="NA27" s="19">
        <v>435.67099999999999</v>
      </c>
      <c r="NB27" s="19">
        <v>433.92</v>
      </c>
      <c r="NC27" s="19">
        <v>433.78</v>
      </c>
      <c r="ND27" s="19">
        <v>445.28699999999998</v>
      </c>
      <c r="NE27" s="19">
        <v>443.26</v>
      </c>
      <c r="NF27" s="19">
        <v>436.815</v>
      </c>
      <c r="NG27" s="19">
        <v>433.86900000000003</v>
      </c>
      <c r="NH27" s="19">
        <v>439.202</v>
      </c>
      <c r="NI27" s="19">
        <v>435.45600000000002</v>
      </c>
      <c r="NJ27" s="19">
        <v>430.738</v>
      </c>
      <c r="NK27" s="19">
        <v>422.26299999999998</v>
      </c>
      <c r="NL27" s="19">
        <v>428.82499999999999</v>
      </c>
      <c r="NM27" s="19">
        <v>448.77</v>
      </c>
      <c r="NN27" s="19">
        <v>443.24599999999998</v>
      </c>
      <c r="NO27" s="19">
        <v>461.04700000000003</v>
      </c>
      <c r="NP27" s="19">
        <v>462.36</v>
      </c>
      <c r="NQ27" s="19">
        <v>451.928</v>
      </c>
      <c r="NR27" s="19">
        <v>458.56400000000002</v>
      </c>
      <c r="NS27" s="19">
        <v>455.351</v>
      </c>
      <c r="NT27" s="19">
        <v>479.74599999999998</v>
      </c>
      <c r="NU27" s="19">
        <v>492.59699999999998</v>
      </c>
      <c r="NV27" s="19">
        <v>496.54700000000003</v>
      </c>
      <c r="NW27" s="19">
        <v>497.68200000000002</v>
      </c>
      <c r="NX27" s="19">
        <v>483.53100000000001</v>
      </c>
      <c r="NY27" s="19">
        <v>469.65100000000001</v>
      </c>
      <c r="NZ27" s="19">
        <v>469.31900000000002</v>
      </c>
      <c r="OA27" s="19">
        <v>467.88900000000001</v>
      </c>
      <c r="OB27" s="19">
        <v>465.10399999999998</v>
      </c>
      <c r="OC27" s="19">
        <v>464.30500000000001</v>
      </c>
      <c r="OD27" s="19">
        <v>459.596</v>
      </c>
      <c r="OE27" s="19">
        <v>454.03699999999998</v>
      </c>
      <c r="OF27" s="19">
        <v>452.05200000000002</v>
      </c>
      <c r="OG27" s="19">
        <v>446.06299999999999</v>
      </c>
      <c r="OH27" s="19">
        <v>444.74900000000002</v>
      </c>
      <c r="OI27" s="19">
        <v>443.34899999999999</v>
      </c>
      <c r="OJ27" s="19">
        <v>456.20699999999999</v>
      </c>
      <c r="OK27" s="19">
        <v>472.41500000000002</v>
      </c>
      <c r="OL27" s="19">
        <v>476.99700000000001</v>
      </c>
      <c r="OM27" s="19">
        <v>473.45100000000002</v>
      </c>
      <c r="ON27" s="19">
        <v>473.7</v>
      </c>
      <c r="OO27" s="19">
        <v>465.57600000000002</v>
      </c>
      <c r="OP27" s="19">
        <v>457.97500000000002</v>
      </c>
      <c r="OQ27" s="19">
        <v>444.39800000000002</v>
      </c>
      <c r="OR27" s="19">
        <v>455.07600000000002</v>
      </c>
      <c r="OS27" s="19">
        <v>447.41399999999999</v>
      </c>
      <c r="OT27" s="19">
        <v>440.54300000000001</v>
      </c>
      <c r="OU27" s="19">
        <v>432.62900000000002</v>
      </c>
      <c r="OV27" s="19">
        <v>427.74599999999998</v>
      </c>
      <c r="OW27" s="19">
        <v>432.23700000000002</v>
      </c>
      <c r="OX27" s="19">
        <v>430.70800000000003</v>
      </c>
      <c r="OY27" s="19">
        <v>429.67899999999997</v>
      </c>
      <c r="OZ27" s="19">
        <v>439.62400000000002</v>
      </c>
      <c r="PA27" s="19">
        <v>420.75400000000002</v>
      </c>
      <c r="PB27" s="19">
        <v>413.714</v>
      </c>
      <c r="PC27" s="19">
        <v>411.24200000000002</v>
      </c>
      <c r="PD27" s="19">
        <v>399.77800000000002</v>
      </c>
      <c r="PE27" s="19">
        <v>394.93900000000002</v>
      </c>
      <c r="PF27" s="19">
        <v>393.38</v>
      </c>
      <c r="PG27" s="19">
        <v>372.21</v>
      </c>
      <c r="PH27" s="19">
        <v>358.94499999999999</v>
      </c>
      <c r="PI27" s="19">
        <v>362.40899999999999</v>
      </c>
      <c r="PJ27" s="19">
        <v>368.99400000000003</v>
      </c>
      <c r="PK27" s="19">
        <v>369.42</v>
      </c>
      <c r="PL27" s="19">
        <v>368.41300000000001</v>
      </c>
      <c r="PM27" s="19">
        <v>372.30599999999998</v>
      </c>
      <c r="PN27" s="19">
        <v>383.42599999999999</v>
      </c>
      <c r="PO27" s="19">
        <v>383.80200000000002</v>
      </c>
      <c r="PP27" s="19">
        <v>403.32900000000001</v>
      </c>
      <c r="PQ27" s="19">
        <v>417.73599999999999</v>
      </c>
      <c r="PR27" s="19">
        <v>406.74</v>
      </c>
      <c r="PS27" s="19">
        <v>404.73899999999998</v>
      </c>
      <c r="PT27" s="19">
        <v>395.7</v>
      </c>
      <c r="PU27" s="19">
        <v>391.05799999999999</v>
      </c>
      <c r="PV27" s="19">
        <v>393.56900000000002</v>
      </c>
      <c r="PW27" s="19">
        <v>388.11900000000003</v>
      </c>
      <c r="PX27" s="19">
        <v>384.11099999999999</v>
      </c>
      <c r="PY27" s="19">
        <v>385.31400000000002</v>
      </c>
      <c r="PZ27" s="19">
        <v>378.37799999999999</v>
      </c>
      <c r="QA27" s="19">
        <v>376.666</v>
      </c>
      <c r="QB27" s="19">
        <v>375.24900000000002</v>
      </c>
      <c r="QC27" s="19">
        <v>363.97399999999999</v>
      </c>
      <c r="QD27" s="19">
        <v>364.58699999999999</v>
      </c>
      <c r="QE27" s="19">
        <v>360.73700000000002</v>
      </c>
      <c r="QF27" s="19">
        <v>353.34300000000002</v>
      </c>
      <c r="QG27" s="19">
        <v>350.90100000000001</v>
      </c>
      <c r="QH27" s="19">
        <v>350.48899999999998</v>
      </c>
      <c r="QI27" s="19">
        <v>354.52800000000002</v>
      </c>
      <c r="QJ27" s="19">
        <v>349.71899999999999</v>
      </c>
      <c r="QK27" s="19">
        <v>351.90300000000002</v>
      </c>
      <c r="QL27" s="19">
        <v>344.90300000000002</v>
      </c>
      <c r="QM27" s="19">
        <v>345.31200000000001</v>
      </c>
      <c r="QN27" s="19">
        <v>347.15499999999997</v>
      </c>
      <c r="QO27" s="19">
        <v>339.255</v>
      </c>
      <c r="QP27" s="19">
        <v>333.86900000000003</v>
      </c>
      <c r="QQ27" s="19">
        <v>332.35899999999998</v>
      </c>
      <c r="QR27" s="19">
        <v>330.74700000000001</v>
      </c>
      <c r="QS27" s="19">
        <v>330.58100000000002</v>
      </c>
      <c r="QT27" s="19">
        <v>329.68900000000002</v>
      </c>
      <c r="QU27" s="19">
        <v>326.83300000000003</v>
      </c>
      <c r="QV27" s="19">
        <v>332.20100000000002</v>
      </c>
      <c r="QW27" s="19">
        <v>336.75700000000001</v>
      </c>
      <c r="QX27" s="19">
        <v>333.98599999999999</v>
      </c>
      <c r="QY27" s="19">
        <v>339.99400000000003</v>
      </c>
      <c r="QZ27" s="19">
        <v>355.90899999999999</v>
      </c>
      <c r="RA27" s="19">
        <v>364.04500000000002</v>
      </c>
      <c r="RB27" s="19">
        <v>365.47300000000001</v>
      </c>
      <c r="RC27" s="19">
        <v>368.56599999999997</v>
      </c>
      <c r="RD27" s="19">
        <v>371.65600000000001</v>
      </c>
      <c r="RE27" s="19">
        <v>369.411</v>
      </c>
      <c r="RF27" s="19">
        <v>365.221</v>
      </c>
      <c r="RG27" s="19">
        <v>361.935</v>
      </c>
      <c r="RH27" s="19">
        <v>363.12200000000001</v>
      </c>
      <c r="RI27" s="19">
        <v>365.62599999999998</v>
      </c>
      <c r="RJ27" s="19">
        <v>366.57100000000003</v>
      </c>
      <c r="RK27" s="19">
        <v>364.42099999999999</v>
      </c>
      <c r="RL27" s="19">
        <v>360.86700000000002</v>
      </c>
      <c r="RM27" s="19">
        <v>362.11599999999999</v>
      </c>
      <c r="RN27" s="19">
        <v>369.27199999999999</v>
      </c>
      <c r="RO27" s="19">
        <v>369.73</v>
      </c>
      <c r="RP27" s="19">
        <v>369.77</v>
      </c>
      <c r="RQ27" s="19">
        <v>367.59500000000003</v>
      </c>
      <c r="RR27" s="19">
        <v>363.09300000000002</v>
      </c>
      <c r="RS27" s="19">
        <v>362.96499999999997</v>
      </c>
      <c r="RT27" s="19">
        <v>355.00200000000001</v>
      </c>
      <c r="RU27" s="19">
        <v>346.34100000000001</v>
      </c>
      <c r="RV27" s="19">
        <v>343.60300000000001</v>
      </c>
      <c r="RW27" s="19">
        <v>342.041</v>
      </c>
      <c r="RX27" s="19">
        <v>344.18299999999999</v>
      </c>
      <c r="RY27" s="19">
        <v>342.548</v>
      </c>
      <c r="RZ27" s="19">
        <v>336.09399999999999</v>
      </c>
      <c r="SA27" s="19">
        <v>330.50799999999998</v>
      </c>
      <c r="SB27" s="19">
        <v>332.74299999999999</v>
      </c>
      <c r="SC27" s="19">
        <v>334.45699999999999</v>
      </c>
      <c r="SD27" s="19">
        <v>333.31299999999999</v>
      </c>
      <c r="SE27" s="19">
        <v>333.38</v>
      </c>
      <c r="SF27" s="19">
        <v>353.47899999999998</v>
      </c>
      <c r="SG27" s="19">
        <v>353.87799999999999</v>
      </c>
      <c r="SH27" s="19">
        <v>354.56900000000002</v>
      </c>
      <c r="SI27" s="19">
        <v>357.26799999999997</v>
      </c>
      <c r="SJ27" s="19">
        <v>354.721</v>
      </c>
      <c r="SK27" s="19">
        <v>353.85899999999998</v>
      </c>
      <c r="SL27" s="19">
        <v>353.02499999999998</v>
      </c>
      <c r="SM27" s="19">
        <v>349.911</v>
      </c>
      <c r="SN27" s="19">
        <v>350.72500000000002</v>
      </c>
      <c r="SO27" s="19">
        <v>351.71899999999999</v>
      </c>
      <c r="SP27" s="19">
        <v>352.19499999999999</v>
      </c>
      <c r="SQ27" s="19">
        <v>340.07100000000003</v>
      </c>
      <c r="SR27" s="19">
        <v>341.072</v>
      </c>
      <c r="SS27" s="19">
        <v>346.56599999999997</v>
      </c>
      <c r="ST27" s="19">
        <v>352.82400000000001</v>
      </c>
      <c r="SU27" s="19">
        <v>362.41500000000002</v>
      </c>
      <c r="SV27" s="2">
        <v>366.10700000000003</v>
      </c>
    </row>
    <row r="28" spans="1:516" s="2" customFormat="1" x14ac:dyDescent="0.25">
      <c r="A28" s="2">
        <f t="shared" si="8"/>
        <v>4</v>
      </c>
      <c r="B28" s="15" t="s">
        <v>1099</v>
      </c>
      <c r="C28" s="2">
        <f ca="1">_xlfn.XMATCH(B28,tkrBbg!L:L)</f>
        <v>145</v>
      </c>
      <c r="D28" s="2" t="str" cm="1">
        <f t="array" aca="1" ref="D28" ca="1">INDEX(tkrBbg!E:E,C28)</f>
        <v>EK131372 Corp</v>
      </c>
      <c r="E28" s="18" cm="1">
        <f t="array" aca="1" ref="E28" ca="1">_xll.BDP(D28,E$24)*1</f>
        <v>46105</v>
      </c>
      <c r="F28" s="19">
        <f ca="1">_xll.BDH(D28,$B$22,"-2AY",,"Dates=H","Fill=C","Sort=R","Dir=H","cols=511;rows=1")</f>
        <v>399.74</v>
      </c>
      <c r="G28" s="19">
        <v>399.31099999999998</v>
      </c>
      <c r="H28" s="19">
        <v>405.49799999999999</v>
      </c>
      <c r="I28" s="19">
        <v>410.18299999999999</v>
      </c>
      <c r="J28" s="19">
        <v>410.97</v>
      </c>
      <c r="K28" s="19">
        <v>409.6</v>
      </c>
      <c r="L28" s="19">
        <v>405.14100000000002</v>
      </c>
      <c r="M28" s="19">
        <v>399.54899999999998</v>
      </c>
      <c r="N28" s="19">
        <v>408.15899999999999</v>
      </c>
      <c r="O28" s="19">
        <v>396.26900000000001</v>
      </c>
      <c r="P28" s="19">
        <v>394.86500000000001</v>
      </c>
      <c r="Q28" s="19">
        <v>379.37799999999999</v>
      </c>
      <c r="R28" s="19">
        <v>366.19400000000002</v>
      </c>
      <c r="S28" s="19">
        <v>383.5</v>
      </c>
      <c r="T28" s="19">
        <v>376.154</v>
      </c>
      <c r="U28" s="19">
        <v>386.49900000000002</v>
      </c>
      <c r="V28" s="19">
        <v>353.07900000000001</v>
      </c>
      <c r="W28" s="19">
        <v>332.05200000000002</v>
      </c>
      <c r="X28" s="19">
        <v>306.81900000000002</v>
      </c>
      <c r="Y28" s="19">
        <v>321.88499999999999</v>
      </c>
      <c r="Z28" s="19">
        <v>361.7</v>
      </c>
      <c r="AA28" s="19">
        <v>375.274</v>
      </c>
      <c r="AB28" s="19">
        <v>400.57299999999998</v>
      </c>
      <c r="AC28" s="19">
        <v>406.29899999999998</v>
      </c>
      <c r="AD28" s="19">
        <v>404.68099999999998</v>
      </c>
      <c r="AE28" s="19">
        <v>396.82900000000001</v>
      </c>
      <c r="AF28" s="19">
        <v>395.87799999999999</v>
      </c>
      <c r="AG28" s="19">
        <v>408.774</v>
      </c>
      <c r="AH28" s="19">
        <v>427.00599999999997</v>
      </c>
      <c r="AI28" s="19">
        <v>426.57299999999998</v>
      </c>
      <c r="AJ28" s="19">
        <v>425.56599999999997</v>
      </c>
      <c r="AK28" s="19">
        <v>429.488</v>
      </c>
      <c r="AL28" s="19">
        <v>439.93900000000002</v>
      </c>
      <c r="AM28" s="19">
        <v>460.59300000000002</v>
      </c>
      <c r="AN28" s="19">
        <v>473.07100000000003</v>
      </c>
      <c r="AO28" s="19">
        <v>475.01</v>
      </c>
      <c r="AP28" s="19">
        <v>467.82499999999999</v>
      </c>
      <c r="AQ28" s="19">
        <v>465.245</v>
      </c>
      <c r="AR28" s="19">
        <v>467.89</v>
      </c>
      <c r="AS28" s="19">
        <v>475.10700000000003</v>
      </c>
      <c r="AT28" s="19">
        <v>479.15699999999998</v>
      </c>
      <c r="AU28" s="19">
        <v>479.96800000000002</v>
      </c>
      <c r="AV28" s="19">
        <v>485.92</v>
      </c>
      <c r="AW28" s="19">
        <v>490.471</v>
      </c>
      <c r="AX28" s="19">
        <v>459.56900000000002</v>
      </c>
      <c r="AY28" s="19">
        <v>445.67599999999999</v>
      </c>
      <c r="AZ28" s="19">
        <v>432.40899999999999</v>
      </c>
      <c r="BA28" s="19">
        <v>421.57100000000003</v>
      </c>
      <c r="BB28" s="19">
        <v>444.84800000000001</v>
      </c>
      <c r="BC28" s="19">
        <v>455.6</v>
      </c>
      <c r="BD28" s="19">
        <v>499.10399999999998</v>
      </c>
      <c r="BE28" s="19">
        <v>508.315</v>
      </c>
      <c r="BF28" s="19">
        <v>490.39</v>
      </c>
      <c r="BG28" s="19">
        <v>480.71699999999998</v>
      </c>
      <c r="BH28" s="19">
        <v>473.01799999999997</v>
      </c>
      <c r="BI28" s="19">
        <v>440.50400000000002</v>
      </c>
      <c r="BJ28" s="19">
        <v>419.9</v>
      </c>
      <c r="BK28" s="19">
        <v>473.81299999999999</v>
      </c>
      <c r="BL28" s="19">
        <v>528.87900000000002</v>
      </c>
      <c r="BM28" s="19">
        <v>554.18299999999999</v>
      </c>
      <c r="BN28" s="19">
        <v>616.01700000000005</v>
      </c>
      <c r="BO28" s="19">
        <v>621.42100000000005</v>
      </c>
      <c r="BP28" s="19">
        <v>613.98599999999999</v>
      </c>
      <c r="BQ28" s="19">
        <v>594.83000000000004</v>
      </c>
      <c r="BR28" s="19">
        <v>586.673</v>
      </c>
      <c r="BS28" s="19">
        <v>582.84900000000005</v>
      </c>
      <c r="BT28" s="19">
        <v>537.12099999999998</v>
      </c>
      <c r="BU28" s="19">
        <v>493.00400000000002</v>
      </c>
      <c r="BV28" s="19">
        <v>487.56700000000001</v>
      </c>
      <c r="BW28" s="19">
        <v>615.75300000000004</v>
      </c>
      <c r="BX28" s="19">
        <v>661.47799999999995</v>
      </c>
      <c r="BY28" s="19">
        <v>644.16300000000001</v>
      </c>
      <c r="BZ28" s="19">
        <v>736.48</v>
      </c>
      <c r="CA28" s="19">
        <v>740.32</v>
      </c>
      <c r="CB28" s="19">
        <v>663.37</v>
      </c>
      <c r="CC28" s="19">
        <v>563.53899999999999</v>
      </c>
      <c r="CD28" s="19">
        <v>474.57100000000003</v>
      </c>
      <c r="CE28" s="19">
        <v>463.416</v>
      </c>
      <c r="CF28" s="19">
        <v>378.38499999999999</v>
      </c>
      <c r="CG28" s="19">
        <v>369.33100000000002</v>
      </c>
      <c r="CH28" s="19">
        <v>385.8</v>
      </c>
      <c r="CI28" s="19">
        <v>330.85199999999998</v>
      </c>
      <c r="CJ28" s="19">
        <v>296.83699999999999</v>
      </c>
      <c r="CK28" s="19">
        <v>282.923</v>
      </c>
      <c r="CL28" s="19">
        <v>289.89499999999998</v>
      </c>
      <c r="CM28" s="19">
        <v>317.565</v>
      </c>
      <c r="CN28" s="19">
        <v>320.30700000000002</v>
      </c>
      <c r="CO28" s="19">
        <v>290.17099999999999</v>
      </c>
      <c r="CP28" s="19">
        <v>271.44499999999999</v>
      </c>
      <c r="CQ28" s="19">
        <v>266.154</v>
      </c>
      <c r="CR28" s="19">
        <v>261.79599999999999</v>
      </c>
      <c r="CS28" s="19">
        <v>240.77699999999999</v>
      </c>
      <c r="CT28" s="19">
        <v>242.24799999999999</v>
      </c>
      <c r="CU28" s="19">
        <v>243.08099999999999</v>
      </c>
      <c r="CV28" s="19">
        <v>245.11099999999999</v>
      </c>
      <c r="CW28" s="19">
        <v>243.54499999999999</v>
      </c>
      <c r="CX28" s="19">
        <v>244.47399999999999</v>
      </c>
      <c r="CY28" s="19">
        <v>244.5</v>
      </c>
      <c r="CZ28" s="19">
        <v>244.25299999999999</v>
      </c>
      <c r="DA28" s="19">
        <v>247.077</v>
      </c>
      <c r="DB28" s="19">
        <v>248.03299999999999</v>
      </c>
      <c r="DC28" s="19">
        <v>243.58</v>
      </c>
      <c r="DD28" s="19">
        <v>240.05</v>
      </c>
      <c r="DE28" s="19">
        <v>242.476</v>
      </c>
      <c r="DF28" s="19">
        <v>252.31200000000001</v>
      </c>
      <c r="DG28" s="19">
        <v>260.029</v>
      </c>
      <c r="DH28" s="19">
        <v>257.827</v>
      </c>
      <c r="DI28" s="19">
        <v>254.50200000000001</v>
      </c>
      <c r="DJ28" s="19">
        <v>248.48500000000001</v>
      </c>
      <c r="DK28" s="19">
        <v>250.56399999999999</v>
      </c>
      <c r="DL28" s="19">
        <v>253.12299999999999</v>
      </c>
      <c r="DM28" s="19">
        <v>241.482</v>
      </c>
      <c r="DN28" s="19">
        <v>237.45599999999999</v>
      </c>
      <c r="DO28" s="19">
        <v>230.363</v>
      </c>
      <c r="DP28" s="19">
        <v>229.953</v>
      </c>
      <c r="DQ28" s="19">
        <v>226.89500000000001</v>
      </c>
      <c r="DR28" s="19">
        <v>228.75299999999999</v>
      </c>
      <c r="DS28" s="19">
        <v>234.22300000000001</v>
      </c>
      <c r="DT28" s="19">
        <v>236.97800000000001</v>
      </c>
      <c r="DU28" s="19">
        <v>234.833</v>
      </c>
      <c r="DV28" s="19">
        <v>232.809</v>
      </c>
      <c r="DW28" s="19">
        <v>234.84100000000001</v>
      </c>
      <c r="DX28" s="19">
        <v>234.4</v>
      </c>
      <c r="DY28" s="19">
        <v>241.583</v>
      </c>
      <c r="DZ28" s="19">
        <v>237.881</v>
      </c>
      <c r="EA28" s="19">
        <v>232.59399999999999</v>
      </c>
      <c r="EB28" s="19">
        <v>228.714</v>
      </c>
      <c r="EC28" s="19">
        <v>221.82599999999999</v>
      </c>
      <c r="ED28" s="19">
        <v>220.102</v>
      </c>
      <c r="EE28" s="19">
        <v>218.12899999999999</v>
      </c>
      <c r="EF28" s="19">
        <v>222.54</v>
      </c>
      <c r="EG28" s="19">
        <v>222.339</v>
      </c>
      <c r="EH28" s="19">
        <v>222.92</v>
      </c>
      <c r="EI28" s="19">
        <v>224.03700000000001</v>
      </c>
      <c r="EJ28" s="19">
        <v>223.96899999999999</v>
      </c>
      <c r="EK28" s="19">
        <v>225.90600000000001</v>
      </c>
      <c r="EL28" s="19">
        <v>228.77199999999999</v>
      </c>
      <c r="EM28" s="19">
        <v>229.648</v>
      </c>
      <c r="EN28" s="19">
        <v>231.02199999999999</v>
      </c>
      <c r="EO28" s="19">
        <v>232.87899999999999</v>
      </c>
      <c r="EP28" s="19">
        <v>235.19499999999999</v>
      </c>
      <c r="EQ28" s="19">
        <v>232.32499999999999</v>
      </c>
      <c r="ER28" s="19">
        <v>234.98</v>
      </c>
      <c r="ES28" s="19">
        <v>241.46899999999999</v>
      </c>
      <c r="ET28" s="19">
        <v>247.11600000000001</v>
      </c>
      <c r="EU28" s="19">
        <v>255.68700000000001</v>
      </c>
      <c r="EV28" s="19">
        <v>257.75799999999998</v>
      </c>
      <c r="EW28" s="19">
        <v>250.16200000000001</v>
      </c>
      <c r="EX28" s="19">
        <v>255.34899999999999</v>
      </c>
      <c r="EY28" s="19">
        <v>255.73</v>
      </c>
      <c r="EZ28" s="19">
        <v>254.37899999999999</v>
      </c>
      <c r="FA28" s="19">
        <v>254.619</v>
      </c>
      <c r="FB28" s="19">
        <v>259.036</v>
      </c>
      <c r="FC28" s="19">
        <v>271.36099999999999</v>
      </c>
      <c r="FD28" s="19">
        <v>274.02800000000002</v>
      </c>
      <c r="FE28" s="19">
        <v>275.07400000000001</v>
      </c>
      <c r="FF28" s="19">
        <v>270.44299999999998</v>
      </c>
      <c r="FG28" s="19">
        <v>269.81700000000001</v>
      </c>
      <c r="FH28" s="19">
        <v>269.964</v>
      </c>
      <c r="FI28" s="19">
        <v>271.70999999999998</v>
      </c>
      <c r="FJ28" s="19">
        <v>269.98599999999999</v>
      </c>
      <c r="FK28" s="19">
        <v>266.42500000000001</v>
      </c>
      <c r="FL28" s="19">
        <v>266.50900000000001</v>
      </c>
      <c r="FM28" s="19">
        <v>262.31599999999997</v>
      </c>
      <c r="FN28" s="19">
        <v>257.55099999999999</v>
      </c>
      <c r="FO28" s="19">
        <v>257.26900000000001</v>
      </c>
      <c r="FP28" s="19">
        <v>253.75</v>
      </c>
      <c r="FQ28" s="19">
        <v>263.06299999999999</v>
      </c>
      <c r="FR28" s="19">
        <v>275.971</v>
      </c>
      <c r="FS28" s="19">
        <v>277.31200000000001</v>
      </c>
      <c r="FT28" s="19">
        <v>273.798</v>
      </c>
      <c r="FU28" s="19">
        <v>269.19</v>
      </c>
      <c r="FV28" s="19">
        <v>264.43900000000002</v>
      </c>
      <c r="FW28" s="19">
        <v>267.92</v>
      </c>
      <c r="FX28" s="19">
        <v>272.43700000000001</v>
      </c>
      <c r="FY28" s="19">
        <v>275.66199999999998</v>
      </c>
      <c r="FZ28" s="19">
        <v>276.13400000000001</v>
      </c>
      <c r="GA28" s="19">
        <v>276.887</v>
      </c>
      <c r="GB28" s="19">
        <v>286.05</v>
      </c>
      <c r="GC28" s="19">
        <v>287.05099999999999</v>
      </c>
      <c r="GD28" s="19">
        <v>289.80099999999999</v>
      </c>
      <c r="GE28" s="19">
        <v>294.68</v>
      </c>
      <c r="GF28" s="19">
        <v>299.72800000000001</v>
      </c>
      <c r="GG28" s="19">
        <v>300.84500000000003</v>
      </c>
      <c r="GH28" s="19">
        <v>309.43900000000002</v>
      </c>
      <c r="GI28" s="19">
        <v>313.709</v>
      </c>
      <c r="GJ28" s="19">
        <v>315.36200000000002</v>
      </c>
      <c r="GK28" s="19">
        <v>306.23599999999999</v>
      </c>
      <c r="GL28" s="19">
        <v>306.14100000000002</v>
      </c>
      <c r="GM28" s="19">
        <v>311.88099999999997</v>
      </c>
      <c r="GN28" s="19">
        <v>308.26400000000001</v>
      </c>
      <c r="GO28" s="19">
        <v>302.32100000000003</v>
      </c>
      <c r="GP28" s="19">
        <v>306.37</v>
      </c>
      <c r="GQ28" s="19">
        <v>307.8</v>
      </c>
      <c r="GR28" s="19">
        <v>310.89400000000001</v>
      </c>
      <c r="GS28" s="19">
        <v>312.89600000000002</v>
      </c>
      <c r="GT28" s="19">
        <v>313.16199999999998</v>
      </c>
      <c r="GU28" s="19">
        <v>312.63900000000001</v>
      </c>
      <c r="GV28" s="19">
        <v>309.553</v>
      </c>
      <c r="GW28" s="19">
        <v>316.452</v>
      </c>
      <c r="GX28" s="19">
        <v>313.73899999999998</v>
      </c>
      <c r="GY28" s="19">
        <v>306.41199999999998</v>
      </c>
      <c r="GZ28" s="19">
        <v>299.95400000000001</v>
      </c>
      <c r="HA28" s="19">
        <v>295.07600000000002</v>
      </c>
      <c r="HB28" s="19">
        <v>300.52</v>
      </c>
      <c r="HC28" s="19">
        <v>332.08199999999999</v>
      </c>
      <c r="HD28" s="19">
        <v>329.81599999999997</v>
      </c>
      <c r="HE28" s="19">
        <v>324.596</v>
      </c>
      <c r="HF28" s="19">
        <v>323.29599999999999</v>
      </c>
      <c r="HG28" s="19">
        <v>316.59399999999999</v>
      </c>
      <c r="HH28" s="19">
        <v>327.9</v>
      </c>
      <c r="HI28" s="19">
        <v>331.25799999999998</v>
      </c>
      <c r="HJ28" s="19">
        <v>328.38900000000001</v>
      </c>
      <c r="HK28" s="19">
        <v>328.476</v>
      </c>
      <c r="HL28" s="19">
        <v>331.83199999999999</v>
      </c>
      <c r="HM28" s="19">
        <v>335.81599999999997</v>
      </c>
      <c r="HN28" s="19">
        <v>331.32400000000001</v>
      </c>
      <c r="HO28" s="19">
        <v>327.36599999999999</v>
      </c>
      <c r="HP28" s="19">
        <v>327.79700000000003</v>
      </c>
      <c r="HQ28" s="19">
        <v>324.14400000000001</v>
      </c>
      <c r="HR28" s="19">
        <v>332.745</v>
      </c>
      <c r="HS28" s="19">
        <v>343.91500000000002</v>
      </c>
      <c r="HT28" s="19">
        <v>348.18</v>
      </c>
      <c r="HU28" s="19">
        <v>361.31700000000001</v>
      </c>
      <c r="HV28" s="19">
        <v>364.613</v>
      </c>
      <c r="HW28" s="19">
        <v>346.17399999999998</v>
      </c>
      <c r="HX28" s="19">
        <v>333.28800000000001</v>
      </c>
      <c r="HY28" s="19">
        <v>325.20800000000003</v>
      </c>
      <c r="HZ28" s="19">
        <v>327.79399999999998</v>
      </c>
      <c r="IA28" s="19">
        <v>328.42899999999997</v>
      </c>
      <c r="IB28" s="19">
        <v>338.30900000000003</v>
      </c>
      <c r="IC28" s="19">
        <v>341.327</v>
      </c>
      <c r="ID28" s="19">
        <v>353.541</v>
      </c>
      <c r="IE28" s="19">
        <v>338.26400000000001</v>
      </c>
      <c r="IF28" s="19">
        <v>321.87099999999998</v>
      </c>
      <c r="IG28" s="19">
        <v>317.10399999999998</v>
      </c>
      <c r="IH28" s="19">
        <v>315.077</v>
      </c>
      <c r="II28" s="19">
        <v>298.90199999999999</v>
      </c>
      <c r="IJ28" s="19">
        <v>294.238</v>
      </c>
      <c r="IK28" s="19">
        <v>289.22300000000001</v>
      </c>
      <c r="IL28" s="19">
        <v>308.05</v>
      </c>
      <c r="IM28" s="19">
        <v>317.92700000000002</v>
      </c>
      <c r="IN28" s="19">
        <v>322.25799999999998</v>
      </c>
      <c r="IO28" s="19">
        <v>320.36799999999999</v>
      </c>
      <c r="IP28" s="19">
        <v>320.80399999999997</v>
      </c>
      <c r="IQ28" s="19">
        <v>309.64800000000002</v>
      </c>
      <c r="IR28" s="19">
        <v>299.22399999999999</v>
      </c>
      <c r="IS28" s="19">
        <v>299.38200000000001</v>
      </c>
      <c r="IT28" s="19">
        <v>298.62900000000002</v>
      </c>
      <c r="IU28" s="19">
        <v>298.70499999999998</v>
      </c>
      <c r="IV28" s="19">
        <v>310.94799999999998</v>
      </c>
      <c r="IW28" s="19">
        <v>315.88</v>
      </c>
      <c r="IX28" s="19">
        <v>306.988</v>
      </c>
      <c r="IY28" s="19">
        <v>288.28899999999999</v>
      </c>
      <c r="IZ28" s="19">
        <v>284.72300000000001</v>
      </c>
      <c r="JA28" s="19">
        <v>290.76799999999997</v>
      </c>
      <c r="JB28" s="19">
        <v>294.02100000000002</v>
      </c>
      <c r="JC28" s="19">
        <v>295.19099999999997</v>
      </c>
      <c r="JD28" s="19">
        <v>307.59800000000001</v>
      </c>
      <c r="JE28" s="19">
        <v>313.75700000000001</v>
      </c>
      <c r="JF28" s="19">
        <v>313.83699999999999</v>
      </c>
      <c r="JG28" s="19">
        <v>313.75200000000001</v>
      </c>
      <c r="JH28" s="19">
        <v>307.67</v>
      </c>
      <c r="JI28" s="19">
        <v>300.44</v>
      </c>
      <c r="JJ28" s="19">
        <v>293.15300000000002</v>
      </c>
      <c r="JK28" s="19">
        <v>295.98399999999998</v>
      </c>
      <c r="JL28" s="19">
        <v>312.36500000000001</v>
      </c>
      <c r="JM28" s="19">
        <v>331.48</v>
      </c>
      <c r="JN28" s="19">
        <v>334.291</v>
      </c>
      <c r="JO28" s="19">
        <v>333.81400000000002</v>
      </c>
      <c r="JP28" s="19">
        <v>335.036</v>
      </c>
      <c r="JQ28" s="19">
        <v>324.90300000000002</v>
      </c>
      <c r="JR28" s="19">
        <v>333.65499999999997</v>
      </c>
      <c r="JS28" s="19">
        <v>341.87700000000001</v>
      </c>
      <c r="JT28" s="19">
        <v>340.43099999999998</v>
      </c>
      <c r="JU28" s="19">
        <v>345.78699999999998</v>
      </c>
      <c r="JV28" s="19">
        <v>352.63</v>
      </c>
      <c r="JW28" s="19">
        <v>364.43099999999998</v>
      </c>
      <c r="JX28" s="19">
        <v>362.339</v>
      </c>
      <c r="JY28" s="19">
        <v>356.81</v>
      </c>
      <c r="JZ28" s="19">
        <v>359.47500000000002</v>
      </c>
      <c r="KA28" s="19">
        <v>356.113</v>
      </c>
      <c r="KB28" s="19">
        <v>357.05200000000002</v>
      </c>
      <c r="KC28" s="19">
        <v>356.45100000000002</v>
      </c>
      <c r="KD28" s="19">
        <v>357.18799999999999</v>
      </c>
      <c r="KE28" s="19">
        <v>344.43</v>
      </c>
      <c r="KF28" s="19">
        <v>333.35899999999998</v>
      </c>
      <c r="KG28" s="19">
        <v>328.61799999999999</v>
      </c>
      <c r="KH28" s="19">
        <v>328.35899999999998</v>
      </c>
      <c r="KI28" s="19">
        <v>326.13099999999997</v>
      </c>
      <c r="KJ28" s="19">
        <v>336.01499999999999</v>
      </c>
      <c r="KK28" s="19">
        <v>339.49299999999999</v>
      </c>
      <c r="KL28" s="19">
        <v>340.48500000000001</v>
      </c>
      <c r="KM28" s="19">
        <v>333.54500000000002</v>
      </c>
      <c r="KN28" s="19">
        <v>340.01600000000002</v>
      </c>
      <c r="KO28" s="19">
        <v>333.67500000000001</v>
      </c>
      <c r="KP28" s="19">
        <v>321.11799999999999</v>
      </c>
      <c r="KQ28" s="19">
        <v>305.54500000000002</v>
      </c>
      <c r="KR28" s="19">
        <v>304.70499999999998</v>
      </c>
      <c r="KS28" s="19">
        <v>305.274</v>
      </c>
      <c r="KT28" s="19">
        <v>316.47500000000002</v>
      </c>
      <c r="KU28" s="19">
        <v>318.77199999999999</v>
      </c>
      <c r="KV28" s="19">
        <v>319.11399999999998</v>
      </c>
      <c r="KW28" s="19">
        <v>315.41000000000003</v>
      </c>
      <c r="KX28" s="19">
        <v>312.51900000000001</v>
      </c>
      <c r="KY28" s="19">
        <v>311.572</v>
      </c>
      <c r="KZ28" s="19">
        <v>313.13600000000002</v>
      </c>
      <c r="LA28" s="19">
        <v>308.50299999999999</v>
      </c>
      <c r="LB28" s="19">
        <v>309.21199999999999</v>
      </c>
      <c r="LC28" s="19">
        <v>313.24700000000001</v>
      </c>
      <c r="LD28" s="19">
        <v>319.58600000000001</v>
      </c>
      <c r="LE28" s="19">
        <v>335.39600000000002</v>
      </c>
      <c r="LF28" s="19">
        <v>347.452</v>
      </c>
      <c r="LG28" s="19">
        <v>348.988</v>
      </c>
      <c r="LH28" s="19">
        <v>348.46800000000002</v>
      </c>
      <c r="LI28" s="19">
        <v>341.03100000000001</v>
      </c>
      <c r="LJ28" s="19">
        <v>340.41</v>
      </c>
      <c r="LK28" s="19">
        <v>339.185</v>
      </c>
      <c r="LL28" s="19">
        <v>345.13299999999998</v>
      </c>
      <c r="LM28" s="19">
        <v>345.483</v>
      </c>
      <c r="LN28" s="19">
        <v>362.49799999999999</v>
      </c>
      <c r="LO28" s="19">
        <v>370.041</v>
      </c>
      <c r="LP28" s="19">
        <v>375.21600000000001</v>
      </c>
      <c r="LQ28" s="19">
        <v>375.274</v>
      </c>
      <c r="LR28" s="19">
        <v>386.57100000000003</v>
      </c>
      <c r="LS28" s="19">
        <v>379.83800000000002</v>
      </c>
      <c r="LT28" s="19">
        <v>377.59899999999999</v>
      </c>
      <c r="LU28" s="19">
        <v>366.96300000000002</v>
      </c>
      <c r="LV28" s="19">
        <v>355.13900000000001</v>
      </c>
      <c r="LW28" s="19">
        <v>361.09899999999999</v>
      </c>
      <c r="LX28" s="19">
        <v>362.76299999999998</v>
      </c>
      <c r="LY28" s="19">
        <v>356.10899999999998</v>
      </c>
      <c r="LZ28" s="19">
        <v>367.06700000000001</v>
      </c>
      <c r="MA28" s="19">
        <v>377.54500000000002</v>
      </c>
      <c r="MB28" s="19">
        <v>393.43599999999998</v>
      </c>
      <c r="MC28" s="19">
        <v>399.18299999999999</v>
      </c>
      <c r="MD28" s="19">
        <v>393.16399999999999</v>
      </c>
      <c r="ME28" s="19">
        <v>381.20499999999998</v>
      </c>
      <c r="MF28" s="19">
        <v>374.14</v>
      </c>
      <c r="MG28" s="19">
        <v>374.71800000000002</v>
      </c>
      <c r="MH28" s="19">
        <v>373.625</v>
      </c>
      <c r="MI28" s="19">
        <v>368.51</v>
      </c>
      <c r="MJ28" s="19">
        <v>371.78</v>
      </c>
      <c r="MK28" s="19">
        <v>380.89100000000002</v>
      </c>
      <c r="ML28" s="19">
        <v>391.23500000000001</v>
      </c>
      <c r="MM28" s="19">
        <v>403.76400000000001</v>
      </c>
      <c r="MN28" s="19">
        <v>400.28699999999998</v>
      </c>
      <c r="MO28" s="19">
        <v>393.733</v>
      </c>
      <c r="MP28" s="19">
        <v>390.30399999999997</v>
      </c>
      <c r="MQ28" s="19">
        <v>391.721</v>
      </c>
      <c r="MR28" s="19">
        <v>393.577</v>
      </c>
      <c r="MS28" s="19">
        <v>387.42599999999999</v>
      </c>
      <c r="MT28" s="19">
        <v>385.37299999999999</v>
      </c>
      <c r="MU28" s="19">
        <v>393.47</v>
      </c>
      <c r="MV28" s="19">
        <v>409.57</v>
      </c>
      <c r="MW28" s="19">
        <v>412.85599999999999</v>
      </c>
      <c r="MX28" s="19">
        <v>396.98500000000001</v>
      </c>
      <c r="MY28" s="19">
        <v>379.40499999999997</v>
      </c>
      <c r="MZ28" s="19">
        <v>379.678</v>
      </c>
      <c r="NA28" s="19">
        <v>388.63600000000002</v>
      </c>
      <c r="NB28" s="19">
        <v>386.863</v>
      </c>
      <c r="NC28" s="19">
        <v>388.21300000000002</v>
      </c>
      <c r="ND28" s="19">
        <v>400.99900000000002</v>
      </c>
      <c r="NE28" s="19">
        <v>401.19299999999998</v>
      </c>
      <c r="NF28" s="19">
        <v>391.11900000000003</v>
      </c>
      <c r="NG28" s="19">
        <v>388.346</v>
      </c>
      <c r="NH28" s="19">
        <v>395.697</v>
      </c>
      <c r="NI28" s="19">
        <v>391.64</v>
      </c>
      <c r="NJ28" s="19">
        <v>387.22899999999998</v>
      </c>
      <c r="NK28" s="19">
        <v>380.50400000000002</v>
      </c>
      <c r="NL28" s="19">
        <v>387.04199999999997</v>
      </c>
      <c r="NM28" s="19">
        <v>404.77100000000002</v>
      </c>
      <c r="NN28" s="19">
        <v>400.14600000000002</v>
      </c>
      <c r="NO28" s="19">
        <v>417.65199999999999</v>
      </c>
      <c r="NP28" s="19">
        <v>419.22399999999999</v>
      </c>
      <c r="NQ28" s="19">
        <v>408.24299999999999</v>
      </c>
      <c r="NR28" s="19">
        <v>415.51</v>
      </c>
      <c r="NS28" s="19">
        <v>411.91199999999998</v>
      </c>
      <c r="NT28" s="19">
        <v>436.952</v>
      </c>
      <c r="NU28" s="19">
        <v>452.37900000000002</v>
      </c>
      <c r="NV28" s="19">
        <v>455.94600000000003</v>
      </c>
      <c r="NW28" s="19">
        <v>459.37900000000002</v>
      </c>
      <c r="NX28" s="19">
        <v>443.24099999999999</v>
      </c>
      <c r="NY28" s="19">
        <v>431.46699999999998</v>
      </c>
      <c r="NZ28" s="19">
        <v>429.15499999999997</v>
      </c>
      <c r="OA28" s="19">
        <v>428.32799999999997</v>
      </c>
      <c r="OB28" s="19">
        <v>424.84699999999998</v>
      </c>
      <c r="OC28" s="19">
        <v>425.46899999999999</v>
      </c>
      <c r="OD28" s="19">
        <v>422.62700000000001</v>
      </c>
      <c r="OE28" s="19">
        <v>417.64299999999997</v>
      </c>
      <c r="OF28" s="19">
        <v>416.30200000000002</v>
      </c>
      <c r="OG28" s="19">
        <v>410.87700000000001</v>
      </c>
      <c r="OH28" s="19">
        <v>410.12700000000001</v>
      </c>
      <c r="OI28" s="19">
        <v>411.44299999999998</v>
      </c>
      <c r="OJ28" s="19">
        <v>423.00200000000001</v>
      </c>
      <c r="OK28" s="19">
        <v>446.46600000000001</v>
      </c>
      <c r="OL28" s="19">
        <v>450.983</v>
      </c>
      <c r="OM28" s="19">
        <v>448.613</v>
      </c>
      <c r="ON28" s="19">
        <v>450.512</v>
      </c>
      <c r="OO28" s="19">
        <v>442.072</v>
      </c>
      <c r="OP28" s="19">
        <v>432.99700000000001</v>
      </c>
      <c r="OQ28" s="19">
        <v>417.46499999999997</v>
      </c>
      <c r="OR28" s="19">
        <v>427.24900000000002</v>
      </c>
      <c r="OS28" s="19">
        <v>421.76900000000001</v>
      </c>
      <c r="OT28" s="19">
        <v>414.678</v>
      </c>
      <c r="OU28" s="19">
        <v>409.18799999999999</v>
      </c>
      <c r="OV28" s="19">
        <v>406.33</v>
      </c>
      <c r="OW28" s="19">
        <v>412.81799999999998</v>
      </c>
      <c r="OX28" s="19">
        <v>411.108</v>
      </c>
      <c r="OY28" s="19">
        <v>412.154</v>
      </c>
      <c r="OZ28" s="19">
        <v>430.00900000000001</v>
      </c>
      <c r="PA28" s="19">
        <v>409.66899999999998</v>
      </c>
      <c r="PB28" s="19">
        <v>402.87799999999999</v>
      </c>
      <c r="PC28" s="19">
        <v>399.548</v>
      </c>
      <c r="PD28" s="19">
        <v>389.56799999999998</v>
      </c>
      <c r="PE28" s="19">
        <v>384.63299999999998</v>
      </c>
      <c r="PF28" s="19">
        <v>378.91800000000001</v>
      </c>
      <c r="PG28" s="19">
        <v>358.71499999999997</v>
      </c>
      <c r="PH28" s="19">
        <v>346.786</v>
      </c>
      <c r="PI28" s="19">
        <v>351.41699999999997</v>
      </c>
      <c r="PJ28" s="19">
        <v>356.48899999999998</v>
      </c>
      <c r="PK28" s="19">
        <v>356.04500000000002</v>
      </c>
      <c r="PL28" s="19">
        <v>356.233</v>
      </c>
      <c r="PM28" s="19">
        <v>360.77100000000002</v>
      </c>
      <c r="PN28" s="19">
        <v>371.25299999999999</v>
      </c>
      <c r="PO28" s="19">
        <v>376.1</v>
      </c>
      <c r="PP28" s="19">
        <v>380.45499999999998</v>
      </c>
      <c r="PQ28" s="19">
        <v>400.98500000000001</v>
      </c>
      <c r="PR28" s="19">
        <v>387.65600000000001</v>
      </c>
      <c r="PS28" s="19">
        <v>383.88299999999998</v>
      </c>
      <c r="PT28" s="19">
        <v>371.30900000000003</v>
      </c>
      <c r="PU28" s="19">
        <v>364.10899999999998</v>
      </c>
      <c r="PV28" s="19">
        <v>368.50599999999997</v>
      </c>
      <c r="PW28" s="19">
        <v>361.55399999999997</v>
      </c>
      <c r="PX28" s="19">
        <v>358.22199999999998</v>
      </c>
      <c r="PY28" s="19">
        <v>358.839</v>
      </c>
      <c r="PZ28" s="19">
        <v>352.71899999999999</v>
      </c>
      <c r="QA28" s="19">
        <v>350.66500000000002</v>
      </c>
      <c r="QB28" s="19">
        <v>349.58100000000002</v>
      </c>
      <c r="QC28" s="19">
        <v>336.03899999999999</v>
      </c>
      <c r="QD28" s="19">
        <v>335.63</v>
      </c>
      <c r="QE28" s="19">
        <v>333.09199999999998</v>
      </c>
      <c r="QF28" s="19">
        <v>326.17700000000002</v>
      </c>
      <c r="QG28" s="19">
        <v>324.899</v>
      </c>
      <c r="QH28" s="19">
        <v>324.88499999999999</v>
      </c>
      <c r="QI28" s="19">
        <v>330.36799999999999</v>
      </c>
      <c r="QJ28" s="19">
        <v>327.25200000000001</v>
      </c>
      <c r="QK28" s="19">
        <v>328.56599999999997</v>
      </c>
      <c r="QL28" s="19">
        <v>322.42700000000002</v>
      </c>
      <c r="QM28" s="19">
        <v>324.52</v>
      </c>
      <c r="QN28" s="19">
        <v>328.47300000000001</v>
      </c>
      <c r="QO28" s="19">
        <v>314.48399999999998</v>
      </c>
      <c r="QP28" s="19">
        <v>313.06</v>
      </c>
      <c r="QQ28" s="19">
        <v>311.25599999999997</v>
      </c>
      <c r="QR28" s="19">
        <v>310.37200000000001</v>
      </c>
      <c r="QS28" s="19">
        <v>308.94799999999998</v>
      </c>
      <c r="QT28" s="19">
        <v>308.74400000000003</v>
      </c>
      <c r="QU28" s="19">
        <v>307.57</v>
      </c>
      <c r="QV28" s="19">
        <v>313.35599999999999</v>
      </c>
      <c r="QW28" s="19">
        <v>316.23700000000002</v>
      </c>
      <c r="QX28" s="19">
        <v>313.89699999999999</v>
      </c>
      <c r="QY28" s="19">
        <v>319.399</v>
      </c>
      <c r="QZ28" s="19">
        <v>327.85300000000001</v>
      </c>
      <c r="RA28" s="19">
        <v>336.24400000000003</v>
      </c>
      <c r="RB28" s="19">
        <v>335.84899999999999</v>
      </c>
      <c r="RC28" s="19">
        <v>336.78399999999999</v>
      </c>
      <c r="RD28" s="19">
        <v>339.08199999999999</v>
      </c>
      <c r="RE28" s="19">
        <v>337.02</v>
      </c>
      <c r="RF28" s="19">
        <v>331.32299999999998</v>
      </c>
      <c r="RG28" s="19">
        <v>325.46899999999999</v>
      </c>
      <c r="RH28" s="19">
        <v>325.476</v>
      </c>
      <c r="RI28" s="19">
        <v>326.46699999999998</v>
      </c>
      <c r="RJ28" s="19">
        <v>327.54500000000002</v>
      </c>
      <c r="RK28" s="19">
        <v>324.48399999999998</v>
      </c>
      <c r="RL28" s="19">
        <v>320.89299999999997</v>
      </c>
      <c r="RM28" s="19">
        <v>323.19200000000001</v>
      </c>
      <c r="RN28" s="19">
        <v>330.649</v>
      </c>
      <c r="RO28" s="19">
        <v>329.572</v>
      </c>
      <c r="RP28" s="19">
        <v>329.08800000000002</v>
      </c>
      <c r="RQ28" s="19">
        <v>329.23899999999998</v>
      </c>
      <c r="RR28" s="19">
        <v>322.69799999999998</v>
      </c>
      <c r="RS28" s="19">
        <v>321.62799999999999</v>
      </c>
      <c r="RT28" s="19">
        <v>313.97399999999999</v>
      </c>
      <c r="RU28" s="19">
        <v>305.34300000000002</v>
      </c>
      <c r="RV28" s="19">
        <v>303.12900000000002</v>
      </c>
      <c r="RW28" s="19">
        <v>301.26400000000001</v>
      </c>
      <c r="RX28" s="19">
        <v>304.39100000000002</v>
      </c>
      <c r="RY28" s="19">
        <v>302.97800000000001</v>
      </c>
      <c r="RZ28" s="19">
        <v>298.98</v>
      </c>
      <c r="SA28" s="19">
        <v>292.76299999999998</v>
      </c>
      <c r="SB28" s="19">
        <v>296.41899999999998</v>
      </c>
      <c r="SC28" s="19">
        <v>297.66800000000001</v>
      </c>
      <c r="SD28" s="19">
        <v>297.21600000000001</v>
      </c>
      <c r="SE28" s="19">
        <v>298.20499999999998</v>
      </c>
      <c r="SF28" s="19">
        <v>314.33800000000002</v>
      </c>
      <c r="SG28" s="19">
        <v>315.94299999999998</v>
      </c>
      <c r="SH28" s="19">
        <v>317.91199999999998</v>
      </c>
      <c r="SI28" s="19">
        <v>319.78800000000001</v>
      </c>
      <c r="SJ28" s="19">
        <v>318.46899999999999</v>
      </c>
      <c r="SK28" s="19">
        <v>317.82600000000002</v>
      </c>
      <c r="SL28" s="19">
        <v>317.637</v>
      </c>
      <c r="SM28" s="19">
        <v>314.83499999999998</v>
      </c>
      <c r="SN28" s="19">
        <v>316.19099999999997</v>
      </c>
      <c r="SO28" s="19">
        <v>318.01499999999999</v>
      </c>
      <c r="SP28" s="19">
        <v>319.30700000000002</v>
      </c>
      <c r="SQ28" s="19">
        <v>308.21300000000002</v>
      </c>
      <c r="SR28" s="19">
        <v>315.12299999999999</v>
      </c>
      <c r="SS28" s="19">
        <v>319.18099999999998</v>
      </c>
      <c r="ST28" s="19">
        <v>326.93299999999999</v>
      </c>
      <c r="SU28" s="2">
        <v>337.142</v>
      </c>
      <c r="SV28" s="2">
        <v>342.98099999999999</v>
      </c>
    </row>
    <row r="29" spans="1:516" s="2" customFormat="1" x14ac:dyDescent="0.25">
      <c r="A29" s="2">
        <f t="shared" si="8"/>
        <v>5</v>
      </c>
      <c r="B29" s="15" t="s">
        <v>1092</v>
      </c>
      <c r="C29" s="2">
        <f ca="1">_xlfn.XMATCH(B29,tkrBbg!L:L)</f>
        <v>144</v>
      </c>
      <c r="D29" s="2" t="str" cm="1">
        <f t="array" aca="1" ref="D29" ca="1">INDEX(tkrBbg!E:E,C29)</f>
        <v>AT214421 Corp</v>
      </c>
      <c r="E29" s="18" cm="1">
        <f t="array" aca="1" ref="E29" ca="1">_xll.BDP(D29,E$24)*1</f>
        <v>45470</v>
      </c>
      <c r="F29" s="19">
        <f ca="1">_xll.BDH(D29,$B$22,"-2AY",,"Dates=H","Fill=C","Sort=R","Dir=H","cols=511;rows=1")</f>
        <v>389.34100000000001</v>
      </c>
      <c r="G29" s="19">
        <v>387.50700000000001</v>
      </c>
      <c r="H29" s="19">
        <v>393.61799999999999</v>
      </c>
      <c r="I29" s="19">
        <v>397.08100000000002</v>
      </c>
      <c r="J29" s="19">
        <v>400.702</v>
      </c>
      <c r="K29" s="19">
        <v>400.22699999999998</v>
      </c>
      <c r="L29" s="19">
        <v>394.01299999999998</v>
      </c>
      <c r="M29" s="19">
        <v>389.64400000000001</v>
      </c>
      <c r="N29" s="19">
        <v>397.26900000000001</v>
      </c>
      <c r="O29" s="19">
        <v>386.19299999999998</v>
      </c>
      <c r="P29" s="19">
        <v>383.98200000000003</v>
      </c>
      <c r="Q29" s="19">
        <v>365.76400000000001</v>
      </c>
      <c r="R29" s="19">
        <v>350.31400000000002</v>
      </c>
      <c r="S29" s="19">
        <v>368.339</v>
      </c>
      <c r="T29" s="19">
        <v>364.16300000000001</v>
      </c>
      <c r="U29" s="19">
        <v>375.05599999999998</v>
      </c>
      <c r="V29" s="19">
        <v>342.23200000000003</v>
      </c>
      <c r="W29" s="19">
        <v>311.90100000000001</v>
      </c>
      <c r="X29" s="19">
        <v>282.30399999999997</v>
      </c>
      <c r="Y29" s="19">
        <v>299.88799999999998</v>
      </c>
      <c r="Z29" s="19">
        <v>358.21600000000001</v>
      </c>
      <c r="AA29" s="19">
        <v>375.92099999999999</v>
      </c>
      <c r="AB29" s="19">
        <v>403.24799999999999</v>
      </c>
      <c r="AC29" s="19">
        <v>412.89100000000002</v>
      </c>
      <c r="AD29" s="19">
        <v>408.19</v>
      </c>
      <c r="AE29" s="19">
        <v>395.15100000000001</v>
      </c>
      <c r="AF29" s="19">
        <v>391.97</v>
      </c>
      <c r="AG29" s="19">
        <v>408.21</v>
      </c>
      <c r="AH29" s="19">
        <v>430.93700000000001</v>
      </c>
      <c r="AI29" s="19">
        <v>429.14800000000002</v>
      </c>
      <c r="AJ29" s="19">
        <v>426.17599999999999</v>
      </c>
      <c r="AK29" s="19">
        <v>431.673</v>
      </c>
      <c r="AL29" s="19">
        <v>441.03199999999998</v>
      </c>
      <c r="AM29" s="19">
        <v>469.02100000000002</v>
      </c>
      <c r="AN29" s="19">
        <v>483.57299999999998</v>
      </c>
      <c r="AO29" s="19">
        <v>483.375</v>
      </c>
      <c r="AP29" s="19">
        <v>465.97199999999998</v>
      </c>
      <c r="AQ29" s="19">
        <v>464.36399999999998</v>
      </c>
      <c r="AR29" s="19">
        <v>466.78</v>
      </c>
      <c r="AS29" s="19">
        <v>476.43700000000001</v>
      </c>
      <c r="AT29" s="19">
        <v>479.81299999999999</v>
      </c>
      <c r="AU29" s="19">
        <v>481.113</v>
      </c>
      <c r="AV29" s="19">
        <v>490.74</v>
      </c>
      <c r="AW29" s="19">
        <v>494.45499999999998</v>
      </c>
      <c r="AX29" s="19">
        <v>450.82</v>
      </c>
      <c r="AY29" s="19">
        <v>437.89299999999997</v>
      </c>
      <c r="AZ29" s="19">
        <v>418.58</v>
      </c>
      <c r="BA29" s="19">
        <v>403.822</v>
      </c>
      <c r="BB29" s="19">
        <v>427.58</v>
      </c>
      <c r="BC29" s="19">
        <v>439.12400000000002</v>
      </c>
      <c r="BD29" s="19">
        <v>504.59800000000001</v>
      </c>
      <c r="BE29" s="19">
        <v>515.28</v>
      </c>
      <c r="BF29" s="19">
        <v>498.46800000000002</v>
      </c>
      <c r="BG29" s="19">
        <v>476.846</v>
      </c>
      <c r="BH29" s="19">
        <v>458.12200000000001</v>
      </c>
      <c r="BI29" s="19">
        <v>421.86200000000002</v>
      </c>
      <c r="BJ29" s="19">
        <v>393.25900000000001</v>
      </c>
      <c r="BK29" s="19">
        <v>462.60199999999998</v>
      </c>
      <c r="BL29" s="19">
        <v>547.15499999999997</v>
      </c>
      <c r="BM29" s="19">
        <v>575.75699999999995</v>
      </c>
      <c r="BN29" s="19">
        <v>645.03899999999999</v>
      </c>
      <c r="BO29" s="19">
        <v>645.34199999999998</v>
      </c>
      <c r="BP29" s="19">
        <v>626.79</v>
      </c>
      <c r="BQ29" s="19">
        <v>600.95699999999999</v>
      </c>
      <c r="BR29" s="19">
        <v>589.76499999999999</v>
      </c>
      <c r="BS29" s="19">
        <v>578.61300000000006</v>
      </c>
      <c r="BT29" s="19">
        <v>528.19200000000001</v>
      </c>
      <c r="BU29" s="19">
        <v>472.74299999999999</v>
      </c>
      <c r="BV29" s="19">
        <v>461.38</v>
      </c>
      <c r="BW29" s="19">
        <v>612.51400000000001</v>
      </c>
      <c r="BX29" s="19">
        <v>660.2</v>
      </c>
      <c r="BY29" s="19">
        <v>639.77</v>
      </c>
      <c r="BZ29" s="19">
        <v>751.56500000000005</v>
      </c>
      <c r="CA29" s="19">
        <v>768.71</v>
      </c>
      <c r="CB29" s="19">
        <v>653.38199999999995</v>
      </c>
      <c r="CC29" s="19">
        <v>549.33000000000004</v>
      </c>
      <c r="CD29" s="19">
        <v>454.733</v>
      </c>
      <c r="CE29" s="19">
        <v>448.02100000000002</v>
      </c>
      <c r="CF29" s="19">
        <v>359.54199999999997</v>
      </c>
      <c r="CG29" s="19">
        <v>347.99</v>
      </c>
      <c r="CH29" s="19">
        <v>365.82499999999999</v>
      </c>
      <c r="CI29" s="19">
        <v>304.00299999999999</v>
      </c>
      <c r="CJ29" s="19">
        <v>266.29899999999998</v>
      </c>
      <c r="CK29" s="19">
        <v>250.667</v>
      </c>
      <c r="CL29" s="19">
        <v>259.89600000000002</v>
      </c>
      <c r="CM29" s="19">
        <v>294.642</v>
      </c>
      <c r="CN29" s="19">
        <v>296.70600000000002</v>
      </c>
      <c r="CO29" s="19">
        <v>266.87</v>
      </c>
      <c r="CP29" s="19">
        <v>241.59800000000001</v>
      </c>
      <c r="CQ29" s="19">
        <v>234.636</v>
      </c>
      <c r="CR29" s="19">
        <v>226.24</v>
      </c>
      <c r="CS29" s="19">
        <v>200.607</v>
      </c>
      <c r="CT29" s="19">
        <v>201.52799999999999</v>
      </c>
      <c r="CU29" s="19">
        <v>203.571</v>
      </c>
      <c r="CV29" s="19">
        <v>204.51400000000001</v>
      </c>
      <c r="CW29" s="19">
        <v>202.88900000000001</v>
      </c>
      <c r="CX29" s="19">
        <v>203.01300000000001</v>
      </c>
      <c r="CY29" s="19">
        <v>202.715</v>
      </c>
      <c r="CZ29" s="19">
        <v>200.51499999999999</v>
      </c>
      <c r="DA29" s="19">
        <v>202.65600000000001</v>
      </c>
      <c r="DB29" s="19">
        <v>202.18899999999999</v>
      </c>
      <c r="DC29" s="19">
        <v>197.88900000000001</v>
      </c>
      <c r="DD29" s="19">
        <v>193.642</v>
      </c>
      <c r="DE29" s="19">
        <v>199.774</v>
      </c>
      <c r="DF29" s="19">
        <v>208.38</v>
      </c>
      <c r="DG29" s="19">
        <v>217.56200000000001</v>
      </c>
      <c r="DH29" s="19">
        <v>216.029</v>
      </c>
      <c r="DI29" s="19">
        <v>212.499</v>
      </c>
      <c r="DJ29" s="19">
        <v>206.17</v>
      </c>
      <c r="DK29" s="19">
        <v>208.66499999999999</v>
      </c>
      <c r="DL29" s="19">
        <v>212.53899999999999</v>
      </c>
      <c r="DM29" s="19">
        <v>198.70599999999999</v>
      </c>
      <c r="DN29" s="19">
        <v>193.58500000000001</v>
      </c>
      <c r="DO29" s="19">
        <v>187.95599999999999</v>
      </c>
      <c r="DP29" s="19">
        <v>186.916</v>
      </c>
      <c r="DQ29" s="19">
        <v>185.697</v>
      </c>
      <c r="DR29" s="19">
        <v>188.33099999999999</v>
      </c>
      <c r="DS29" s="19">
        <v>196.297</v>
      </c>
      <c r="DT29" s="19">
        <v>201.858</v>
      </c>
      <c r="DU29" s="19">
        <v>199.89400000000001</v>
      </c>
      <c r="DV29" s="19">
        <v>199.67</v>
      </c>
      <c r="DW29" s="19">
        <v>201.471</v>
      </c>
      <c r="DX29" s="19">
        <v>204.84800000000001</v>
      </c>
      <c r="DY29" s="19">
        <v>214.30600000000001</v>
      </c>
      <c r="DZ29" s="19">
        <v>210.37799999999999</v>
      </c>
      <c r="EA29" s="19">
        <v>204.69200000000001</v>
      </c>
      <c r="EB29" s="19">
        <v>198.64</v>
      </c>
      <c r="EC29" s="19">
        <v>191.72499999999999</v>
      </c>
      <c r="ED29" s="19">
        <v>189.262</v>
      </c>
      <c r="EE29" s="19">
        <v>187.96299999999999</v>
      </c>
      <c r="EF29" s="19">
        <v>190.84899999999999</v>
      </c>
      <c r="EG29" s="19">
        <v>191.68600000000001</v>
      </c>
      <c r="EH29" s="19">
        <v>192.494</v>
      </c>
      <c r="EI29" s="19">
        <v>192.626</v>
      </c>
      <c r="EJ29" s="19">
        <v>193.54400000000001</v>
      </c>
      <c r="EK29" s="19">
        <v>195.101</v>
      </c>
      <c r="EL29" s="19">
        <v>197.19200000000001</v>
      </c>
      <c r="EM29" s="19">
        <v>196.48400000000001</v>
      </c>
      <c r="EN29" s="19">
        <v>198.428</v>
      </c>
      <c r="EO29" s="19">
        <v>200.524</v>
      </c>
      <c r="EP29" s="19">
        <v>200.60400000000001</v>
      </c>
      <c r="EQ29" s="19">
        <v>196.815</v>
      </c>
      <c r="ER29" s="19">
        <v>196.149</v>
      </c>
      <c r="ES29" s="19">
        <v>206.14500000000001</v>
      </c>
      <c r="ET29" s="19">
        <v>215.70400000000001</v>
      </c>
      <c r="EU29" s="19">
        <v>227.71</v>
      </c>
      <c r="EV29" s="19">
        <v>229.101</v>
      </c>
      <c r="EW29" s="19">
        <v>221.67500000000001</v>
      </c>
      <c r="EX29" s="19">
        <v>225.55799999999999</v>
      </c>
      <c r="EY29" s="19">
        <v>224.72499999999999</v>
      </c>
      <c r="EZ29" s="19">
        <v>222.30099999999999</v>
      </c>
      <c r="FA29" s="19">
        <v>220.76900000000001</v>
      </c>
      <c r="FB29" s="19">
        <v>225.999</v>
      </c>
      <c r="FC29" s="19">
        <v>239.26</v>
      </c>
      <c r="FD29" s="19">
        <v>243.12799999999999</v>
      </c>
      <c r="FE29" s="19">
        <v>243.578</v>
      </c>
      <c r="FF29" s="19">
        <v>236.65</v>
      </c>
      <c r="FG29" s="19">
        <v>234.96700000000001</v>
      </c>
      <c r="FH29" s="19">
        <v>235.32599999999999</v>
      </c>
      <c r="FI29" s="19">
        <v>238.13300000000001</v>
      </c>
      <c r="FJ29" s="19">
        <v>238.08699999999999</v>
      </c>
      <c r="FK29" s="19">
        <v>235.25200000000001</v>
      </c>
      <c r="FL29" s="19">
        <v>235.309</v>
      </c>
      <c r="FM29" s="19">
        <v>230.84100000000001</v>
      </c>
      <c r="FN29" s="19">
        <v>226.678</v>
      </c>
      <c r="FO29" s="19">
        <v>225.55500000000001</v>
      </c>
      <c r="FP29" s="19">
        <v>223.381</v>
      </c>
      <c r="FQ29" s="19">
        <v>236.65700000000001</v>
      </c>
      <c r="FR29" s="19">
        <v>250.09399999999999</v>
      </c>
      <c r="FS29" s="19">
        <v>251.708</v>
      </c>
      <c r="FT29" s="19">
        <v>247.80699999999999</v>
      </c>
      <c r="FU29" s="19">
        <v>233.791</v>
      </c>
      <c r="FV29" s="19">
        <v>225.35300000000001</v>
      </c>
      <c r="FW29" s="19">
        <v>227.101</v>
      </c>
      <c r="FX29" s="19">
        <v>231.96899999999999</v>
      </c>
      <c r="FY29" s="19">
        <v>234.399</v>
      </c>
      <c r="FZ29" s="19">
        <v>233.923</v>
      </c>
      <c r="GA29" s="19">
        <v>235.887</v>
      </c>
      <c r="GB29" s="19">
        <v>242.68700000000001</v>
      </c>
      <c r="GC29" s="19">
        <v>244.25399999999999</v>
      </c>
      <c r="GD29" s="19">
        <v>250.36699999999999</v>
      </c>
      <c r="GE29" s="19">
        <v>256.79000000000002</v>
      </c>
      <c r="GF29" s="19">
        <v>262.548</v>
      </c>
      <c r="GG29" s="19">
        <v>265.11500000000001</v>
      </c>
      <c r="GH29" s="19">
        <v>272.245</v>
      </c>
      <c r="GI29" s="19">
        <v>278.09800000000001</v>
      </c>
      <c r="GJ29" s="19">
        <v>279.13799999999998</v>
      </c>
      <c r="GK29" s="19">
        <v>271.22800000000001</v>
      </c>
      <c r="GL29" s="19">
        <v>270.50599999999997</v>
      </c>
      <c r="GM29" s="19">
        <v>271.95800000000003</v>
      </c>
      <c r="GN29" s="19">
        <v>265.97199999999998</v>
      </c>
      <c r="GO29" s="19">
        <v>257.666</v>
      </c>
      <c r="GP29" s="19">
        <v>262.07600000000002</v>
      </c>
      <c r="GQ29" s="19">
        <v>264.62</v>
      </c>
      <c r="GR29" s="19">
        <v>267.55900000000003</v>
      </c>
      <c r="GS29" s="19">
        <v>270.73</v>
      </c>
      <c r="GT29" s="19">
        <v>270.68799999999999</v>
      </c>
      <c r="GU29" s="19">
        <v>270.73599999999999</v>
      </c>
      <c r="GV29" s="19">
        <v>267.49200000000002</v>
      </c>
      <c r="GW29" s="19">
        <v>276.43900000000002</v>
      </c>
      <c r="GX29" s="19">
        <v>272.041</v>
      </c>
      <c r="GY29" s="19">
        <v>259.43299999999999</v>
      </c>
      <c r="GZ29" s="19">
        <v>250.55600000000001</v>
      </c>
      <c r="HA29" s="19">
        <v>244.79</v>
      </c>
      <c r="HB29" s="19">
        <v>245.64500000000001</v>
      </c>
      <c r="HC29" s="19">
        <v>280.19200000000001</v>
      </c>
      <c r="HD29" s="19">
        <v>276.77600000000001</v>
      </c>
      <c r="HE29" s="19">
        <v>270.49599999999998</v>
      </c>
      <c r="HF29" s="19">
        <v>268.66000000000003</v>
      </c>
      <c r="HG29" s="19">
        <v>266.10599999999999</v>
      </c>
      <c r="HH29" s="19">
        <v>274.678</v>
      </c>
      <c r="HI29" s="19">
        <v>277.714</v>
      </c>
      <c r="HJ29" s="19">
        <v>273.70299999999997</v>
      </c>
      <c r="HK29" s="19">
        <v>273.59500000000003</v>
      </c>
      <c r="HL29" s="19">
        <v>279.78100000000001</v>
      </c>
      <c r="HM29" s="19">
        <v>283.17</v>
      </c>
      <c r="HN29" s="19">
        <v>277.029</v>
      </c>
      <c r="HO29" s="19">
        <v>273.78899999999999</v>
      </c>
      <c r="HP29" s="19">
        <v>274.04399999999998</v>
      </c>
      <c r="HQ29" s="19">
        <v>270.49799999999999</v>
      </c>
      <c r="HR29" s="19">
        <v>277.58800000000002</v>
      </c>
      <c r="HS29" s="19">
        <v>289.69400000000002</v>
      </c>
      <c r="HT29" s="19">
        <v>293.83600000000001</v>
      </c>
      <c r="HU29" s="19">
        <v>307.75099999999998</v>
      </c>
      <c r="HV29" s="19">
        <v>311.05599999999998</v>
      </c>
      <c r="HW29" s="19">
        <v>293.56299999999999</v>
      </c>
      <c r="HX29" s="19">
        <v>285.22000000000003</v>
      </c>
      <c r="HY29" s="19">
        <v>275.64999999999998</v>
      </c>
      <c r="HZ29" s="19">
        <v>279.536</v>
      </c>
      <c r="IA29" s="19">
        <v>280.74799999999999</v>
      </c>
      <c r="IB29" s="19">
        <v>288.08</v>
      </c>
      <c r="IC29" s="19">
        <v>291.23700000000002</v>
      </c>
      <c r="ID29" s="19">
        <v>304.95400000000001</v>
      </c>
      <c r="IE29" s="19">
        <v>293.351</v>
      </c>
      <c r="IF29" s="19">
        <v>278.19400000000002</v>
      </c>
      <c r="IG29" s="19">
        <v>276.30500000000001</v>
      </c>
      <c r="IH29" s="19">
        <v>274.88</v>
      </c>
      <c r="II29" s="19">
        <v>260.31700000000001</v>
      </c>
      <c r="IJ29" s="19">
        <v>257.97699999999998</v>
      </c>
      <c r="IK29" s="19">
        <v>254.93</v>
      </c>
      <c r="IL29" s="19">
        <v>274.05599999999998</v>
      </c>
      <c r="IM29" s="19">
        <v>282.315</v>
      </c>
      <c r="IN29" s="19">
        <v>286.84399999999999</v>
      </c>
      <c r="IO29" s="19">
        <v>287.8</v>
      </c>
      <c r="IP29" s="19">
        <v>288.26900000000001</v>
      </c>
      <c r="IQ29" s="19">
        <v>276.233</v>
      </c>
      <c r="IR29" s="19">
        <v>265.053</v>
      </c>
      <c r="IS29" s="19">
        <v>265.53800000000001</v>
      </c>
      <c r="IT29" s="19">
        <v>264.87099999999998</v>
      </c>
      <c r="IU29" s="19">
        <v>265.99700000000001</v>
      </c>
      <c r="IV29" s="19">
        <v>277.60500000000002</v>
      </c>
      <c r="IW29" s="19">
        <v>285.315</v>
      </c>
      <c r="IX29" s="19">
        <v>276.52100000000002</v>
      </c>
      <c r="IY29" s="19">
        <v>262.565</v>
      </c>
      <c r="IZ29" s="19">
        <v>260.971</v>
      </c>
      <c r="JA29" s="19">
        <v>271.46800000000002</v>
      </c>
      <c r="JB29" s="19">
        <v>275.92500000000001</v>
      </c>
      <c r="JC29" s="19">
        <v>276.62599999999998</v>
      </c>
      <c r="JD29" s="19">
        <v>290.85000000000002</v>
      </c>
      <c r="JE29" s="19">
        <v>296.40600000000001</v>
      </c>
      <c r="JF29" s="19">
        <v>299.65199999999999</v>
      </c>
      <c r="JG29" s="19">
        <v>297.96199999999999</v>
      </c>
      <c r="JH29" s="19">
        <v>291.471</v>
      </c>
      <c r="JI29" s="19">
        <v>285.351</v>
      </c>
      <c r="JJ29" s="19">
        <v>280.81900000000002</v>
      </c>
      <c r="JK29" s="19">
        <v>287.31799999999998</v>
      </c>
      <c r="JL29" s="19">
        <v>309.5</v>
      </c>
      <c r="JM29" s="19">
        <v>334.00799999999998</v>
      </c>
      <c r="JN29" s="19">
        <v>337.14400000000001</v>
      </c>
      <c r="JO29" s="19">
        <v>337.92500000000001</v>
      </c>
      <c r="JP29" s="19">
        <v>341.21600000000001</v>
      </c>
      <c r="JQ29" s="19">
        <v>324.99400000000003</v>
      </c>
      <c r="JR29" s="19">
        <v>338.48399999999998</v>
      </c>
      <c r="JS29" s="19">
        <v>345.43</v>
      </c>
      <c r="JT29" s="19">
        <v>344.18400000000003</v>
      </c>
      <c r="JU29" s="19">
        <v>349.96699999999998</v>
      </c>
      <c r="JV29" s="19">
        <v>360.52199999999999</v>
      </c>
      <c r="JW29" s="19">
        <v>375.32499999999999</v>
      </c>
      <c r="JX29" s="19">
        <v>371.28899999999999</v>
      </c>
      <c r="JY29" s="19">
        <v>364.72500000000002</v>
      </c>
      <c r="JZ29" s="19">
        <v>368.10700000000003</v>
      </c>
      <c r="KA29" s="19">
        <v>362.41</v>
      </c>
      <c r="KB29" s="19">
        <v>367.81700000000001</v>
      </c>
      <c r="KC29" s="19">
        <v>367.24799999999999</v>
      </c>
      <c r="KD29" s="19">
        <v>368.28199999999998</v>
      </c>
      <c r="KE29" s="19">
        <v>347.65499999999997</v>
      </c>
      <c r="KF29" s="19">
        <v>337.31900000000002</v>
      </c>
      <c r="KG29" s="19">
        <v>329.91899999999998</v>
      </c>
      <c r="KH29" s="19">
        <v>328.786</v>
      </c>
      <c r="KI29" s="19">
        <v>326.59899999999999</v>
      </c>
      <c r="KJ29" s="19">
        <v>343.01799999999997</v>
      </c>
      <c r="KK29" s="19">
        <v>346.851</v>
      </c>
      <c r="KL29" s="19">
        <v>348.50099999999998</v>
      </c>
      <c r="KM29" s="19">
        <v>340.88799999999998</v>
      </c>
      <c r="KN29" s="19">
        <v>351.15899999999999</v>
      </c>
      <c r="KO29" s="19">
        <v>345.82299999999998</v>
      </c>
      <c r="KP29" s="19">
        <v>336.24099999999999</v>
      </c>
      <c r="KQ29" s="19">
        <v>317.08999999999997</v>
      </c>
      <c r="KR29" s="19">
        <v>316.221</v>
      </c>
      <c r="KS29" s="19">
        <v>316.459</v>
      </c>
      <c r="KT29" s="19">
        <v>330.68400000000003</v>
      </c>
      <c r="KU29" s="19">
        <v>331.49099999999999</v>
      </c>
      <c r="KV29" s="19">
        <v>334.24700000000001</v>
      </c>
      <c r="KW29" s="19">
        <v>327.935</v>
      </c>
      <c r="KX29" s="19">
        <v>323.24299999999999</v>
      </c>
      <c r="KY29" s="19">
        <v>323.964</v>
      </c>
      <c r="KZ29" s="19">
        <v>324.416</v>
      </c>
      <c r="LA29" s="19">
        <v>321.82499999999999</v>
      </c>
      <c r="LB29" s="19">
        <v>319.11399999999998</v>
      </c>
      <c r="LC29" s="19">
        <v>320.94099999999997</v>
      </c>
      <c r="LD29" s="19">
        <v>326.36</v>
      </c>
      <c r="LE29" s="19">
        <v>339.63499999999999</v>
      </c>
      <c r="LF29" s="19">
        <v>349.42099999999999</v>
      </c>
      <c r="LG29" s="19">
        <v>349.08300000000003</v>
      </c>
      <c r="LH29" s="19">
        <v>351.85300000000001</v>
      </c>
      <c r="LI29" s="19">
        <v>343.49900000000002</v>
      </c>
      <c r="LJ29" s="19">
        <v>343.24900000000002</v>
      </c>
      <c r="LK29" s="19">
        <v>338.87299999999999</v>
      </c>
      <c r="LL29" s="19">
        <v>344.60399999999998</v>
      </c>
      <c r="LM29" s="19">
        <v>344.327</v>
      </c>
      <c r="LN29" s="19">
        <v>359.76499999999999</v>
      </c>
      <c r="LO29" s="19">
        <v>364.21199999999999</v>
      </c>
      <c r="LP29" s="19">
        <v>370.41300000000001</v>
      </c>
      <c r="LQ29" s="19">
        <v>368.88400000000001</v>
      </c>
      <c r="LR29" s="19">
        <v>382.178</v>
      </c>
      <c r="LS29" s="19">
        <v>375.49400000000003</v>
      </c>
      <c r="LT29" s="19">
        <v>373.77800000000002</v>
      </c>
      <c r="LU29" s="19">
        <v>368.11</v>
      </c>
      <c r="LV29" s="19">
        <v>356.17099999999999</v>
      </c>
      <c r="LW29" s="19">
        <v>361.61799999999999</v>
      </c>
      <c r="LX29" s="19">
        <v>363.791</v>
      </c>
      <c r="LY29" s="19">
        <v>353.00400000000002</v>
      </c>
      <c r="LZ29" s="19">
        <v>363.47</v>
      </c>
      <c r="MA29" s="19">
        <v>374.81099999999998</v>
      </c>
      <c r="MB29" s="19">
        <v>387.12099999999998</v>
      </c>
      <c r="MC29" s="19">
        <v>390.50200000000001</v>
      </c>
      <c r="MD29" s="19">
        <v>384.24700000000001</v>
      </c>
      <c r="ME29" s="19">
        <v>373.31799999999998</v>
      </c>
      <c r="MF29" s="19">
        <v>365.39400000000001</v>
      </c>
      <c r="MG29" s="19">
        <v>367.04700000000003</v>
      </c>
      <c r="MH29" s="19">
        <v>367.75799999999998</v>
      </c>
      <c r="MI29" s="19">
        <v>363.79399999999998</v>
      </c>
      <c r="MJ29" s="19">
        <v>369.20699999999999</v>
      </c>
      <c r="MK29" s="19">
        <v>382.80700000000002</v>
      </c>
      <c r="ML29" s="19">
        <v>394.67</v>
      </c>
      <c r="MM29" s="19">
        <v>408.73099999999999</v>
      </c>
      <c r="MN29" s="19">
        <v>404.45600000000002</v>
      </c>
      <c r="MO29" s="19">
        <v>398.15499999999997</v>
      </c>
      <c r="MP29" s="19">
        <v>394.39400000000001</v>
      </c>
      <c r="MQ29" s="19">
        <v>397.39600000000002</v>
      </c>
      <c r="MR29" s="19">
        <v>398.483</v>
      </c>
      <c r="MS29" s="19">
        <v>390.49200000000002</v>
      </c>
      <c r="MT29" s="19">
        <v>387.31900000000002</v>
      </c>
      <c r="MU29" s="19">
        <v>395.72500000000002</v>
      </c>
      <c r="MV29" s="19">
        <v>415.97899999999998</v>
      </c>
      <c r="MW29" s="19">
        <v>418.58100000000002</v>
      </c>
      <c r="MX29" s="19">
        <v>401.36</v>
      </c>
      <c r="MY29" s="19">
        <v>380.69499999999999</v>
      </c>
      <c r="MZ29" s="19">
        <v>381.988</v>
      </c>
      <c r="NA29" s="19">
        <v>391.99799999999999</v>
      </c>
      <c r="NB29" s="19">
        <v>390.47300000000001</v>
      </c>
      <c r="NC29" s="19">
        <v>392.05900000000003</v>
      </c>
      <c r="ND29" s="19">
        <v>407.97899999999998</v>
      </c>
      <c r="NE29" s="19">
        <v>408.55799999999999</v>
      </c>
      <c r="NF29" s="19">
        <v>404.12200000000001</v>
      </c>
      <c r="NG29" s="19">
        <v>402.67899999999997</v>
      </c>
      <c r="NH29" s="19">
        <v>407.822</v>
      </c>
      <c r="NI29" s="19">
        <v>405.14</v>
      </c>
      <c r="NJ29" s="19">
        <v>402.58600000000001</v>
      </c>
      <c r="NK29" s="19">
        <v>395.625</v>
      </c>
      <c r="NL29" s="19">
        <v>402.673</v>
      </c>
      <c r="NM29" s="19">
        <v>422.90100000000001</v>
      </c>
      <c r="NN29" s="19">
        <v>414.17</v>
      </c>
      <c r="NO29" s="19">
        <v>431.99700000000001</v>
      </c>
      <c r="NP29" s="19">
        <v>432.26400000000001</v>
      </c>
      <c r="NQ29" s="19">
        <v>419.51</v>
      </c>
      <c r="NR29" s="19">
        <v>429.13900000000001</v>
      </c>
      <c r="NS29" s="19">
        <v>422.27600000000001</v>
      </c>
      <c r="NT29" s="19">
        <v>453.04300000000001</v>
      </c>
      <c r="NU29" s="19">
        <v>467.08699999999999</v>
      </c>
      <c r="NV29" s="19">
        <v>471.79899999999998</v>
      </c>
      <c r="NW29" s="19">
        <v>473.48700000000002</v>
      </c>
      <c r="NX29" s="19">
        <v>454.95800000000003</v>
      </c>
      <c r="NY29" s="19">
        <v>441.11500000000001</v>
      </c>
      <c r="NZ29" s="19">
        <v>438.55399999999997</v>
      </c>
      <c r="OA29" s="19">
        <v>437.315</v>
      </c>
      <c r="OB29" s="19">
        <v>433.71699999999998</v>
      </c>
      <c r="OC29" s="19">
        <v>433.2</v>
      </c>
      <c r="OD29" s="19">
        <v>432.64400000000001</v>
      </c>
      <c r="OE29" s="19">
        <v>426.16</v>
      </c>
      <c r="OF29" s="19">
        <v>425.01400000000001</v>
      </c>
      <c r="OG29" s="19">
        <v>421.053</v>
      </c>
      <c r="OH29" s="19">
        <v>422.108</v>
      </c>
      <c r="OI29" s="19">
        <v>421.661</v>
      </c>
      <c r="OJ29" s="19">
        <v>440.07100000000003</v>
      </c>
      <c r="OK29" s="19">
        <v>465.584</v>
      </c>
      <c r="OL29" s="19">
        <v>470.94299999999998</v>
      </c>
      <c r="OM29" s="19">
        <v>467.76799999999997</v>
      </c>
      <c r="ON29" s="19">
        <v>470.279</v>
      </c>
      <c r="OO29" s="19">
        <v>463.08300000000003</v>
      </c>
      <c r="OP29" s="19">
        <v>451.55500000000001</v>
      </c>
      <c r="OQ29" s="19">
        <v>436.779</v>
      </c>
      <c r="OR29" s="19">
        <v>450.26</v>
      </c>
      <c r="OS29" s="19">
        <v>444.149</v>
      </c>
      <c r="OT29" s="19">
        <v>435.35899999999998</v>
      </c>
      <c r="OU29" s="19">
        <v>429.24599999999998</v>
      </c>
      <c r="OV29" s="19">
        <v>422.62</v>
      </c>
      <c r="OW29" s="19">
        <v>427.745</v>
      </c>
      <c r="OX29" s="19">
        <v>425.66699999999997</v>
      </c>
      <c r="OY29" s="19">
        <v>425.10199999999998</v>
      </c>
      <c r="OZ29" s="19">
        <v>434.74099999999999</v>
      </c>
      <c r="PA29" s="19">
        <v>408.976</v>
      </c>
      <c r="PB29" s="19">
        <v>404.089</v>
      </c>
      <c r="PC29" s="19">
        <v>400.875</v>
      </c>
      <c r="PD29" s="19">
        <v>389.96600000000001</v>
      </c>
      <c r="PE29" s="19">
        <v>382.25200000000001</v>
      </c>
      <c r="PF29" s="19">
        <v>372.97300000000001</v>
      </c>
      <c r="PG29" s="19">
        <v>342.99299999999999</v>
      </c>
      <c r="PH29" s="19">
        <v>328.85399999999998</v>
      </c>
      <c r="PI29" s="19">
        <v>331.29700000000003</v>
      </c>
      <c r="PJ29" s="19">
        <v>336.28</v>
      </c>
      <c r="PK29" s="19">
        <v>332.42399999999998</v>
      </c>
      <c r="PL29" s="19">
        <v>330.74799999999999</v>
      </c>
      <c r="PM29" s="19">
        <v>333.47899999999998</v>
      </c>
      <c r="PN29" s="19">
        <v>348.32400000000001</v>
      </c>
      <c r="PO29" s="19">
        <v>349.34100000000001</v>
      </c>
      <c r="PP29" s="19">
        <v>362.803</v>
      </c>
      <c r="PQ29" s="19">
        <v>389.11399999999998</v>
      </c>
      <c r="PR29" s="19">
        <v>377.416</v>
      </c>
      <c r="PS29" s="19">
        <v>372.71300000000002</v>
      </c>
      <c r="PT29" s="19">
        <v>358.887</v>
      </c>
      <c r="PU29" s="19">
        <v>352.404</v>
      </c>
      <c r="PV29" s="19">
        <v>357.565</v>
      </c>
      <c r="PW29" s="19">
        <v>347.70699999999999</v>
      </c>
      <c r="PX29" s="19">
        <v>344.90800000000002</v>
      </c>
      <c r="PY29" s="19">
        <v>348.60500000000002</v>
      </c>
      <c r="PZ29" s="19">
        <v>342.774</v>
      </c>
      <c r="QA29" s="19">
        <v>339.52100000000002</v>
      </c>
      <c r="QB29" s="19">
        <v>338.04500000000002</v>
      </c>
      <c r="QC29" s="19">
        <v>322.113</v>
      </c>
      <c r="QD29" s="19">
        <v>321.553</v>
      </c>
      <c r="QE29" s="19">
        <v>319.31799999999998</v>
      </c>
      <c r="QF29" s="19">
        <v>313.41899999999998</v>
      </c>
      <c r="QG29" s="19">
        <v>311.67899999999997</v>
      </c>
      <c r="QH29" s="19">
        <v>313.36500000000001</v>
      </c>
      <c r="QI29" s="19">
        <v>317.78300000000002</v>
      </c>
      <c r="QJ29" s="19">
        <v>314.95400000000001</v>
      </c>
      <c r="QK29" s="19">
        <v>316.24</v>
      </c>
      <c r="QL29" s="19">
        <v>308.71600000000001</v>
      </c>
      <c r="QM29" s="19">
        <v>308.97300000000001</v>
      </c>
      <c r="QN29" s="19">
        <v>312.221</v>
      </c>
      <c r="QO29" s="19">
        <v>306.35000000000002</v>
      </c>
      <c r="QP29" s="19">
        <v>303.28300000000002</v>
      </c>
      <c r="QQ29" s="19">
        <v>302.44900000000001</v>
      </c>
      <c r="QR29" s="19">
        <v>301.20600000000002</v>
      </c>
      <c r="QS29" s="19">
        <v>301.04700000000003</v>
      </c>
      <c r="QT29" s="19">
        <v>300.64299999999997</v>
      </c>
      <c r="QU29" s="19">
        <v>300.33</v>
      </c>
      <c r="QV29" s="19">
        <v>306.81299999999999</v>
      </c>
      <c r="QW29" s="19">
        <v>309.05399999999997</v>
      </c>
      <c r="QX29" s="19">
        <v>304.96899999999999</v>
      </c>
      <c r="QY29" s="19">
        <v>310.88499999999999</v>
      </c>
      <c r="QZ29" s="19">
        <v>319.43</v>
      </c>
      <c r="RA29" s="19">
        <v>328.62200000000001</v>
      </c>
      <c r="RB29" s="19">
        <v>330.03699999999998</v>
      </c>
      <c r="RC29" s="19">
        <v>333.66199999999998</v>
      </c>
      <c r="RD29" s="19">
        <v>336.084</v>
      </c>
      <c r="RE29" s="19">
        <v>333.11099999999999</v>
      </c>
      <c r="RF29" s="19">
        <v>327.63299999999998</v>
      </c>
      <c r="RG29" s="19">
        <v>322.678</v>
      </c>
      <c r="RH29" s="19">
        <v>323.363</v>
      </c>
      <c r="RI29" s="19">
        <v>324.83199999999999</v>
      </c>
      <c r="RJ29" s="19">
        <v>325.45400000000001</v>
      </c>
      <c r="RK29" s="19">
        <v>324.423</v>
      </c>
      <c r="RL29" s="19">
        <v>320.06599999999997</v>
      </c>
      <c r="RM29" s="19">
        <v>321.95400000000001</v>
      </c>
      <c r="RN29" s="19">
        <v>328.09199999999998</v>
      </c>
      <c r="RO29" s="19">
        <v>327.66800000000001</v>
      </c>
      <c r="RP29" s="19">
        <v>327.69499999999999</v>
      </c>
      <c r="RQ29" s="19">
        <v>327.75200000000001</v>
      </c>
      <c r="RR29" s="19">
        <v>322.22300000000001</v>
      </c>
      <c r="RS29" s="19">
        <v>322.69299999999998</v>
      </c>
      <c r="RT29" s="19">
        <v>317.15800000000002</v>
      </c>
      <c r="RU29" s="19">
        <v>308.12400000000002</v>
      </c>
      <c r="RV29" s="19">
        <v>304.35199999999998</v>
      </c>
      <c r="RW29" s="19">
        <v>302.52800000000002</v>
      </c>
      <c r="RX29" s="19">
        <v>307.68700000000001</v>
      </c>
      <c r="RY29" s="19">
        <v>306.75299999999999</v>
      </c>
      <c r="RZ29" s="19">
        <v>301.06700000000001</v>
      </c>
      <c r="SA29" s="19">
        <v>291.81799999999998</v>
      </c>
      <c r="SB29" s="19">
        <v>294.923</v>
      </c>
      <c r="SC29" s="19">
        <v>296.68700000000001</v>
      </c>
      <c r="SD29" s="19">
        <v>293.06200000000001</v>
      </c>
      <c r="SE29" s="19">
        <v>291.94</v>
      </c>
      <c r="SF29" s="19">
        <v>311.745</v>
      </c>
      <c r="SG29" s="19">
        <v>312.33600000000001</v>
      </c>
      <c r="SH29" s="19">
        <v>313.65600000000001</v>
      </c>
      <c r="SI29" s="19">
        <v>315.84199999999998</v>
      </c>
      <c r="SJ29" s="19">
        <v>311.85000000000002</v>
      </c>
      <c r="SK29" s="19">
        <v>309.26100000000002</v>
      </c>
      <c r="SL29" s="19">
        <v>307.565</v>
      </c>
      <c r="SM29" s="19">
        <v>303.29500000000002</v>
      </c>
      <c r="SN29" s="19">
        <v>304.73599999999999</v>
      </c>
      <c r="SO29" s="19">
        <v>305.524</v>
      </c>
      <c r="SP29" s="19">
        <v>307.60199999999998</v>
      </c>
      <c r="SQ29" s="19">
        <v>297.99400000000003</v>
      </c>
      <c r="SR29" s="19">
        <v>299.37900000000002</v>
      </c>
      <c r="SS29" s="19">
        <v>302.233</v>
      </c>
      <c r="ST29" s="19">
        <v>307.80200000000002</v>
      </c>
      <c r="SU29" s="2">
        <v>319.02800000000002</v>
      </c>
      <c r="SV29" s="2">
        <v>323.10000000000002</v>
      </c>
    </row>
    <row r="30" spans="1:516" s="2" customFormat="1" x14ac:dyDescent="0.25">
      <c r="A30" s="2">
        <f t="shared" si="8"/>
        <v>6</v>
      </c>
      <c r="B30" s="15" t="s">
        <v>1096</v>
      </c>
      <c r="C30" s="2">
        <f ca="1">_xlfn.XMATCH(B30,tkrBbg!L:L)</f>
        <v>143</v>
      </c>
      <c r="D30" s="2" t="str" cm="1">
        <f t="array" aca="1" ref="D30" ca="1">INDEX(tkrBbg!E:E,C30)</f>
        <v>EJ811600 Corp</v>
      </c>
      <c r="E30" s="18" cm="1">
        <f t="array" aca="1" ref="E30" ca="1">_xll.BDP(D30,E$24)*1</f>
        <v>45173</v>
      </c>
      <c r="F30" s="19">
        <f ca="1">_xll.BDH(D30,$B$22,"-2AY",,"Dates=H","Fill=C","Sort=R","Dir=H","cols=511;rows=1")</f>
        <v>351.25</v>
      </c>
      <c r="G30" s="19">
        <v>351.59300000000002</v>
      </c>
      <c r="H30" s="19">
        <v>355.21300000000002</v>
      </c>
      <c r="I30" s="19">
        <v>357.69900000000001</v>
      </c>
      <c r="J30" s="19">
        <v>355.41800000000001</v>
      </c>
      <c r="K30" s="19">
        <v>355.11399999999998</v>
      </c>
      <c r="L30" s="19">
        <v>349.89800000000002</v>
      </c>
      <c r="M30" s="19">
        <v>344.87599999999998</v>
      </c>
      <c r="N30" s="19">
        <v>351.06</v>
      </c>
      <c r="O30" s="19">
        <v>340.14100000000002</v>
      </c>
      <c r="P30" s="19">
        <v>339.53</v>
      </c>
      <c r="Q30" s="19">
        <v>322.75099999999998</v>
      </c>
      <c r="R30" s="19">
        <v>307.74900000000002</v>
      </c>
      <c r="S30" s="19">
        <v>330.92399999999998</v>
      </c>
      <c r="T30" s="19">
        <v>324.608</v>
      </c>
      <c r="U30" s="19">
        <v>329.77699999999999</v>
      </c>
      <c r="V30" s="19">
        <v>307.77</v>
      </c>
      <c r="W30" s="19">
        <v>275.69799999999998</v>
      </c>
      <c r="X30" s="19">
        <v>246.36500000000001</v>
      </c>
      <c r="Y30" s="19">
        <v>261.88</v>
      </c>
      <c r="Z30" s="19">
        <v>321.24400000000003</v>
      </c>
      <c r="AA30" s="19">
        <v>335.85500000000002</v>
      </c>
      <c r="AB30" s="19">
        <v>363.31200000000001</v>
      </c>
      <c r="AC30" s="19">
        <v>367.91899999999998</v>
      </c>
      <c r="AD30" s="19">
        <v>361.24</v>
      </c>
      <c r="AE30" s="19">
        <v>349.75599999999997</v>
      </c>
      <c r="AF30" s="19">
        <v>348.09800000000001</v>
      </c>
      <c r="AG30" s="19">
        <v>369.63600000000002</v>
      </c>
      <c r="AH30" s="19">
        <v>386.84399999999999</v>
      </c>
      <c r="AI30" s="19">
        <v>388.35599999999999</v>
      </c>
      <c r="AJ30" s="19">
        <v>389.089</v>
      </c>
      <c r="AK30" s="19">
        <v>398.54599999999999</v>
      </c>
      <c r="AL30" s="19">
        <v>408.59800000000001</v>
      </c>
      <c r="AM30" s="19">
        <v>439.57600000000002</v>
      </c>
      <c r="AN30" s="19">
        <v>458.33499999999998</v>
      </c>
      <c r="AO30" s="19">
        <v>456.05900000000003</v>
      </c>
      <c r="AP30" s="19">
        <v>444.33600000000001</v>
      </c>
      <c r="AQ30" s="19">
        <v>446.16</v>
      </c>
      <c r="AR30" s="19">
        <v>448.06400000000002</v>
      </c>
      <c r="AS30" s="19">
        <v>456.13600000000002</v>
      </c>
      <c r="AT30" s="19">
        <v>462.839</v>
      </c>
      <c r="AU30" s="19">
        <v>477.95400000000001</v>
      </c>
      <c r="AV30" s="19">
        <v>487.774</v>
      </c>
      <c r="AW30" s="19">
        <v>493.91899999999998</v>
      </c>
      <c r="AX30" s="19">
        <v>451.36500000000001</v>
      </c>
      <c r="AY30" s="19">
        <v>436.14400000000001</v>
      </c>
      <c r="AZ30" s="19">
        <v>415.24700000000001</v>
      </c>
      <c r="BA30" s="19">
        <v>397.84500000000003</v>
      </c>
      <c r="BB30" s="19">
        <v>424.88799999999998</v>
      </c>
      <c r="BC30" s="19">
        <v>435.84899999999999</v>
      </c>
      <c r="BD30" s="19">
        <v>496.83199999999999</v>
      </c>
      <c r="BE30" s="19">
        <v>505.43700000000001</v>
      </c>
      <c r="BF30" s="19">
        <v>489.48</v>
      </c>
      <c r="BG30" s="19">
        <v>469.85199999999998</v>
      </c>
      <c r="BH30" s="19">
        <v>455.99900000000002</v>
      </c>
      <c r="BI30" s="19">
        <v>410.18299999999999</v>
      </c>
      <c r="BJ30" s="19">
        <v>383.43400000000003</v>
      </c>
      <c r="BK30" s="19">
        <v>444.99099999999999</v>
      </c>
      <c r="BL30" s="19">
        <v>512.62099999999998</v>
      </c>
      <c r="BM30" s="19">
        <v>530.42600000000004</v>
      </c>
      <c r="BN30" s="19">
        <v>582.51400000000001</v>
      </c>
      <c r="BO30" s="19">
        <v>589.95899999999995</v>
      </c>
      <c r="BP30" s="19">
        <v>579.13099999999997</v>
      </c>
      <c r="BQ30" s="19">
        <v>569.64400000000001</v>
      </c>
      <c r="BR30" s="19">
        <v>566.02700000000004</v>
      </c>
      <c r="BS30" s="19">
        <v>570.15899999999999</v>
      </c>
      <c r="BT30" s="19">
        <v>520.62699999999995</v>
      </c>
      <c r="BU30" s="19">
        <v>486.48899999999998</v>
      </c>
      <c r="BV30" s="19">
        <v>486.791</v>
      </c>
      <c r="BW30" s="19">
        <v>616.89200000000005</v>
      </c>
      <c r="BX30" s="19">
        <v>669.81100000000004</v>
      </c>
      <c r="BY30" s="19">
        <v>641.18100000000004</v>
      </c>
      <c r="BZ30" s="19">
        <v>740.18600000000004</v>
      </c>
      <c r="CA30" s="19">
        <v>754.99599999999998</v>
      </c>
      <c r="CB30" s="19">
        <v>642.34500000000003</v>
      </c>
      <c r="CC30" s="19">
        <v>525.779</v>
      </c>
      <c r="CD30" s="19">
        <v>435.154</v>
      </c>
      <c r="CE30" s="19">
        <v>416.62799999999999</v>
      </c>
      <c r="CF30" s="19">
        <v>321.851</v>
      </c>
      <c r="CG30" s="19">
        <v>308.89100000000002</v>
      </c>
      <c r="CH30" s="19">
        <v>323.60500000000002</v>
      </c>
      <c r="CI30" s="19">
        <v>273.40300000000002</v>
      </c>
      <c r="CJ30" s="19">
        <v>241.86500000000001</v>
      </c>
      <c r="CK30" s="19">
        <v>227.154</v>
      </c>
      <c r="CL30" s="19">
        <v>236.887</v>
      </c>
      <c r="CM30" s="19">
        <v>271.63400000000001</v>
      </c>
      <c r="CN30" s="19">
        <v>268.56799999999998</v>
      </c>
      <c r="CO30" s="19">
        <v>234.36099999999999</v>
      </c>
      <c r="CP30" s="19">
        <v>213.816</v>
      </c>
      <c r="CQ30" s="19">
        <v>206.124</v>
      </c>
      <c r="CR30" s="19">
        <v>196.161</v>
      </c>
      <c r="CS30" s="19">
        <v>171.87899999999999</v>
      </c>
      <c r="CT30" s="19">
        <v>172.91499999999999</v>
      </c>
      <c r="CU30" s="19">
        <v>174.97200000000001</v>
      </c>
      <c r="CV30" s="19">
        <v>178.048</v>
      </c>
      <c r="CW30" s="19">
        <v>177.40700000000001</v>
      </c>
      <c r="CX30" s="19">
        <v>179.60599999999999</v>
      </c>
      <c r="CY30" s="19">
        <v>179.73</v>
      </c>
      <c r="CZ30" s="19">
        <v>179.55099999999999</v>
      </c>
      <c r="DA30" s="19">
        <v>181.40899999999999</v>
      </c>
      <c r="DB30" s="19">
        <v>181.595</v>
      </c>
      <c r="DC30" s="19">
        <v>177.74700000000001</v>
      </c>
      <c r="DD30" s="19">
        <v>176.375</v>
      </c>
      <c r="DE30" s="19">
        <v>181.05699999999999</v>
      </c>
      <c r="DF30" s="19">
        <v>187.80500000000001</v>
      </c>
      <c r="DG30" s="19">
        <v>195.57400000000001</v>
      </c>
      <c r="DH30" s="19">
        <v>195.42099999999999</v>
      </c>
      <c r="DI30" s="19">
        <v>193.578</v>
      </c>
      <c r="DJ30" s="19">
        <v>186.21700000000001</v>
      </c>
      <c r="DK30" s="19">
        <v>187.17599999999999</v>
      </c>
      <c r="DL30" s="19">
        <v>191.167</v>
      </c>
      <c r="DM30" s="19">
        <v>176.995</v>
      </c>
      <c r="DN30" s="19">
        <v>173.32499999999999</v>
      </c>
      <c r="DO30" s="19">
        <v>168.827</v>
      </c>
      <c r="DP30" s="19">
        <v>168.179</v>
      </c>
      <c r="DQ30" s="19">
        <v>165.607</v>
      </c>
      <c r="DR30" s="19">
        <v>167.37200000000001</v>
      </c>
      <c r="DS30" s="19">
        <v>172.40799999999999</v>
      </c>
      <c r="DT30" s="19">
        <v>175.88499999999999</v>
      </c>
      <c r="DU30" s="19">
        <v>172.66200000000001</v>
      </c>
      <c r="DV30" s="19">
        <v>171.779</v>
      </c>
      <c r="DW30" s="19">
        <v>171.83099999999999</v>
      </c>
      <c r="DX30" s="19">
        <v>172.66399999999999</v>
      </c>
      <c r="DY30" s="19">
        <v>178.03899999999999</v>
      </c>
      <c r="DZ30" s="19">
        <v>166.673</v>
      </c>
      <c r="EA30" s="19">
        <v>159.405</v>
      </c>
      <c r="EB30" s="19">
        <v>154.97800000000001</v>
      </c>
      <c r="EC30" s="19">
        <v>146.78899999999999</v>
      </c>
      <c r="ED30" s="19">
        <v>144.78700000000001</v>
      </c>
      <c r="EE30" s="19">
        <v>144.40199999999999</v>
      </c>
      <c r="EF30" s="19">
        <v>147.59200000000001</v>
      </c>
      <c r="EG30" s="19">
        <v>147.84700000000001</v>
      </c>
      <c r="EH30" s="19">
        <v>149.20400000000001</v>
      </c>
      <c r="EI30" s="19">
        <v>149.86600000000001</v>
      </c>
      <c r="EJ30" s="19">
        <v>150.441</v>
      </c>
      <c r="EK30" s="19">
        <v>152.167</v>
      </c>
      <c r="EL30" s="19">
        <v>153.89699999999999</v>
      </c>
      <c r="EM30" s="19">
        <v>154.041</v>
      </c>
      <c r="EN30" s="19">
        <v>154.62700000000001</v>
      </c>
      <c r="EO30" s="19">
        <v>159.69999999999999</v>
      </c>
      <c r="EP30" s="19">
        <v>158.715</v>
      </c>
      <c r="EQ30" s="19">
        <v>156.56299999999999</v>
      </c>
      <c r="ER30" s="19">
        <v>158.16999999999999</v>
      </c>
      <c r="ES30" s="19">
        <v>169.31200000000001</v>
      </c>
      <c r="ET30" s="19">
        <v>174.303</v>
      </c>
      <c r="EU30" s="19">
        <v>182.51300000000001</v>
      </c>
      <c r="EV30" s="19">
        <v>183.94499999999999</v>
      </c>
      <c r="EW30" s="19">
        <v>175.62200000000001</v>
      </c>
      <c r="EX30" s="19">
        <v>177.953</v>
      </c>
      <c r="EY30" s="19">
        <v>179.18700000000001</v>
      </c>
      <c r="EZ30" s="19">
        <v>177.93899999999999</v>
      </c>
      <c r="FA30" s="19">
        <v>177.93899999999999</v>
      </c>
      <c r="FB30" s="19">
        <v>185.64099999999999</v>
      </c>
      <c r="FC30" s="19">
        <v>199.55099999999999</v>
      </c>
      <c r="FD30" s="19">
        <v>203.10900000000001</v>
      </c>
      <c r="FE30" s="19">
        <v>204.03100000000001</v>
      </c>
      <c r="FF30" s="19">
        <v>200.16499999999999</v>
      </c>
      <c r="FG30" s="19">
        <v>199.90700000000001</v>
      </c>
      <c r="FH30" s="19">
        <v>199.666</v>
      </c>
      <c r="FI30" s="19">
        <v>202.203</v>
      </c>
      <c r="FJ30" s="19">
        <v>201.477</v>
      </c>
      <c r="FK30" s="19">
        <v>198.077</v>
      </c>
      <c r="FL30" s="19">
        <v>198.54900000000001</v>
      </c>
      <c r="FM30" s="19">
        <v>192.22300000000001</v>
      </c>
      <c r="FN30" s="19">
        <v>189.32</v>
      </c>
      <c r="FO30" s="19">
        <v>187.43199999999999</v>
      </c>
      <c r="FP30" s="19">
        <v>185.87200000000001</v>
      </c>
      <c r="FQ30" s="19">
        <v>195.39</v>
      </c>
      <c r="FR30" s="19">
        <v>205.40299999999999</v>
      </c>
      <c r="FS30" s="19">
        <v>206.78399999999999</v>
      </c>
      <c r="FT30" s="19">
        <v>203.58</v>
      </c>
      <c r="FU30" s="19">
        <v>196.23</v>
      </c>
      <c r="FV30" s="19">
        <v>191.48</v>
      </c>
      <c r="FW30" s="19">
        <v>194.02</v>
      </c>
      <c r="FX30" s="19">
        <v>198.37</v>
      </c>
      <c r="FY30" s="19">
        <v>201.405</v>
      </c>
      <c r="FZ30" s="19">
        <v>202.154</v>
      </c>
      <c r="GA30" s="19">
        <v>205.32</v>
      </c>
      <c r="GB30" s="19">
        <v>212.59299999999999</v>
      </c>
      <c r="GC30" s="19">
        <v>213.40299999999999</v>
      </c>
      <c r="GD30" s="19">
        <v>218.35900000000001</v>
      </c>
      <c r="GE30" s="19">
        <v>222.929</v>
      </c>
      <c r="GF30" s="19">
        <v>226.31899999999999</v>
      </c>
      <c r="GG30" s="19">
        <v>227.02199999999999</v>
      </c>
      <c r="GH30" s="19">
        <v>234.56899999999999</v>
      </c>
      <c r="GI30" s="19">
        <v>238.39699999999999</v>
      </c>
      <c r="GJ30" s="19">
        <v>237.399</v>
      </c>
      <c r="GK30" s="19">
        <v>228.69300000000001</v>
      </c>
      <c r="GL30" s="19">
        <v>228.44900000000001</v>
      </c>
      <c r="GM30" s="19">
        <v>228.00700000000001</v>
      </c>
      <c r="GN30" s="19">
        <v>222.821</v>
      </c>
      <c r="GO30" s="19">
        <v>214.93299999999999</v>
      </c>
      <c r="GP30" s="19">
        <v>218.149</v>
      </c>
      <c r="GQ30" s="19">
        <v>219.114</v>
      </c>
      <c r="GR30" s="19">
        <v>222.46</v>
      </c>
      <c r="GS30" s="19">
        <v>225.239</v>
      </c>
      <c r="GT30" s="19">
        <v>221.33199999999999</v>
      </c>
      <c r="GU30" s="19">
        <v>221.51499999999999</v>
      </c>
      <c r="GV30" s="19">
        <v>217.38499999999999</v>
      </c>
      <c r="GW30" s="19">
        <v>225.994</v>
      </c>
      <c r="GX30" s="19">
        <v>224.434</v>
      </c>
      <c r="GY30" s="19">
        <v>214.42500000000001</v>
      </c>
      <c r="GZ30" s="19">
        <v>208.43600000000001</v>
      </c>
      <c r="HA30" s="19">
        <v>203.441</v>
      </c>
      <c r="HB30" s="19">
        <v>203.52600000000001</v>
      </c>
      <c r="HC30" s="19">
        <v>236.83500000000001</v>
      </c>
      <c r="HD30" s="19">
        <v>233.55500000000001</v>
      </c>
      <c r="HE30" s="19">
        <v>226.12299999999999</v>
      </c>
      <c r="HF30" s="19">
        <v>223.624</v>
      </c>
      <c r="HG30" s="19">
        <v>219.93100000000001</v>
      </c>
      <c r="HH30" s="19">
        <v>229.607</v>
      </c>
      <c r="HI30" s="19">
        <v>233.02799999999999</v>
      </c>
      <c r="HJ30" s="19">
        <v>229.02799999999999</v>
      </c>
      <c r="HK30" s="19">
        <v>228.76</v>
      </c>
      <c r="HL30" s="19">
        <v>231.54300000000001</v>
      </c>
      <c r="HM30" s="19">
        <v>234.911</v>
      </c>
      <c r="HN30" s="19">
        <v>229.971</v>
      </c>
      <c r="HO30" s="19">
        <v>229.304</v>
      </c>
      <c r="HP30" s="19">
        <v>228.5</v>
      </c>
      <c r="HQ30" s="19">
        <v>225.82</v>
      </c>
      <c r="HR30" s="19">
        <v>237.077</v>
      </c>
      <c r="HS30" s="19">
        <v>247.649</v>
      </c>
      <c r="HT30" s="19">
        <v>253.85599999999999</v>
      </c>
      <c r="HU30" s="19">
        <v>271.08100000000002</v>
      </c>
      <c r="HV30" s="19">
        <v>278.245</v>
      </c>
      <c r="HW30" s="19">
        <v>259.77199999999999</v>
      </c>
      <c r="HX30" s="19">
        <v>248.16499999999999</v>
      </c>
      <c r="HY30" s="19">
        <v>241.191</v>
      </c>
      <c r="HZ30" s="19">
        <v>247.01400000000001</v>
      </c>
      <c r="IA30" s="19">
        <v>249.58500000000001</v>
      </c>
      <c r="IB30" s="19">
        <v>258.334</v>
      </c>
      <c r="IC30" s="19">
        <v>263.012</v>
      </c>
      <c r="ID30" s="19">
        <v>277.19299999999998</v>
      </c>
      <c r="IE30" s="19">
        <v>262.10700000000003</v>
      </c>
      <c r="IF30" s="19">
        <v>248.982</v>
      </c>
      <c r="IG30" s="19">
        <v>247.36799999999999</v>
      </c>
      <c r="IH30" s="19">
        <v>245.792</v>
      </c>
      <c r="II30" s="19">
        <v>225.84200000000001</v>
      </c>
      <c r="IJ30" s="19">
        <v>222.797</v>
      </c>
      <c r="IK30" s="19">
        <v>221.09299999999999</v>
      </c>
      <c r="IL30" s="19">
        <v>234.572</v>
      </c>
      <c r="IM30" s="19">
        <v>244.83099999999999</v>
      </c>
      <c r="IN30" s="19">
        <v>251.53399999999999</v>
      </c>
      <c r="IO30" s="19">
        <v>251.40600000000001</v>
      </c>
      <c r="IP30" s="19">
        <v>252.28800000000001</v>
      </c>
      <c r="IQ30" s="19">
        <v>236.69</v>
      </c>
      <c r="IR30" s="19">
        <v>222.91399999999999</v>
      </c>
      <c r="IS30" s="19">
        <v>223.41900000000001</v>
      </c>
      <c r="IT30" s="19">
        <v>222.59299999999999</v>
      </c>
      <c r="IU30" s="19">
        <v>223.03200000000001</v>
      </c>
      <c r="IV30" s="19">
        <v>234.595</v>
      </c>
      <c r="IW30" s="19">
        <v>241.16900000000001</v>
      </c>
      <c r="IX30" s="19">
        <v>230.87700000000001</v>
      </c>
      <c r="IY30" s="19">
        <v>214.72200000000001</v>
      </c>
      <c r="IZ30" s="19">
        <v>212.703</v>
      </c>
      <c r="JA30" s="19">
        <v>218.24799999999999</v>
      </c>
      <c r="JB30" s="19">
        <v>220.75899999999999</v>
      </c>
      <c r="JC30" s="19">
        <v>221.24100000000001</v>
      </c>
      <c r="JD30" s="19">
        <v>233.58199999999999</v>
      </c>
      <c r="JE30" s="19">
        <v>239.33799999999999</v>
      </c>
      <c r="JF30" s="19">
        <v>240.86</v>
      </c>
      <c r="JG30" s="19">
        <v>240.50800000000001</v>
      </c>
      <c r="JH30" s="19">
        <v>233.76300000000001</v>
      </c>
      <c r="JI30" s="19">
        <v>229.04599999999999</v>
      </c>
      <c r="JJ30" s="19">
        <v>220.83500000000001</v>
      </c>
      <c r="JK30" s="19">
        <v>227.214</v>
      </c>
      <c r="JL30" s="19">
        <v>243.31</v>
      </c>
      <c r="JM30" s="19">
        <v>262.23599999999999</v>
      </c>
      <c r="JN30" s="19">
        <v>264.55700000000002</v>
      </c>
      <c r="JO30" s="19">
        <v>264.31700000000001</v>
      </c>
      <c r="JP30" s="19">
        <v>263.43200000000002</v>
      </c>
      <c r="JQ30" s="19">
        <v>249.03700000000001</v>
      </c>
      <c r="JR30" s="19">
        <v>257.44799999999998</v>
      </c>
      <c r="JS30" s="19">
        <v>264.26299999999998</v>
      </c>
      <c r="JT30" s="19">
        <v>264.34500000000003</v>
      </c>
      <c r="JU30" s="19">
        <v>272.24599999999998</v>
      </c>
      <c r="JV30" s="19">
        <v>278.59500000000003</v>
      </c>
      <c r="JW30" s="19">
        <v>295.31099999999998</v>
      </c>
      <c r="JX30" s="19">
        <v>292.65600000000001</v>
      </c>
      <c r="JY30" s="19">
        <v>283.89299999999997</v>
      </c>
      <c r="JZ30" s="19">
        <v>287.51400000000001</v>
      </c>
      <c r="KA30" s="19">
        <v>283.78800000000001</v>
      </c>
      <c r="KB30" s="19">
        <v>287.62</v>
      </c>
      <c r="KC30" s="19">
        <v>285.60000000000002</v>
      </c>
      <c r="KD30" s="19">
        <v>286.45400000000001</v>
      </c>
      <c r="KE30" s="19">
        <v>270.02499999999998</v>
      </c>
      <c r="KF30" s="19">
        <v>261.65100000000001</v>
      </c>
      <c r="KG30" s="19">
        <v>255.06100000000001</v>
      </c>
      <c r="KH30" s="19">
        <v>253.52699999999999</v>
      </c>
      <c r="KI30" s="19">
        <v>251.59800000000001</v>
      </c>
      <c r="KJ30" s="19">
        <v>261.77499999999998</v>
      </c>
      <c r="KK30" s="19">
        <v>265.68200000000002</v>
      </c>
      <c r="KL30" s="19">
        <v>266.51400000000001</v>
      </c>
      <c r="KM30" s="19">
        <v>259.58300000000003</v>
      </c>
      <c r="KN30" s="19">
        <v>265.94799999999998</v>
      </c>
      <c r="KO30" s="19">
        <v>259.96199999999999</v>
      </c>
      <c r="KP30" s="19">
        <v>247.72200000000001</v>
      </c>
      <c r="KQ30" s="19">
        <v>231.92500000000001</v>
      </c>
      <c r="KR30" s="19">
        <v>230.976</v>
      </c>
      <c r="KS30" s="19">
        <v>229.81299999999999</v>
      </c>
      <c r="KT30" s="19">
        <v>239.41300000000001</v>
      </c>
      <c r="KU30" s="19">
        <v>240.32400000000001</v>
      </c>
      <c r="KV30" s="19">
        <v>241.71199999999999</v>
      </c>
      <c r="KW30" s="19">
        <v>256.185</v>
      </c>
      <c r="KX30" s="19">
        <v>235.23599999999999</v>
      </c>
      <c r="KY30" s="19">
        <v>235.292</v>
      </c>
      <c r="KZ30" s="19">
        <v>236.42500000000001</v>
      </c>
      <c r="LA30" s="19">
        <v>235.29900000000001</v>
      </c>
      <c r="LB30" s="19">
        <v>234.523</v>
      </c>
      <c r="LC30" s="19">
        <v>235.761</v>
      </c>
      <c r="LD30" s="19">
        <v>240.923</v>
      </c>
      <c r="LE30" s="19">
        <v>254.738</v>
      </c>
      <c r="LF30" s="19">
        <v>262.76400000000001</v>
      </c>
      <c r="LG30" s="19">
        <v>262.49900000000002</v>
      </c>
      <c r="LH30" s="19">
        <v>263.05700000000002</v>
      </c>
      <c r="LI30" s="19">
        <v>253.29599999999999</v>
      </c>
      <c r="LJ30" s="19">
        <v>250.92699999999999</v>
      </c>
      <c r="LK30" s="19">
        <v>248.37100000000001</v>
      </c>
      <c r="LL30" s="19">
        <v>254.02099999999999</v>
      </c>
      <c r="LM30" s="19">
        <v>258.29599999999999</v>
      </c>
      <c r="LN30" s="19">
        <v>273.81700000000001</v>
      </c>
      <c r="LO30" s="19">
        <v>278.18299999999999</v>
      </c>
      <c r="LP30" s="19">
        <v>282.7</v>
      </c>
      <c r="LQ30" s="19">
        <v>285.28899999999999</v>
      </c>
      <c r="LR30" s="19">
        <v>295.57400000000001</v>
      </c>
      <c r="LS30" s="19">
        <v>289.63499999999999</v>
      </c>
      <c r="LT30" s="19">
        <v>287.50099999999998</v>
      </c>
      <c r="LU30" s="19">
        <v>280.93799999999999</v>
      </c>
      <c r="LV30" s="19">
        <v>270.39299999999997</v>
      </c>
      <c r="LW30" s="19">
        <v>280.05</v>
      </c>
      <c r="LX30" s="19">
        <v>282.27699999999999</v>
      </c>
      <c r="LY30" s="19">
        <v>274.10500000000002</v>
      </c>
      <c r="LZ30" s="19">
        <v>286.44799999999998</v>
      </c>
      <c r="MA30" s="19">
        <v>296.82799999999997</v>
      </c>
      <c r="MB30" s="19">
        <v>310.577</v>
      </c>
      <c r="MC30" s="19">
        <v>313.40499999999997</v>
      </c>
      <c r="MD30" s="19">
        <v>309.642</v>
      </c>
      <c r="ME30" s="19">
        <v>299.59300000000002</v>
      </c>
      <c r="MF30" s="19">
        <v>293.26900000000001</v>
      </c>
      <c r="MG30" s="19">
        <v>297.92099999999999</v>
      </c>
      <c r="MH30" s="19">
        <v>298.58999999999997</v>
      </c>
      <c r="MI30" s="19">
        <v>295.18</v>
      </c>
      <c r="MJ30" s="19">
        <v>298.988</v>
      </c>
      <c r="MK30" s="19">
        <v>307.36599999999999</v>
      </c>
      <c r="ML30" s="19">
        <v>316.85599999999999</v>
      </c>
      <c r="MM30" s="19">
        <v>330.96899999999999</v>
      </c>
      <c r="MN30" s="19">
        <v>327.488</v>
      </c>
      <c r="MO30" s="19">
        <v>322.00599999999997</v>
      </c>
      <c r="MP30" s="19">
        <v>321.15499999999997</v>
      </c>
      <c r="MQ30" s="19">
        <v>325.34800000000001</v>
      </c>
      <c r="MR30" s="19">
        <v>328.18599999999998</v>
      </c>
      <c r="MS30" s="19">
        <v>318.858</v>
      </c>
      <c r="MT30" s="19">
        <v>315.63299999999998</v>
      </c>
      <c r="MU30" s="19">
        <v>326.48599999999999</v>
      </c>
      <c r="MV30" s="19">
        <v>344.49900000000002</v>
      </c>
      <c r="MW30" s="19">
        <v>345.64299999999997</v>
      </c>
      <c r="MX30" s="19">
        <v>328.15899999999999</v>
      </c>
      <c r="MY30" s="19">
        <v>308.32900000000001</v>
      </c>
      <c r="MZ30" s="19">
        <v>309.315</v>
      </c>
      <c r="NA30" s="19">
        <v>319.19400000000002</v>
      </c>
      <c r="NB30" s="19">
        <v>319.62400000000002</v>
      </c>
      <c r="NC30" s="19">
        <v>320.92500000000001</v>
      </c>
      <c r="ND30" s="19">
        <v>335.91</v>
      </c>
      <c r="NE30" s="19">
        <v>335.42500000000001</v>
      </c>
      <c r="NF30" s="19">
        <v>331.72699999999998</v>
      </c>
      <c r="NG30" s="19">
        <v>331.28</v>
      </c>
      <c r="NH30" s="19">
        <v>336.59800000000001</v>
      </c>
      <c r="NI30" s="19">
        <v>334.66500000000002</v>
      </c>
      <c r="NJ30" s="19">
        <v>332.95499999999998</v>
      </c>
      <c r="NK30" s="19">
        <v>325.67500000000001</v>
      </c>
      <c r="NL30" s="19">
        <v>334.505</v>
      </c>
      <c r="NM30" s="19">
        <v>363.11900000000003</v>
      </c>
      <c r="NN30" s="19">
        <v>361.13</v>
      </c>
      <c r="NO30" s="19">
        <v>393.13499999999999</v>
      </c>
      <c r="NP30" s="19">
        <v>396.41899999999998</v>
      </c>
      <c r="NQ30" s="19">
        <v>382.83</v>
      </c>
      <c r="NR30" s="19">
        <v>391.72399999999999</v>
      </c>
      <c r="NS30" s="19">
        <v>386.35</v>
      </c>
      <c r="NT30" s="19">
        <v>420.298</v>
      </c>
      <c r="NU30" s="19">
        <v>433.54199999999997</v>
      </c>
      <c r="NV30" s="19">
        <v>436.57299999999998</v>
      </c>
      <c r="NW30" s="19">
        <v>438.88200000000001</v>
      </c>
      <c r="NX30" s="19">
        <v>422.22699999999998</v>
      </c>
      <c r="NY30" s="19">
        <v>408.82</v>
      </c>
      <c r="NZ30" s="19">
        <v>406.76</v>
      </c>
      <c r="OA30" s="19">
        <v>405.77499999999998</v>
      </c>
      <c r="OB30" s="19">
        <v>403.39800000000002</v>
      </c>
      <c r="OC30" s="19">
        <v>403.30399999999997</v>
      </c>
      <c r="OD30" s="19">
        <v>400.93599999999998</v>
      </c>
      <c r="OE30" s="19">
        <v>396.99099999999999</v>
      </c>
      <c r="OF30" s="19">
        <v>396.25200000000001</v>
      </c>
      <c r="OG30" s="19">
        <v>390.375</v>
      </c>
      <c r="OH30" s="19">
        <v>389.35899999999998</v>
      </c>
      <c r="OI30" s="19">
        <v>387.22500000000002</v>
      </c>
      <c r="OJ30" s="19">
        <v>406.76100000000002</v>
      </c>
      <c r="OK30" s="19">
        <v>426.73500000000001</v>
      </c>
      <c r="OL30" s="19">
        <v>430.58600000000001</v>
      </c>
      <c r="OM30" s="19">
        <v>426.44799999999998</v>
      </c>
      <c r="ON30" s="19">
        <v>422.35899999999998</v>
      </c>
      <c r="OO30" s="19">
        <v>411.53899999999999</v>
      </c>
      <c r="OP30" s="19">
        <v>403.36500000000001</v>
      </c>
      <c r="OQ30" s="19">
        <v>387.15600000000001</v>
      </c>
      <c r="OR30" s="19">
        <v>402.58199999999999</v>
      </c>
      <c r="OS30" s="19">
        <v>395.298</v>
      </c>
      <c r="OT30" s="19">
        <v>383.61700000000002</v>
      </c>
      <c r="OU30" s="19">
        <v>371.10399999999998</v>
      </c>
      <c r="OV30" s="19">
        <v>364.31799999999998</v>
      </c>
      <c r="OW30" s="19">
        <v>369.85300000000001</v>
      </c>
      <c r="OX30" s="19">
        <v>366.279</v>
      </c>
      <c r="OY30" s="19">
        <v>366.13600000000002</v>
      </c>
      <c r="OZ30" s="19">
        <v>375.94</v>
      </c>
      <c r="PA30" s="19">
        <v>354.214</v>
      </c>
      <c r="PB30" s="19">
        <v>345.79700000000003</v>
      </c>
      <c r="PC30" s="19">
        <v>340.81900000000002</v>
      </c>
      <c r="PD30" s="19">
        <v>324.38499999999999</v>
      </c>
      <c r="PE30" s="19">
        <v>317.26</v>
      </c>
      <c r="PF30" s="19">
        <v>312.14</v>
      </c>
      <c r="PG30" s="19">
        <v>292.70999999999998</v>
      </c>
      <c r="PH30" s="19">
        <v>280.78500000000003</v>
      </c>
      <c r="PI30" s="19">
        <v>281.41000000000003</v>
      </c>
      <c r="PJ30" s="19">
        <v>283.96199999999999</v>
      </c>
      <c r="PK30" s="19">
        <v>283.63</v>
      </c>
      <c r="PL30" s="19">
        <v>279.88</v>
      </c>
      <c r="PM30" s="19">
        <v>282.87700000000001</v>
      </c>
      <c r="PN30" s="19">
        <v>292.81900000000002</v>
      </c>
      <c r="PO30" s="19">
        <v>290.71499999999997</v>
      </c>
      <c r="PP30" s="19">
        <v>303.32900000000001</v>
      </c>
      <c r="PQ30" s="19">
        <v>328.31799999999998</v>
      </c>
      <c r="PR30" s="19">
        <v>310.423</v>
      </c>
      <c r="PS30" s="19">
        <v>307.34800000000001</v>
      </c>
      <c r="PT30" s="19">
        <v>292.56799999999998</v>
      </c>
      <c r="PU30" s="19">
        <v>285.589</v>
      </c>
      <c r="PV30" s="19">
        <v>288.52699999999999</v>
      </c>
      <c r="PW30" s="19">
        <v>279.45999999999998</v>
      </c>
      <c r="PX30" s="19">
        <v>276.39400000000001</v>
      </c>
      <c r="PY30" s="19">
        <v>276.86500000000001</v>
      </c>
      <c r="PZ30" s="19">
        <v>269.99299999999999</v>
      </c>
      <c r="QA30" s="19">
        <v>267.78500000000003</v>
      </c>
      <c r="QB30" s="19">
        <v>266.19499999999999</v>
      </c>
      <c r="QC30" s="19">
        <v>256.04300000000001</v>
      </c>
      <c r="QD30" s="19">
        <v>255.77099999999999</v>
      </c>
      <c r="QE30" s="19">
        <v>253.17599999999999</v>
      </c>
      <c r="QF30" s="19">
        <v>246.77799999999999</v>
      </c>
      <c r="QG30" s="19">
        <v>246.05500000000001</v>
      </c>
      <c r="QH30" s="19">
        <v>247.83199999999999</v>
      </c>
      <c r="QI30" s="19">
        <v>254.02</v>
      </c>
      <c r="QJ30" s="19">
        <v>251.85599999999999</v>
      </c>
      <c r="QK30" s="19">
        <v>254.08099999999999</v>
      </c>
      <c r="QL30" s="19">
        <v>249.065</v>
      </c>
      <c r="QM30" s="19">
        <v>250.74299999999999</v>
      </c>
      <c r="QN30" s="19">
        <v>254.65600000000001</v>
      </c>
      <c r="QO30" s="19">
        <v>246.46899999999999</v>
      </c>
      <c r="QP30" s="19">
        <v>244.613</v>
      </c>
      <c r="QQ30" s="19">
        <v>242.75299999999999</v>
      </c>
      <c r="QR30" s="19">
        <v>241.56</v>
      </c>
      <c r="QS30" s="19">
        <v>242.86</v>
      </c>
      <c r="QT30" s="19">
        <v>243.49700000000001</v>
      </c>
      <c r="QU30" s="19">
        <v>243.99</v>
      </c>
      <c r="QV30" s="19">
        <v>251.50800000000001</v>
      </c>
      <c r="QW30" s="19">
        <v>253.566</v>
      </c>
      <c r="QX30" s="19">
        <v>252.464</v>
      </c>
      <c r="QY30" s="19">
        <v>259.45699999999999</v>
      </c>
      <c r="QZ30" s="19">
        <v>271.50400000000002</v>
      </c>
      <c r="RA30" s="19">
        <v>285.13600000000002</v>
      </c>
      <c r="RB30" s="19">
        <v>285.70499999999998</v>
      </c>
      <c r="RC30" s="19">
        <v>287.00599999999997</v>
      </c>
      <c r="RD30" s="19">
        <v>288.88099999999997</v>
      </c>
      <c r="RE30" s="19">
        <v>285.95400000000001</v>
      </c>
      <c r="RF30" s="19">
        <v>280.37299999999999</v>
      </c>
      <c r="RG30" s="19">
        <v>274.15600000000001</v>
      </c>
      <c r="RH30" s="19">
        <v>274.74700000000001</v>
      </c>
      <c r="RI30" s="19">
        <v>275.89400000000001</v>
      </c>
      <c r="RJ30" s="19">
        <v>277.51400000000001</v>
      </c>
      <c r="RK30" s="19">
        <v>272.166</v>
      </c>
      <c r="RL30" s="19">
        <v>269.87400000000002</v>
      </c>
      <c r="RM30" s="19">
        <v>273.07299999999998</v>
      </c>
      <c r="RN30" s="19">
        <v>280.09500000000003</v>
      </c>
      <c r="RO30" s="19">
        <v>279.517</v>
      </c>
      <c r="RP30" s="19">
        <v>279.291</v>
      </c>
      <c r="RQ30" s="19">
        <v>280.49400000000003</v>
      </c>
      <c r="RR30" s="19">
        <v>275.87200000000001</v>
      </c>
      <c r="RS30" s="19">
        <v>276.13</v>
      </c>
      <c r="RT30" s="19">
        <v>270.02999999999997</v>
      </c>
      <c r="RU30" s="19">
        <v>262.464</v>
      </c>
      <c r="RV30" s="19">
        <v>260.15699999999998</v>
      </c>
      <c r="RW30" s="19">
        <v>258.495</v>
      </c>
      <c r="RX30" s="19">
        <v>259.83</v>
      </c>
      <c r="RY30" s="19">
        <v>258.37599999999998</v>
      </c>
      <c r="RZ30" s="19">
        <v>252.23699999999999</v>
      </c>
      <c r="SA30" s="19">
        <v>240.24299999999999</v>
      </c>
      <c r="SB30" s="19">
        <v>243.40799999999999</v>
      </c>
      <c r="SC30" s="19">
        <v>244.994</v>
      </c>
      <c r="SD30" s="19">
        <v>245.05699999999999</v>
      </c>
      <c r="SE30" s="19">
        <v>245.36</v>
      </c>
      <c r="SF30" s="19">
        <v>260.42200000000003</v>
      </c>
      <c r="SG30" s="19">
        <v>261.68599999999998</v>
      </c>
      <c r="SH30" s="19">
        <v>264.12299999999999</v>
      </c>
      <c r="SI30" s="19">
        <v>265.83800000000002</v>
      </c>
      <c r="SJ30" s="19">
        <v>263.48</v>
      </c>
      <c r="SK30" s="19">
        <v>262.04300000000001</v>
      </c>
      <c r="SL30" s="19">
        <v>261.47899999999998</v>
      </c>
      <c r="SM30" s="19">
        <v>260.21600000000001</v>
      </c>
      <c r="SN30" s="19">
        <v>261.351</v>
      </c>
      <c r="SO30" s="19">
        <v>261.23599999999999</v>
      </c>
      <c r="SP30" s="19">
        <v>262.75099999999998</v>
      </c>
      <c r="SQ30" s="19">
        <v>255.91</v>
      </c>
      <c r="SR30" s="19">
        <v>263.87299999999999</v>
      </c>
      <c r="SS30" s="19">
        <v>271.63200000000001</v>
      </c>
      <c r="ST30" s="19">
        <v>282.22500000000002</v>
      </c>
      <c r="SU30" s="2">
        <v>297.137</v>
      </c>
      <c r="SV30" s="2">
        <v>302.97399999999999</v>
      </c>
    </row>
    <row r="31" spans="1:516" s="2" customFormat="1" x14ac:dyDescent="0.25">
      <c r="A31" s="2">
        <f t="shared" si="8"/>
        <v>7</v>
      </c>
      <c r="B31" s="15" t="s">
        <v>1095</v>
      </c>
      <c r="C31" s="2">
        <f ca="1">_xlfn.XMATCH(B31,tkrBbg!L:L)</f>
        <v>142</v>
      </c>
      <c r="D31" s="2" t="str" cm="1">
        <f t="array" aca="1" ref="D31" ca="1">INDEX(tkrBbg!E:E,C31)</f>
        <v>AN880322 Corp</v>
      </c>
      <c r="E31" s="18" cm="1">
        <f t="array" aca="1" ref="E31" ca="1">_xll.BDP(D31,E$24)*1</f>
        <v>44909</v>
      </c>
      <c r="F31" s="19">
        <f ca="1">_xll.BDH(D31,$B$22,"-2AY",,"Dates=H","Fill=C","Sort=R","Dir=H","cols=511;rows=1")</f>
        <v>380.435</v>
      </c>
      <c r="G31" s="19">
        <v>382.31700000000001</v>
      </c>
      <c r="H31" s="19">
        <v>387.97</v>
      </c>
      <c r="I31" s="19">
        <v>393.38</v>
      </c>
      <c r="J31" s="19">
        <v>391.95499999999998</v>
      </c>
      <c r="K31" s="19">
        <v>390.36200000000002</v>
      </c>
      <c r="L31" s="19">
        <v>384.67200000000003</v>
      </c>
      <c r="M31" s="19">
        <v>377.83699999999999</v>
      </c>
      <c r="N31" s="19">
        <v>390.01900000000001</v>
      </c>
      <c r="O31" s="19">
        <v>376.089</v>
      </c>
      <c r="P31" s="19">
        <v>372.14400000000001</v>
      </c>
      <c r="Q31" s="19">
        <v>340.83800000000002</v>
      </c>
      <c r="R31" s="19">
        <v>319.601</v>
      </c>
      <c r="S31" s="19">
        <v>341.84800000000001</v>
      </c>
      <c r="T31" s="19">
        <v>334.58</v>
      </c>
      <c r="U31" s="19">
        <v>344.47300000000001</v>
      </c>
      <c r="V31" s="19">
        <v>317.24599999999998</v>
      </c>
      <c r="W31" s="19">
        <v>272.27600000000001</v>
      </c>
      <c r="X31" s="19">
        <v>223.173</v>
      </c>
      <c r="Y31" s="19">
        <v>231.852</v>
      </c>
      <c r="Z31" s="19">
        <v>303.88900000000001</v>
      </c>
      <c r="AA31" s="19">
        <v>324.52499999999998</v>
      </c>
      <c r="AB31" s="19">
        <v>361.66199999999998</v>
      </c>
      <c r="AC31" s="19">
        <v>367.02100000000002</v>
      </c>
      <c r="AD31" s="19">
        <v>365.14400000000001</v>
      </c>
      <c r="AE31" s="19">
        <v>347.45499999999998</v>
      </c>
      <c r="AF31" s="19">
        <v>350.14</v>
      </c>
      <c r="AG31" s="19">
        <v>375.62299999999999</v>
      </c>
      <c r="AH31" s="19">
        <v>407.52499999999998</v>
      </c>
      <c r="AI31" s="19">
        <v>408.09</v>
      </c>
      <c r="AJ31" s="19">
        <v>405.62400000000002</v>
      </c>
      <c r="AK31" s="19">
        <v>412.18900000000002</v>
      </c>
      <c r="AL31" s="19">
        <v>431.35199999999998</v>
      </c>
      <c r="AM31" s="19">
        <v>468.08499999999998</v>
      </c>
      <c r="AN31" s="19">
        <v>486.87799999999999</v>
      </c>
      <c r="AO31" s="19">
        <v>488.08100000000002</v>
      </c>
      <c r="AP31" s="19">
        <v>466.88099999999997</v>
      </c>
      <c r="AQ31" s="19">
        <v>463.59</v>
      </c>
      <c r="AR31" s="19">
        <v>465.76799999999997</v>
      </c>
      <c r="AS31" s="19">
        <v>482.495</v>
      </c>
      <c r="AT31" s="19">
        <v>488.00900000000001</v>
      </c>
      <c r="AU31" s="19">
        <v>501.78100000000001</v>
      </c>
      <c r="AV31" s="19">
        <v>510.358</v>
      </c>
      <c r="AW31" s="19">
        <v>516.697</v>
      </c>
      <c r="AX31" s="19">
        <v>459.63299999999998</v>
      </c>
      <c r="AY31" s="19">
        <v>445.59699999999998</v>
      </c>
      <c r="AZ31" s="19">
        <v>424.83199999999999</v>
      </c>
      <c r="BA31" s="19">
        <v>405.75599999999997</v>
      </c>
      <c r="BB31" s="19">
        <v>441.32900000000001</v>
      </c>
      <c r="BC31" s="19">
        <v>453.61</v>
      </c>
      <c r="BD31" s="19">
        <v>510.29500000000002</v>
      </c>
      <c r="BE31" s="19">
        <v>514.05799999999999</v>
      </c>
      <c r="BF31" s="19">
        <v>492.565</v>
      </c>
      <c r="BG31" s="19">
        <v>465.62200000000001</v>
      </c>
      <c r="BH31" s="19">
        <v>449.77800000000002</v>
      </c>
      <c r="BI31" s="19">
        <v>401.851</v>
      </c>
      <c r="BJ31" s="19">
        <v>368.84800000000001</v>
      </c>
      <c r="BK31" s="19">
        <v>453.762</v>
      </c>
      <c r="BL31" s="19">
        <v>537.59100000000001</v>
      </c>
      <c r="BM31" s="19">
        <v>570.44100000000003</v>
      </c>
      <c r="BN31" s="19">
        <v>620.577</v>
      </c>
      <c r="BO31" s="19">
        <v>610.89700000000005</v>
      </c>
      <c r="BP31" s="19">
        <v>599.81399999999996</v>
      </c>
      <c r="BQ31" s="19">
        <v>584.72699999999998</v>
      </c>
      <c r="BR31" s="19">
        <v>576.029</v>
      </c>
      <c r="BS31" s="19">
        <v>576.53499999999997</v>
      </c>
      <c r="BT31" s="19">
        <v>532.74699999999996</v>
      </c>
      <c r="BU31" s="19">
        <v>494.03</v>
      </c>
      <c r="BV31" s="19">
        <v>494.80200000000002</v>
      </c>
      <c r="BW31" s="19">
        <v>639.85599999999999</v>
      </c>
      <c r="BX31" s="19">
        <v>696.41200000000003</v>
      </c>
      <c r="BY31" s="19">
        <v>654.68499999999995</v>
      </c>
      <c r="BZ31" s="19">
        <v>776.88599999999997</v>
      </c>
      <c r="CA31" s="19">
        <v>793.13</v>
      </c>
      <c r="CB31" s="19">
        <v>687.26199999999994</v>
      </c>
      <c r="CC31" s="19">
        <v>576.53399999999999</v>
      </c>
      <c r="CD31" s="19">
        <v>472.28899999999999</v>
      </c>
      <c r="CE31" s="19">
        <v>435.19600000000003</v>
      </c>
      <c r="CF31" s="19">
        <v>332.03199999999998</v>
      </c>
      <c r="CG31" s="19">
        <v>309.30700000000002</v>
      </c>
      <c r="CH31" s="19">
        <v>335.59800000000001</v>
      </c>
      <c r="CI31" s="19">
        <v>264.41899999999998</v>
      </c>
      <c r="CJ31" s="19">
        <v>229.94499999999999</v>
      </c>
      <c r="CK31" s="19">
        <v>206.453</v>
      </c>
      <c r="CL31" s="19">
        <v>215.80799999999999</v>
      </c>
      <c r="CM31" s="19">
        <v>256.31299999999999</v>
      </c>
      <c r="CN31" s="19">
        <v>255.744</v>
      </c>
      <c r="CO31" s="19">
        <v>214.053</v>
      </c>
      <c r="CP31" s="19">
        <v>188.11</v>
      </c>
      <c r="CQ31" s="19">
        <v>179.8</v>
      </c>
      <c r="CR31" s="19">
        <v>171.327</v>
      </c>
      <c r="CS31" s="19">
        <v>148.172</v>
      </c>
      <c r="CT31" s="19">
        <v>148.459</v>
      </c>
      <c r="CU31" s="19">
        <v>151.50200000000001</v>
      </c>
      <c r="CV31" s="19">
        <v>152.50299999999999</v>
      </c>
      <c r="CW31" s="19">
        <v>150.577</v>
      </c>
      <c r="CX31" s="19">
        <v>150.511</v>
      </c>
      <c r="CY31" s="19">
        <v>150.46100000000001</v>
      </c>
      <c r="CZ31" s="19">
        <v>150.06700000000001</v>
      </c>
      <c r="DA31" s="19">
        <v>151.68299999999999</v>
      </c>
      <c r="DB31" s="19">
        <v>152.91499999999999</v>
      </c>
      <c r="DC31" s="19">
        <v>149.29400000000001</v>
      </c>
      <c r="DD31" s="19">
        <v>146.37100000000001</v>
      </c>
      <c r="DE31" s="19">
        <v>150.98699999999999</v>
      </c>
      <c r="DF31" s="19">
        <v>158.32</v>
      </c>
      <c r="DG31" s="19">
        <v>169.57599999999999</v>
      </c>
      <c r="DH31" s="19">
        <v>166.65899999999999</v>
      </c>
      <c r="DI31" s="19">
        <v>165.09</v>
      </c>
      <c r="DJ31" s="19">
        <v>160.87799999999999</v>
      </c>
      <c r="DK31" s="19">
        <v>162.255</v>
      </c>
      <c r="DL31" s="19">
        <v>164.73099999999999</v>
      </c>
      <c r="DM31" s="19">
        <v>151.529</v>
      </c>
      <c r="DN31" s="19">
        <v>148.56</v>
      </c>
      <c r="DO31" s="19">
        <v>144.86500000000001</v>
      </c>
      <c r="DP31" s="19">
        <v>143.97399999999999</v>
      </c>
      <c r="DQ31" s="19">
        <v>143.04499999999999</v>
      </c>
      <c r="DR31" s="19">
        <v>146.31100000000001</v>
      </c>
      <c r="DS31" s="19">
        <v>154.059</v>
      </c>
      <c r="DT31" s="19">
        <v>160.93799999999999</v>
      </c>
      <c r="DU31" s="19">
        <v>160.81899999999999</v>
      </c>
      <c r="DV31" s="19">
        <v>160.68799999999999</v>
      </c>
      <c r="DW31" s="19">
        <v>163.30699999999999</v>
      </c>
      <c r="DX31" s="19">
        <v>165.50800000000001</v>
      </c>
      <c r="DY31" s="19">
        <v>172.667</v>
      </c>
      <c r="DZ31" s="19">
        <v>168.56299999999999</v>
      </c>
      <c r="EA31" s="19">
        <v>165.13800000000001</v>
      </c>
      <c r="EB31" s="19">
        <v>161.77000000000001</v>
      </c>
      <c r="EC31" s="19">
        <v>156.32</v>
      </c>
      <c r="ED31" s="19">
        <v>154.74700000000001</v>
      </c>
      <c r="EE31" s="19">
        <v>154.67500000000001</v>
      </c>
      <c r="EF31" s="19">
        <v>157.33000000000001</v>
      </c>
      <c r="EG31" s="19">
        <v>157.22200000000001</v>
      </c>
      <c r="EH31" s="19">
        <v>159.02199999999999</v>
      </c>
      <c r="EI31" s="19">
        <v>159.221</v>
      </c>
      <c r="EJ31" s="19">
        <v>160.05000000000001</v>
      </c>
      <c r="EK31" s="19">
        <v>162.64599999999999</v>
      </c>
      <c r="EL31" s="19">
        <v>164.17099999999999</v>
      </c>
      <c r="EM31" s="19">
        <v>164.32900000000001</v>
      </c>
      <c r="EN31" s="19">
        <v>164.06100000000001</v>
      </c>
      <c r="EO31" s="19">
        <v>168.62899999999999</v>
      </c>
      <c r="EP31" s="19">
        <v>167.81</v>
      </c>
      <c r="EQ31" s="19">
        <v>166.15600000000001</v>
      </c>
      <c r="ER31" s="19">
        <v>167.471</v>
      </c>
      <c r="ES31" s="19">
        <v>177.73699999999999</v>
      </c>
      <c r="ET31" s="19">
        <v>182.69399999999999</v>
      </c>
      <c r="EU31" s="19">
        <v>192.10900000000001</v>
      </c>
      <c r="EV31" s="19">
        <v>192.1</v>
      </c>
      <c r="EW31" s="19">
        <v>184.654</v>
      </c>
      <c r="EX31" s="19">
        <v>185.61799999999999</v>
      </c>
      <c r="EY31" s="19">
        <v>185.91</v>
      </c>
      <c r="EZ31" s="19">
        <v>183.928</v>
      </c>
      <c r="FA31" s="19">
        <v>181.93199999999999</v>
      </c>
      <c r="FB31" s="19">
        <v>187.904</v>
      </c>
      <c r="FC31" s="19">
        <v>199.46299999999999</v>
      </c>
      <c r="FD31" s="19">
        <v>203.226</v>
      </c>
      <c r="FE31" s="19">
        <v>202.47399999999999</v>
      </c>
      <c r="FF31" s="19">
        <v>195.751</v>
      </c>
      <c r="FG31" s="19">
        <v>193.869</v>
      </c>
      <c r="FH31" s="19">
        <v>194.16800000000001</v>
      </c>
      <c r="FI31" s="19">
        <v>194.982</v>
      </c>
      <c r="FJ31" s="19">
        <v>193.41499999999999</v>
      </c>
      <c r="FK31" s="19">
        <v>187.166</v>
      </c>
      <c r="FL31" s="19">
        <v>189.27699999999999</v>
      </c>
      <c r="FM31" s="19">
        <v>183.54599999999999</v>
      </c>
      <c r="FN31" s="19">
        <v>175.69800000000001</v>
      </c>
      <c r="FO31" s="19">
        <v>170.47200000000001</v>
      </c>
      <c r="FP31" s="19">
        <v>166.839</v>
      </c>
      <c r="FQ31" s="19">
        <v>177.35300000000001</v>
      </c>
      <c r="FR31" s="19">
        <v>191.31700000000001</v>
      </c>
      <c r="FS31" s="19">
        <v>195.61500000000001</v>
      </c>
      <c r="FT31" s="19">
        <v>192.91200000000001</v>
      </c>
      <c r="FU31" s="19">
        <v>180.16399999999999</v>
      </c>
      <c r="FV31" s="19">
        <v>174.57300000000001</v>
      </c>
      <c r="FW31" s="19">
        <v>175.71199999999999</v>
      </c>
      <c r="FX31" s="19">
        <v>179.21600000000001</v>
      </c>
      <c r="FY31" s="19">
        <v>181.405</v>
      </c>
      <c r="FZ31" s="19">
        <v>181.68700000000001</v>
      </c>
      <c r="GA31" s="19">
        <v>186.70599999999999</v>
      </c>
      <c r="GB31" s="19">
        <v>193.333</v>
      </c>
      <c r="GC31" s="19">
        <v>194.595</v>
      </c>
      <c r="GD31" s="19">
        <v>201.56899999999999</v>
      </c>
      <c r="GE31" s="19">
        <v>207.001</v>
      </c>
      <c r="GF31" s="19">
        <v>210.95500000000001</v>
      </c>
      <c r="GG31" s="19">
        <v>211.74</v>
      </c>
      <c r="GH31" s="19">
        <v>220.214</v>
      </c>
      <c r="GI31" s="19">
        <v>223.601</v>
      </c>
      <c r="GJ31" s="19">
        <v>222.83600000000001</v>
      </c>
      <c r="GK31" s="19">
        <v>216.65100000000001</v>
      </c>
      <c r="GL31" s="19">
        <v>215.364</v>
      </c>
      <c r="GM31" s="19">
        <v>216.44</v>
      </c>
      <c r="GN31" s="19">
        <v>211.74700000000001</v>
      </c>
      <c r="GO31" s="19">
        <v>200.798</v>
      </c>
      <c r="GP31" s="19">
        <v>205.15899999999999</v>
      </c>
      <c r="GQ31" s="19">
        <v>206.69</v>
      </c>
      <c r="GR31" s="19">
        <v>209.72499999999999</v>
      </c>
      <c r="GS31" s="19">
        <v>215.66900000000001</v>
      </c>
      <c r="GT31" s="19">
        <v>211.214</v>
      </c>
      <c r="GU31" s="19">
        <v>212.87299999999999</v>
      </c>
      <c r="GV31" s="19">
        <v>210.62799999999999</v>
      </c>
      <c r="GW31" s="19">
        <v>221.48599999999999</v>
      </c>
      <c r="GX31" s="19">
        <v>220.40799999999999</v>
      </c>
      <c r="GY31" s="19">
        <v>209.93</v>
      </c>
      <c r="GZ31" s="19">
        <v>202.24199999999999</v>
      </c>
      <c r="HA31" s="19">
        <v>197.99600000000001</v>
      </c>
      <c r="HB31" s="19">
        <v>195.917</v>
      </c>
      <c r="HC31" s="19">
        <v>238.649</v>
      </c>
      <c r="HD31" s="19">
        <v>231.02</v>
      </c>
      <c r="HE31" s="19">
        <v>221.881</v>
      </c>
      <c r="HF31" s="19">
        <v>219.06399999999999</v>
      </c>
      <c r="HG31" s="19">
        <v>214.64</v>
      </c>
      <c r="HH31" s="19">
        <v>222.55099999999999</v>
      </c>
      <c r="HI31" s="19">
        <v>223.94800000000001</v>
      </c>
      <c r="HJ31" s="19">
        <v>220.179</v>
      </c>
      <c r="HK31" s="19">
        <v>218.946</v>
      </c>
      <c r="HL31" s="19">
        <v>221.36099999999999</v>
      </c>
      <c r="HM31" s="19">
        <v>223.26400000000001</v>
      </c>
      <c r="HN31" s="19">
        <v>218.18100000000001</v>
      </c>
      <c r="HO31" s="19">
        <v>217.869</v>
      </c>
      <c r="HP31" s="19">
        <v>216.459</v>
      </c>
      <c r="HQ31" s="19">
        <v>214.72</v>
      </c>
      <c r="HR31" s="19">
        <v>226.61</v>
      </c>
      <c r="HS31" s="19">
        <v>239.328</v>
      </c>
      <c r="HT31" s="19">
        <v>249.33</v>
      </c>
      <c r="HU31" s="19">
        <v>266.09699999999998</v>
      </c>
      <c r="HV31" s="19">
        <v>272.387</v>
      </c>
      <c r="HW31" s="19">
        <v>249.893</v>
      </c>
      <c r="HX31" s="19">
        <v>242.82400000000001</v>
      </c>
      <c r="HY31" s="19">
        <v>237.17</v>
      </c>
      <c r="HZ31" s="19">
        <v>241.143</v>
      </c>
      <c r="IA31" s="19">
        <v>242.82499999999999</v>
      </c>
      <c r="IB31" s="19">
        <v>251.28299999999999</v>
      </c>
      <c r="IC31" s="19">
        <v>260.73500000000001</v>
      </c>
      <c r="ID31" s="19">
        <v>277.97699999999998</v>
      </c>
      <c r="IE31" s="19">
        <v>260.84199999999998</v>
      </c>
      <c r="IF31" s="19">
        <v>239.28</v>
      </c>
      <c r="IG31" s="19">
        <v>237.756</v>
      </c>
      <c r="IH31" s="19">
        <v>236.93600000000001</v>
      </c>
      <c r="II31" s="19">
        <v>209.148</v>
      </c>
      <c r="IJ31" s="19">
        <v>208.45</v>
      </c>
      <c r="IK31" s="19">
        <v>205.03399999999999</v>
      </c>
      <c r="IL31" s="19">
        <v>225.08500000000001</v>
      </c>
      <c r="IM31" s="19">
        <v>240.94200000000001</v>
      </c>
      <c r="IN31" s="19">
        <v>251.24600000000001</v>
      </c>
      <c r="IO31" s="19">
        <v>250.23099999999999</v>
      </c>
      <c r="IP31" s="19">
        <v>253.292</v>
      </c>
      <c r="IQ31" s="19">
        <v>233.386</v>
      </c>
      <c r="IR31" s="19">
        <v>218.26300000000001</v>
      </c>
      <c r="IS31" s="19">
        <v>219.39599999999999</v>
      </c>
      <c r="IT31" s="19">
        <v>219.77500000000001</v>
      </c>
      <c r="IU31" s="19">
        <v>221.47800000000001</v>
      </c>
      <c r="IV31" s="19">
        <v>233.62200000000001</v>
      </c>
      <c r="IW31" s="19">
        <v>244.05799999999999</v>
      </c>
      <c r="IX31" s="19">
        <v>237.41900000000001</v>
      </c>
      <c r="IY31" s="19">
        <v>224.505</v>
      </c>
      <c r="IZ31" s="19">
        <v>222.846</v>
      </c>
      <c r="JA31" s="19">
        <v>230.71899999999999</v>
      </c>
      <c r="JB31" s="19">
        <v>236.399</v>
      </c>
      <c r="JC31" s="19">
        <v>234.863</v>
      </c>
      <c r="JD31" s="19">
        <v>250.86600000000001</v>
      </c>
      <c r="JE31" s="19">
        <v>260.483</v>
      </c>
      <c r="JF31" s="19">
        <v>262.37599999999998</v>
      </c>
      <c r="JG31" s="19">
        <v>261.12200000000001</v>
      </c>
      <c r="JH31" s="19">
        <v>253.523</v>
      </c>
      <c r="JI31" s="19">
        <v>245.185</v>
      </c>
      <c r="JJ31" s="19">
        <v>236.14</v>
      </c>
      <c r="JK31" s="19">
        <v>242.31</v>
      </c>
      <c r="JL31" s="19">
        <v>263.26299999999998</v>
      </c>
      <c r="JM31" s="19">
        <v>283.87</v>
      </c>
      <c r="JN31" s="19">
        <v>283.86599999999999</v>
      </c>
      <c r="JO31" s="19">
        <v>282.11599999999999</v>
      </c>
      <c r="JP31" s="19">
        <v>283.00200000000001</v>
      </c>
      <c r="JQ31" s="19">
        <v>267.79899999999998</v>
      </c>
      <c r="JR31" s="19">
        <v>280.20800000000003</v>
      </c>
      <c r="JS31" s="19">
        <v>288.56599999999997</v>
      </c>
      <c r="JT31" s="19">
        <v>288.45499999999998</v>
      </c>
      <c r="JU31" s="19">
        <v>296.33699999999999</v>
      </c>
      <c r="JV31" s="19">
        <v>309.09699999999998</v>
      </c>
      <c r="JW31" s="19">
        <v>325.57799999999997</v>
      </c>
      <c r="JX31" s="19">
        <v>321.51299999999998</v>
      </c>
      <c r="JY31" s="19">
        <v>313.82299999999998</v>
      </c>
      <c r="JZ31" s="19">
        <v>317.45999999999998</v>
      </c>
      <c r="KA31" s="19">
        <v>310.31900000000002</v>
      </c>
      <c r="KB31" s="19">
        <v>318.31900000000002</v>
      </c>
      <c r="KC31" s="19">
        <v>316.52100000000002</v>
      </c>
      <c r="KD31" s="19">
        <v>317.70400000000001</v>
      </c>
      <c r="KE31" s="19">
        <v>298.40600000000001</v>
      </c>
      <c r="KF31" s="19">
        <v>283.209</v>
      </c>
      <c r="KG31" s="19">
        <v>276.988</v>
      </c>
      <c r="KH31" s="19">
        <v>275.07600000000002</v>
      </c>
      <c r="KI31" s="19">
        <v>271.99700000000001</v>
      </c>
      <c r="KJ31" s="19">
        <v>283.09800000000001</v>
      </c>
      <c r="KK31" s="19">
        <v>291.46800000000002</v>
      </c>
      <c r="KL31" s="19">
        <v>295.79300000000001</v>
      </c>
      <c r="KM31" s="19">
        <v>285.92500000000001</v>
      </c>
      <c r="KN31" s="19">
        <v>298.55399999999997</v>
      </c>
      <c r="KO31" s="19">
        <v>290.42099999999999</v>
      </c>
      <c r="KP31" s="19">
        <v>277.5</v>
      </c>
      <c r="KQ31" s="19">
        <v>259.40300000000002</v>
      </c>
      <c r="KR31" s="19">
        <v>258.54599999999999</v>
      </c>
      <c r="KS31" s="19">
        <v>258.38400000000001</v>
      </c>
      <c r="KT31" s="19">
        <v>273.54399999999998</v>
      </c>
      <c r="KU31" s="19">
        <v>274.976</v>
      </c>
      <c r="KV31" s="19">
        <v>277.78300000000002</v>
      </c>
      <c r="KW31" s="19">
        <v>273.45100000000002</v>
      </c>
      <c r="KX31" s="19">
        <v>266.83100000000002</v>
      </c>
      <c r="KY31" s="19">
        <v>269.85000000000002</v>
      </c>
      <c r="KZ31" s="19">
        <v>270.411</v>
      </c>
      <c r="LA31" s="19">
        <v>267.68200000000002</v>
      </c>
      <c r="LB31" s="19">
        <v>262.00099999999998</v>
      </c>
      <c r="LC31" s="19">
        <v>262.93299999999999</v>
      </c>
      <c r="LD31" s="19">
        <v>271.37700000000001</v>
      </c>
      <c r="LE31" s="19">
        <v>289.54899999999998</v>
      </c>
      <c r="LF31" s="19">
        <v>316.21100000000001</v>
      </c>
      <c r="LG31" s="19">
        <v>300.173</v>
      </c>
      <c r="LH31" s="19">
        <v>300.31700000000001</v>
      </c>
      <c r="LI31" s="19">
        <v>286.839</v>
      </c>
      <c r="LJ31" s="19">
        <v>284.76799999999997</v>
      </c>
      <c r="LK31" s="19">
        <v>277.32400000000001</v>
      </c>
      <c r="LL31" s="19">
        <v>281.61200000000002</v>
      </c>
      <c r="LM31" s="19">
        <v>275.471</v>
      </c>
      <c r="LN31" s="19">
        <v>291.81</v>
      </c>
      <c r="LO31" s="19">
        <v>295.721</v>
      </c>
      <c r="LP31" s="19">
        <v>297.41000000000003</v>
      </c>
      <c r="LQ31" s="19">
        <v>301.99700000000001</v>
      </c>
      <c r="LR31" s="19">
        <v>313.149</v>
      </c>
      <c r="LS31" s="19">
        <v>302.75900000000001</v>
      </c>
      <c r="LT31" s="19">
        <v>299.577</v>
      </c>
      <c r="LU31" s="19">
        <v>292.53500000000003</v>
      </c>
      <c r="LV31" s="19">
        <v>269.983</v>
      </c>
      <c r="LW31" s="19">
        <v>275.02600000000001</v>
      </c>
      <c r="LX31" s="19">
        <v>281.62099999999998</v>
      </c>
      <c r="LY31" s="19">
        <v>269.44499999999999</v>
      </c>
      <c r="LZ31" s="19">
        <v>286.25700000000001</v>
      </c>
      <c r="MA31" s="19">
        <v>310.23399999999998</v>
      </c>
      <c r="MB31" s="19">
        <v>327.56099999999998</v>
      </c>
      <c r="MC31" s="19">
        <v>333.89499999999998</v>
      </c>
      <c r="MD31" s="19">
        <v>330.47699999999998</v>
      </c>
      <c r="ME31" s="19">
        <v>321.75</v>
      </c>
      <c r="MF31" s="19">
        <v>315.14</v>
      </c>
      <c r="MG31" s="19">
        <v>314.77499999999998</v>
      </c>
      <c r="MH31" s="19">
        <v>316.09699999999998</v>
      </c>
      <c r="MI31" s="19">
        <v>311.71699999999998</v>
      </c>
      <c r="MJ31" s="19">
        <v>317.94</v>
      </c>
      <c r="MK31" s="19">
        <v>330.27800000000002</v>
      </c>
      <c r="ML31" s="19">
        <v>345.67200000000003</v>
      </c>
      <c r="MM31" s="19">
        <v>361.762</v>
      </c>
      <c r="MN31" s="19">
        <v>358.35599999999999</v>
      </c>
      <c r="MO31" s="19">
        <v>347.51299999999998</v>
      </c>
      <c r="MP31" s="19">
        <v>345.95499999999998</v>
      </c>
      <c r="MQ31" s="19">
        <v>346.32400000000001</v>
      </c>
      <c r="MR31" s="19">
        <v>350.40199999999999</v>
      </c>
      <c r="MS31" s="19">
        <v>333.38900000000001</v>
      </c>
      <c r="MT31" s="19">
        <v>331.37900000000002</v>
      </c>
      <c r="MU31" s="19">
        <v>340.47399999999999</v>
      </c>
      <c r="MV31" s="19">
        <v>364.09500000000003</v>
      </c>
      <c r="MW31" s="19">
        <v>369.428</v>
      </c>
      <c r="MX31" s="19">
        <v>346.57400000000001</v>
      </c>
      <c r="MY31" s="19">
        <v>324.24200000000002</v>
      </c>
      <c r="MZ31" s="19">
        <v>324.66500000000002</v>
      </c>
      <c r="NA31" s="19">
        <v>335.78199999999998</v>
      </c>
      <c r="NB31" s="19">
        <v>335.38400000000001</v>
      </c>
      <c r="NC31" s="19">
        <v>340.346</v>
      </c>
      <c r="ND31" s="19">
        <v>356.048</v>
      </c>
      <c r="NE31" s="19">
        <v>358.75900000000001</v>
      </c>
      <c r="NF31" s="19">
        <v>356.04199999999997</v>
      </c>
      <c r="NG31" s="19">
        <v>354.12799999999999</v>
      </c>
      <c r="NH31" s="19">
        <v>361.387</v>
      </c>
      <c r="NI31" s="19">
        <v>360.75599999999997</v>
      </c>
      <c r="NJ31" s="19">
        <v>356.79599999999999</v>
      </c>
      <c r="NK31" s="19">
        <v>349.12700000000001</v>
      </c>
      <c r="NL31" s="19">
        <v>353.33699999999999</v>
      </c>
      <c r="NM31" s="19">
        <v>369.60500000000002</v>
      </c>
      <c r="NN31" s="19">
        <v>365.15300000000002</v>
      </c>
      <c r="NO31" s="19">
        <v>384.08100000000002</v>
      </c>
      <c r="NP31" s="19">
        <v>385.77</v>
      </c>
      <c r="NQ31" s="19">
        <v>372.084</v>
      </c>
      <c r="NR31" s="19">
        <v>386.14699999999999</v>
      </c>
      <c r="NS31" s="19">
        <v>381.56</v>
      </c>
      <c r="NT31" s="19">
        <v>425.19900000000001</v>
      </c>
      <c r="NU31" s="19">
        <v>441.91800000000001</v>
      </c>
      <c r="NV31" s="19">
        <v>448.983</v>
      </c>
      <c r="NW31" s="19">
        <v>451.25599999999997</v>
      </c>
      <c r="NX31" s="19">
        <v>428.76100000000002</v>
      </c>
      <c r="NY31" s="19">
        <v>414.13099999999997</v>
      </c>
      <c r="NZ31" s="19">
        <v>410.80799999999999</v>
      </c>
      <c r="OA31" s="19">
        <v>409.89400000000001</v>
      </c>
      <c r="OB31" s="19">
        <v>404.59100000000001</v>
      </c>
      <c r="OC31" s="19">
        <v>404.54899999999998</v>
      </c>
      <c r="OD31" s="19">
        <v>399.577</v>
      </c>
      <c r="OE31" s="19">
        <v>391.85</v>
      </c>
      <c r="OF31" s="19">
        <v>389.37599999999998</v>
      </c>
      <c r="OG31" s="19">
        <v>384.34399999999999</v>
      </c>
      <c r="OH31" s="19">
        <v>382.66300000000001</v>
      </c>
      <c r="OI31" s="19">
        <v>382.964</v>
      </c>
      <c r="OJ31" s="19">
        <v>403.25400000000002</v>
      </c>
      <c r="OK31" s="19">
        <v>423.69400000000002</v>
      </c>
      <c r="OL31" s="19">
        <v>428.31299999999999</v>
      </c>
      <c r="OM31" s="19">
        <v>422.07100000000003</v>
      </c>
      <c r="ON31" s="19">
        <v>421.38200000000001</v>
      </c>
      <c r="OO31" s="19">
        <v>411.45</v>
      </c>
      <c r="OP31" s="19">
        <v>401.18200000000002</v>
      </c>
      <c r="OQ31" s="19">
        <v>378.78300000000002</v>
      </c>
      <c r="OR31" s="19">
        <v>394.774</v>
      </c>
      <c r="OS31" s="19">
        <v>383.00200000000001</v>
      </c>
      <c r="OT31" s="19">
        <v>373.61799999999999</v>
      </c>
      <c r="OU31" s="19">
        <v>365.16199999999998</v>
      </c>
      <c r="OV31" s="19">
        <v>359.214</v>
      </c>
      <c r="OW31" s="19">
        <v>362.96800000000002</v>
      </c>
      <c r="OX31" s="19">
        <v>360.06900000000002</v>
      </c>
      <c r="OY31" s="19">
        <v>358.15699999999998</v>
      </c>
      <c r="OZ31" s="19">
        <v>369.05799999999999</v>
      </c>
      <c r="PA31" s="19">
        <v>347.363</v>
      </c>
      <c r="PB31" s="19">
        <v>337.85899999999998</v>
      </c>
      <c r="PC31" s="19">
        <v>335.63200000000001</v>
      </c>
      <c r="PD31" s="19">
        <v>323.68700000000001</v>
      </c>
      <c r="PE31" s="19">
        <v>319.53300000000002</v>
      </c>
      <c r="PF31" s="19">
        <v>317.54599999999999</v>
      </c>
      <c r="PG31" s="19">
        <v>296.57799999999997</v>
      </c>
      <c r="PH31" s="19">
        <v>281.41300000000001</v>
      </c>
      <c r="PI31" s="19">
        <v>280.10199999999998</v>
      </c>
      <c r="PJ31" s="19">
        <v>285.78100000000001</v>
      </c>
      <c r="PK31" s="19">
        <v>283.47899999999998</v>
      </c>
      <c r="PL31" s="19">
        <v>280.935</v>
      </c>
      <c r="PM31" s="19">
        <v>284.524</v>
      </c>
      <c r="PN31" s="19">
        <v>296.76600000000002</v>
      </c>
      <c r="PO31" s="19">
        <v>301.21899999999999</v>
      </c>
      <c r="PP31" s="19">
        <v>315.25299999999999</v>
      </c>
      <c r="PQ31" s="19">
        <v>342.52499999999998</v>
      </c>
      <c r="PR31" s="19">
        <v>327.399</v>
      </c>
      <c r="PS31" s="19">
        <v>322.404</v>
      </c>
      <c r="PT31" s="19">
        <v>307.661</v>
      </c>
      <c r="PU31" s="19">
        <v>298.60399999999998</v>
      </c>
      <c r="PV31" s="19">
        <v>302.85399999999998</v>
      </c>
      <c r="PW31" s="19">
        <v>290.08</v>
      </c>
      <c r="PX31" s="19">
        <v>285.21499999999997</v>
      </c>
      <c r="PY31" s="19">
        <v>284.20800000000003</v>
      </c>
      <c r="PZ31" s="19">
        <v>276.86099999999999</v>
      </c>
      <c r="QA31" s="19">
        <v>274.26799999999997</v>
      </c>
      <c r="QB31" s="19">
        <v>272.42599999999999</v>
      </c>
      <c r="QC31" s="19">
        <v>259.80099999999999</v>
      </c>
      <c r="QD31" s="19">
        <v>258.29399999999998</v>
      </c>
      <c r="QE31" s="19">
        <v>255.46600000000001</v>
      </c>
      <c r="QF31" s="19">
        <v>249.31399999999999</v>
      </c>
      <c r="QG31" s="19">
        <v>247.20500000000001</v>
      </c>
      <c r="QH31" s="19">
        <v>248.483</v>
      </c>
      <c r="QI31" s="19">
        <v>251.14</v>
      </c>
      <c r="QJ31" s="19">
        <v>248.934</v>
      </c>
      <c r="QK31" s="19">
        <v>250.56299999999999</v>
      </c>
      <c r="QL31" s="19">
        <v>243.69900000000001</v>
      </c>
      <c r="QM31" s="19">
        <v>244.73099999999999</v>
      </c>
      <c r="QN31" s="19">
        <v>250.55500000000001</v>
      </c>
      <c r="QO31" s="19">
        <v>244.78200000000001</v>
      </c>
      <c r="QP31" s="19">
        <v>238.03100000000001</v>
      </c>
      <c r="QQ31" s="19">
        <v>236.17</v>
      </c>
      <c r="QR31" s="19">
        <v>234.34899999999999</v>
      </c>
      <c r="QS31" s="19">
        <v>233.929</v>
      </c>
      <c r="QT31" s="19">
        <v>234.46</v>
      </c>
      <c r="QU31" s="19">
        <v>234.31800000000001</v>
      </c>
      <c r="QV31" s="19">
        <v>241.21100000000001</v>
      </c>
      <c r="QW31" s="19">
        <v>243.184</v>
      </c>
      <c r="QX31" s="19">
        <v>238.03200000000001</v>
      </c>
      <c r="QY31" s="19">
        <v>241.56800000000001</v>
      </c>
      <c r="QZ31" s="19">
        <v>253.887</v>
      </c>
      <c r="RA31" s="19">
        <v>267.86500000000001</v>
      </c>
      <c r="RB31" s="19">
        <v>270.41399999999999</v>
      </c>
      <c r="RC31" s="19">
        <v>274.238</v>
      </c>
      <c r="RD31" s="19">
        <v>276.57100000000003</v>
      </c>
      <c r="RE31" s="19">
        <v>274.13799999999998</v>
      </c>
      <c r="RF31" s="19">
        <v>270.71199999999999</v>
      </c>
      <c r="RG31" s="19">
        <v>265.88400000000001</v>
      </c>
      <c r="RH31" s="19">
        <v>267.01799999999997</v>
      </c>
      <c r="RI31" s="19">
        <v>267.93099999999998</v>
      </c>
      <c r="RJ31" s="19">
        <v>270.67599999999999</v>
      </c>
      <c r="RK31" s="19">
        <v>269.49700000000001</v>
      </c>
      <c r="RL31" s="19">
        <v>265.78100000000001</v>
      </c>
      <c r="RM31" s="19">
        <v>268.76400000000001</v>
      </c>
      <c r="RN31" s="19">
        <v>276.11900000000003</v>
      </c>
      <c r="RO31" s="19">
        <v>275.87900000000002</v>
      </c>
      <c r="RP31" s="19">
        <v>276.11</v>
      </c>
      <c r="RQ31" s="19">
        <v>274.286</v>
      </c>
      <c r="RR31" s="19">
        <v>269.40199999999999</v>
      </c>
      <c r="RS31" s="19">
        <v>270.57299999999998</v>
      </c>
      <c r="RT31" s="19">
        <v>264.81799999999998</v>
      </c>
      <c r="RU31" s="19">
        <v>255.857</v>
      </c>
      <c r="RV31" s="19">
        <v>252.75700000000001</v>
      </c>
      <c r="RW31" s="19">
        <v>250.143</v>
      </c>
      <c r="RX31" s="19">
        <v>253.00299999999999</v>
      </c>
      <c r="RY31" s="19">
        <v>251.05699999999999</v>
      </c>
      <c r="RZ31" s="19">
        <v>244.96299999999999</v>
      </c>
      <c r="SA31" s="19">
        <v>239.67699999999999</v>
      </c>
      <c r="SB31" s="19">
        <v>242.173</v>
      </c>
      <c r="SC31" s="19">
        <v>245.86600000000001</v>
      </c>
      <c r="SD31" s="19">
        <v>243.791</v>
      </c>
      <c r="SE31" s="19">
        <v>243.46299999999999</v>
      </c>
      <c r="SF31" s="19">
        <v>259.75700000000001</v>
      </c>
      <c r="SG31" s="19">
        <v>261.07</v>
      </c>
      <c r="SH31" s="19">
        <v>261.90199999999999</v>
      </c>
      <c r="SI31" s="19">
        <v>262.43099999999998</v>
      </c>
      <c r="SJ31" s="19">
        <v>257.447</v>
      </c>
      <c r="SK31" s="19">
        <v>255.26499999999999</v>
      </c>
      <c r="SL31" s="19">
        <v>254.65799999999999</v>
      </c>
      <c r="SM31" s="19">
        <v>252.035</v>
      </c>
      <c r="SN31" s="19">
        <v>253.30099999999999</v>
      </c>
      <c r="SO31" s="19">
        <v>255.375</v>
      </c>
      <c r="SP31" s="19">
        <v>257.31299999999999</v>
      </c>
      <c r="SQ31" s="19">
        <v>245.303</v>
      </c>
      <c r="SR31" s="19">
        <v>251.40700000000001</v>
      </c>
      <c r="SS31" s="19">
        <v>257.46499999999997</v>
      </c>
      <c r="ST31" s="19">
        <v>265.59500000000003</v>
      </c>
      <c r="SU31" s="2">
        <v>285.50400000000002</v>
      </c>
      <c r="SV31" s="2">
        <v>296.73</v>
      </c>
    </row>
    <row r="32" spans="1:516" s="2" customFormat="1" x14ac:dyDescent="0.25">
      <c r="A32" s="2">
        <f t="shared" si="8"/>
        <v>8</v>
      </c>
      <c r="B32" s="15" t="s">
        <v>1094</v>
      </c>
      <c r="C32" s="2">
        <f ca="1">_xlfn.XMATCH(B32,tkrBbg!L:L)</f>
        <v>141</v>
      </c>
      <c r="D32" s="2" t="str" cm="1">
        <f t="array" aca="1" ref="D32" ca="1">INDEX(tkrBbg!E:E,C32)</f>
        <v>EK811633 Corp</v>
      </c>
      <c r="E32" s="18" cm="1">
        <f t="array" aca="1" ref="E32" ca="1">_xll.BDP(D32,E$24)*1</f>
        <v>44640</v>
      </c>
      <c r="F32" s="19">
        <f ca="1">_xll.BDH(D32,$B$22,"-2AY",,"Dates=H","Fill=C","Sort=R","Dir=H","cols=511;rows=1")</f>
        <v>376.38400000000001</v>
      </c>
      <c r="G32" s="19">
        <v>382.34399999999999</v>
      </c>
      <c r="H32" s="19">
        <v>385.90499999999997</v>
      </c>
      <c r="I32" s="19">
        <v>397.01</v>
      </c>
      <c r="J32" s="19">
        <v>399.197</v>
      </c>
      <c r="K32" s="19">
        <v>395.68700000000001</v>
      </c>
      <c r="L32" s="19">
        <v>379.03100000000001</v>
      </c>
      <c r="M32" s="19">
        <v>369.846</v>
      </c>
      <c r="N32" s="19">
        <v>379.78500000000003</v>
      </c>
      <c r="O32" s="19">
        <v>362.17899999999997</v>
      </c>
      <c r="P32" s="19">
        <v>359.54500000000002</v>
      </c>
      <c r="Q32" s="19">
        <v>325.702</v>
      </c>
      <c r="R32" s="19">
        <v>301.75200000000001</v>
      </c>
      <c r="S32" s="19">
        <v>328.64</v>
      </c>
      <c r="T32" s="19">
        <v>320.49799999999999</v>
      </c>
      <c r="U32" s="19">
        <v>339.983</v>
      </c>
      <c r="V32" s="19">
        <v>300.19600000000003</v>
      </c>
      <c r="W32" s="19">
        <v>259.541</v>
      </c>
      <c r="X32" s="19">
        <v>190.495</v>
      </c>
      <c r="Y32" s="19">
        <v>215.75700000000001</v>
      </c>
      <c r="Z32" s="19">
        <v>282.90199999999999</v>
      </c>
      <c r="AA32" s="19">
        <v>306.55900000000003</v>
      </c>
      <c r="AB32" s="19">
        <v>351.63200000000001</v>
      </c>
      <c r="AC32" s="19">
        <v>361.54899999999998</v>
      </c>
      <c r="AD32" s="19">
        <v>353.47800000000001</v>
      </c>
      <c r="AE32" s="19">
        <v>329.863</v>
      </c>
      <c r="AF32" s="19">
        <v>322.233</v>
      </c>
      <c r="AG32" s="19">
        <v>352.17</v>
      </c>
      <c r="AH32" s="19">
        <v>388.851</v>
      </c>
      <c r="AI32" s="19">
        <v>383.48599999999999</v>
      </c>
      <c r="AJ32" s="19">
        <v>376.81299999999999</v>
      </c>
      <c r="AK32" s="19">
        <v>386.44400000000002</v>
      </c>
      <c r="AL32" s="19">
        <v>407.66399999999999</v>
      </c>
      <c r="AM32" s="19">
        <v>459.40699999999998</v>
      </c>
      <c r="AN32" s="19">
        <v>485.39499999999998</v>
      </c>
      <c r="AO32" s="19">
        <v>485.49099999999999</v>
      </c>
      <c r="AP32" s="19">
        <v>462.404</v>
      </c>
      <c r="AQ32" s="19">
        <v>448.483</v>
      </c>
      <c r="AR32" s="19">
        <v>455.21600000000001</v>
      </c>
      <c r="AS32" s="19">
        <v>468.90800000000002</v>
      </c>
      <c r="AT32" s="19">
        <v>474.16899999999998</v>
      </c>
      <c r="AU32" s="19">
        <v>484.88600000000002</v>
      </c>
      <c r="AV32" s="19">
        <v>495.86799999999999</v>
      </c>
      <c r="AW32" s="19">
        <v>522.94000000000005</v>
      </c>
      <c r="AX32" s="19">
        <v>461.30399999999997</v>
      </c>
      <c r="AY32" s="19">
        <v>433.52</v>
      </c>
      <c r="AZ32" s="19">
        <v>410.86</v>
      </c>
      <c r="BA32" s="19">
        <v>387.54500000000002</v>
      </c>
      <c r="BB32" s="19">
        <v>417.08699999999999</v>
      </c>
      <c r="BC32" s="19">
        <v>439.56799999999998</v>
      </c>
      <c r="BD32" s="19">
        <v>520.66600000000005</v>
      </c>
      <c r="BE32" s="19">
        <v>518.64400000000001</v>
      </c>
      <c r="BF32" s="19">
        <v>485.65499999999997</v>
      </c>
      <c r="BG32" s="19">
        <v>455.45499999999998</v>
      </c>
      <c r="BH32" s="19">
        <v>440.26600000000002</v>
      </c>
      <c r="BI32" s="19">
        <v>376.41199999999998</v>
      </c>
      <c r="BJ32" s="19">
        <v>334.43</v>
      </c>
      <c r="BK32" s="19">
        <v>443.42</v>
      </c>
      <c r="BL32" s="19">
        <v>558.774</v>
      </c>
      <c r="BM32" s="19">
        <v>582.07399999999996</v>
      </c>
      <c r="BN32" s="19">
        <v>649.65599999999995</v>
      </c>
      <c r="BO32" s="19">
        <v>657.548</v>
      </c>
      <c r="BP32" s="19">
        <v>623.61400000000003</v>
      </c>
      <c r="BQ32" s="19">
        <v>595.245</v>
      </c>
      <c r="BR32" s="19">
        <v>587.14499999999998</v>
      </c>
      <c r="BS32" s="19">
        <v>584.76099999999997</v>
      </c>
      <c r="BT32" s="19">
        <v>507.536</v>
      </c>
      <c r="BU32" s="19">
        <v>475.59</v>
      </c>
      <c r="BV32" s="19">
        <v>467.49200000000002</v>
      </c>
      <c r="BW32" s="19">
        <v>648.56899999999996</v>
      </c>
      <c r="BX32" s="19">
        <v>719.15</v>
      </c>
      <c r="BY32" s="19">
        <v>677.79200000000003</v>
      </c>
      <c r="BZ32" s="19">
        <v>835.79100000000005</v>
      </c>
      <c r="CA32" s="19">
        <v>870.351</v>
      </c>
      <c r="CB32" s="19">
        <v>709.58799999999997</v>
      </c>
      <c r="CC32" s="19">
        <v>592.97400000000005</v>
      </c>
      <c r="CD32" s="19">
        <v>445.029</v>
      </c>
      <c r="CE32" s="19">
        <v>412.89400000000001</v>
      </c>
      <c r="CF32" s="19">
        <v>315.36</v>
      </c>
      <c r="CG32" s="19">
        <v>296.137</v>
      </c>
      <c r="CH32" s="19">
        <v>327.77699999999999</v>
      </c>
      <c r="CI32" s="19">
        <v>236.57</v>
      </c>
      <c r="CJ32" s="19">
        <v>202.76400000000001</v>
      </c>
      <c r="CK32" s="19">
        <v>184.791</v>
      </c>
      <c r="CL32" s="19">
        <v>197.88399999999999</v>
      </c>
      <c r="CM32" s="19">
        <v>245.399</v>
      </c>
      <c r="CN32" s="19">
        <v>249.226</v>
      </c>
      <c r="CO32" s="19">
        <v>207.26</v>
      </c>
      <c r="CP32" s="19">
        <v>180.54599999999999</v>
      </c>
      <c r="CQ32" s="19">
        <v>166.215</v>
      </c>
      <c r="CR32" s="19">
        <v>159.21700000000001</v>
      </c>
      <c r="CS32" s="19">
        <v>133.559</v>
      </c>
      <c r="CT32" s="19">
        <v>134.18</v>
      </c>
      <c r="CU32" s="19">
        <v>136.02799999999999</v>
      </c>
      <c r="CV32" s="19">
        <v>136.94900000000001</v>
      </c>
      <c r="CW32" s="19">
        <v>135.33799999999999</v>
      </c>
      <c r="CX32" s="19">
        <v>134.303</v>
      </c>
      <c r="CY32" s="19">
        <v>134.27099999999999</v>
      </c>
      <c r="CZ32" s="19">
        <v>133.40100000000001</v>
      </c>
      <c r="DA32" s="19">
        <v>135.03899999999999</v>
      </c>
      <c r="DB32" s="19">
        <v>135.78700000000001</v>
      </c>
      <c r="DC32" s="19">
        <v>132.529</v>
      </c>
      <c r="DD32" s="19">
        <v>130.80500000000001</v>
      </c>
      <c r="DE32" s="19">
        <v>135.21100000000001</v>
      </c>
      <c r="DF32" s="19">
        <v>143.73099999999999</v>
      </c>
      <c r="DG32" s="19">
        <v>152.39400000000001</v>
      </c>
      <c r="DH32" s="19">
        <v>150.244</v>
      </c>
      <c r="DI32" s="19">
        <v>149.245</v>
      </c>
      <c r="DJ32" s="19">
        <v>144.91200000000001</v>
      </c>
      <c r="DK32" s="19">
        <v>148.852</v>
      </c>
      <c r="DL32" s="19">
        <v>149.92400000000001</v>
      </c>
      <c r="DM32" s="19">
        <v>136.97900000000001</v>
      </c>
      <c r="DN32" s="19">
        <v>133.47999999999999</v>
      </c>
      <c r="DO32" s="19">
        <v>130.06399999999999</v>
      </c>
      <c r="DP32" s="19">
        <v>130.70400000000001</v>
      </c>
      <c r="DQ32" s="19">
        <v>128.81200000000001</v>
      </c>
      <c r="DR32" s="19">
        <v>132.82400000000001</v>
      </c>
      <c r="DS32" s="19">
        <v>139.69300000000001</v>
      </c>
      <c r="DT32" s="19">
        <v>144.29599999999999</v>
      </c>
      <c r="DU32" s="19">
        <v>145.76300000000001</v>
      </c>
      <c r="DV32" s="19">
        <v>146.43</v>
      </c>
      <c r="DW32" s="19">
        <v>148.31100000000001</v>
      </c>
      <c r="DX32" s="19">
        <v>150.251</v>
      </c>
      <c r="DY32" s="19">
        <v>154.00800000000001</v>
      </c>
      <c r="DZ32" s="19">
        <v>151.52699999999999</v>
      </c>
      <c r="EA32" s="19">
        <v>148.49700000000001</v>
      </c>
      <c r="EB32" s="19">
        <v>142.679</v>
      </c>
      <c r="EC32" s="19">
        <v>141.773</v>
      </c>
      <c r="ED32" s="19">
        <v>139.82599999999999</v>
      </c>
      <c r="EE32" s="19">
        <v>140.792</v>
      </c>
      <c r="EF32" s="19">
        <v>142.797</v>
      </c>
      <c r="EG32" s="19">
        <v>145.13999999999999</v>
      </c>
      <c r="EH32" s="19">
        <v>145.5</v>
      </c>
      <c r="EI32" s="19">
        <v>145.57599999999999</v>
      </c>
      <c r="EJ32" s="19">
        <v>146.22800000000001</v>
      </c>
      <c r="EK32" s="19">
        <v>150.13300000000001</v>
      </c>
      <c r="EL32" s="19">
        <v>150.81899999999999</v>
      </c>
      <c r="EM32" s="19">
        <v>150.828</v>
      </c>
      <c r="EN32" s="19">
        <v>151.964</v>
      </c>
      <c r="EO32" s="19">
        <v>155.667</v>
      </c>
      <c r="EP32" s="19">
        <v>153.14699999999999</v>
      </c>
      <c r="EQ32" s="19">
        <v>149.738</v>
      </c>
      <c r="ER32" s="19">
        <v>147.821</v>
      </c>
      <c r="ES32" s="19">
        <v>153.58500000000001</v>
      </c>
      <c r="ET32" s="19">
        <v>155.19</v>
      </c>
      <c r="EU32" s="19">
        <v>166.01</v>
      </c>
      <c r="EV32" s="19">
        <v>164.608</v>
      </c>
      <c r="EW32" s="19">
        <v>157.464</v>
      </c>
      <c r="EX32" s="19">
        <v>160.96</v>
      </c>
      <c r="EY32" s="19">
        <v>159.126</v>
      </c>
      <c r="EZ32" s="19">
        <v>161.852</v>
      </c>
      <c r="FA32" s="19">
        <v>159.43199999999999</v>
      </c>
      <c r="FB32" s="19">
        <v>166.78800000000001</v>
      </c>
      <c r="FC32" s="19">
        <v>183.31299999999999</v>
      </c>
      <c r="FD32" s="19">
        <v>187.73599999999999</v>
      </c>
      <c r="FE32" s="19">
        <v>186.27199999999999</v>
      </c>
      <c r="FF32" s="19">
        <v>179.16300000000001</v>
      </c>
      <c r="FG32" s="19">
        <v>178.084</v>
      </c>
      <c r="FH32" s="19">
        <v>178.15600000000001</v>
      </c>
      <c r="FI32" s="19">
        <v>178.75200000000001</v>
      </c>
      <c r="FJ32" s="19">
        <v>179.27099999999999</v>
      </c>
      <c r="FK32" s="19">
        <v>175.422</v>
      </c>
      <c r="FL32" s="19">
        <v>176.65199999999999</v>
      </c>
      <c r="FM32" s="19">
        <v>169.38</v>
      </c>
      <c r="FN32" s="19">
        <v>162.80500000000001</v>
      </c>
      <c r="FO32" s="19">
        <v>156.893</v>
      </c>
      <c r="FP32" s="19">
        <v>154.59700000000001</v>
      </c>
      <c r="FQ32" s="19">
        <v>160.1</v>
      </c>
      <c r="FR32" s="19">
        <v>172.631</v>
      </c>
      <c r="FS32" s="19">
        <v>172.53899999999999</v>
      </c>
      <c r="FT32" s="19">
        <v>168.899</v>
      </c>
      <c r="FU32" s="19">
        <v>164.14699999999999</v>
      </c>
      <c r="FV32" s="19">
        <v>156.89699999999999</v>
      </c>
      <c r="FW32" s="19">
        <v>159.416</v>
      </c>
      <c r="FX32" s="19">
        <v>164.06399999999999</v>
      </c>
      <c r="FY32" s="19">
        <v>168.95</v>
      </c>
      <c r="FZ32" s="19">
        <v>169.86799999999999</v>
      </c>
      <c r="GA32" s="19">
        <v>175.87299999999999</v>
      </c>
      <c r="GB32" s="19">
        <v>181.43899999999999</v>
      </c>
      <c r="GC32" s="19">
        <v>182.10599999999999</v>
      </c>
      <c r="GD32" s="19">
        <v>189.37</v>
      </c>
      <c r="GE32" s="19">
        <v>193.249</v>
      </c>
      <c r="GF32" s="19">
        <v>198.613</v>
      </c>
      <c r="GG32" s="19">
        <v>200.99600000000001</v>
      </c>
      <c r="GH32" s="19">
        <v>206.19900000000001</v>
      </c>
      <c r="GI32" s="19">
        <v>211.18299999999999</v>
      </c>
      <c r="GJ32" s="19">
        <v>208.77099999999999</v>
      </c>
      <c r="GK32" s="19">
        <v>201.78</v>
      </c>
      <c r="GL32" s="19">
        <v>198.77099999999999</v>
      </c>
      <c r="GM32" s="19">
        <v>201.16399999999999</v>
      </c>
      <c r="GN32" s="19">
        <v>191.90199999999999</v>
      </c>
      <c r="GO32" s="19">
        <v>183.31399999999999</v>
      </c>
      <c r="GP32" s="19">
        <v>188.685</v>
      </c>
      <c r="GQ32" s="19">
        <v>189.726</v>
      </c>
      <c r="GR32" s="19">
        <v>192.453</v>
      </c>
      <c r="GS32" s="19">
        <v>201.47499999999999</v>
      </c>
      <c r="GT32" s="19">
        <v>196.94499999999999</v>
      </c>
      <c r="GU32" s="19">
        <v>197.839</v>
      </c>
      <c r="GV32" s="19">
        <v>195.62700000000001</v>
      </c>
      <c r="GW32" s="19">
        <v>205.31200000000001</v>
      </c>
      <c r="GX32" s="19">
        <v>203.72300000000001</v>
      </c>
      <c r="GY32" s="19">
        <v>189.994</v>
      </c>
      <c r="GZ32" s="19">
        <v>181.57499999999999</v>
      </c>
      <c r="HA32" s="19">
        <v>179.76400000000001</v>
      </c>
      <c r="HB32" s="19">
        <v>176.815</v>
      </c>
      <c r="HC32" s="19">
        <v>213.477</v>
      </c>
      <c r="HD32" s="19">
        <v>207.10599999999999</v>
      </c>
      <c r="HE32" s="19">
        <v>197.03</v>
      </c>
      <c r="HF32" s="19">
        <v>189.65700000000001</v>
      </c>
      <c r="HG32" s="19">
        <v>185.02099999999999</v>
      </c>
      <c r="HH32" s="19">
        <v>192.529</v>
      </c>
      <c r="HI32" s="19">
        <v>194.85400000000001</v>
      </c>
      <c r="HJ32" s="19">
        <v>189.55500000000001</v>
      </c>
      <c r="HK32" s="19">
        <v>188.221</v>
      </c>
      <c r="HL32" s="19">
        <v>190.59299999999999</v>
      </c>
      <c r="HM32" s="19">
        <v>190.83</v>
      </c>
      <c r="HN32" s="19">
        <v>188.489</v>
      </c>
      <c r="HO32" s="19">
        <v>191.41300000000001</v>
      </c>
      <c r="HP32" s="19">
        <v>190.614</v>
      </c>
      <c r="HQ32" s="19">
        <v>187.054</v>
      </c>
      <c r="HR32" s="19">
        <v>199.38200000000001</v>
      </c>
      <c r="HS32" s="19">
        <v>211.27099999999999</v>
      </c>
      <c r="HT32" s="19">
        <v>222.24100000000001</v>
      </c>
      <c r="HU32" s="19">
        <v>234.06399999999999</v>
      </c>
      <c r="HV32" s="19">
        <v>237.31299999999999</v>
      </c>
      <c r="HW32" s="19">
        <v>215.12</v>
      </c>
      <c r="HX32" s="19">
        <v>209.36699999999999</v>
      </c>
      <c r="HY32" s="19">
        <v>197.37299999999999</v>
      </c>
      <c r="HZ32" s="19">
        <v>205.755</v>
      </c>
      <c r="IA32" s="19">
        <v>206.73599999999999</v>
      </c>
      <c r="IB32" s="19">
        <v>221.19800000000001</v>
      </c>
      <c r="IC32" s="19">
        <v>233.98099999999999</v>
      </c>
      <c r="ID32" s="19">
        <v>249.53100000000001</v>
      </c>
      <c r="IE32" s="19">
        <v>230.72300000000001</v>
      </c>
      <c r="IF32" s="19">
        <v>204.114</v>
      </c>
      <c r="IG32" s="19">
        <v>205.75</v>
      </c>
      <c r="IH32" s="19">
        <v>207.89099999999999</v>
      </c>
      <c r="II32" s="19">
        <v>184.08600000000001</v>
      </c>
      <c r="IJ32" s="19">
        <v>182.43199999999999</v>
      </c>
      <c r="IK32" s="19">
        <v>178.19399999999999</v>
      </c>
      <c r="IL32" s="19">
        <v>203.58199999999999</v>
      </c>
      <c r="IM32" s="19">
        <v>222.28100000000001</v>
      </c>
      <c r="IN32" s="19">
        <v>228.62100000000001</v>
      </c>
      <c r="IO32" s="19">
        <v>227.399</v>
      </c>
      <c r="IP32" s="19">
        <v>234.53800000000001</v>
      </c>
      <c r="IQ32" s="19">
        <v>216.92599999999999</v>
      </c>
      <c r="IR32" s="19">
        <v>198.84899999999999</v>
      </c>
      <c r="IS32" s="19">
        <v>198.964</v>
      </c>
      <c r="IT32" s="19">
        <v>197.54499999999999</v>
      </c>
      <c r="IU32" s="19">
        <v>197.12799999999999</v>
      </c>
      <c r="IV32" s="19">
        <v>208.98699999999999</v>
      </c>
      <c r="IW32" s="19">
        <v>218.48400000000001</v>
      </c>
      <c r="IX32" s="19">
        <v>209.04499999999999</v>
      </c>
      <c r="IY32" s="19">
        <v>191.631</v>
      </c>
      <c r="IZ32" s="19">
        <v>189.51</v>
      </c>
      <c r="JA32" s="19">
        <v>197.98099999999999</v>
      </c>
      <c r="JB32" s="19">
        <v>202.43299999999999</v>
      </c>
      <c r="JC32" s="19">
        <v>200.56399999999999</v>
      </c>
      <c r="JD32" s="19">
        <v>219.37200000000001</v>
      </c>
      <c r="JE32" s="19">
        <v>226.93600000000001</v>
      </c>
      <c r="JF32" s="19">
        <v>231.601</v>
      </c>
      <c r="JG32" s="19">
        <v>228.88399999999999</v>
      </c>
      <c r="JH32" s="19">
        <v>218.322</v>
      </c>
      <c r="JI32" s="19">
        <v>207.934</v>
      </c>
      <c r="JJ32" s="19">
        <v>200.74700000000001</v>
      </c>
      <c r="JK32" s="19">
        <v>207.928</v>
      </c>
      <c r="JL32" s="19">
        <v>231.565</v>
      </c>
      <c r="JM32" s="19">
        <v>254.43299999999999</v>
      </c>
      <c r="JN32" s="19">
        <v>255.00399999999999</v>
      </c>
      <c r="JO32" s="19">
        <v>253.61500000000001</v>
      </c>
      <c r="JP32" s="19">
        <v>257.23</v>
      </c>
      <c r="JQ32" s="19">
        <v>239.352</v>
      </c>
      <c r="JR32" s="19">
        <v>256.666</v>
      </c>
      <c r="JS32" s="19">
        <v>270.03899999999999</v>
      </c>
      <c r="JT32" s="19">
        <v>270.63799999999998</v>
      </c>
      <c r="JU32" s="19">
        <v>278.04300000000001</v>
      </c>
      <c r="JV32" s="19">
        <v>297.87099999999998</v>
      </c>
      <c r="JW32" s="19">
        <v>321.33800000000002</v>
      </c>
      <c r="JX32" s="19">
        <v>315.01100000000002</v>
      </c>
      <c r="JY32" s="19">
        <v>306.07299999999998</v>
      </c>
      <c r="JZ32" s="19">
        <v>312.08600000000001</v>
      </c>
      <c r="KA32" s="19">
        <v>303.96499999999997</v>
      </c>
      <c r="KB32" s="19">
        <v>316.26100000000002</v>
      </c>
      <c r="KC32" s="19">
        <v>312.041</v>
      </c>
      <c r="KD32" s="19">
        <v>314.01600000000002</v>
      </c>
      <c r="KE32" s="19">
        <v>287.79199999999997</v>
      </c>
      <c r="KF32" s="19">
        <v>268.29899999999998</v>
      </c>
      <c r="KG32" s="19">
        <v>257.99</v>
      </c>
      <c r="KH32" s="19">
        <v>251.809</v>
      </c>
      <c r="KI32" s="19">
        <v>250.90600000000001</v>
      </c>
      <c r="KJ32" s="19">
        <v>264.27800000000002</v>
      </c>
      <c r="KK32" s="19">
        <v>274.476</v>
      </c>
      <c r="KL32" s="19">
        <v>277.51299999999998</v>
      </c>
      <c r="KM32" s="19">
        <v>262.61599999999999</v>
      </c>
      <c r="KN32" s="19">
        <v>274.935</v>
      </c>
      <c r="KO32" s="19">
        <v>262.26299999999998</v>
      </c>
      <c r="KP32" s="19">
        <v>247.18799999999999</v>
      </c>
      <c r="KQ32" s="19">
        <v>228.06299999999999</v>
      </c>
      <c r="KR32" s="19">
        <v>221.108</v>
      </c>
      <c r="KS32" s="19">
        <v>218.77500000000001</v>
      </c>
      <c r="KT32" s="19">
        <v>231.202</v>
      </c>
      <c r="KU32" s="19">
        <v>233.464</v>
      </c>
      <c r="KV32" s="19">
        <v>237.47300000000001</v>
      </c>
      <c r="KW32" s="19">
        <v>229.37</v>
      </c>
      <c r="KX32" s="19">
        <v>222.416</v>
      </c>
      <c r="KY32" s="19">
        <v>223.99199999999999</v>
      </c>
      <c r="KZ32" s="19">
        <v>227.95</v>
      </c>
      <c r="LA32" s="19">
        <v>225.96100000000001</v>
      </c>
      <c r="LB32" s="19">
        <v>216.923</v>
      </c>
      <c r="LC32" s="19">
        <v>221.78399999999999</v>
      </c>
      <c r="LD32" s="19">
        <v>230.80799999999999</v>
      </c>
      <c r="LE32" s="19">
        <v>251.303</v>
      </c>
      <c r="LF32" s="19">
        <v>264.99</v>
      </c>
      <c r="LG32" s="19">
        <v>268.72300000000001</v>
      </c>
      <c r="LH32" s="19">
        <v>268.32499999999999</v>
      </c>
      <c r="LI32" s="19">
        <v>253.15700000000001</v>
      </c>
      <c r="LJ32" s="19">
        <v>250.41800000000001</v>
      </c>
      <c r="LK32" s="19">
        <v>243.61600000000001</v>
      </c>
      <c r="LL32" s="19">
        <v>246.11</v>
      </c>
      <c r="LM32" s="19">
        <v>243.53899999999999</v>
      </c>
      <c r="LN32" s="19">
        <v>265.70400000000001</v>
      </c>
      <c r="LO32" s="19">
        <v>273.03399999999999</v>
      </c>
      <c r="LP32" s="19">
        <v>277.77499999999998</v>
      </c>
      <c r="LQ32" s="19">
        <v>287.01799999999997</v>
      </c>
      <c r="LR32" s="19">
        <v>298.90499999999997</v>
      </c>
      <c r="LS32" s="19">
        <v>285.245</v>
      </c>
      <c r="LT32" s="19">
        <v>283.745</v>
      </c>
      <c r="LU32" s="19">
        <v>267.613</v>
      </c>
      <c r="LV32" s="19">
        <v>242.92099999999999</v>
      </c>
      <c r="LW32" s="19">
        <v>252.81100000000001</v>
      </c>
      <c r="LX32" s="19">
        <v>261.80900000000003</v>
      </c>
      <c r="LY32" s="19">
        <v>251.465</v>
      </c>
      <c r="LZ32" s="19">
        <v>265.37</v>
      </c>
      <c r="MA32" s="19">
        <v>279.73399999999998</v>
      </c>
      <c r="MB32" s="19">
        <v>298.25</v>
      </c>
      <c r="MC32" s="19">
        <v>304.60300000000001</v>
      </c>
      <c r="MD32" s="19">
        <v>300.31</v>
      </c>
      <c r="ME32" s="19">
        <v>296.447</v>
      </c>
      <c r="MF32" s="19">
        <v>290.33999999999997</v>
      </c>
      <c r="MG32" s="19">
        <v>291.91300000000001</v>
      </c>
      <c r="MH32" s="19">
        <v>293.565</v>
      </c>
      <c r="MI32" s="19">
        <v>291.10599999999999</v>
      </c>
      <c r="MJ32" s="19">
        <v>292.69499999999999</v>
      </c>
      <c r="MK32" s="19">
        <v>308.697</v>
      </c>
      <c r="ML32" s="19">
        <v>329.20100000000002</v>
      </c>
      <c r="MM32" s="19">
        <v>350.654</v>
      </c>
      <c r="MN32" s="19">
        <v>345.28199999999998</v>
      </c>
      <c r="MO32" s="19">
        <v>336.21699999999998</v>
      </c>
      <c r="MP32" s="19">
        <v>333.74799999999999</v>
      </c>
      <c r="MQ32" s="19">
        <v>336.00099999999998</v>
      </c>
      <c r="MR32" s="19">
        <v>342.52699999999999</v>
      </c>
      <c r="MS32" s="19">
        <v>325.49200000000002</v>
      </c>
      <c r="MT32" s="19">
        <v>321.72899999999998</v>
      </c>
      <c r="MU32" s="19">
        <v>328.81400000000002</v>
      </c>
      <c r="MV32" s="19">
        <v>351.18599999999998</v>
      </c>
      <c r="MW32" s="19">
        <v>348.56799999999998</v>
      </c>
      <c r="MX32" s="19">
        <v>327.43400000000003</v>
      </c>
      <c r="MY32" s="19">
        <v>302.99799999999999</v>
      </c>
      <c r="MZ32" s="19">
        <v>303.815</v>
      </c>
      <c r="NA32" s="19">
        <v>310.95800000000003</v>
      </c>
      <c r="NB32" s="19">
        <v>308.01799999999997</v>
      </c>
      <c r="NC32" s="19">
        <v>303.5</v>
      </c>
      <c r="ND32" s="19">
        <v>324.137</v>
      </c>
      <c r="NE32" s="19">
        <v>323.488</v>
      </c>
      <c r="NF32" s="19">
        <v>316.98099999999999</v>
      </c>
      <c r="NG32" s="19">
        <v>310.83499999999998</v>
      </c>
      <c r="NH32" s="19">
        <v>316.67899999999997</v>
      </c>
      <c r="NI32" s="19">
        <v>314.86</v>
      </c>
      <c r="NJ32" s="19">
        <v>310.90300000000002</v>
      </c>
      <c r="NK32" s="19">
        <v>301.00099999999998</v>
      </c>
      <c r="NL32" s="19">
        <v>307.88400000000001</v>
      </c>
      <c r="NM32" s="19">
        <v>328.03199999999998</v>
      </c>
      <c r="NN32" s="19">
        <v>327.32499999999999</v>
      </c>
      <c r="NO32" s="19">
        <v>345.27499999999998</v>
      </c>
      <c r="NP32" s="19">
        <v>345.32600000000002</v>
      </c>
      <c r="NQ32" s="19">
        <v>321.27999999999997</v>
      </c>
      <c r="NR32" s="19">
        <v>331.971</v>
      </c>
      <c r="NS32" s="19">
        <v>328.87900000000002</v>
      </c>
      <c r="NT32" s="19">
        <v>385.05900000000003</v>
      </c>
      <c r="NU32" s="19">
        <v>406.70400000000001</v>
      </c>
      <c r="NV32" s="19">
        <v>415.49900000000002</v>
      </c>
      <c r="NW32" s="19">
        <v>416.27100000000002</v>
      </c>
      <c r="NX32" s="19">
        <v>394.83100000000002</v>
      </c>
      <c r="NY32" s="19">
        <v>380.81700000000001</v>
      </c>
      <c r="NZ32" s="19">
        <v>376.29300000000001</v>
      </c>
      <c r="OA32" s="19">
        <v>376.77800000000002</v>
      </c>
      <c r="OB32" s="19">
        <v>372.899</v>
      </c>
      <c r="OC32" s="19">
        <v>375.62200000000001</v>
      </c>
      <c r="OD32" s="19">
        <v>366.62799999999999</v>
      </c>
      <c r="OE32" s="19">
        <v>362.72699999999998</v>
      </c>
      <c r="OF32" s="19">
        <v>360.08800000000002</v>
      </c>
      <c r="OG32" s="19">
        <v>353.46300000000002</v>
      </c>
      <c r="OH32" s="19">
        <v>352.084</v>
      </c>
      <c r="OI32" s="19">
        <v>353.84699999999998</v>
      </c>
      <c r="OJ32" s="19">
        <v>376.43700000000001</v>
      </c>
      <c r="OK32" s="19">
        <v>407.11099999999999</v>
      </c>
      <c r="OL32" s="19">
        <v>412.40699999999998</v>
      </c>
      <c r="OM32" s="19">
        <v>408.077</v>
      </c>
      <c r="ON32" s="19">
        <v>410.87799999999999</v>
      </c>
      <c r="OO32" s="19">
        <v>400.82</v>
      </c>
      <c r="OP32" s="19">
        <v>387.375</v>
      </c>
      <c r="OQ32" s="19">
        <v>368.26299999999998</v>
      </c>
      <c r="OR32" s="19">
        <v>389.89</v>
      </c>
      <c r="OS32" s="19">
        <v>377.29500000000002</v>
      </c>
      <c r="OT32" s="19">
        <v>368.74599999999998</v>
      </c>
      <c r="OU32" s="19">
        <v>357.69499999999999</v>
      </c>
      <c r="OV32" s="19">
        <v>352.87599999999998</v>
      </c>
      <c r="OW32" s="19">
        <v>361.03100000000001</v>
      </c>
      <c r="OX32" s="19">
        <v>359.97500000000002</v>
      </c>
      <c r="OY32" s="19">
        <v>360.30200000000002</v>
      </c>
      <c r="OZ32" s="19">
        <v>377.18099999999998</v>
      </c>
      <c r="PA32" s="19">
        <v>350.07600000000002</v>
      </c>
      <c r="PB32" s="19">
        <v>340.452</v>
      </c>
      <c r="PC32" s="19">
        <v>337.50099999999998</v>
      </c>
      <c r="PD32" s="19">
        <v>324.94499999999999</v>
      </c>
      <c r="PE32" s="19">
        <v>319.75200000000001</v>
      </c>
      <c r="PF32" s="19">
        <v>318.76</v>
      </c>
      <c r="PG32" s="19">
        <v>291.04199999999997</v>
      </c>
      <c r="PH32" s="19">
        <v>275.54000000000002</v>
      </c>
      <c r="PI32" s="19">
        <v>277.24</v>
      </c>
      <c r="PJ32" s="19">
        <v>283.77199999999999</v>
      </c>
      <c r="PK32" s="19">
        <v>282.21600000000001</v>
      </c>
      <c r="PL32" s="19">
        <v>280.67899999999997</v>
      </c>
      <c r="PM32" s="19">
        <v>284.87099999999998</v>
      </c>
      <c r="PN32" s="19">
        <v>297.25299999999999</v>
      </c>
      <c r="PO32" s="19">
        <v>298.97899999999998</v>
      </c>
      <c r="PP32" s="19">
        <v>306.892</v>
      </c>
      <c r="PQ32" s="19">
        <v>338.30799999999999</v>
      </c>
      <c r="PR32" s="19">
        <v>321.38299999999998</v>
      </c>
      <c r="PS32" s="19">
        <v>316.81700000000001</v>
      </c>
      <c r="PT32" s="19">
        <v>298.48599999999999</v>
      </c>
      <c r="PU32" s="19">
        <v>291.02999999999997</v>
      </c>
      <c r="PV32" s="19">
        <v>295.18900000000002</v>
      </c>
      <c r="PW32" s="19">
        <v>279.27999999999997</v>
      </c>
      <c r="PX32" s="19">
        <v>274.59399999999999</v>
      </c>
      <c r="PY32" s="19">
        <v>276.245</v>
      </c>
      <c r="PZ32" s="19">
        <v>271.41800000000001</v>
      </c>
      <c r="QA32" s="19">
        <v>268.04599999999999</v>
      </c>
      <c r="QB32" s="19">
        <v>267.85500000000002</v>
      </c>
      <c r="QC32" s="19">
        <v>252.92099999999999</v>
      </c>
      <c r="QD32" s="19">
        <v>253.04499999999999</v>
      </c>
      <c r="QE32" s="19">
        <v>249.21299999999999</v>
      </c>
      <c r="QF32" s="19">
        <v>243.154</v>
      </c>
      <c r="QG32" s="19">
        <v>239.76499999999999</v>
      </c>
      <c r="QH32" s="19">
        <v>238.7</v>
      </c>
      <c r="QI32" s="19">
        <v>242.316</v>
      </c>
      <c r="QJ32" s="19">
        <v>238.23699999999999</v>
      </c>
      <c r="QK32" s="19">
        <v>241.33199999999999</v>
      </c>
      <c r="QL32" s="19">
        <v>234.52199999999999</v>
      </c>
      <c r="QM32" s="19">
        <v>236.59100000000001</v>
      </c>
      <c r="QN32" s="19">
        <v>237.42</v>
      </c>
      <c r="QO32" s="19">
        <v>227.398</v>
      </c>
      <c r="QP32" s="19">
        <v>221.85300000000001</v>
      </c>
      <c r="QQ32" s="19">
        <v>220.78700000000001</v>
      </c>
      <c r="QR32" s="19">
        <v>219.953</v>
      </c>
      <c r="QS32" s="19">
        <v>218.07400000000001</v>
      </c>
      <c r="QT32" s="19">
        <v>218.49199999999999</v>
      </c>
      <c r="QU32" s="19">
        <v>220.44300000000001</v>
      </c>
      <c r="QV32" s="19">
        <v>224.13</v>
      </c>
      <c r="QW32" s="19">
        <v>224.25299999999999</v>
      </c>
      <c r="QX32" s="19">
        <v>222.01900000000001</v>
      </c>
      <c r="QY32" s="19">
        <v>226.82599999999999</v>
      </c>
      <c r="QZ32" s="19">
        <v>243.251</v>
      </c>
      <c r="RA32" s="19">
        <v>261.779</v>
      </c>
      <c r="RB32" s="19">
        <v>263.351</v>
      </c>
      <c r="RC32" s="19">
        <v>264.45699999999999</v>
      </c>
      <c r="RD32" s="19">
        <v>266.19900000000001</v>
      </c>
      <c r="RE32" s="19">
        <v>263.95999999999998</v>
      </c>
      <c r="RF32" s="19">
        <v>258.52699999999999</v>
      </c>
      <c r="RG32" s="19">
        <v>253.79900000000001</v>
      </c>
      <c r="RH32" s="19">
        <v>254.13900000000001</v>
      </c>
      <c r="RI32" s="19">
        <v>254.714</v>
      </c>
      <c r="RJ32" s="19">
        <v>255.79400000000001</v>
      </c>
      <c r="RK32" s="19">
        <v>256.24</v>
      </c>
      <c r="RL32" s="19">
        <v>253.04400000000001</v>
      </c>
      <c r="RM32" s="19">
        <v>255.904</v>
      </c>
      <c r="RN32" s="19">
        <v>266.012</v>
      </c>
      <c r="RO32" s="19">
        <v>265.858</v>
      </c>
      <c r="RP32" s="19">
        <v>264.56799999999998</v>
      </c>
      <c r="RQ32" s="19">
        <v>264.25799999999998</v>
      </c>
      <c r="RR32" s="19">
        <v>257.48599999999999</v>
      </c>
      <c r="RS32" s="19">
        <v>257.964</v>
      </c>
      <c r="RT32" s="19">
        <v>251.90199999999999</v>
      </c>
      <c r="RU32" s="19">
        <v>244.18299999999999</v>
      </c>
      <c r="RV32" s="19">
        <v>241.87899999999999</v>
      </c>
      <c r="RW32" s="19">
        <v>239.065</v>
      </c>
      <c r="RX32" s="19">
        <v>241.21899999999999</v>
      </c>
      <c r="RY32" s="19">
        <v>239.88</v>
      </c>
      <c r="RZ32" s="19">
        <v>235.94900000000001</v>
      </c>
      <c r="SA32" s="19">
        <v>228.17599999999999</v>
      </c>
      <c r="SB32" s="19">
        <v>229.29400000000001</v>
      </c>
      <c r="SC32" s="19">
        <v>233.57</v>
      </c>
      <c r="SD32" s="19">
        <v>227.94800000000001</v>
      </c>
      <c r="SE32" s="19">
        <v>224.55099999999999</v>
      </c>
      <c r="SF32" s="19">
        <v>247.577</v>
      </c>
      <c r="SG32" s="19">
        <v>249.77799999999999</v>
      </c>
      <c r="SH32" s="19">
        <v>253.29</v>
      </c>
      <c r="SI32" s="19">
        <v>253.416</v>
      </c>
      <c r="SJ32" s="19">
        <v>249.488</v>
      </c>
      <c r="SK32" s="19">
        <v>247.91800000000001</v>
      </c>
      <c r="SL32" s="19">
        <v>248.214</v>
      </c>
      <c r="SM32" s="19">
        <v>245.976</v>
      </c>
      <c r="SN32" s="19">
        <v>246.84100000000001</v>
      </c>
      <c r="SO32" s="19">
        <v>247.05199999999999</v>
      </c>
      <c r="SP32" s="19">
        <v>250.929</v>
      </c>
      <c r="SQ32" s="19">
        <v>236.27799999999999</v>
      </c>
      <c r="SR32" s="19">
        <v>239.541</v>
      </c>
      <c r="SS32" s="19">
        <v>247.41200000000001</v>
      </c>
      <c r="ST32" s="19">
        <v>256.61399999999998</v>
      </c>
      <c r="SU32" s="2">
        <v>274.33999999999997</v>
      </c>
      <c r="SV32" s="2">
        <v>278.76499999999999</v>
      </c>
    </row>
    <row r="33" spans="1:516" s="2" customFormat="1" x14ac:dyDescent="0.25">
      <c r="A33" s="2">
        <f t="shared" si="8"/>
        <v>9</v>
      </c>
      <c r="B33" s="15" t="s">
        <v>1093</v>
      </c>
      <c r="C33" s="2">
        <f ca="1">_xlfn.XMATCH(B33,tkrBbg!L:L)</f>
        <v>140</v>
      </c>
      <c r="D33" s="2" t="str" cm="1">
        <f t="array" aca="1" ref="D33" ca="1">INDEX(tkrBbg!E:E,C33)</f>
        <v>EK131366 Corp</v>
      </c>
      <c r="E33" s="18" cm="1">
        <f t="array" aca="1" ref="E33" ca="1">_xll.BDP(D33,E$24)*1</f>
        <v>44279</v>
      </c>
      <c r="F33" s="19">
        <f ca="1">_xll.BDH(D33,$B$22,"-2AY",,"Dates=H","Fill=C","Sort=R","Dir=H","cols=511;rows=1")</f>
        <v>226.06700000000001</v>
      </c>
      <c r="G33" s="19">
        <v>247.73400000000001</v>
      </c>
      <c r="H33" s="19">
        <v>258.58300000000003</v>
      </c>
      <c r="I33" s="19">
        <v>275.79899999999998</v>
      </c>
      <c r="J33" s="19">
        <v>275.93099999999998</v>
      </c>
      <c r="K33" s="19">
        <v>274.08100000000002</v>
      </c>
      <c r="L33" s="19">
        <v>272.387</v>
      </c>
      <c r="M33" s="19">
        <v>258.73</v>
      </c>
      <c r="N33" s="19">
        <v>276</v>
      </c>
      <c r="O33" s="19">
        <v>250.03</v>
      </c>
      <c r="P33" s="19">
        <v>244.75399999999999</v>
      </c>
      <c r="Q33" s="19">
        <v>228.03100000000001</v>
      </c>
      <c r="R33" s="19">
        <v>217.30500000000001</v>
      </c>
      <c r="S33" s="19">
        <v>239.792</v>
      </c>
      <c r="T33" s="19">
        <v>236.851</v>
      </c>
      <c r="U33" s="19">
        <v>258.44200000000001</v>
      </c>
      <c r="V33" s="19">
        <v>226.79599999999999</v>
      </c>
      <c r="W33" s="19">
        <v>321.06700000000001</v>
      </c>
      <c r="X33" s="19">
        <v>210.542</v>
      </c>
      <c r="Y33" s="19">
        <v>233.041</v>
      </c>
      <c r="Z33" s="19">
        <v>334.70299999999997</v>
      </c>
      <c r="AA33" s="19">
        <v>392.30599999999998</v>
      </c>
      <c r="AB33" s="19">
        <v>467.58300000000003</v>
      </c>
      <c r="AC33" s="19">
        <v>471.428</v>
      </c>
      <c r="AD33" s="19">
        <v>465.40800000000002</v>
      </c>
      <c r="AE33" s="19">
        <v>448.46199999999999</v>
      </c>
      <c r="AF33" s="19">
        <v>436.13799999999998</v>
      </c>
      <c r="AG33" s="19">
        <v>457.30399999999997</v>
      </c>
      <c r="AH33" s="19">
        <v>523.58100000000002</v>
      </c>
      <c r="AI33" s="19">
        <v>513.52300000000002</v>
      </c>
      <c r="AJ33" s="19">
        <v>513.57299999999998</v>
      </c>
      <c r="AK33" s="19">
        <v>527.91999999999996</v>
      </c>
      <c r="AL33" s="19">
        <v>562.25800000000004</v>
      </c>
      <c r="AM33" s="19">
        <v>611.84699999999998</v>
      </c>
      <c r="AN33" s="19">
        <v>648.86900000000003</v>
      </c>
      <c r="AO33" s="19">
        <v>642.779</v>
      </c>
      <c r="AP33" s="19">
        <v>618.74699999999996</v>
      </c>
      <c r="AQ33" s="19">
        <v>584.02099999999996</v>
      </c>
      <c r="AR33" s="19">
        <v>585.20299999999997</v>
      </c>
      <c r="AS33" s="19">
        <v>627.26099999999997</v>
      </c>
      <c r="AT33" s="19">
        <v>604.745</v>
      </c>
      <c r="AU33" s="19">
        <v>609.572</v>
      </c>
      <c r="AV33" s="19">
        <v>624.65300000000002</v>
      </c>
      <c r="AW33" s="19">
        <v>631.66300000000001</v>
      </c>
      <c r="AX33" s="19">
        <v>539.25699999999995</v>
      </c>
      <c r="AY33" s="19">
        <v>510.06400000000002</v>
      </c>
      <c r="AZ33" s="19">
        <v>457.79500000000002</v>
      </c>
      <c r="BA33" s="19">
        <v>435.05399999999997</v>
      </c>
      <c r="BB33" s="19">
        <v>486.17099999999999</v>
      </c>
      <c r="BC33" s="19">
        <v>533.67999999999995</v>
      </c>
      <c r="BD33" s="19">
        <v>627.76099999999997</v>
      </c>
      <c r="BE33" s="19">
        <v>629.49</v>
      </c>
      <c r="BF33" s="19">
        <v>580.327</v>
      </c>
      <c r="BG33" s="19">
        <v>503.46199999999999</v>
      </c>
      <c r="BH33" s="19">
        <v>479.14800000000002</v>
      </c>
      <c r="BI33" s="19">
        <v>391.19200000000001</v>
      </c>
      <c r="BJ33" s="19">
        <v>336.38799999999998</v>
      </c>
      <c r="BK33" s="19">
        <v>464.01499999999999</v>
      </c>
      <c r="BL33" s="19">
        <v>647.21900000000005</v>
      </c>
      <c r="BM33" s="19">
        <v>716.54700000000003</v>
      </c>
      <c r="BN33" s="19">
        <v>804.66300000000001</v>
      </c>
      <c r="BO33" s="19">
        <v>814.322</v>
      </c>
      <c r="BP33" s="19">
        <v>783.08900000000006</v>
      </c>
      <c r="BQ33" s="19">
        <v>753.06500000000005</v>
      </c>
      <c r="BR33" s="19">
        <v>723.41099999999994</v>
      </c>
      <c r="BS33" s="19">
        <v>738.822</v>
      </c>
      <c r="BT33" s="19">
        <v>563.13499999999999</v>
      </c>
      <c r="BU33" s="19">
        <v>510.83</v>
      </c>
      <c r="BV33" s="19">
        <v>483.03500000000003</v>
      </c>
      <c r="BW33" s="19">
        <v>727.94200000000001</v>
      </c>
      <c r="BX33" s="19">
        <v>757.35299999999995</v>
      </c>
      <c r="BY33" s="19">
        <v>677.63499999999999</v>
      </c>
      <c r="BZ33" s="19">
        <v>855.64099999999996</v>
      </c>
      <c r="CA33" s="19">
        <v>860.31600000000003</v>
      </c>
      <c r="CB33" s="19">
        <v>642.22400000000005</v>
      </c>
      <c r="CC33" s="19">
        <v>491.702</v>
      </c>
      <c r="CD33" s="19">
        <v>396.83300000000003</v>
      </c>
      <c r="CE33" s="19">
        <v>388.34699999999998</v>
      </c>
      <c r="CF33" s="19">
        <v>234.21899999999999</v>
      </c>
      <c r="CG33" s="19">
        <v>221.67099999999999</v>
      </c>
      <c r="CH33" s="19">
        <v>230.44800000000001</v>
      </c>
      <c r="CI33" s="19">
        <v>136.92099999999999</v>
      </c>
      <c r="CJ33" s="19">
        <v>109.85</v>
      </c>
      <c r="CK33" s="19">
        <v>91.311999999999998</v>
      </c>
      <c r="CL33" s="19">
        <v>98.301000000000002</v>
      </c>
      <c r="CM33" s="19">
        <v>152.06899999999999</v>
      </c>
      <c r="CN33" s="19">
        <v>163.21299999999999</v>
      </c>
      <c r="CO33" s="19">
        <v>97.269000000000005</v>
      </c>
      <c r="CP33" s="19">
        <v>86.843000000000004</v>
      </c>
      <c r="CQ33" s="19">
        <v>81.850999999999999</v>
      </c>
      <c r="CR33" s="19">
        <v>70.028000000000006</v>
      </c>
      <c r="CS33" s="19">
        <v>64.052999999999997</v>
      </c>
      <c r="CT33" s="19">
        <v>67.19</v>
      </c>
      <c r="CU33" s="19">
        <v>65.998999999999995</v>
      </c>
      <c r="CV33" s="19">
        <v>69.111999999999995</v>
      </c>
      <c r="CW33" s="19">
        <v>69.36</v>
      </c>
      <c r="CX33" s="19">
        <v>70.231999999999999</v>
      </c>
      <c r="CY33" s="19">
        <v>70.116</v>
      </c>
      <c r="CZ33" s="19">
        <v>70.460999999999999</v>
      </c>
      <c r="DA33" s="19">
        <v>70.873000000000005</v>
      </c>
      <c r="DB33" s="19">
        <v>73.63</v>
      </c>
      <c r="DC33" s="19">
        <v>70.649000000000001</v>
      </c>
      <c r="DD33" s="19">
        <v>68.566000000000003</v>
      </c>
      <c r="DE33" s="19">
        <v>71.555000000000007</v>
      </c>
      <c r="DF33" s="19">
        <v>75.685000000000002</v>
      </c>
      <c r="DG33" s="19">
        <v>85.635999999999996</v>
      </c>
      <c r="DH33" s="19">
        <v>83.853999999999999</v>
      </c>
      <c r="DI33" s="19">
        <v>85.664000000000001</v>
      </c>
      <c r="DJ33" s="19">
        <v>80.17</v>
      </c>
      <c r="DK33" s="19">
        <v>85.593000000000004</v>
      </c>
      <c r="DL33" s="19">
        <v>86.114999999999995</v>
      </c>
      <c r="DM33" s="19">
        <v>74.224000000000004</v>
      </c>
      <c r="DN33" s="19">
        <v>72.774000000000001</v>
      </c>
      <c r="DO33" s="19">
        <v>70.498000000000005</v>
      </c>
      <c r="DP33" s="19">
        <v>70.11</v>
      </c>
      <c r="DQ33" s="19">
        <v>70.486999999999995</v>
      </c>
      <c r="DR33" s="19">
        <v>72.058999999999997</v>
      </c>
      <c r="DS33" s="19">
        <v>77.447999999999993</v>
      </c>
      <c r="DT33" s="19">
        <v>82.650999999999996</v>
      </c>
      <c r="DU33" s="19">
        <v>80.869</v>
      </c>
      <c r="DV33" s="19">
        <v>80.647999999999996</v>
      </c>
      <c r="DW33" s="19">
        <v>82.167000000000002</v>
      </c>
      <c r="DX33" s="19">
        <v>84.46</v>
      </c>
      <c r="DY33" s="19">
        <v>85.807000000000002</v>
      </c>
      <c r="DZ33" s="19">
        <v>81.644000000000005</v>
      </c>
      <c r="EA33" s="19">
        <v>79.138000000000005</v>
      </c>
      <c r="EB33" s="19">
        <v>73.245000000000005</v>
      </c>
      <c r="EC33" s="19">
        <v>69.08</v>
      </c>
      <c r="ED33" s="19">
        <v>71.655000000000001</v>
      </c>
      <c r="EE33" s="19">
        <v>72.391000000000005</v>
      </c>
      <c r="EF33" s="19">
        <v>74.659000000000006</v>
      </c>
      <c r="EG33" s="19">
        <v>74.06</v>
      </c>
      <c r="EH33" s="19">
        <v>76.477000000000004</v>
      </c>
      <c r="EI33" s="19">
        <v>77.396000000000001</v>
      </c>
      <c r="EJ33" s="19">
        <v>78.114000000000004</v>
      </c>
      <c r="EK33" s="19">
        <v>80.855999999999995</v>
      </c>
      <c r="EL33" s="19">
        <v>81.997</v>
      </c>
      <c r="EM33" s="19">
        <v>81.451999999999998</v>
      </c>
      <c r="EN33" s="19">
        <v>82.015000000000001</v>
      </c>
      <c r="EO33" s="19">
        <v>84.045000000000002</v>
      </c>
      <c r="EP33" s="19">
        <v>83.12</v>
      </c>
      <c r="EQ33" s="19">
        <v>82.135000000000005</v>
      </c>
      <c r="ER33" s="19">
        <v>82.134</v>
      </c>
      <c r="ES33" s="19">
        <v>85.906999999999996</v>
      </c>
      <c r="ET33" s="19">
        <v>93.241</v>
      </c>
      <c r="EU33" s="19">
        <v>100.96599999999999</v>
      </c>
      <c r="EV33" s="19">
        <v>99.236999999999995</v>
      </c>
      <c r="EW33" s="19">
        <v>95.426000000000002</v>
      </c>
      <c r="EX33" s="19">
        <v>95.171999999999997</v>
      </c>
      <c r="EY33" s="19">
        <v>97.56</v>
      </c>
      <c r="EZ33" s="19">
        <v>97.85</v>
      </c>
      <c r="FA33" s="19">
        <v>95.495999999999995</v>
      </c>
      <c r="FB33" s="19">
        <v>100.086</v>
      </c>
      <c r="FC33" s="19">
        <v>106.30200000000001</v>
      </c>
      <c r="FD33" s="19">
        <v>110.01300000000001</v>
      </c>
      <c r="FE33" s="19">
        <v>109.648</v>
      </c>
      <c r="FF33" s="19">
        <v>105.884</v>
      </c>
      <c r="FG33" s="19">
        <v>105.955</v>
      </c>
      <c r="FH33" s="19">
        <v>105.354</v>
      </c>
      <c r="FI33" s="19">
        <v>106.45099999999999</v>
      </c>
      <c r="FJ33" s="19">
        <v>110.221</v>
      </c>
      <c r="FK33" s="19">
        <v>107.273</v>
      </c>
      <c r="FL33" s="19">
        <v>107.02500000000001</v>
      </c>
      <c r="FM33" s="19">
        <v>101.589</v>
      </c>
      <c r="FN33" s="19">
        <v>101.16</v>
      </c>
      <c r="FO33" s="19">
        <v>100.241</v>
      </c>
      <c r="FP33" s="19">
        <v>98.353999999999999</v>
      </c>
      <c r="FQ33" s="19">
        <v>103.869</v>
      </c>
      <c r="FR33" s="19">
        <v>111</v>
      </c>
      <c r="FS33" s="19">
        <v>108.631</v>
      </c>
      <c r="FT33" s="19">
        <v>107.145</v>
      </c>
      <c r="FU33" s="19">
        <v>103.327</v>
      </c>
      <c r="FV33" s="19">
        <v>97.066000000000003</v>
      </c>
      <c r="FW33" s="19">
        <v>97.918000000000006</v>
      </c>
      <c r="FX33" s="19">
        <v>99.688999999999993</v>
      </c>
      <c r="FY33" s="19">
        <v>100.226</v>
      </c>
      <c r="FZ33" s="19">
        <v>101.681</v>
      </c>
      <c r="GA33" s="19">
        <v>101.574</v>
      </c>
      <c r="GB33" s="19">
        <v>109.09099999999999</v>
      </c>
      <c r="GC33" s="19">
        <v>109.76</v>
      </c>
      <c r="GD33" s="19">
        <v>117.471</v>
      </c>
      <c r="GE33" s="19">
        <v>121.78400000000001</v>
      </c>
      <c r="GF33" s="19">
        <v>126.251</v>
      </c>
      <c r="GG33" s="19">
        <v>128.107</v>
      </c>
      <c r="GH33" s="19">
        <v>136.953</v>
      </c>
      <c r="GI33" s="19">
        <v>139.01400000000001</v>
      </c>
      <c r="GJ33" s="19">
        <v>137.79</v>
      </c>
      <c r="GK33" s="19">
        <v>133.18899999999999</v>
      </c>
      <c r="GL33" s="19">
        <v>134.56800000000001</v>
      </c>
      <c r="GM33" s="19">
        <v>134.15700000000001</v>
      </c>
      <c r="GN33" s="19">
        <v>128.99700000000001</v>
      </c>
      <c r="GO33" s="19">
        <v>120.40600000000001</v>
      </c>
      <c r="GP33" s="19">
        <v>124.47499999999999</v>
      </c>
      <c r="GQ33" s="19">
        <v>125.607</v>
      </c>
      <c r="GR33" s="19">
        <v>130.898</v>
      </c>
      <c r="GS33" s="19">
        <v>133.43299999999999</v>
      </c>
      <c r="GT33" s="19">
        <v>125.586</v>
      </c>
      <c r="GU33" s="19">
        <v>125.292</v>
      </c>
      <c r="GV33" s="19">
        <v>119.797</v>
      </c>
      <c r="GW33" s="19">
        <v>131.352</v>
      </c>
      <c r="GX33" s="19">
        <v>124.655</v>
      </c>
      <c r="GY33" s="19">
        <v>107.158</v>
      </c>
      <c r="GZ33" s="19">
        <v>94.685000000000002</v>
      </c>
      <c r="HA33" s="19">
        <v>93.393000000000001</v>
      </c>
      <c r="HB33" s="19">
        <v>82.852999999999994</v>
      </c>
      <c r="HC33" s="19">
        <v>124.123</v>
      </c>
      <c r="HD33" s="19">
        <v>115.78</v>
      </c>
      <c r="HE33" s="19">
        <v>109.373</v>
      </c>
      <c r="HF33" s="19">
        <v>107.417</v>
      </c>
      <c r="HG33" s="19">
        <v>101.358</v>
      </c>
      <c r="HH33" s="19">
        <v>110.32299999999999</v>
      </c>
      <c r="HI33" s="19">
        <v>112.738</v>
      </c>
      <c r="HJ33" s="19">
        <v>106.77200000000001</v>
      </c>
      <c r="HK33" s="19">
        <v>108.575</v>
      </c>
      <c r="HL33" s="19">
        <v>108.22</v>
      </c>
      <c r="HM33" s="19">
        <v>110.456</v>
      </c>
      <c r="HN33" s="19">
        <v>108.639</v>
      </c>
      <c r="HO33" s="19">
        <v>107.825</v>
      </c>
      <c r="HP33" s="19">
        <v>104.562</v>
      </c>
      <c r="HQ33" s="19">
        <v>103.791</v>
      </c>
      <c r="HR33" s="19">
        <v>116.39</v>
      </c>
      <c r="HS33" s="19">
        <v>123.6</v>
      </c>
      <c r="HT33" s="19">
        <v>129.054</v>
      </c>
      <c r="HU33" s="19">
        <v>142.166</v>
      </c>
      <c r="HV33" s="19">
        <v>141.83099999999999</v>
      </c>
      <c r="HW33" s="19">
        <v>125.087</v>
      </c>
      <c r="HX33" s="19">
        <v>122.09099999999999</v>
      </c>
      <c r="HY33" s="19">
        <v>119.953</v>
      </c>
      <c r="HZ33" s="19">
        <v>122.758</v>
      </c>
      <c r="IA33" s="19">
        <v>119.908</v>
      </c>
      <c r="IB33" s="19">
        <v>134.74299999999999</v>
      </c>
      <c r="IC33" s="19">
        <v>146.68899999999999</v>
      </c>
      <c r="ID33" s="19">
        <v>163.642</v>
      </c>
      <c r="IE33" s="19">
        <v>140.37700000000001</v>
      </c>
      <c r="IF33" s="19">
        <v>130.07499999999999</v>
      </c>
      <c r="IG33" s="19">
        <v>130.179</v>
      </c>
      <c r="IH33" s="19">
        <v>132.053</v>
      </c>
      <c r="II33" s="19">
        <v>111.113</v>
      </c>
      <c r="IJ33" s="19">
        <v>108.744</v>
      </c>
      <c r="IK33" s="19">
        <v>109.53700000000001</v>
      </c>
      <c r="IL33" s="19">
        <v>122.69</v>
      </c>
      <c r="IM33" s="19">
        <v>140.34899999999999</v>
      </c>
      <c r="IN33" s="19">
        <v>148.697</v>
      </c>
      <c r="IO33" s="19">
        <v>150.18100000000001</v>
      </c>
      <c r="IP33" s="19">
        <v>160.75</v>
      </c>
      <c r="IQ33" s="19">
        <v>147.52600000000001</v>
      </c>
      <c r="IR33" s="19">
        <v>134.99299999999999</v>
      </c>
      <c r="IS33" s="19">
        <v>136.501</v>
      </c>
      <c r="IT33" s="19">
        <v>139.684</v>
      </c>
      <c r="IU33" s="19">
        <v>140.708</v>
      </c>
      <c r="IV33" s="19">
        <v>153.46600000000001</v>
      </c>
      <c r="IW33" s="19">
        <v>166.477</v>
      </c>
      <c r="IX33" s="19">
        <v>163.76599999999999</v>
      </c>
      <c r="IY33" s="19">
        <v>147.495</v>
      </c>
      <c r="IZ33" s="19">
        <v>141.572</v>
      </c>
      <c r="JA33" s="19">
        <v>147.268</v>
      </c>
      <c r="JB33" s="19">
        <v>151.29599999999999</v>
      </c>
      <c r="JC33" s="19">
        <v>150.369</v>
      </c>
      <c r="JD33" s="19">
        <v>161.125</v>
      </c>
      <c r="JE33" s="19">
        <v>164.31</v>
      </c>
      <c r="JF33" s="19">
        <v>167.011</v>
      </c>
      <c r="JG33" s="19">
        <v>162.18199999999999</v>
      </c>
      <c r="JH33" s="19">
        <v>152.209</v>
      </c>
      <c r="JI33" s="19">
        <v>143.31299999999999</v>
      </c>
      <c r="JJ33" s="19">
        <v>134.90799999999999</v>
      </c>
      <c r="JK33" s="19">
        <v>142.53899999999999</v>
      </c>
      <c r="JL33" s="19">
        <v>159.00800000000001</v>
      </c>
      <c r="JM33" s="19">
        <v>172.37200000000001</v>
      </c>
      <c r="JN33" s="19">
        <v>176.80500000000001</v>
      </c>
      <c r="JO33" s="19">
        <v>177.45099999999999</v>
      </c>
      <c r="JP33" s="19">
        <v>172.35400000000001</v>
      </c>
      <c r="JQ33" s="19">
        <v>150.85599999999999</v>
      </c>
      <c r="JR33" s="19">
        <v>155.40199999999999</v>
      </c>
      <c r="JS33" s="19">
        <v>162.91499999999999</v>
      </c>
      <c r="JT33" s="19">
        <v>163.626</v>
      </c>
      <c r="JU33" s="19">
        <v>175.02799999999999</v>
      </c>
      <c r="JV33" s="19">
        <v>189.62299999999999</v>
      </c>
      <c r="JW33" s="19">
        <v>208.87899999999999</v>
      </c>
      <c r="JX33" s="19">
        <v>206.477</v>
      </c>
      <c r="JY33" s="19">
        <v>197.172</v>
      </c>
      <c r="JZ33" s="19">
        <v>204.00399999999999</v>
      </c>
      <c r="KA33" s="19">
        <v>199.90299999999999</v>
      </c>
      <c r="KB33" s="19">
        <v>208.83699999999999</v>
      </c>
      <c r="KC33" s="19">
        <v>207.80099999999999</v>
      </c>
      <c r="KD33" s="19">
        <v>207.19499999999999</v>
      </c>
      <c r="KE33" s="19">
        <v>189.13499999999999</v>
      </c>
      <c r="KF33" s="19">
        <v>177.363</v>
      </c>
      <c r="KG33" s="19">
        <v>169.59299999999999</v>
      </c>
      <c r="KH33" s="19">
        <v>169.892</v>
      </c>
      <c r="KI33" s="19">
        <v>168.90600000000001</v>
      </c>
      <c r="KJ33" s="19">
        <v>182.55</v>
      </c>
      <c r="KK33" s="19">
        <v>196.899</v>
      </c>
      <c r="KL33" s="19">
        <v>200.30600000000001</v>
      </c>
      <c r="KM33" s="19">
        <v>189.59899999999999</v>
      </c>
      <c r="KN33" s="19">
        <v>199.49600000000001</v>
      </c>
      <c r="KO33" s="19">
        <v>189.602</v>
      </c>
      <c r="KP33" s="19">
        <v>164.828</v>
      </c>
      <c r="KQ33" s="19">
        <v>144.16</v>
      </c>
      <c r="KR33" s="19">
        <v>143.255</v>
      </c>
      <c r="KS33" s="19">
        <v>140.31299999999999</v>
      </c>
      <c r="KT33" s="19">
        <v>151.14599999999999</v>
      </c>
      <c r="KU33" s="19">
        <v>153.374</v>
      </c>
      <c r="KV33" s="19">
        <v>153.41300000000001</v>
      </c>
      <c r="KW33" s="19">
        <v>163.619</v>
      </c>
      <c r="KX33" s="19">
        <v>144.25800000000001</v>
      </c>
      <c r="KY33" s="19">
        <v>145.864</v>
      </c>
      <c r="KZ33" s="19">
        <v>147.75</v>
      </c>
      <c r="LA33" s="19">
        <v>146.65</v>
      </c>
      <c r="LB33" s="19">
        <v>139.71700000000001</v>
      </c>
      <c r="LC33" s="19">
        <v>139.72300000000001</v>
      </c>
      <c r="LD33" s="19">
        <v>148.88300000000001</v>
      </c>
      <c r="LE33" s="19">
        <v>173.72900000000001</v>
      </c>
      <c r="LF33" s="19">
        <v>184.815</v>
      </c>
      <c r="LG33" s="19">
        <v>189.91200000000001</v>
      </c>
      <c r="LH33" s="19">
        <v>189.214</v>
      </c>
      <c r="LI33" s="19">
        <v>175.309</v>
      </c>
      <c r="LJ33" s="19">
        <v>173.16200000000001</v>
      </c>
      <c r="LK33" s="19">
        <v>170.066</v>
      </c>
      <c r="LL33" s="19">
        <v>171.27799999999999</v>
      </c>
      <c r="LM33" s="19">
        <v>170.404</v>
      </c>
      <c r="LN33" s="19">
        <v>194.001</v>
      </c>
      <c r="LO33" s="19">
        <v>202.428</v>
      </c>
      <c r="LP33" s="19">
        <v>205.75</v>
      </c>
      <c r="LQ33" s="19">
        <v>214.804</v>
      </c>
      <c r="LR33" s="19">
        <v>226.26599999999999</v>
      </c>
      <c r="LS33" s="19">
        <v>215.328</v>
      </c>
      <c r="LT33" s="19">
        <v>213.387</v>
      </c>
      <c r="LU33" s="19">
        <v>207.16900000000001</v>
      </c>
      <c r="LV33" s="19">
        <v>184.852</v>
      </c>
      <c r="LW33" s="19">
        <v>192.018</v>
      </c>
      <c r="LX33" s="19">
        <v>200.22499999999999</v>
      </c>
      <c r="LY33" s="19">
        <v>190.345</v>
      </c>
      <c r="LZ33" s="19">
        <v>201.56200000000001</v>
      </c>
      <c r="MA33" s="19">
        <v>214.32400000000001</v>
      </c>
      <c r="MB33" s="19">
        <v>230.55500000000001</v>
      </c>
      <c r="MC33" s="19">
        <v>236.941</v>
      </c>
      <c r="MD33" s="19">
        <v>234.11600000000001</v>
      </c>
      <c r="ME33" s="19">
        <v>229.88800000000001</v>
      </c>
      <c r="MF33" s="19">
        <v>225.92599999999999</v>
      </c>
      <c r="MG33" s="19">
        <v>227.38</v>
      </c>
      <c r="MH33" s="19">
        <v>228.881</v>
      </c>
      <c r="MI33" s="19">
        <v>220.26499999999999</v>
      </c>
      <c r="MJ33" s="19">
        <v>219.57300000000001</v>
      </c>
      <c r="MK33" s="19">
        <v>238.84800000000001</v>
      </c>
      <c r="ML33" s="19">
        <v>260.99400000000003</v>
      </c>
      <c r="MM33" s="19">
        <v>273.98599999999999</v>
      </c>
      <c r="MN33" s="19">
        <v>272.21600000000001</v>
      </c>
      <c r="MO33" s="19">
        <v>260.40199999999999</v>
      </c>
      <c r="MP33" s="19">
        <v>257.78500000000003</v>
      </c>
      <c r="MQ33" s="19">
        <v>259.32299999999998</v>
      </c>
      <c r="MR33" s="19">
        <v>263.35500000000002</v>
      </c>
      <c r="MS33" s="19">
        <v>256.488</v>
      </c>
      <c r="MT33" s="19">
        <v>253.964</v>
      </c>
      <c r="MU33" s="19">
        <v>272.37299999999999</v>
      </c>
      <c r="MV33" s="19">
        <v>296.89499999999998</v>
      </c>
      <c r="MW33" s="19">
        <v>293.94</v>
      </c>
      <c r="MX33" s="19">
        <v>279.875</v>
      </c>
      <c r="MY33" s="19">
        <v>265.09500000000003</v>
      </c>
      <c r="MZ33" s="19">
        <v>268.32799999999997</v>
      </c>
      <c r="NA33" s="19">
        <v>272.517</v>
      </c>
      <c r="NB33" s="19">
        <v>270.39</v>
      </c>
      <c r="NC33" s="19">
        <v>269.71300000000002</v>
      </c>
      <c r="ND33" s="19">
        <v>285.77800000000002</v>
      </c>
      <c r="NE33" s="19">
        <v>285.73200000000003</v>
      </c>
      <c r="NF33" s="19">
        <v>281.86799999999999</v>
      </c>
      <c r="NG33" s="19">
        <v>279.12700000000001</v>
      </c>
      <c r="NH33" s="19">
        <v>282.11200000000002</v>
      </c>
      <c r="NI33" s="19">
        <v>279.70699999999999</v>
      </c>
      <c r="NJ33" s="19">
        <v>275.149</v>
      </c>
      <c r="NK33" s="19">
        <v>267.63099999999997</v>
      </c>
      <c r="NL33" s="19">
        <v>274.77699999999999</v>
      </c>
      <c r="NM33" s="19">
        <v>289.17</v>
      </c>
      <c r="NN33" s="19">
        <v>283.25599999999997</v>
      </c>
      <c r="NO33" s="19">
        <v>296.75700000000001</v>
      </c>
      <c r="NP33" s="19">
        <v>301.93599999999998</v>
      </c>
      <c r="NQ33" s="19">
        <v>283.64499999999998</v>
      </c>
      <c r="NR33" s="19">
        <v>297.32799999999997</v>
      </c>
      <c r="NS33" s="19">
        <v>292.44099999999997</v>
      </c>
      <c r="NT33" s="19">
        <v>335.98599999999999</v>
      </c>
      <c r="NU33" s="19">
        <v>353.42</v>
      </c>
      <c r="NV33" s="19">
        <v>362.52</v>
      </c>
      <c r="NW33" s="19">
        <v>366.18099999999998</v>
      </c>
      <c r="NX33" s="19">
        <v>341.56900000000002</v>
      </c>
      <c r="NY33" s="19">
        <v>321.47399999999999</v>
      </c>
      <c r="NZ33" s="19">
        <v>322.49599999999998</v>
      </c>
      <c r="OA33" s="19">
        <v>321.54700000000003</v>
      </c>
      <c r="OB33" s="19">
        <v>316.113</v>
      </c>
      <c r="OC33" s="19">
        <v>316.83999999999997</v>
      </c>
      <c r="OD33" s="19">
        <v>309.83699999999999</v>
      </c>
      <c r="OE33" s="19">
        <v>305.185</v>
      </c>
      <c r="OF33" s="19">
        <v>299.83699999999999</v>
      </c>
      <c r="OG33" s="19">
        <v>294.19499999999999</v>
      </c>
      <c r="OH33" s="19">
        <v>292.18599999999998</v>
      </c>
      <c r="OI33" s="19">
        <v>287.22300000000001</v>
      </c>
      <c r="OJ33" s="19">
        <v>314.29399999999998</v>
      </c>
      <c r="OK33" s="19">
        <v>342.32600000000002</v>
      </c>
      <c r="OL33" s="19">
        <v>350.19600000000003</v>
      </c>
      <c r="OM33" s="19">
        <v>342.12799999999999</v>
      </c>
      <c r="ON33" s="19">
        <v>340.76799999999997</v>
      </c>
      <c r="OO33" s="19">
        <v>328.23</v>
      </c>
      <c r="OP33" s="19">
        <v>304.642</v>
      </c>
      <c r="OQ33" s="19">
        <v>284.47699999999998</v>
      </c>
      <c r="OR33" s="19">
        <v>306.815</v>
      </c>
      <c r="OS33" s="19">
        <v>293.59899999999999</v>
      </c>
      <c r="OT33" s="19">
        <v>283.39800000000002</v>
      </c>
      <c r="OU33" s="19">
        <v>279.15600000000001</v>
      </c>
      <c r="OV33" s="19">
        <v>274.95100000000002</v>
      </c>
      <c r="OW33" s="19">
        <v>279.16199999999998</v>
      </c>
      <c r="OX33" s="19">
        <v>279.14800000000002</v>
      </c>
      <c r="OY33" s="19">
        <v>280.98</v>
      </c>
      <c r="OZ33" s="19">
        <v>292.47699999999998</v>
      </c>
      <c r="PA33" s="19">
        <v>268.66899999999998</v>
      </c>
      <c r="PB33" s="19">
        <v>262.50200000000001</v>
      </c>
      <c r="PC33" s="19">
        <v>258.28800000000001</v>
      </c>
      <c r="PD33" s="19">
        <v>252.852</v>
      </c>
      <c r="PE33" s="19">
        <v>249.51599999999999</v>
      </c>
      <c r="PF33" s="19">
        <v>250.79300000000001</v>
      </c>
      <c r="PG33" s="19">
        <v>223.82599999999999</v>
      </c>
      <c r="PH33" s="19">
        <v>210.44</v>
      </c>
      <c r="PI33" s="19">
        <v>217.41499999999999</v>
      </c>
      <c r="PJ33" s="19">
        <v>221.39500000000001</v>
      </c>
      <c r="PK33" s="19">
        <v>220.952</v>
      </c>
      <c r="PL33" s="19">
        <v>217.511</v>
      </c>
      <c r="PM33" s="19">
        <v>219.363</v>
      </c>
      <c r="PN33" s="19">
        <v>230.327</v>
      </c>
      <c r="PO33" s="19">
        <v>231.08600000000001</v>
      </c>
      <c r="PP33" s="19">
        <v>251.43799999999999</v>
      </c>
      <c r="PQ33" s="19">
        <v>272.61200000000002</v>
      </c>
      <c r="PR33" s="19">
        <v>255.17</v>
      </c>
      <c r="PS33" s="19">
        <v>250.55199999999999</v>
      </c>
      <c r="PT33" s="19">
        <v>233.374</v>
      </c>
      <c r="PU33" s="19">
        <v>228.417</v>
      </c>
      <c r="PV33" s="19">
        <v>232.642</v>
      </c>
      <c r="PW33" s="19">
        <v>221.601</v>
      </c>
      <c r="PX33" s="19">
        <v>220.411</v>
      </c>
      <c r="PY33" s="19">
        <v>223.91900000000001</v>
      </c>
      <c r="PZ33" s="19">
        <v>218.864</v>
      </c>
      <c r="QA33" s="19">
        <v>215.53800000000001</v>
      </c>
      <c r="QB33" s="19">
        <v>216.149</v>
      </c>
      <c r="QC33" s="19">
        <v>194.99</v>
      </c>
      <c r="QD33" s="19">
        <v>193.066</v>
      </c>
      <c r="QE33" s="19">
        <v>190.61</v>
      </c>
      <c r="QF33" s="19">
        <v>187.86699999999999</v>
      </c>
      <c r="QG33" s="19">
        <v>186.21600000000001</v>
      </c>
      <c r="QH33" s="19">
        <v>186.01499999999999</v>
      </c>
      <c r="QI33" s="19">
        <v>188.49299999999999</v>
      </c>
      <c r="QJ33" s="19">
        <v>185.58600000000001</v>
      </c>
      <c r="QK33" s="19">
        <v>187.39099999999999</v>
      </c>
      <c r="QL33" s="19">
        <v>182.00399999999999</v>
      </c>
      <c r="QM33" s="19">
        <v>183.85300000000001</v>
      </c>
      <c r="QN33" s="19">
        <v>188.87899999999999</v>
      </c>
      <c r="QO33" s="19">
        <v>181.98099999999999</v>
      </c>
      <c r="QP33" s="19">
        <v>175.84</v>
      </c>
      <c r="QQ33" s="19">
        <v>175.52600000000001</v>
      </c>
      <c r="QR33" s="19">
        <v>174.10599999999999</v>
      </c>
      <c r="QS33" s="19">
        <v>173.07400000000001</v>
      </c>
      <c r="QT33" s="19">
        <v>171.69300000000001</v>
      </c>
      <c r="QU33" s="19">
        <v>167.80500000000001</v>
      </c>
      <c r="QV33" s="19">
        <v>171.67599999999999</v>
      </c>
      <c r="QW33" s="19">
        <v>175.45699999999999</v>
      </c>
      <c r="QX33" s="19">
        <v>172.74600000000001</v>
      </c>
      <c r="QY33" s="19">
        <v>179.72499999999999</v>
      </c>
      <c r="QZ33" s="19">
        <v>194.886</v>
      </c>
      <c r="RA33" s="19">
        <v>211.34200000000001</v>
      </c>
      <c r="RB33" s="19">
        <v>213.494</v>
      </c>
      <c r="RC33" s="19">
        <v>214.63800000000001</v>
      </c>
      <c r="RD33" s="19">
        <v>213.92699999999999</v>
      </c>
      <c r="RE33" s="19">
        <v>209.99</v>
      </c>
      <c r="RF33" s="19">
        <v>202.50800000000001</v>
      </c>
      <c r="RG33" s="19">
        <v>193.55600000000001</v>
      </c>
      <c r="RH33" s="19">
        <v>194.249</v>
      </c>
      <c r="RI33" s="19">
        <v>197.07499999999999</v>
      </c>
      <c r="RJ33" s="19">
        <v>196.191</v>
      </c>
      <c r="RK33" s="19">
        <v>194.726</v>
      </c>
      <c r="RL33" s="19">
        <v>193.125</v>
      </c>
      <c r="RM33" s="19">
        <v>195.72399999999999</v>
      </c>
      <c r="RN33" s="19">
        <v>205.21100000000001</v>
      </c>
      <c r="RO33" s="19">
        <v>204.81800000000001</v>
      </c>
      <c r="RP33" s="19">
        <v>204.94300000000001</v>
      </c>
      <c r="RQ33" s="19">
        <v>204.26300000000001</v>
      </c>
      <c r="RR33" s="19">
        <v>192.99</v>
      </c>
      <c r="RS33" s="19">
        <v>192.834</v>
      </c>
      <c r="RT33" s="19">
        <v>187.059</v>
      </c>
      <c r="RU33" s="19">
        <v>177.999</v>
      </c>
      <c r="RV33" s="19">
        <v>176.93799999999999</v>
      </c>
      <c r="RW33" s="19">
        <v>172.86199999999999</v>
      </c>
      <c r="RX33" s="19">
        <v>175.14699999999999</v>
      </c>
      <c r="RY33" s="19">
        <v>174.43600000000001</v>
      </c>
      <c r="RZ33" s="19">
        <v>173.22200000000001</v>
      </c>
      <c r="SA33" s="19">
        <v>160.42599999999999</v>
      </c>
      <c r="SB33" s="19">
        <v>162.61099999999999</v>
      </c>
      <c r="SC33" s="19">
        <v>163.42400000000001</v>
      </c>
      <c r="SD33" s="19">
        <v>161.03899999999999</v>
      </c>
      <c r="SE33" s="19">
        <v>159.65</v>
      </c>
      <c r="SF33" s="19">
        <v>188.131</v>
      </c>
      <c r="SG33" s="19">
        <v>190.613</v>
      </c>
      <c r="SH33" s="19">
        <v>194.381</v>
      </c>
      <c r="SI33" s="19">
        <v>194.59100000000001</v>
      </c>
      <c r="SJ33" s="19">
        <v>189.61699999999999</v>
      </c>
      <c r="SK33" s="19">
        <v>189.24700000000001</v>
      </c>
      <c r="SL33" s="19">
        <v>188.947</v>
      </c>
      <c r="SM33" s="19">
        <v>187.83199999999999</v>
      </c>
      <c r="SN33" s="19">
        <v>189.10599999999999</v>
      </c>
      <c r="SO33" s="19">
        <v>192.357</v>
      </c>
      <c r="SP33" s="19">
        <v>193.696</v>
      </c>
      <c r="SQ33" s="19">
        <v>177.27099999999999</v>
      </c>
      <c r="SR33" s="19">
        <v>183.29</v>
      </c>
      <c r="SS33" s="19">
        <v>196.755</v>
      </c>
      <c r="ST33" s="19">
        <v>208.91499999999999</v>
      </c>
      <c r="SU33" s="2">
        <v>230.14500000000001</v>
      </c>
      <c r="SV33" s="2">
        <v>239.58799999999999</v>
      </c>
    </row>
    <row r="34" spans="1:516" s="2" customFormat="1" x14ac:dyDescent="0.25"/>
    <row r="35" spans="1:516" s="2" customFormat="1" x14ac:dyDescent="0.25"/>
    <row r="36" spans="1:516" s="2" customFormat="1" x14ac:dyDescent="0.25"/>
    <row r="37" spans="1:516" s="2" customFormat="1" x14ac:dyDescent="0.25">
      <c r="B37" s="2" t="s">
        <v>1087</v>
      </c>
    </row>
    <row r="38" spans="1:516" s="2" customFormat="1" x14ac:dyDescent="0.25">
      <c r="B38" s="15" t="s">
        <v>1098</v>
      </c>
      <c r="C38" s="2">
        <f>_xlfn.XMATCH(B38,$B$25:$B$34)</f>
        <v>1</v>
      </c>
      <c r="F38" s="19" cm="1">
        <f t="array" aca="1" ref="F38" ca="1">INDEX(F$25:F$34,$C38)-INDEX(F$25:F$34,$C39)</f>
        <v>20.454999999999984</v>
      </c>
      <c r="G38" s="19" cm="1">
        <f t="array" ref="G38">INDEX(G$25:G$34,$C38)-INDEX(G$25:G$34,$C39)</f>
        <v>13.158000000000015</v>
      </c>
      <c r="H38" s="19" cm="1">
        <f t="array" ref="H38">INDEX(H$25:H$34,$C38)-INDEX(H$25:H$34,$C39)</f>
        <v>13.055000000000007</v>
      </c>
      <c r="I38" s="19" cm="1">
        <f t="array" ref="I38">INDEX(I$25:I$34,$C38)-INDEX(I$25:I$34,$C39)</f>
        <v>2.2520000000000095</v>
      </c>
      <c r="J38" s="19" cm="1">
        <f t="array" ref="J38">INDEX(J$25:J$34,$C38)-INDEX(J$25:J$34,$C39)</f>
        <v>-3.5029999999999859</v>
      </c>
      <c r="K38" s="19" cm="1">
        <f t="array" ref="K38">INDEX(K$25:K$34,$C38)-INDEX(K$25:K$34,$C39)</f>
        <v>-4.6510000000000105</v>
      </c>
      <c r="L38" s="19" cm="1">
        <f t="array" ref="L38">INDEX(L$25:L$34,$C38)-INDEX(L$25:L$34,$C39)</f>
        <v>4.2470000000000141</v>
      </c>
      <c r="M38" s="19" cm="1">
        <f t="array" ref="M38">INDEX(M$25:M$34,$C38)-INDEX(M$25:M$34,$C39)</f>
        <v>6.9049999999999727</v>
      </c>
      <c r="N38" s="19" cm="1">
        <f t="array" ref="N38">INDEX(N$25:N$34,$C38)-INDEX(N$25:N$34,$C39)</f>
        <v>2.97199999999998</v>
      </c>
      <c r="O38" s="19" cm="1">
        <f t="array" ref="O38">INDEX(O$25:O$34,$C38)-INDEX(O$25:O$34,$C39)</f>
        <v>13.119000000000028</v>
      </c>
      <c r="P38" s="19" cm="1">
        <f t="array" ref="P38">INDEX(P$25:P$34,$C38)-INDEX(P$25:P$34,$C39)</f>
        <v>17.488</v>
      </c>
      <c r="Q38" s="19" cm="1">
        <f t="array" ref="Q38">INDEX(Q$25:Q$34,$C38)-INDEX(Q$25:Q$34,$C39)</f>
        <v>42.684000000000026</v>
      </c>
      <c r="R38" s="19" cm="1">
        <f t="array" ref="R38">INDEX(R$25:R$34,$C38)-INDEX(R$25:R$34,$C39)</f>
        <v>61.146000000000015</v>
      </c>
      <c r="S38" s="19" cm="1">
        <f t="array" ref="S38">INDEX(S$25:S$34,$C38)-INDEX(S$25:S$34,$C39)</f>
        <v>48.826000000000022</v>
      </c>
      <c r="T38" s="19" cm="1">
        <f t="array" ref="T38">INDEX(T$25:T$34,$C38)-INDEX(T$25:T$34,$C39)</f>
        <v>52.826000000000022</v>
      </c>
      <c r="U38" s="19" cm="1">
        <f t="array" ref="U38">INDEX(U$25:U$34,$C38)-INDEX(U$25:U$34,$C39)</f>
        <v>39.711999999999989</v>
      </c>
      <c r="V38" s="19" cm="1">
        <f t="array" ref="V38">INDEX(V$25:V$34,$C38)-INDEX(V$25:V$34,$C39)</f>
        <v>59.558999999999969</v>
      </c>
      <c r="W38" s="19" cm="1">
        <f t="array" ref="W38">INDEX(W$25:W$34,$C38)-INDEX(W$25:W$34,$C39)</f>
        <v>79.509999999999991</v>
      </c>
      <c r="X38" s="19" cm="1">
        <f t="array" ref="X38">INDEX(X$25:X$34,$C38)-INDEX(X$25:X$34,$C39)</f>
        <v>129.42000000000002</v>
      </c>
      <c r="Y38" s="19" cm="1">
        <f t="array" ref="Y38">INDEX(Y$25:Y$34,$C38)-INDEX(Y$25:Y$34,$C39)</f>
        <v>113.41699999999997</v>
      </c>
      <c r="Z38" s="19" cm="1">
        <f t="array" ref="Z38">INDEX(Z$25:Z$34,$C38)-INDEX(Z$25:Z$34,$C39)</f>
        <v>77.937000000000012</v>
      </c>
      <c r="AA38" s="19" cm="1">
        <f t="array" ref="AA38">INDEX(AA$25:AA$34,$C38)-INDEX(AA$25:AA$34,$C39)</f>
        <v>64.246999999999957</v>
      </c>
      <c r="AB38" s="19" cm="1">
        <f t="array" ref="AB38">INDEX(AB$25:AB$34,$C38)-INDEX(AB$25:AB$34,$C39)</f>
        <v>37.557999999999993</v>
      </c>
      <c r="AC38" s="19" cm="1">
        <f t="array" ref="AC38">INDEX(AC$25:AC$34,$C38)-INDEX(AC$25:AC$34,$C39)</f>
        <v>32.685000000000002</v>
      </c>
      <c r="AD38" s="19" cm="1">
        <f t="array" ref="AD38">INDEX(AD$25:AD$34,$C38)-INDEX(AD$25:AD$34,$C39)</f>
        <v>39.867000000000019</v>
      </c>
      <c r="AE38" s="19" cm="1">
        <f t="array" ref="AE38">INDEX(AE$25:AE$34,$C38)-INDEX(AE$25:AE$34,$C39)</f>
        <v>57.338000000000022</v>
      </c>
      <c r="AF38" s="19" cm="1">
        <f t="array" ref="AF38">INDEX(AF$25:AF$34,$C38)-INDEX(AF$25:AF$34,$C39)</f>
        <v>60.88900000000001</v>
      </c>
      <c r="AG38" s="19" cm="1">
        <f t="array" ref="AG38">INDEX(AG$25:AG$34,$C38)-INDEX(AG$25:AG$34,$C39)</f>
        <v>40.250999999999976</v>
      </c>
      <c r="AH38" s="19" cm="1">
        <f t="array" ref="AH38">INDEX(AH$25:AH$34,$C38)-INDEX(AH$25:AH$34,$C39)</f>
        <v>11.800000000000011</v>
      </c>
      <c r="AI38" s="19" cm="1">
        <f t="array" ref="AI38">INDEX(AI$25:AI$34,$C38)-INDEX(AI$25:AI$34,$C39)</f>
        <v>19.324000000000012</v>
      </c>
      <c r="AJ38" s="19" cm="1">
        <f t="array" ref="AJ38">INDEX(AJ$25:AJ$34,$C38)-INDEX(AJ$25:AJ$34,$C39)</f>
        <v>25.441000000000031</v>
      </c>
      <c r="AK38" s="19" cm="1">
        <f t="array" ref="AK38">INDEX(AK$25:AK$34,$C38)-INDEX(AK$25:AK$34,$C39)</f>
        <v>19.113</v>
      </c>
      <c r="AL38" s="19" cm="1">
        <f t="array" ref="AL38">INDEX(AL$25:AL$34,$C38)-INDEX(AL$25:AL$34,$C39)</f>
        <v>4.4590000000000032</v>
      </c>
      <c r="AM38" s="19" cm="1">
        <f t="array" ref="AM38">INDEX(AM$25:AM$34,$C38)-INDEX(AM$25:AM$34,$C39)</f>
        <v>-31.420999999999992</v>
      </c>
      <c r="AN38" s="19" cm="1">
        <f t="array" ref="AN38">INDEX(AN$25:AN$34,$C38)-INDEX(AN$25:AN$34,$C39)</f>
        <v>-47.802999999999997</v>
      </c>
      <c r="AO38" s="19" cm="1">
        <f t="array" ref="AO38">INDEX(AO$25:AO$34,$C38)-INDEX(AO$25:AO$34,$C39)</f>
        <v>-46.151999999999987</v>
      </c>
      <c r="AP38" s="19" cm="1">
        <f t="array" ref="AP38">INDEX(AP$25:AP$34,$C38)-INDEX(AP$25:AP$34,$C39)</f>
        <v>-29.745999999999981</v>
      </c>
      <c r="AQ38" s="19" cm="1">
        <f t="array" ref="AQ38">INDEX(AQ$25:AQ$34,$C38)-INDEX(AQ$25:AQ$34,$C39)</f>
        <v>-18.98599999999999</v>
      </c>
      <c r="AR38" s="19" cm="1">
        <f t="array" ref="AR38">INDEX(AR$25:AR$34,$C38)-INDEX(AR$25:AR$34,$C39)</f>
        <v>-25.211999999999989</v>
      </c>
      <c r="AS38" s="19" cm="1">
        <f t="array" ref="AS38">INDEX(AS$25:AS$34,$C38)-INDEX(AS$25:AS$34,$C39)</f>
        <v>-37.439000000000021</v>
      </c>
      <c r="AT38" s="19" cm="1">
        <f t="array" ref="AT38">INDEX(AT$25:AT$34,$C38)-INDEX(AT$25:AT$34,$C39)</f>
        <v>-35.043000000000006</v>
      </c>
      <c r="AU38" s="19" cm="1">
        <f t="array" ref="AU38">INDEX(AU$25:AU$34,$C38)-INDEX(AU$25:AU$34,$C39)</f>
        <v>-45.074000000000012</v>
      </c>
      <c r="AV38" s="19" cm="1">
        <f t="array" ref="AV38">INDEX(AV$25:AV$34,$C38)-INDEX(AV$25:AV$34,$C39)</f>
        <v>-50.589999999999975</v>
      </c>
      <c r="AW38" s="19" cm="1">
        <f t="array" ref="AW38">INDEX(AW$25:AW$34,$C38)-INDEX(AW$25:AW$34,$C39)</f>
        <v>-75.545000000000073</v>
      </c>
      <c r="AX38" s="19" cm="1">
        <f t="array" ref="AX38">INDEX(AX$25:AX$34,$C38)-INDEX(AX$25:AX$34,$C39)</f>
        <v>-33.628999999999962</v>
      </c>
      <c r="AY38" s="19" cm="1">
        <f t="array" ref="AY38">INDEX(AY$25:AY$34,$C38)-INDEX(AY$25:AY$34,$C39)</f>
        <v>-14.944999999999993</v>
      </c>
      <c r="AZ38" s="19" cm="1">
        <f t="array" ref="AZ38">INDEX(AZ$25:AZ$34,$C38)-INDEX(AZ$25:AZ$34,$C39)</f>
        <v>1.5329999999999586</v>
      </c>
      <c r="BA38" s="19" cm="1">
        <f t="array" ref="BA38">INDEX(BA$25:BA$34,$C38)-INDEX(BA$25:BA$34,$C39)</f>
        <v>17.634999999999991</v>
      </c>
      <c r="BB38" s="19" cm="1">
        <f t="array" ref="BB38">INDEX(BB$25:BB$34,$C38)-INDEX(BB$25:BB$34,$C39)</f>
        <v>6.6680000000000064</v>
      </c>
      <c r="BC38" s="19" cm="1">
        <f t="array" ref="BC38">INDEX(BC$25:BC$34,$C38)-INDEX(BC$25:BC$34,$C39)</f>
        <v>-12.111999999999966</v>
      </c>
      <c r="BD38" s="19" cm="1">
        <f t="array" ref="BD38">INDEX(BD$25:BD$34,$C38)-INDEX(BD$25:BD$34,$C39)</f>
        <v>-60.46100000000007</v>
      </c>
      <c r="BE38" s="19" cm="1">
        <f t="array" ref="BE38">INDEX(BE$25:BE$34,$C38)-INDEX(BE$25:BE$34,$C39)</f>
        <v>-48.059000000000026</v>
      </c>
      <c r="BF38" s="19" cm="1">
        <f t="array" ref="BF38">INDEX(BF$25:BF$34,$C38)-INDEX(BF$25:BF$34,$C39)</f>
        <v>-23.168999999999983</v>
      </c>
      <c r="BG38" s="19" cm="1">
        <f t="array" ref="BG38">INDEX(BG$25:BG$34,$C38)-INDEX(BG$25:BG$34,$C39)</f>
        <v>7.632000000000005</v>
      </c>
      <c r="BH38" s="19" cm="1">
        <f t="array" ref="BH38">INDEX(BH$25:BH$34,$C38)-INDEX(BH$25:BH$34,$C39)</f>
        <v>25.202999999999975</v>
      </c>
      <c r="BI38" s="19" cm="1">
        <f t="array" ref="BI38">INDEX(BI$25:BI$34,$C38)-INDEX(BI$25:BI$34,$C39)</f>
        <v>67.15500000000003</v>
      </c>
      <c r="BJ38" s="19" cm="1">
        <f t="array" ref="BJ38">INDEX(BJ$25:BJ$34,$C38)-INDEX(BJ$25:BJ$34,$C39)</f>
        <v>94.94599999999997</v>
      </c>
      <c r="BK38" s="19" cm="1">
        <f t="array" ref="BK38">INDEX(BK$25:BK$34,$C38)-INDEX(BK$25:BK$34,$C39)</f>
        <v>16.173999999999978</v>
      </c>
      <c r="BL38" s="19" cm="1">
        <f t="array" ref="BL38">INDEX(BL$25:BL$34,$C38)-INDEX(BL$25:BL$34,$C39)</f>
        <v>-40.82000000000005</v>
      </c>
      <c r="BM38" s="19" cm="1">
        <f t="array" ref="BM38">INDEX(BM$25:BM$34,$C38)-INDEX(BM$25:BM$34,$C39)</f>
        <v>-47.892999999999915</v>
      </c>
      <c r="BN38" s="19" cm="1">
        <f t="array" ref="BN38">INDEX(BN$25:BN$34,$C38)-INDEX(BN$25:BN$34,$C39)</f>
        <v>-78.995000000000005</v>
      </c>
      <c r="BO38" s="19" cm="1">
        <f t="array" ref="BO38">INDEX(BO$25:BO$34,$C38)-INDEX(BO$25:BO$34,$C39)</f>
        <v>-81.097999999999956</v>
      </c>
      <c r="BP38" s="19" cm="1">
        <f t="array" ref="BP38">INDEX(BP$25:BP$34,$C38)-INDEX(BP$25:BP$34,$C39)</f>
        <v>-51.891000000000076</v>
      </c>
      <c r="BQ38" s="19" cm="1">
        <f t="array" ref="BQ38">INDEX(BQ$25:BQ$34,$C38)-INDEX(BQ$25:BQ$34,$C39)</f>
        <v>-33.403999999999996</v>
      </c>
      <c r="BR38" s="19" cm="1">
        <f t="array" ref="BR38">INDEX(BR$25:BR$34,$C38)-INDEX(BR$25:BR$34,$C39)</f>
        <v>-25.867999999999938</v>
      </c>
      <c r="BS38" s="19" cm="1">
        <f t="array" ref="BS38">INDEX(BS$25:BS$34,$C38)-INDEX(BS$25:BS$34,$C39)</f>
        <v>-22.627999999999929</v>
      </c>
      <c r="BT38" s="19" cm="1">
        <f t="array" ref="BT38">INDEX(BT$25:BT$34,$C38)-INDEX(BT$25:BT$34,$C39)</f>
        <v>17.383999999999958</v>
      </c>
      <c r="BU38" s="19" cm="1">
        <f t="array" ref="BU38">INDEX(BU$25:BU$34,$C38)-INDEX(BU$25:BU$34,$C39)</f>
        <v>10.922000000000025</v>
      </c>
      <c r="BV38" s="19" cm="1">
        <f t="array" ref="BV38">INDEX(BV$25:BV$34,$C38)-INDEX(BV$25:BV$34,$C39)</f>
        <v>27.546999999999969</v>
      </c>
      <c r="BW38" s="19" cm="1">
        <f t="array" ref="BW38">INDEX(BW$25:BW$34,$C38)-INDEX(BW$25:BW$34,$C39)</f>
        <v>-44.583999999999946</v>
      </c>
      <c r="BX38" s="19" cm="1">
        <f t="array" ref="BX38">INDEX(BX$25:BX$34,$C38)-INDEX(BX$25:BX$34,$C39)</f>
        <v>-56.612999999999943</v>
      </c>
      <c r="BY38" s="19" cm="1">
        <f t="array" ref="BY38">INDEX(BY$25:BY$34,$C38)-INDEX(BY$25:BY$34,$C39)</f>
        <v>-27.615000000000009</v>
      </c>
      <c r="BZ38" s="19" cm="1">
        <f t="array" ref="BZ38">INDEX(BZ$25:BZ$34,$C38)-INDEX(BZ$25:BZ$34,$C39)</f>
        <v>-113.82600000000002</v>
      </c>
      <c r="CA38" s="19" cm="1">
        <f t="array" ref="CA38">INDEX(CA$25:CA$34,$C38)-INDEX(CA$25:CA$34,$C39)</f>
        <v>-140.31600000000003</v>
      </c>
      <c r="CB38" s="19" cm="1">
        <f t="array" ref="CB38">INDEX(CB$25:CB$34,$C38)-INDEX(CB$25:CB$34,$C39)</f>
        <v>-40.576999999999998</v>
      </c>
      <c r="CC38" s="19" cm="1">
        <f t="array" ref="CC38">INDEX(CC$25:CC$34,$C38)-INDEX(CC$25:CC$34,$C39)</f>
        <v>-38.725000000000023</v>
      </c>
      <c r="CD38" s="19" cm="1">
        <f t="array" ref="CD38">INDEX(CD$25:CD$34,$C38)-INDEX(CD$25:CD$34,$C39)</f>
        <v>27.615000000000009</v>
      </c>
      <c r="CE38" s="19" cm="1">
        <f t="array" ref="CE38">INDEX(CE$25:CE$34,$C38)-INDEX(CE$25:CE$34,$C39)</f>
        <v>53.31</v>
      </c>
      <c r="CF38" s="19" cm="1">
        <f t="array" ref="CF38">INDEX(CF$25:CF$34,$C38)-INDEX(CF$25:CF$34,$C39)</f>
        <v>80.613999999999976</v>
      </c>
      <c r="CG38" s="19" cm="1">
        <f t="array" ref="CG38">INDEX(CG$25:CG$34,$C38)-INDEX(CG$25:CG$34,$C39)</f>
        <v>97.389999999999986</v>
      </c>
      <c r="CH38" s="19" cm="1">
        <f t="array" ref="CH38">INDEX(CH$25:CH$34,$C38)-INDEX(CH$25:CH$34,$C39)</f>
        <v>79.389999999999986</v>
      </c>
      <c r="CI38" s="19" cm="1">
        <f t="array" ref="CI38">INDEX(CI$25:CI$34,$C38)-INDEX(CI$25:CI$34,$C39)</f>
        <v>123.89400000000001</v>
      </c>
      <c r="CJ38" s="19" cm="1">
        <f t="array" ref="CJ38">INDEX(CJ$25:CJ$34,$C38)-INDEX(CJ$25:CJ$34,$C39)</f>
        <v>128.26900000000001</v>
      </c>
      <c r="CK38" s="19" cm="1">
        <f t="array" ref="CK38">INDEX(CK$25:CK$34,$C38)-INDEX(CK$25:CK$34,$C39)</f>
        <v>133.31799999999998</v>
      </c>
      <c r="CL38" s="19" cm="1">
        <f t="array" ref="CL38">INDEX(CL$25:CL$34,$C38)-INDEX(CL$25:CL$34,$C39)</f>
        <v>126.047</v>
      </c>
      <c r="CM38" s="19" cm="1">
        <f t="array" ref="CM38">INDEX(CM$25:CM$34,$C38)-INDEX(CM$25:CM$34,$C39)</f>
        <v>100.48099999999999</v>
      </c>
      <c r="CN38" s="19" cm="1">
        <f t="array" ref="CN38">INDEX(CN$25:CN$34,$C38)-INDEX(CN$25:CN$34,$C39)</f>
        <v>100.72000000000003</v>
      </c>
      <c r="CO38" s="19" cm="1">
        <f t="array" ref="CO38">INDEX(CO$25:CO$34,$C38)-INDEX(CO$25:CO$34,$C39)</f>
        <v>115.11700000000002</v>
      </c>
      <c r="CP38" s="19" cm="1">
        <f t="array" ref="CP38">INDEX(CP$25:CP$34,$C38)-INDEX(CP$25:CP$34,$C39)</f>
        <v>123.69999999999999</v>
      </c>
      <c r="CQ38" s="19" cm="1">
        <f t="array" ref="CQ38">INDEX(CQ$25:CQ$34,$C38)-INDEX(CQ$25:CQ$34,$C39)</f>
        <v>135.82500000000002</v>
      </c>
      <c r="CR38" s="19" cm="1">
        <f t="array" ref="CR38">INDEX(CR$25:CR$34,$C38)-INDEX(CR$25:CR$34,$C39)</f>
        <v>137.68600000000001</v>
      </c>
      <c r="CS38" s="19" cm="1">
        <f t="array" ref="CS38">INDEX(CS$25:CS$34,$C38)-INDEX(CS$25:CS$34,$C39)</f>
        <v>144.95700000000002</v>
      </c>
      <c r="CT38" s="19" cm="1">
        <f t="array" ref="CT38">INDEX(CT$25:CT$34,$C38)-INDEX(CT$25:CT$34,$C39)</f>
        <v>144.97499999999997</v>
      </c>
      <c r="CU38" s="19" cm="1">
        <f t="array" ref="CU38">INDEX(CU$25:CU$34,$C38)-INDEX(CU$25:CU$34,$C39)</f>
        <v>141.97</v>
      </c>
      <c r="CV38" s="19" cm="1">
        <f t="array" ref="CV38">INDEX(CV$25:CV$34,$C38)-INDEX(CV$25:CV$34,$C39)</f>
        <v>142.70499999999998</v>
      </c>
      <c r="CW38" s="19" cm="1">
        <f t="array" ref="CW38">INDEX(CW$25:CW$34,$C38)-INDEX(CW$25:CW$34,$C39)</f>
        <v>142.21599999999998</v>
      </c>
      <c r="CX38" s="19" cm="1">
        <f t="array" ref="CX38">INDEX(CX$25:CX$34,$C38)-INDEX(CX$25:CX$34,$C39)</f>
        <v>144.017</v>
      </c>
      <c r="CY38" s="19" cm="1">
        <f t="array" ref="CY38">INDEX(CY$25:CY$34,$C38)-INDEX(CY$25:CY$34,$C39)</f>
        <v>143.68000000000004</v>
      </c>
      <c r="CZ38" s="19" cm="1">
        <f t="array" ref="CZ38">INDEX(CZ$25:CZ$34,$C38)-INDEX(CZ$25:CZ$34,$C39)</f>
        <v>142.53699999999998</v>
      </c>
      <c r="DA38" s="19" cm="1">
        <f t="array" ref="DA38">INDEX(DA$25:DA$34,$C38)-INDEX(DA$25:DA$34,$C39)</f>
        <v>143.32100000000003</v>
      </c>
      <c r="DB38" s="19" cm="1">
        <f t="array" ref="DB38">INDEX(DB$25:DB$34,$C38)-INDEX(DB$25:DB$34,$C39)</f>
        <v>144.54099999999997</v>
      </c>
      <c r="DC38" s="19" cm="1">
        <f t="array" ref="DC38">INDEX(DC$25:DC$34,$C38)-INDEX(DC$25:DC$34,$C39)</f>
        <v>142.84800000000001</v>
      </c>
      <c r="DD38" s="19" cm="1">
        <f t="array" ref="DD38">INDEX(DD$25:DD$34,$C38)-INDEX(DD$25:DD$34,$C39)</f>
        <v>140.56400000000002</v>
      </c>
      <c r="DE38" s="19" cm="1">
        <f t="array" ref="DE38">INDEX(DE$25:DE$34,$C38)-INDEX(DE$25:DE$34,$C39)</f>
        <v>137.47300000000001</v>
      </c>
      <c r="DF38" s="19" cm="1">
        <f t="array" ref="DF38">INDEX(DF$25:DF$34,$C38)-INDEX(DF$25:DF$34,$C39)</f>
        <v>136.70400000000001</v>
      </c>
      <c r="DG38" s="19" cm="1">
        <f t="array" ref="DG38">INDEX(DG$25:DG$34,$C38)-INDEX(DG$25:DG$34,$C39)</f>
        <v>135.23599999999999</v>
      </c>
      <c r="DH38" s="19" cm="1">
        <f t="array" ref="DH38">INDEX(DH$25:DH$34,$C38)-INDEX(DH$25:DH$34,$C39)</f>
        <v>136.67699999999999</v>
      </c>
      <c r="DI38" s="19" cm="1">
        <f t="array" ref="DI38">INDEX(DI$25:DI$34,$C38)-INDEX(DI$25:DI$34,$C39)</f>
        <v>134.84499999999997</v>
      </c>
      <c r="DJ38" s="19" cm="1">
        <f t="array" ref="DJ38">INDEX(DJ$25:DJ$34,$C38)-INDEX(DJ$25:DJ$34,$C39)</f>
        <v>132.96299999999999</v>
      </c>
      <c r="DK38" s="19" cm="1">
        <f t="array" ref="DK38">INDEX(DK$25:DK$34,$C38)-INDEX(DK$25:DK$34,$C39)</f>
        <v>129.45000000000002</v>
      </c>
      <c r="DL38" s="19" cm="1">
        <f t="array" ref="DL38">INDEX(DL$25:DL$34,$C38)-INDEX(DL$25:DL$34,$C39)</f>
        <v>133.23699999999999</v>
      </c>
      <c r="DM38" s="19" cm="1">
        <f t="array" ref="DM38">INDEX(DM$25:DM$34,$C38)-INDEX(DM$25:DM$34,$C39)</f>
        <v>136.32899999999998</v>
      </c>
      <c r="DN38" s="19" cm="1">
        <f t="array" ref="DN38">INDEX(DN$25:DN$34,$C38)-INDEX(DN$25:DN$34,$C39)</f>
        <v>136.68699999999998</v>
      </c>
      <c r="DO38" s="19" cm="1">
        <f t="array" ref="DO38">INDEX(DO$25:DO$34,$C38)-INDEX(DO$25:DO$34,$C39)</f>
        <v>134.87199999999999</v>
      </c>
      <c r="DP38" s="19" cm="1">
        <f t="array" ref="DP38">INDEX(DP$25:DP$34,$C38)-INDEX(DP$25:DP$34,$C39)</f>
        <v>134.48399999999998</v>
      </c>
      <c r="DQ38" s="19" cm="1">
        <f t="array" ref="DQ38">INDEX(DQ$25:DQ$34,$C38)-INDEX(DQ$25:DQ$34,$C39)</f>
        <v>134.28800000000001</v>
      </c>
      <c r="DR38" s="19" cm="1">
        <f t="array" ref="DR38">INDEX(DR$25:DR$34,$C38)-INDEX(DR$25:DR$34,$C39)</f>
        <v>131.11000000000001</v>
      </c>
      <c r="DS38" s="19" cm="1">
        <f t="array" ref="DS38">INDEX(DS$25:DS$34,$C38)-INDEX(DS$25:DS$34,$C39)</f>
        <v>128.61799999999997</v>
      </c>
      <c r="DT38" s="19" cm="1">
        <f t="array" ref="DT38">INDEX(DT$25:DT$34,$C38)-INDEX(DT$25:DT$34,$C39)</f>
        <v>125.36200000000002</v>
      </c>
      <c r="DU38" s="19" cm="1">
        <f t="array" ref="DU38">INDEX(DU$25:DU$34,$C38)-INDEX(DU$25:DU$34,$C39)</f>
        <v>121.35099999999997</v>
      </c>
      <c r="DV38" s="19" cm="1">
        <f t="array" ref="DV38">INDEX(DV$25:DV$34,$C38)-INDEX(DV$25:DV$34,$C39)</f>
        <v>119.81599999999997</v>
      </c>
      <c r="DW38" s="19" cm="1">
        <f t="array" ref="DW38">INDEX(DW$25:DW$34,$C38)-INDEX(DW$25:DW$34,$C39)</f>
        <v>122.18600000000001</v>
      </c>
      <c r="DX38" s="19" cm="1">
        <f t="array" ref="DX38">INDEX(DX$25:DX$34,$C38)-INDEX(DX$25:DX$34,$C39)</f>
        <v>119.79600000000002</v>
      </c>
      <c r="DY38" s="19" cm="1">
        <f t="array" ref="DY38">INDEX(DY$25:DY$34,$C38)-INDEX(DY$25:DY$34,$C39)</f>
        <v>121.01899999999998</v>
      </c>
      <c r="DZ38" s="19" cm="1">
        <f t="array" ref="DZ38">INDEX(DZ$25:DZ$34,$C38)-INDEX(DZ$25:DZ$34,$C39)</f>
        <v>124.62400000000002</v>
      </c>
      <c r="EA38" s="19" cm="1">
        <f t="array" ref="EA38">INDEX(EA$25:EA$34,$C38)-INDEX(EA$25:EA$34,$C39)</f>
        <v>124.62200000000001</v>
      </c>
      <c r="EB38" s="19" cm="1">
        <f t="array" ref="EB38">INDEX(EB$25:EB$34,$C38)-INDEX(EB$25:EB$34,$C39)</f>
        <v>127.16600000000003</v>
      </c>
      <c r="EC38" s="19" cm="1">
        <f t="array" ref="EC38">INDEX(EC$25:EC$34,$C38)-INDEX(EC$25:EC$34,$C39)</f>
        <v>121.61999999999998</v>
      </c>
      <c r="ED38" s="19" cm="1">
        <f t="array" ref="ED38">INDEX(ED$25:ED$34,$C38)-INDEX(ED$25:ED$34,$C39)</f>
        <v>119.03600000000003</v>
      </c>
      <c r="EE38" s="19" cm="1">
        <f t="array" ref="EE38">INDEX(EE$25:EE$34,$C38)-INDEX(EE$25:EE$34,$C39)</f>
        <v>118.28999999999999</v>
      </c>
      <c r="EF38" s="19" cm="1">
        <f t="array" ref="EF38">INDEX(EF$25:EF$34,$C38)-INDEX(EF$25:EF$34,$C39)</f>
        <v>120.12199999999999</v>
      </c>
      <c r="EG38" s="19" cm="1">
        <f t="array" ref="EG38">INDEX(EG$25:EG$34,$C38)-INDEX(EG$25:EG$34,$C39)</f>
        <v>117.31</v>
      </c>
      <c r="EH38" s="19" cm="1">
        <f t="array" ref="EH38">INDEX(EH$25:EH$34,$C38)-INDEX(EH$25:EH$34,$C39)</f>
        <v>117.18099999999998</v>
      </c>
      <c r="EI38" s="19" cm="1">
        <f t="array" ref="EI38">INDEX(EI$25:EI$34,$C38)-INDEX(EI$25:EI$34,$C39)</f>
        <v>118.554</v>
      </c>
      <c r="EJ38" s="19" cm="1">
        <f t="array" ref="EJ38">INDEX(EJ$25:EJ$34,$C38)-INDEX(EJ$25:EJ$34,$C39)</f>
        <v>117.61099999999999</v>
      </c>
      <c r="EK38" s="19" cm="1">
        <f t="array" ref="EK38">INDEX(EK$25:EK$34,$C38)-INDEX(EK$25:EK$34,$C39)</f>
        <v>114.91799999999998</v>
      </c>
      <c r="EL38" s="19" cm="1">
        <f t="array" ref="EL38">INDEX(EL$25:EL$34,$C38)-INDEX(EL$25:EL$34,$C39)</f>
        <v>118.02700000000002</v>
      </c>
      <c r="EM38" s="19" cm="1">
        <f t="array" ref="EM38">INDEX(EM$25:EM$34,$C38)-INDEX(EM$25:EM$34,$C39)</f>
        <v>117.155</v>
      </c>
      <c r="EN38" s="19" cm="1">
        <f t="array" ref="EN38">INDEX(EN$25:EN$34,$C38)-INDEX(EN$25:EN$34,$C39)</f>
        <v>117.54500000000002</v>
      </c>
      <c r="EO38" s="19" cm="1">
        <f t="array" ref="EO38">INDEX(EO$25:EO$34,$C38)-INDEX(EO$25:EO$34,$C39)</f>
        <v>113.22099999999998</v>
      </c>
      <c r="EP38" s="19" cm="1">
        <f t="array" ref="EP38">INDEX(EP$25:EP$34,$C38)-INDEX(EP$25:EP$34,$C39)</f>
        <v>119.06200000000001</v>
      </c>
      <c r="EQ38" s="19" cm="1">
        <f t="array" ref="EQ38">INDEX(EQ$25:EQ$34,$C38)-INDEX(EQ$25:EQ$34,$C39)</f>
        <v>119.40300000000002</v>
      </c>
      <c r="ER38" s="19" cm="1">
        <f t="array" ref="ER38">INDEX(ER$25:ER$34,$C38)-INDEX(ER$25:ER$34,$C39)</f>
        <v>123.58599999999998</v>
      </c>
      <c r="ES38" s="19" cm="1">
        <f t="array" ref="ES38">INDEX(ES$25:ES$34,$C38)-INDEX(ES$25:ES$34,$C39)</f>
        <v>122.35400000000001</v>
      </c>
      <c r="ET38" s="19" cm="1">
        <f t="array" ref="ET38">INDEX(ET$25:ET$34,$C38)-INDEX(ET$25:ET$34,$C39)</f>
        <v>126.30500000000001</v>
      </c>
      <c r="EU38" s="19" cm="1">
        <f t="array" ref="EU38">INDEX(EU$25:EU$34,$C38)-INDEX(EU$25:EU$34,$C39)</f>
        <v>123.46100000000001</v>
      </c>
      <c r="EV38" s="19" cm="1">
        <f t="array" ref="EV38">INDEX(EV$25:EV$34,$C38)-INDEX(EV$25:EV$34,$C39)</f>
        <v>129.30099999999999</v>
      </c>
      <c r="EW38" s="19" cm="1">
        <f t="array" ref="EW38">INDEX(EW$25:EW$34,$C38)-INDEX(EW$25:EW$34,$C39)</f>
        <v>128.26800000000003</v>
      </c>
      <c r="EX38" s="19" cm="1">
        <f t="array" ref="EX38">INDEX(EX$25:EX$34,$C38)-INDEX(EX$25:EX$34,$C39)</f>
        <v>129.46</v>
      </c>
      <c r="EY38" s="19" cm="1">
        <f t="array" ref="EY38">INDEX(EY$25:EY$34,$C38)-INDEX(EY$25:EY$34,$C39)</f>
        <v>131.79299999999998</v>
      </c>
      <c r="EZ38" s="19" cm="1">
        <f t="array" ref="EZ38">INDEX(EZ$25:EZ$34,$C38)-INDEX(EZ$25:EZ$34,$C39)</f>
        <v>128.79400000000001</v>
      </c>
      <c r="FA38" s="19" cm="1">
        <f t="array" ref="FA38">INDEX(FA$25:FA$34,$C38)-INDEX(FA$25:FA$34,$C39)</f>
        <v>131.84900000000002</v>
      </c>
      <c r="FB38" s="19" cm="1">
        <f t="array" ref="FB38">INDEX(FB$25:FB$34,$C38)-INDEX(FB$25:FB$34,$C39)</f>
        <v>127.69900000000001</v>
      </c>
      <c r="FC38" s="19" cm="1">
        <f t="array" ref="FC38">INDEX(FC$25:FC$34,$C38)-INDEX(FC$25:FC$34,$C39)</f>
        <v>121.149</v>
      </c>
      <c r="FD38" s="19" cm="1">
        <f t="array" ref="FD38">INDEX(FD$25:FD$34,$C38)-INDEX(FD$25:FD$34,$C39)</f>
        <v>118.529</v>
      </c>
      <c r="FE38" s="19" cm="1">
        <f t="array" ref="FE38">INDEX(FE$25:FE$34,$C38)-INDEX(FE$25:FE$34,$C39)</f>
        <v>121.51800000000003</v>
      </c>
      <c r="FF38" s="19" cm="1">
        <f t="array" ref="FF38">INDEX(FF$25:FF$34,$C38)-INDEX(FF$25:FF$34,$C39)</f>
        <v>125.31299999999999</v>
      </c>
      <c r="FG38" s="19" cm="1">
        <f t="array" ref="FG38">INDEX(FG$25:FG$34,$C38)-INDEX(FG$25:FG$34,$C39)</f>
        <v>126.24700000000001</v>
      </c>
      <c r="FH38" s="19" cm="1">
        <f t="array" ref="FH38">INDEX(FH$25:FH$34,$C38)-INDEX(FH$25:FH$34,$C39)</f>
        <v>126.37900000000002</v>
      </c>
      <c r="FI38" s="19" cm="1">
        <f t="array" ref="FI38">INDEX(FI$25:FI$34,$C38)-INDEX(FI$25:FI$34,$C39)</f>
        <v>127.63200000000001</v>
      </c>
      <c r="FJ38" s="19" cm="1">
        <f t="array" ref="FJ38">INDEX(FJ$25:FJ$34,$C38)-INDEX(FJ$25:FJ$34,$C39)</f>
        <v>124.24500000000003</v>
      </c>
      <c r="FK38" s="19" cm="1">
        <f t="array" ref="FK38">INDEX(FK$25:FK$34,$C38)-INDEX(FK$25:FK$34,$C39)</f>
        <v>123.304</v>
      </c>
      <c r="FL38" s="19" cm="1">
        <f t="array" ref="FL38">INDEX(FL$25:FL$34,$C38)-INDEX(FL$25:FL$34,$C39)</f>
        <v>123.38600000000002</v>
      </c>
      <c r="FM38" s="19" cm="1">
        <f t="array" ref="FM38">INDEX(FM$25:FM$34,$C38)-INDEX(FM$25:FM$34,$C39)</f>
        <v>130.47000000000003</v>
      </c>
      <c r="FN38" s="19" cm="1">
        <f t="array" ref="FN38">INDEX(FN$25:FN$34,$C38)-INDEX(FN$25:FN$34,$C39)</f>
        <v>131.58199999999999</v>
      </c>
      <c r="FO38" s="19" cm="1">
        <f t="array" ref="FO38">INDEX(FO$25:FO$34,$C38)-INDEX(FO$25:FO$34,$C39)</f>
        <v>135.58599999999998</v>
      </c>
      <c r="FP38" s="19" cm="1">
        <f t="array" ref="FP38">INDEX(FP$25:FP$34,$C38)-INDEX(FP$25:FP$34,$C39)</f>
        <v>134.14599999999999</v>
      </c>
      <c r="FQ38" s="19" cm="1">
        <f t="array" ref="FQ38">INDEX(FQ$25:FQ$34,$C38)-INDEX(FQ$25:FQ$34,$C39)</f>
        <v>141.40799999999999</v>
      </c>
      <c r="FR38" s="19" cm="1">
        <f t="array" ref="FR38">INDEX(FR$25:FR$34,$C38)-INDEX(FR$25:FR$34,$C39)</f>
        <v>140.499</v>
      </c>
      <c r="FS38" s="19" cm="1">
        <f t="array" ref="FS38">INDEX(FS$25:FS$34,$C38)-INDEX(FS$25:FS$34,$C39)</f>
        <v>142.21199999999999</v>
      </c>
      <c r="FT38" s="19" cm="1">
        <f t="array" ref="FT38">INDEX(FT$25:FT$34,$C38)-INDEX(FT$25:FT$34,$C39)</f>
        <v>142.07</v>
      </c>
      <c r="FU38" s="19" cm="1">
        <f t="array" ref="FU38">INDEX(FU$25:FU$34,$C38)-INDEX(FU$25:FU$34,$C39)</f>
        <v>143.95300000000003</v>
      </c>
      <c r="FV38" s="19" cm="1">
        <f t="array" ref="FV38">INDEX(FV$25:FV$34,$C38)-INDEX(FV$25:FV$34,$C39)</f>
        <v>145.78000000000003</v>
      </c>
      <c r="FW38" s="19" cm="1">
        <f t="array" ref="FW38">INDEX(FW$25:FW$34,$C38)-INDEX(FW$25:FW$34,$C39)</f>
        <v>147.63999999999999</v>
      </c>
      <c r="FX38" s="19" cm="1">
        <f t="array" ref="FX38">INDEX(FX$25:FX$34,$C38)-INDEX(FX$25:FX$34,$C39)</f>
        <v>148.62800000000001</v>
      </c>
      <c r="FY38" s="19" cm="1">
        <f t="array" ref="FY38">INDEX(FY$25:FY$34,$C38)-INDEX(FY$25:FY$34,$C39)</f>
        <v>145.76800000000003</v>
      </c>
      <c r="FZ38" s="19" cm="1">
        <f t="array" ref="FZ38">INDEX(FZ$25:FZ$34,$C38)-INDEX(FZ$25:FZ$34,$C39)</f>
        <v>142.89600000000002</v>
      </c>
      <c r="GA38" s="19" cm="1">
        <f t="array" ref="GA38">INDEX(GA$25:GA$34,$C38)-INDEX(GA$25:GA$34,$C39)</f>
        <v>136.24700000000001</v>
      </c>
      <c r="GB38" s="19" cm="1">
        <f t="array" ref="GB38">INDEX(GB$25:GB$34,$C38)-INDEX(GB$25:GB$34,$C39)</f>
        <v>136.95099999999999</v>
      </c>
      <c r="GC38" s="19" cm="1">
        <f t="array" ref="GC38">INDEX(GC$25:GC$34,$C38)-INDEX(GC$25:GC$34,$C39)</f>
        <v>138.64100000000002</v>
      </c>
      <c r="GD38" s="19" cm="1">
        <f t="array" ref="GD38">INDEX(GD$25:GD$34,$C38)-INDEX(GD$25:GD$34,$C39)</f>
        <v>131.303</v>
      </c>
      <c r="GE38" s="19" cm="1">
        <f t="array" ref="GE38">INDEX(GE$25:GE$34,$C38)-INDEX(GE$25:GE$34,$C39)</f>
        <v>132.66400000000002</v>
      </c>
      <c r="GF38" s="19" cm="1">
        <f t="array" ref="GF38">INDEX(GF$25:GF$34,$C38)-INDEX(GF$25:GF$34,$C39)</f>
        <v>131.77600000000001</v>
      </c>
      <c r="GG38" s="19" cm="1">
        <f t="array" ref="GG38">INDEX(GG$25:GG$34,$C38)-INDEX(GG$25:GG$34,$C39)</f>
        <v>128.33799999999999</v>
      </c>
      <c r="GH38" s="19" cm="1">
        <f t="array" ref="GH38">INDEX(GH$25:GH$34,$C38)-INDEX(GH$25:GH$34,$C39)</f>
        <v>132.18700000000001</v>
      </c>
      <c r="GI38" s="19" cm="1">
        <f t="array" ref="GI38">INDEX(GI$25:GI$34,$C38)-INDEX(GI$25:GI$34,$C39)</f>
        <v>131.44100000000003</v>
      </c>
      <c r="GJ38" s="19" cm="1">
        <f t="array" ref="GJ38">INDEX(GJ$25:GJ$34,$C38)-INDEX(GJ$25:GJ$34,$C39)</f>
        <v>136.50899999999999</v>
      </c>
      <c r="GK38" s="19" cm="1">
        <f t="array" ref="GK38">INDEX(GK$25:GK$34,$C38)-INDEX(GK$25:GK$34,$C39)</f>
        <v>136.37800000000001</v>
      </c>
      <c r="GL38" s="19" cm="1">
        <f t="array" ref="GL38">INDEX(GL$25:GL$34,$C38)-INDEX(GL$25:GL$34,$C39)</f>
        <v>138.35900000000001</v>
      </c>
      <c r="GM38" s="19" cm="1">
        <f t="array" ref="GM38">INDEX(GM$25:GM$34,$C38)-INDEX(GM$25:GM$34,$C39)</f>
        <v>138.56800000000004</v>
      </c>
      <c r="GN38" s="19" cm="1">
        <f t="array" ref="GN38">INDEX(GN$25:GN$34,$C38)-INDEX(GN$25:GN$34,$C39)</f>
        <v>141.25400000000002</v>
      </c>
      <c r="GO38" s="19" cm="1">
        <f t="array" ref="GO38">INDEX(GO$25:GO$34,$C38)-INDEX(GO$25:GO$34,$C39)</f>
        <v>144.71599999999998</v>
      </c>
      <c r="GP38" s="19" cm="1">
        <f t="array" ref="GP38">INDEX(GP$25:GP$34,$C38)-INDEX(GP$25:GP$34,$C39)</f>
        <v>141.39499999999998</v>
      </c>
      <c r="GQ38" s="19" cm="1">
        <f t="array" ref="GQ38">INDEX(GQ$25:GQ$34,$C38)-INDEX(GQ$25:GQ$34,$C39)</f>
        <v>141.08600000000001</v>
      </c>
      <c r="GR38" s="19" cm="1">
        <f t="array" ref="GR38">INDEX(GR$25:GR$34,$C38)-INDEX(GR$25:GR$34,$C39)</f>
        <v>141.75800000000001</v>
      </c>
      <c r="GS38" s="19" cm="1">
        <f t="array" ref="GS38">INDEX(GS$25:GS$34,$C38)-INDEX(GS$25:GS$34,$C39)</f>
        <v>133.36499999999998</v>
      </c>
      <c r="GT38" s="19" cm="1">
        <f t="array" ref="GT38">INDEX(GT$25:GT$34,$C38)-INDEX(GT$25:GT$34,$C39)</f>
        <v>137.23099999999999</v>
      </c>
      <c r="GU38" s="19" cm="1">
        <f t="array" ref="GU38">INDEX(GU$25:GU$34,$C38)-INDEX(GU$25:GU$34,$C39)</f>
        <v>133.94999999999999</v>
      </c>
      <c r="GV38" s="19" cm="1">
        <f t="array" ref="GV38">INDEX(GV$25:GV$34,$C38)-INDEX(GV$25:GV$34,$C39)</f>
        <v>129.89600000000002</v>
      </c>
      <c r="GW38" s="19" cm="1">
        <f t="array" ref="GW38">INDEX(GW$25:GW$34,$C38)-INDEX(GW$25:GW$34,$C39)</f>
        <v>124.82599999999996</v>
      </c>
      <c r="GX38" s="19" cm="1">
        <f t="array" ref="GX38">INDEX(GX$25:GX$34,$C38)-INDEX(GX$25:GX$34,$C39)</f>
        <v>123.50700000000001</v>
      </c>
      <c r="GY38" s="19" cm="1">
        <f t="array" ref="GY38">INDEX(GY$25:GY$34,$C38)-INDEX(GY$25:GY$34,$C39)</f>
        <v>127.43300000000002</v>
      </c>
      <c r="GZ38" s="19" cm="1">
        <f t="array" ref="GZ38">INDEX(GZ$25:GZ$34,$C38)-INDEX(GZ$25:GZ$34,$C39)</f>
        <v>129.14699999999999</v>
      </c>
      <c r="HA38" s="19" cm="1">
        <f t="array" ref="HA38">INDEX(HA$25:HA$34,$C38)-INDEX(HA$25:HA$34,$C39)</f>
        <v>123.93200000000002</v>
      </c>
      <c r="HB38" s="19" cm="1">
        <f t="array" ref="HB38">INDEX(HB$25:HB$34,$C38)-INDEX(HB$25:HB$34,$C39)</f>
        <v>132.71100000000001</v>
      </c>
      <c r="HC38" s="19" cm="1">
        <f t="array" ref="HC38">INDEX(HC$25:HC$34,$C38)-INDEX(HC$25:HC$34,$C39)</f>
        <v>117.02000000000001</v>
      </c>
      <c r="HD38" s="19" cm="1">
        <f t="array" ref="HD38">INDEX(HD$25:HD$34,$C38)-INDEX(HD$25:HD$34,$C39)</f>
        <v>120.62900000000002</v>
      </c>
      <c r="HE38" s="19" cm="1">
        <f t="array" ref="HE38">INDEX(HE$25:HE$34,$C38)-INDEX(HE$25:HE$34,$C39)</f>
        <v>127.816</v>
      </c>
      <c r="HF38" s="19" cm="1">
        <f t="array" ref="HF38">INDEX(HF$25:HF$34,$C38)-INDEX(HF$25:HF$34,$C39)</f>
        <v>135.501</v>
      </c>
      <c r="HG38" s="19" cm="1">
        <f t="array" ref="HG38">INDEX(HG$25:HG$34,$C38)-INDEX(HG$25:HG$34,$C39)</f>
        <v>131.74500000000003</v>
      </c>
      <c r="HH38" s="19" cm="1">
        <f t="array" ref="HH38">INDEX(HH$25:HH$34,$C38)-INDEX(HH$25:HH$34,$C39)</f>
        <v>135.83499999999998</v>
      </c>
      <c r="HI38" s="19" cm="1">
        <f t="array" ref="HI38">INDEX(HI$25:HI$34,$C38)-INDEX(HI$25:HI$34,$C39)</f>
        <v>138.059</v>
      </c>
      <c r="HJ38" s="19" cm="1">
        <f t="array" ref="HJ38">INDEX(HJ$25:HJ$34,$C38)-INDEX(HJ$25:HJ$34,$C39)</f>
        <v>137.714</v>
      </c>
      <c r="HK38" s="19" cm="1">
        <f t="array" ref="HK38">INDEX(HK$25:HK$34,$C38)-INDEX(HK$25:HK$34,$C39)</f>
        <v>140.05799999999999</v>
      </c>
      <c r="HL38" s="19" cm="1">
        <f t="array" ref="HL38">INDEX(HL$25:HL$34,$C38)-INDEX(HL$25:HL$34,$C39)</f>
        <v>140.05100000000002</v>
      </c>
      <c r="HM38" s="19" cm="1">
        <f t="array" ref="HM38">INDEX(HM$25:HM$34,$C38)-INDEX(HM$25:HM$34,$C39)</f>
        <v>145.523</v>
      </c>
      <c r="HN38" s="19" cm="1">
        <f t="array" ref="HN38">INDEX(HN$25:HN$34,$C38)-INDEX(HN$25:HN$34,$C39)</f>
        <v>141.83200000000002</v>
      </c>
      <c r="HO38" s="19" cm="1">
        <f t="array" ref="HO38">INDEX(HO$25:HO$34,$C38)-INDEX(HO$25:HO$34,$C39)</f>
        <v>134.55199999999996</v>
      </c>
      <c r="HP38" s="19" cm="1">
        <f t="array" ref="HP38">INDEX(HP$25:HP$34,$C38)-INDEX(HP$25:HP$34,$C39)</f>
        <v>135.11600000000001</v>
      </c>
      <c r="HQ38" s="19" cm="1">
        <f t="array" ref="HQ38">INDEX(HQ$25:HQ$34,$C38)-INDEX(HQ$25:HQ$34,$C39)</f>
        <v>136.89000000000001</v>
      </c>
      <c r="HR38" s="19" cm="1">
        <f t="array" ref="HR38">INDEX(HR$25:HR$34,$C38)-INDEX(HR$25:HR$34,$C39)</f>
        <v>136.99099999999999</v>
      </c>
      <c r="HS38" s="19" cm="1">
        <f t="array" ref="HS38">INDEX(HS$25:HS$34,$C38)-INDEX(HS$25:HS$34,$C39)</f>
        <v>135.297</v>
      </c>
      <c r="HT38" s="19" cm="1">
        <f t="array" ref="HT38">INDEX(HT$25:HT$34,$C38)-INDEX(HT$25:HT$34,$C39)</f>
        <v>127.21299999999999</v>
      </c>
      <c r="HU38" s="19" cm="1">
        <f t="array" ref="HU38">INDEX(HU$25:HU$34,$C38)-INDEX(HU$25:HU$34,$C39)</f>
        <v>130.91</v>
      </c>
      <c r="HV38" s="19" cm="1">
        <f t="array" ref="HV38">INDEX(HV$25:HV$34,$C38)-INDEX(HV$25:HV$34,$C39)</f>
        <v>130.00400000000002</v>
      </c>
      <c r="HW38" s="19" cm="1">
        <f t="array" ref="HW38">INDEX(HW$25:HW$34,$C38)-INDEX(HW$25:HW$34,$C39)</f>
        <v>136.84100000000001</v>
      </c>
      <c r="HX38" s="19" cm="1">
        <f t="array" ref="HX38">INDEX(HX$25:HX$34,$C38)-INDEX(HX$25:HX$34,$C39)</f>
        <v>128.39900000000003</v>
      </c>
      <c r="HY38" s="19" cm="1">
        <f t="array" ref="HY38">INDEX(HY$25:HY$34,$C38)-INDEX(HY$25:HY$34,$C39)</f>
        <v>135.88299999999998</v>
      </c>
      <c r="HZ38" s="19" cm="1">
        <f t="array" ref="HZ38">INDEX(HZ$25:HZ$34,$C38)-INDEX(HZ$25:HZ$34,$C39)</f>
        <v>135.03300000000002</v>
      </c>
      <c r="IA38" s="19" cm="1">
        <f t="array" ref="IA38">INDEX(IA$25:IA$34,$C38)-INDEX(IA$25:IA$34,$C39)</f>
        <v>136.56400000000002</v>
      </c>
      <c r="IB38" s="19" cm="1">
        <f t="array" ref="IB38">INDEX(IB$25:IB$34,$C38)-INDEX(IB$25:IB$34,$C39)</f>
        <v>134.523</v>
      </c>
      <c r="IC38" s="19" cm="1">
        <f t="array" ref="IC38">INDEX(IC$25:IC$34,$C38)-INDEX(IC$25:IC$34,$C39)</f>
        <v>126.89999999999998</v>
      </c>
      <c r="ID38" s="19" cm="1">
        <f t="array" ref="ID38">INDEX(ID$25:ID$34,$C38)-INDEX(ID$25:ID$34,$C39)</f>
        <v>123.95699999999999</v>
      </c>
      <c r="IE38" s="19" cm="1">
        <f t="array" ref="IE38">INDEX(IE$25:IE$34,$C38)-INDEX(IE$25:IE$34,$C39)</f>
        <v>129.36099999999999</v>
      </c>
      <c r="IF38" s="19" cm="1">
        <f t="array" ref="IF38">INDEX(IF$25:IF$34,$C38)-INDEX(IF$25:IF$34,$C39)</f>
        <v>141.29600000000002</v>
      </c>
      <c r="IG38" s="19" cm="1">
        <f t="array" ref="IG38">INDEX(IG$25:IG$34,$C38)-INDEX(IG$25:IG$34,$C39)</f>
        <v>135.66899999999998</v>
      </c>
      <c r="IH38" s="19" cm="1">
        <f t="array" ref="IH38">INDEX(IH$25:IH$34,$C38)-INDEX(IH$25:IH$34,$C39)</f>
        <v>132.52400000000003</v>
      </c>
      <c r="II38" s="19" cm="1">
        <f t="array" ref="II38">INDEX(II$25:II$34,$C38)-INDEX(II$25:II$34,$C39)</f>
        <v>144.59199999999998</v>
      </c>
      <c r="IJ38" s="19" cm="1">
        <f t="array" ref="IJ38">INDEX(IJ$25:IJ$34,$C38)-INDEX(IJ$25:IJ$34,$C39)</f>
        <v>143.91200000000001</v>
      </c>
      <c r="IK38" s="19" cm="1">
        <f t="array" ref="IK38">INDEX(IK$25:IK$34,$C38)-INDEX(IK$25:IK$34,$C39)</f>
        <v>144.102</v>
      </c>
      <c r="IL38" s="19" cm="1">
        <f t="array" ref="IL38">INDEX(IL$25:IL$34,$C38)-INDEX(IL$25:IL$34,$C39)</f>
        <v>130.89400000000001</v>
      </c>
      <c r="IM38" s="19" cm="1">
        <f t="array" ref="IM38">INDEX(IM$25:IM$34,$C38)-INDEX(IM$25:IM$34,$C39)</f>
        <v>118.85199999999998</v>
      </c>
      <c r="IN38" s="19" cm="1">
        <f t="array" ref="IN38">INDEX(IN$25:IN$34,$C38)-INDEX(IN$25:IN$34,$C39)</f>
        <v>117.09299999999999</v>
      </c>
      <c r="IO38" s="19" cm="1">
        <f t="array" ref="IO38">INDEX(IO$25:IO$34,$C38)-INDEX(IO$25:IO$34,$C39)</f>
        <v>116.11899999999997</v>
      </c>
      <c r="IP38" s="19" cm="1">
        <f t="array" ref="IP38">INDEX(IP$25:IP$34,$C38)-INDEX(IP$25:IP$34,$C39)</f>
        <v>112.24399999999997</v>
      </c>
      <c r="IQ38" s="19" cm="1">
        <f t="array" ref="IQ38">INDEX(IQ$25:IQ$34,$C38)-INDEX(IQ$25:IQ$34,$C39)</f>
        <v>120.98500000000001</v>
      </c>
      <c r="IR38" s="19" cm="1">
        <f t="array" ref="IR38">INDEX(IR$25:IR$34,$C38)-INDEX(IR$25:IR$34,$C39)</f>
        <v>129.64100000000002</v>
      </c>
      <c r="IS38" s="19" cm="1">
        <f t="array" ref="IS38">INDEX(IS$25:IS$34,$C38)-INDEX(IS$25:IS$34,$C39)</f>
        <v>128.67000000000002</v>
      </c>
      <c r="IT38" s="19" cm="1">
        <f t="array" ref="IT38">INDEX(IT$25:IT$34,$C38)-INDEX(IT$25:IT$34,$C39)</f>
        <v>127.89099999999999</v>
      </c>
      <c r="IU38" s="19" cm="1">
        <f t="array" ref="IU38">INDEX(IU$25:IU$34,$C38)-INDEX(IU$25:IU$34,$C39)</f>
        <v>132.03800000000001</v>
      </c>
      <c r="IV38" s="19" cm="1">
        <f t="array" ref="IV38">INDEX(IV$25:IV$34,$C38)-INDEX(IV$25:IV$34,$C39)</f>
        <v>132.02200000000002</v>
      </c>
      <c r="IW38" s="19" cm="1">
        <f t="array" ref="IW38">INDEX(IW$25:IW$34,$C38)-INDEX(IW$25:IW$34,$C39)</f>
        <v>128.97</v>
      </c>
      <c r="IX38" s="19" cm="1">
        <f t="array" ref="IX38">INDEX(IX$25:IX$34,$C38)-INDEX(IX$25:IX$34,$C39)</f>
        <v>136.35</v>
      </c>
      <c r="IY38" s="19" cm="1">
        <f t="array" ref="IY38">INDEX(IY$25:IY$34,$C38)-INDEX(IY$25:IY$34,$C39)</f>
        <v>143.36499999999998</v>
      </c>
      <c r="IZ38" s="19" cm="1">
        <f t="array" ref="IZ38">INDEX(IZ$25:IZ$34,$C38)-INDEX(IZ$25:IZ$34,$C39)</f>
        <v>145.62400000000002</v>
      </c>
      <c r="JA38" s="19" cm="1">
        <f t="array" ref="JA38">INDEX(JA$25:JA$34,$C38)-INDEX(JA$25:JA$34,$C39)</f>
        <v>138.30799999999999</v>
      </c>
      <c r="JB38" s="19" cm="1">
        <f t="array" ref="JB38">INDEX(JB$25:JB$34,$C38)-INDEX(JB$25:JB$34,$C39)</f>
        <v>132.69799999999998</v>
      </c>
      <c r="JC38" s="19" cm="1">
        <f t="array" ref="JC38">INDEX(JC$25:JC$34,$C38)-INDEX(JC$25:JC$34,$C39)</f>
        <v>133.21099999999998</v>
      </c>
      <c r="JD38" s="19" cm="1">
        <f t="array" ref="JD38">INDEX(JD$25:JD$34,$C38)-INDEX(JD$25:JD$34,$C39)</f>
        <v>126.36699999999996</v>
      </c>
      <c r="JE38" s="19" cm="1">
        <f t="array" ref="JE38">INDEX(JE$25:JE$34,$C38)-INDEX(JE$25:JE$34,$C39)</f>
        <v>126.48799999999997</v>
      </c>
      <c r="JF38" s="19" cm="1">
        <f t="array" ref="JF38">INDEX(JF$25:JF$34,$C38)-INDEX(JF$25:JF$34,$C39)</f>
        <v>123.89600000000002</v>
      </c>
      <c r="JG38" s="19" cm="1">
        <f t="array" ref="JG38">INDEX(JG$25:JG$34,$C38)-INDEX(JG$25:JG$34,$C39)</f>
        <v>128.65100000000004</v>
      </c>
      <c r="JH38" s="19" cm="1">
        <f t="array" ref="JH38">INDEX(JH$25:JH$34,$C38)-INDEX(JH$25:JH$34,$C39)</f>
        <v>130.94900000000001</v>
      </c>
      <c r="JI38" s="19" cm="1">
        <f t="array" ref="JI38">INDEX(JI$25:JI$34,$C38)-INDEX(JI$25:JI$34,$C39)</f>
        <v>131.31500000000003</v>
      </c>
      <c r="JJ38" s="19" cm="1">
        <f t="array" ref="JJ38">INDEX(JJ$25:JJ$34,$C38)-INDEX(JJ$25:JJ$34,$C39)</f>
        <v>128.97499999999997</v>
      </c>
      <c r="JK38" s="19" cm="1">
        <f t="array" ref="JK38">INDEX(JK$25:JK$34,$C38)-INDEX(JK$25:JK$34,$C39)</f>
        <v>121.57799999999997</v>
      </c>
      <c r="JL38" s="19" cm="1">
        <f t="array" ref="JL38">INDEX(JL$25:JL$34,$C38)-INDEX(JL$25:JL$34,$C39)</f>
        <v>111.41700000000003</v>
      </c>
      <c r="JM38" s="19" cm="1">
        <f t="array" ref="JM38">INDEX(JM$25:JM$34,$C38)-INDEX(JM$25:JM$34,$C39)</f>
        <v>106.79500000000002</v>
      </c>
      <c r="JN38" s="19" cm="1">
        <f t="array" ref="JN38">INDEX(JN$25:JN$34,$C38)-INDEX(JN$25:JN$34,$C39)</f>
        <v>109.785</v>
      </c>
      <c r="JO38" s="19" cm="1">
        <f t="array" ref="JO38">INDEX(JO$25:JO$34,$C38)-INDEX(JO$25:JO$34,$C39)</f>
        <v>112.04199999999997</v>
      </c>
      <c r="JP38" s="19" cm="1">
        <f t="array" ref="JP38">INDEX(JP$25:JP$34,$C38)-INDEX(JP$25:JP$34,$C39)</f>
        <v>109.298</v>
      </c>
      <c r="JQ38" s="19" cm="1">
        <f t="array" ref="JQ38">INDEX(JQ$25:JQ$34,$C38)-INDEX(JQ$25:JQ$34,$C39)</f>
        <v>118.02500000000001</v>
      </c>
      <c r="JR38" s="19" cm="1">
        <f t="array" ref="JR38">INDEX(JR$25:JR$34,$C38)-INDEX(JR$25:JR$34,$C39)</f>
        <v>107.26400000000001</v>
      </c>
      <c r="JS38" s="19" cm="1">
        <f t="array" ref="JS38">INDEX(JS$25:JS$34,$C38)-INDEX(JS$25:JS$34,$C39)</f>
        <v>101.18700000000001</v>
      </c>
      <c r="JT38" s="19" cm="1">
        <f t="array" ref="JT38">INDEX(JT$25:JT$34,$C38)-INDEX(JT$25:JT$34,$C39)</f>
        <v>99.653999999999996</v>
      </c>
      <c r="JU38" s="19" cm="1">
        <f t="array" ref="JU38">INDEX(JU$25:JU$34,$C38)-INDEX(JU$25:JU$34,$C39)</f>
        <v>97.992000000000019</v>
      </c>
      <c r="JV38" s="19" cm="1">
        <f t="array" ref="JV38">INDEX(JV$25:JV$34,$C38)-INDEX(JV$25:JV$34,$C39)</f>
        <v>84.979000000000042</v>
      </c>
      <c r="JW38" s="19" cm="1">
        <f t="array" ref="JW38">INDEX(JW$25:JW$34,$C38)-INDEX(JW$25:JW$34,$C39)</f>
        <v>69.401999999999987</v>
      </c>
      <c r="JX38" s="19" cm="1">
        <f t="array" ref="JX38">INDEX(JX$25:JX$34,$C38)-INDEX(JX$25:JX$34,$C39)</f>
        <v>72.795999999999992</v>
      </c>
      <c r="JY38" s="19" cm="1">
        <f t="array" ref="JY38">INDEX(JY$25:JY$34,$C38)-INDEX(JY$25:JY$34,$C39)</f>
        <v>77.284000000000049</v>
      </c>
      <c r="JZ38" s="19" cm="1">
        <f t="array" ref="JZ38">INDEX(JZ$25:JZ$34,$C38)-INDEX(JZ$25:JZ$34,$C39)</f>
        <v>73.165999999999997</v>
      </c>
      <c r="KA38" s="19" cm="1">
        <f t="array" ref="KA38">INDEX(KA$25:KA$34,$C38)-INDEX(KA$25:KA$34,$C39)</f>
        <v>77.734000000000037</v>
      </c>
      <c r="KB38" s="19" cm="1">
        <f t="array" ref="KB38">INDEX(KB$25:KB$34,$C38)-INDEX(KB$25:KB$34,$C39)</f>
        <v>64.334000000000003</v>
      </c>
      <c r="KC38" s="19" cm="1">
        <f t="array" ref="KC38">INDEX(KC$25:KC$34,$C38)-INDEX(KC$25:KC$34,$C39)</f>
        <v>66.451000000000022</v>
      </c>
      <c r="KD38" s="19" cm="1">
        <f t="array" ref="KD38">INDEX(KD$25:KD$34,$C38)-INDEX(KD$25:KD$34,$C39)</f>
        <v>65.484999999999957</v>
      </c>
      <c r="KE38" s="19" cm="1">
        <f t="array" ref="KE38">INDEX(KE$25:KE$34,$C38)-INDEX(KE$25:KE$34,$C39)</f>
        <v>79.975999999999999</v>
      </c>
      <c r="KF38" s="19" cm="1">
        <f t="array" ref="KF38">INDEX(KF$25:KF$34,$C38)-INDEX(KF$25:KF$34,$C39)</f>
        <v>90.293000000000006</v>
      </c>
      <c r="KG38" s="19" cm="1">
        <f t="array" ref="KG38">INDEX(KG$25:KG$34,$C38)-INDEX(KG$25:KG$34,$C39)</f>
        <v>94.524999999999977</v>
      </c>
      <c r="KH38" s="19" cm="1">
        <f t="array" ref="KH38">INDEX(KH$25:KH$34,$C38)-INDEX(KH$25:KH$34,$C39)</f>
        <v>99.373999999999995</v>
      </c>
      <c r="KI38" s="19" cm="1">
        <f t="array" ref="KI38">INDEX(KI$25:KI$34,$C38)-INDEX(KI$25:KI$34,$C39)</f>
        <v>98.257999999999981</v>
      </c>
      <c r="KJ38" s="19" cm="1">
        <f t="array" ref="KJ38">INDEX(KJ$25:KJ$34,$C38)-INDEX(KJ$25:KJ$34,$C39)</f>
        <v>92.454000000000008</v>
      </c>
      <c r="KK38" s="19" cm="1">
        <f t="array" ref="KK38">INDEX(KK$25:KK$34,$C38)-INDEX(KK$25:KK$34,$C39)</f>
        <v>80.536999999999978</v>
      </c>
      <c r="KL38" s="19" cm="1">
        <f t="array" ref="KL38">INDEX(KL$25:KL$34,$C38)-INDEX(KL$25:KL$34,$C39)</f>
        <v>78.580000000000041</v>
      </c>
      <c r="KM38" s="19" cm="1">
        <f t="array" ref="KM38">INDEX(KM$25:KM$34,$C38)-INDEX(KM$25:KM$34,$C39)</f>
        <v>84.514999999999986</v>
      </c>
      <c r="KN38" s="19" cm="1">
        <f t="array" ref="KN38">INDEX(KN$25:KN$34,$C38)-INDEX(KN$25:KN$34,$C39)</f>
        <v>75.843000000000018</v>
      </c>
      <c r="KO38" s="19" cm="1">
        <f t="array" ref="KO38">INDEX(KO$25:KO$34,$C38)-INDEX(KO$25:KO$34,$C39)</f>
        <v>79.934000000000026</v>
      </c>
      <c r="KP38" s="19" cm="1">
        <f t="array" ref="KP38">INDEX(KP$25:KP$34,$C38)-INDEX(KP$25:KP$34,$C39)</f>
        <v>85.800000000000011</v>
      </c>
      <c r="KQ38" s="19" cm="1">
        <f t="array" ref="KQ38">INDEX(KQ$25:KQ$34,$C38)-INDEX(KQ$25:KQ$34,$C39)</f>
        <v>89.233000000000004</v>
      </c>
      <c r="KR38" s="19" cm="1">
        <f t="array" ref="KR38">INDEX(KR$25:KR$34,$C38)-INDEX(KR$25:KR$34,$C39)</f>
        <v>94.605999999999995</v>
      </c>
      <c r="KS38" s="19" cm="1">
        <f t="array" ref="KS38">INDEX(KS$25:KS$34,$C38)-INDEX(KS$25:KS$34,$C39)</f>
        <v>98.058000000000021</v>
      </c>
      <c r="KT38" s="19" cm="1">
        <f t="array" ref="KT38">INDEX(KT$25:KT$34,$C38)-INDEX(KT$25:KT$34,$C39)</f>
        <v>93.821000000000026</v>
      </c>
      <c r="KU38" s="19" cm="1">
        <f t="array" ref="KU38">INDEX(KU$25:KU$34,$C38)-INDEX(KU$25:KU$34,$C39)</f>
        <v>93.338999999999999</v>
      </c>
      <c r="KV38" s="19" cm="1">
        <f t="array" ref="KV38">INDEX(KV$25:KV$34,$C38)-INDEX(KV$25:KV$34,$C39)</f>
        <v>89.31899999999996</v>
      </c>
      <c r="KW38" s="19" cm="1">
        <f t="array" ref="KW38">INDEX(KW$25:KW$34,$C38)-INDEX(KW$25:KW$34,$C39)</f>
        <v>93.84899999999999</v>
      </c>
      <c r="KX38" s="19" cm="1">
        <f t="array" ref="KX38">INDEX(KX$25:KX$34,$C38)-INDEX(KX$25:KX$34,$C39)</f>
        <v>95.365999999999985</v>
      </c>
      <c r="KY38" s="19" cm="1">
        <f t="array" ref="KY38">INDEX(KY$25:KY$34,$C38)-INDEX(KY$25:KY$34,$C39)</f>
        <v>91.608000000000033</v>
      </c>
      <c r="KZ38" s="19" cm="1">
        <f t="array" ref="KZ38">INDEX(KZ$25:KZ$34,$C38)-INDEX(KZ$25:KZ$34,$C39)</f>
        <v>89.615999999999985</v>
      </c>
      <c r="LA38" s="19" cm="1">
        <f t="array" ref="LA38">INDEX(LA$25:LA$34,$C38)-INDEX(LA$25:LA$34,$C39)</f>
        <v>86.57</v>
      </c>
      <c r="LB38" s="19" cm="1">
        <f t="array" ref="LB38">INDEX(LB$25:LB$34,$C38)-INDEX(LB$25:LB$34,$C39)</f>
        <v>94.466999999999985</v>
      </c>
      <c r="LC38" s="19" cm="1">
        <f t="array" ref="LC38">INDEX(LC$25:LC$34,$C38)-INDEX(LC$25:LC$34,$C39)</f>
        <v>93.117999999999995</v>
      </c>
      <c r="LD38" s="19" cm="1">
        <f t="array" ref="LD38">INDEX(LD$25:LD$34,$C38)-INDEX(LD$25:LD$34,$C39)</f>
        <v>89.019000000000005</v>
      </c>
      <c r="LE38" s="19" cm="1">
        <f t="array" ref="LE38">INDEX(LE$25:LE$34,$C38)-INDEX(LE$25:LE$34,$C39)</f>
        <v>83.550999999999988</v>
      </c>
      <c r="LF38" s="19" cm="1">
        <f t="array" ref="LF38">INDEX(LF$25:LF$34,$C38)-INDEX(LF$25:LF$34,$C39)</f>
        <v>79.159999999999968</v>
      </c>
      <c r="LG38" s="19" cm="1">
        <f t="array" ref="LG38">INDEX(LG$25:LG$34,$C38)-INDEX(LG$25:LG$34,$C39)</f>
        <v>76.437999999999988</v>
      </c>
      <c r="LH38" s="19" cm="1">
        <f t="array" ref="LH38">INDEX(LH$25:LH$34,$C38)-INDEX(LH$25:LH$34,$C39)</f>
        <v>75.360000000000014</v>
      </c>
      <c r="LI38" s="19" cm="1">
        <f t="array" ref="LI38">INDEX(LI$25:LI$34,$C38)-INDEX(LI$25:LI$34,$C39)</f>
        <v>81.650000000000006</v>
      </c>
      <c r="LJ38" s="19" cm="1">
        <f t="array" ref="LJ38">INDEX(LJ$25:LJ$34,$C38)-INDEX(LJ$25:LJ$34,$C39)</f>
        <v>83.61099999999999</v>
      </c>
      <c r="LK38" s="19" cm="1">
        <f t="array" ref="LK38">INDEX(LK$25:LK$34,$C38)-INDEX(LK$25:LK$34,$C39)</f>
        <v>86.239000000000004</v>
      </c>
      <c r="LL38" s="19" cm="1">
        <f t="array" ref="LL38">INDEX(LL$25:LL$34,$C38)-INDEX(LL$25:LL$34,$C39)</f>
        <v>88.312000000000012</v>
      </c>
      <c r="LM38" s="19" cm="1">
        <f t="array" ref="LM38">INDEX(LM$25:LM$34,$C38)-INDEX(LM$25:LM$34,$C39)</f>
        <v>91.127999999999986</v>
      </c>
      <c r="LN38" s="19" cm="1">
        <f t="array" ref="LN38">INDEX(LN$25:LN$34,$C38)-INDEX(LN$25:LN$34,$C39)</f>
        <v>89.199000000000012</v>
      </c>
      <c r="LO38" s="19" cm="1">
        <f t="array" ref="LO38">INDEX(LO$25:LO$34,$C38)-INDEX(LO$25:LO$34,$C39)</f>
        <v>89.238</v>
      </c>
      <c r="LP38" s="19" cm="1">
        <f t="array" ref="LP38">INDEX(LP$25:LP$34,$C38)-INDEX(LP$25:LP$34,$C39)</f>
        <v>91.312000000000012</v>
      </c>
      <c r="LQ38" s="19" cm="1">
        <f t="array" ref="LQ38">INDEX(LQ$25:LQ$34,$C38)-INDEX(LQ$25:LQ$34,$C39)</f>
        <v>79.459000000000003</v>
      </c>
      <c r="LR38" s="19" cm="1">
        <f t="array" ref="LR38">INDEX(LR$25:LR$34,$C38)-INDEX(LR$25:LR$34,$C39)</f>
        <v>73.953000000000031</v>
      </c>
      <c r="LS38" s="19" cm="1">
        <f t="array" ref="LS38">INDEX(LS$25:LS$34,$C38)-INDEX(LS$25:LS$34,$C39)</f>
        <v>81.473000000000013</v>
      </c>
      <c r="LT38" s="19" cm="1">
        <f t="array" ref="LT38">INDEX(LT$25:LT$34,$C38)-INDEX(LT$25:LT$34,$C39)</f>
        <v>77.185000000000002</v>
      </c>
      <c r="LU38" s="19" cm="1">
        <f t="array" ref="LU38">INDEX(LU$25:LU$34,$C38)-INDEX(LU$25:LU$34,$C39)</f>
        <v>86.756000000000029</v>
      </c>
      <c r="LV38" s="19" cm="1">
        <f t="array" ref="LV38">INDEX(LV$25:LV$34,$C38)-INDEX(LV$25:LV$34,$C39)</f>
        <v>101.96600000000001</v>
      </c>
      <c r="LW38" s="19" cm="1">
        <f t="array" ref="LW38">INDEX(LW$25:LW$34,$C38)-INDEX(LW$25:LW$34,$C39)</f>
        <v>99.22999999999999</v>
      </c>
      <c r="LX38" s="19" cm="1">
        <f t="array" ref="LX38">INDEX(LX$25:LX$34,$C38)-INDEX(LX$25:LX$34,$C39)</f>
        <v>89.911999999999978</v>
      </c>
      <c r="LY38" s="19" cm="1">
        <f t="array" ref="LY38">INDEX(LY$25:LY$34,$C38)-INDEX(LY$25:LY$34,$C39)</f>
        <v>95.412999999999982</v>
      </c>
      <c r="LZ38" s="19" cm="1">
        <f t="array" ref="LZ38">INDEX(LZ$25:LZ$34,$C38)-INDEX(LZ$25:LZ$34,$C39)</f>
        <v>89.63</v>
      </c>
      <c r="MA38" s="19" cm="1">
        <f t="array" ref="MA38">INDEX(MA$25:MA$34,$C38)-INDEX(MA$25:MA$34,$C39)</f>
        <v>80.107000000000028</v>
      </c>
      <c r="MB38" s="19" cm="1">
        <f t="array" ref="MB38">INDEX(MB$25:MB$34,$C38)-INDEX(MB$25:MB$34,$C39)</f>
        <v>73.750999999999976</v>
      </c>
      <c r="MC38" s="19" cm="1">
        <f t="array" ref="MC38">INDEX(MC$25:MC$34,$C38)-INDEX(MC$25:MC$34,$C39)</f>
        <v>70.310999999999979</v>
      </c>
      <c r="MD38" s="19" cm="1">
        <f t="array" ref="MD38">INDEX(MD$25:MD$34,$C38)-INDEX(MD$25:MD$34,$C39)</f>
        <v>68.21999999999997</v>
      </c>
      <c r="ME38" s="19" cm="1">
        <f t="array" ref="ME38">INDEX(ME$25:ME$34,$C38)-INDEX(ME$25:ME$34,$C39)</f>
        <v>62.02600000000001</v>
      </c>
      <c r="MF38" s="19" cm="1">
        <f t="array" ref="MF38">INDEX(MF$25:MF$34,$C38)-INDEX(MF$25:MF$34,$C39)</f>
        <v>62.177999999999997</v>
      </c>
      <c r="MG38" s="19" cm="1">
        <f t="array" ref="MG38">INDEX(MG$25:MG$34,$C38)-INDEX(MG$25:MG$34,$C39)</f>
        <v>61.555999999999983</v>
      </c>
      <c r="MH38" s="19" cm="1">
        <f t="array" ref="MH38">INDEX(MH$25:MH$34,$C38)-INDEX(MH$25:MH$34,$C39)</f>
        <v>59.381000000000029</v>
      </c>
      <c r="MI38" s="19" cm="1">
        <f t="array" ref="MI38">INDEX(MI$25:MI$34,$C38)-INDEX(MI$25:MI$34,$C39)</f>
        <v>59.569999999999993</v>
      </c>
      <c r="MJ38" s="19" cm="1">
        <f t="array" ref="MJ38">INDEX(MJ$25:MJ$34,$C38)-INDEX(MJ$25:MJ$34,$C39)</f>
        <v>64.600999999999999</v>
      </c>
      <c r="MK38" s="19" cm="1">
        <f t="array" ref="MK38">INDEX(MK$25:MK$34,$C38)-INDEX(MK$25:MK$34,$C39)</f>
        <v>54.82099999999997</v>
      </c>
      <c r="ML38" s="19" cm="1">
        <f t="array" ref="ML38">INDEX(ML$25:ML$34,$C38)-INDEX(ML$25:ML$34,$C39)</f>
        <v>43.477999999999952</v>
      </c>
      <c r="MM38" s="19" cm="1">
        <f t="array" ref="MM38">INDEX(MM$25:MM$34,$C38)-INDEX(MM$25:MM$34,$C39)</f>
        <v>29.757000000000005</v>
      </c>
      <c r="MN38" s="19" cm="1">
        <f t="array" ref="MN38">INDEX(MN$25:MN$34,$C38)-INDEX(MN$25:MN$34,$C39)</f>
        <v>30.503000000000043</v>
      </c>
      <c r="MO38" s="19" cm="1">
        <f t="array" ref="MO38">INDEX(MO$25:MO$34,$C38)-INDEX(MO$25:MO$34,$C39)</f>
        <v>32.511000000000024</v>
      </c>
      <c r="MP38" s="19" cm="1">
        <f t="array" ref="MP38">INDEX(MP$25:MP$34,$C38)-INDEX(MP$25:MP$34,$C39)</f>
        <v>31.590000000000032</v>
      </c>
      <c r="MQ38" s="19" cm="1">
        <f t="array" ref="MQ38">INDEX(MQ$25:MQ$34,$C38)-INDEX(MQ$25:MQ$34,$C39)</f>
        <v>29.473000000000013</v>
      </c>
      <c r="MR38" s="19" cm="1">
        <f t="array" ref="MR38">INDEX(MR$25:MR$34,$C38)-INDEX(MR$25:MR$34,$C39)</f>
        <v>25.727000000000032</v>
      </c>
      <c r="MS38" s="19" cm="1">
        <f t="array" ref="MS38">INDEX(MS$25:MS$34,$C38)-INDEX(MS$25:MS$34,$C39)</f>
        <v>36.836999999999989</v>
      </c>
      <c r="MT38" s="19" cm="1">
        <f t="array" ref="MT38">INDEX(MT$25:MT$34,$C38)-INDEX(MT$25:MT$34,$C39)</f>
        <v>36.81800000000004</v>
      </c>
      <c r="MU38" s="19" cm="1">
        <f t="array" ref="MU38">INDEX(MU$25:MU$34,$C38)-INDEX(MU$25:MU$34,$C39)</f>
        <v>35.438999999999965</v>
      </c>
      <c r="MV38" s="19" cm="1">
        <f t="array" ref="MV38">INDEX(MV$25:MV$34,$C38)-INDEX(MV$25:MV$34,$C39)</f>
        <v>28.384000000000015</v>
      </c>
      <c r="MW38" s="19" cm="1">
        <f t="array" ref="MW38">INDEX(MW$25:MW$34,$C38)-INDEX(MW$25:MW$34,$C39)</f>
        <v>34.463999999999999</v>
      </c>
      <c r="MX38" s="19" cm="1">
        <f t="array" ref="MX38">INDEX(MX$25:MX$34,$C38)-INDEX(MX$25:MX$34,$C39)</f>
        <v>43.230999999999995</v>
      </c>
      <c r="MY38" s="19" cm="1">
        <f t="array" ref="MY38">INDEX(MY$25:MY$34,$C38)-INDEX(MY$25:MY$34,$C39)</f>
        <v>54.093999999999994</v>
      </c>
      <c r="MZ38" s="19" cm="1">
        <f t="array" ref="MZ38">INDEX(MZ$25:MZ$34,$C38)-INDEX(MZ$25:MZ$34,$C39)</f>
        <v>53.725999999999999</v>
      </c>
      <c r="NA38" s="19" cm="1">
        <f t="array" ref="NA38">INDEX(NA$25:NA$34,$C38)-INDEX(NA$25:NA$34,$C39)</f>
        <v>52.49799999999999</v>
      </c>
      <c r="NB38" s="19" cm="1">
        <f t="array" ref="NB38">INDEX(NB$25:NB$34,$C38)-INDEX(NB$25:NB$34,$C39)</f>
        <v>51.302000000000021</v>
      </c>
      <c r="NC38" s="19" cm="1">
        <f t="array" ref="NC38">INDEX(NC$25:NC$34,$C38)-INDEX(NC$25:NC$34,$C39)</f>
        <v>58.435000000000002</v>
      </c>
      <c r="ND38" s="19" cm="1">
        <f t="array" ref="ND38">INDEX(ND$25:ND$34,$C38)-INDEX(ND$25:ND$34,$C39)</f>
        <v>47.427999999999997</v>
      </c>
      <c r="NE38" s="19" cm="1">
        <f t="array" ref="NE38">INDEX(NE$25:NE$34,$C38)-INDEX(NE$25:NE$34,$C39)</f>
        <v>50.172000000000025</v>
      </c>
      <c r="NF38" s="19" cm="1">
        <f t="array" ref="NF38">INDEX(NF$25:NF$34,$C38)-INDEX(NF$25:NF$34,$C39)</f>
        <v>51.833000000000027</v>
      </c>
      <c r="NG38" s="19" cm="1">
        <f t="array" ref="NG38">INDEX(NG$25:NG$34,$C38)-INDEX(NG$25:NG$34,$C39)</f>
        <v>57.444000000000017</v>
      </c>
      <c r="NH38" s="19" cm="1">
        <f t="array" ref="NH38">INDEX(NH$25:NH$34,$C38)-INDEX(NH$25:NH$34,$C39)</f>
        <v>55.412000000000035</v>
      </c>
      <c r="NI38" s="19" cm="1">
        <f t="array" ref="NI38">INDEX(NI$25:NI$34,$C38)-INDEX(NI$25:NI$34,$C39)</f>
        <v>54.028999999999996</v>
      </c>
      <c r="NJ38" s="19" cm="1">
        <f t="array" ref="NJ38">INDEX(NJ$25:NJ$34,$C38)-INDEX(NJ$25:NJ$34,$C39)</f>
        <v>54.293000000000006</v>
      </c>
      <c r="NK38" s="19" cm="1">
        <f t="array" ref="NK38">INDEX(NK$25:NK$34,$C38)-INDEX(NK$25:NK$34,$C39)</f>
        <v>57.551000000000045</v>
      </c>
      <c r="NL38" s="19" cm="1">
        <f t="array" ref="NL38">INDEX(NL$25:NL$34,$C38)-INDEX(NL$25:NL$34,$C39)</f>
        <v>56.043000000000006</v>
      </c>
      <c r="NM38" s="19" cm="1">
        <f t="array" ref="NM38">INDEX(NM$25:NM$34,$C38)-INDEX(NM$25:NM$34,$C39)</f>
        <v>49.982000000000028</v>
      </c>
      <c r="NN38" s="19" cm="1">
        <f t="array" ref="NN38">INDEX(NN$25:NN$34,$C38)-INDEX(NN$25:NN$34,$C39)</f>
        <v>46.602000000000032</v>
      </c>
      <c r="NO38" s="19" cm="1">
        <f t="array" ref="NO38">INDEX(NO$25:NO$34,$C38)-INDEX(NO$25:NO$34,$C39)</f>
        <v>43.422000000000025</v>
      </c>
      <c r="NP38" s="19" cm="1">
        <f t="array" ref="NP38">INDEX(NP$25:NP$34,$C38)-INDEX(NP$25:NP$34,$C39)</f>
        <v>44.875999999999976</v>
      </c>
      <c r="NQ38" s="19" cm="1">
        <f t="array" ref="NQ38">INDEX(NQ$25:NQ$34,$C38)-INDEX(NQ$25:NQ$34,$C39)</f>
        <v>58.984000000000037</v>
      </c>
      <c r="NR38" s="19" cm="1">
        <f t="array" ref="NR38">INDEX(NR$25:NR$34,$C38)-INDEX(NR$25:NR$34,$C39)</f>
        <v>54.749000000000024</v>
      </c>
      <c r="NS38" s="19" cm="1">
        <f t="array" ref="NS38">INDEX(NS$25:NS$34,$C38)-INDEX(NS$25:NS$34,$C39)</f>
        <v>55.637999999999977</v>
      </c>
      <c r="NT38" s="19" cm="1">
        <f t="array" ref="NT38">INDEX(NT$25:NT$34,$C38)-INDEX(NT$25:NT$34,$C39)</f>
        <v>21.920999999999992</v>
      </c>
      <c r="NU38" s="19" cm="1">
        <f t="array" ref="NU38">INDEX(NU$25:NU$34,$C38)-INDEX(NU$25:NU$34,$C39)</f>
        <v>15.171999999999969</v>
      </c>
      <c r="NV38" s="19" cm="1">
        <f t="array" ref="NV38">INDEX(NV$25:NV$34,$C38)-INDEX(NV$25:NV$34,$C39)</f>
        <v>8.7839999999999918</v>
      </c>
      <c r="NW38" s="19" cm="1">
        <f t="array" ref="NW38">INDEX(NW$25:NW$34,$C38)-INDEX(NW$25:NW$34,$C39)</f>
        <v>10.536999999999978</v>
      </c>
      <c r="NX38" s="19" cm="1">
        <f t="array" ref="NX38">INDEX(NX$25:NX$34,$C38)-INDEX(NX$25:NX$34,$C39)</f>
        <v>19.276999999999987</v>
      </c>
      <c r="NY38" s="19" cm="1">
        <f t="array" ref="NY38">INDEX(NY$25:NY$34,$C38)-INDEX(NY$25:NY$34,$C39)</f>
        <v>21.766999999999996</v>
      </c>
      <c r="NZ38" s="19" cm="1">
        <f t="array" ref="NZ38">INDEX(NZ$25:NZ$34,$C38)-INDEX(NZ$25:NZ$34,$C39)</f>
        <v>25.670999999999992</v>
      </c>
      <c r="OA38" s="19" cm="1">
        <f t="array" ref="OA38">INDEX(OA$25:OA$34,$C38)-INDEX(OA$25:OA$34,$C39)</f>
        <v>23.246999999999957</v>
      </c>
      <c r="OB38" s="19" cm="1">
        <f t="array" ref="OB38">INDEX(OB$25:OB$34,$C38)-INDEX(OB$25:OB$34,$C39)</f>
        <v>23.51400000000001</v>
      </c>
      <c r="OC38" s="19" cm="1">
        <f t="array" ref="OC38">INDEX(OC$25:OC$34,$C38)-INDEX(OC$25:OC$34,$C39)</f>
        <v>20.813999999999965</v>
      </c>
      <c r="OD38" s="19" cm="1">
        <f t="array" ref="OD38">INDEX(OD$25:OD$34,$C38)-INDEX(OD$25:OD$34,$C39)</f>
        <v>28.564999999999998</v>
      </c>
      <c r="OE38" s="19" cm="1">
        <f t="array" ref="OE38">INDEX(OE$25:OE$34,$C38)-INDEX(OE$25:OE$34,$C39)</f>
        <v>26.633000000000038</v>
      </c>
      <c r="OF38" s="19" cm="1">
        <f t="array" ref="OF38">INDEX(OF$25:OF$34,$C38)-INDEX(OF$25:OF$34,$C39)</f>
        <v>27.057999999999993</v>
      </c>
      <c r="OG38" s="19" cm="1">
        <f t="array" ref="OG38">INDEX(OG$25:OG$34,$C38)-INDEX(OG$25:OG$34,$C39)</f>
        <v>27.988999999999976</v>
      </c>
      <c r="OH38" s="19" cm="1">
        <f t="array" ref="OH38">INDEX(OH$25:OH$34,$C38)-INDEX(OH$25:OH$34,$C39)</f>
        <v>28.97399999999999</v>
      </c>
      <c r="OI38" s="19" cm="1">
        <f t="array" ref="OI38">INDEX(OI$25:OI$34,$C38)-INDEX(OI$25:OI$34,$C39)</f>
        <v>26.949000000000012</v>
      </c>
      <c r="OJ38" s="19" cm="1">
        <f t="array" ref="OJ38">INDEX(OJ$25:OJ$34,$C38)-INDEX(OJ$25:OJ$34,$C39)</f>
        <v>15.651999999999987</v>
      </c>
      <c r="OK38" s="19" cm="1">
        <f t="array" ref="OK38">INDEX(OK$25:OK$34,$C38)-INDEX(OK$25:OK$34,$C39)</f>
        <v>1.1539999999999964</v>
      </c>
      <c r="OL38" s="19" cm="1">
        <f t="array" ref="OL38">INDEX(OL$25:OL$34,$C38)-INDEX(OL$25:OL$34,$C39)</f>
        <v>0.32800000000003138</v>
      </c>
      <c r="OM38" s="19" cm="1">
        <f t="array" ref="OM38">INDEX(OM$25:OM$34,$C38)-INDEX(OM$25:OM$34,$C39)</f>
        <v>1.9270000000000209</v>
      </c>
      <c r="ON38" s="19" cm="1">
        <f t="array" ref="ON38">INDEX(ON$25:ON$34,$C38)-INDEX(ON$25:ON$34,$C39)</f>
        <v>1.5289999999999964</v>
      </c>
      <c r="OO38" s="19" cm="1">
        <f t="array" ref="OO38">INDEX(OO$25:OO$34,$C38)-INDEX(OO$25:OO$34,$C39)</f>
        <v>5.6100000000000136</v>
      </c>
      <c r="OP38" s="19" cm="1">
        <f t="array" ref="OP38">INDEX(OP$25:OP$34,$C38)-INDEX(OP$25:OP$34,$C39)</f>
        <v>12.754000000000019</v>
      </c>
      <c r="OQ38" s="19" cm="1">
        <f t="array" ref="OQ38">INDEX(OQ$25:OQ$34,$C38)-INDEX(OQ$25:OQ$34,$C39)</f>
        <v>21.376000000000033</v>
      </c>
      <c r="OR38" s="19" cm="1">
        <f t="array" ref="OR38">INDEX(OR$25:OR$34,$C38)-INDEX(OR$25:OR$34,$C39)</f>
        <v>9.4780000000000086</v>
      </c>
      <c r="OS38" s="19" cm="1">
        <f t="array" ref="OS38">INDEX(OS$25:OS$34,$C38)-INDEX(OS$25:OS$34,$C39)</f>
        <v>15.391999999999996</v>
      </c>
      <c r="OT38" s="19" cm="1">
        <f t="array" ref="OT38">INDEX(OT$25:OT$34,$C38)-INDEX(OT$25:OT$34,$C39)</f>
        <v>16.273000000000025</v>
      </c>
      <c r="OU38" s="19" cm="1">
        <f t="array" ref="OU38">INDEX(OU$25:OU$34,$C38)-INDEX(OU$25:OU$34,$C39)</f>
        <v>20.579999999999984</v>
      </c>
      <c r="OV38" s="19" cm="1">
        <f t="array" ref="OV38">INDEX(OV$25:OV$34,$C38)-INDEX(OV$25:OV$34,$C39)</f>
        <v>21.854000000000042</v>
      </c>
      <c r="OW38" s="19" cm="1">
        <f t="array" ref="OW38">INDEX(OW$25:OW$34,$C38)-INDEX(OW$25:OW$34,$C39)</f>
        <v>17.314000000000021</v>
      </c>
      <c r="OX38" s="19" cm="1">
        <f t="array" ref="OX38">INDEX(OX$25:OX$34,$C38)-INDEX(OX$25:OX$34,$C39)</f>
        <v>15.168999999999983</v>
      </c>
      <c r="OY38" s="19" cm="1">
        <f t="array" ref="OY38">INDEX(OY$25:OY$34,$C38)-INDEX(OY$25:OY$34,$C39)</f>
        <v>13.567999999999984</v>
      </c>
      <c r="OZ38" s="19" cm="1">
        <f t="array" ref="OZ38">INDEX(OZ$25:OZ$34,$C38)-INDEX(OZ$25:OZ$34,$C39)</f>
        <v>8.1510000000000105</v>
      </c>
      <c r="PA38" s="19" cm="1">
        <f t="array" ref="PA38">INDEX(PA$25:PA$34,$C38)-INDEX(PA$25:PA$34,$C39)</f>
        <v>20.22199999999998</v>
      </c>
      <c r="PB38" s="19" cm="1">
        <f t="array" ref="PB38">INDEX(PB$25:PB$34,$C38)-INDEX(PB$25:PB$34,$C39)</f>
        <v>22.812999999999988</v>
      </c>
      <c r="PC38" s="19" cm="1">
        <f t="array" ref="PC38">INDEX(PC$25:PC$34,$C38)-INDEX(PC$25:PC$34,$C39)</f>
        <v>23.682000000000016</v>
      </c>
      <c r="PD38" s="19" cm="1">
        <f t="array" ref="PD38">INDEX(PD$25:PD$34,$C38)-INDEX(PD$25:PD$34,$C39)</f>
        <v>27.120000000000005</v>
      </c>
      <c r="PE38" s="19" cm="1">
        <f t="array" ref="PE38">INDEX(PE$25:PE$34,$C38)-INDEX(PE$25:PE$34,$C39)</f>
        <v>28.920000000000016</v>
      </c>
      <c r="PF38" s="19" cm="1">
        <f t="array" ref="PF38">INDEX(PF$25:PF$34,$C38)-INDEX(PF$25:PF$34,$C39)</f>
        <v>28.980999999999995</v>
      </c>
      <c r="PG38" s="19" cm="1">
        <f t="array" ref="PG38">INDEX(PG$25:PG$34,$C38)-INDEX(PG$25:PG$34,$C39)</f>
        <v>41.451000000000022</v>
      </c>
      <c r="PH38" s="19" cm="1">
        <f t="array" ref="PH38">INDEX(PH$25:PH$34,$C38)-INDEX(PH$25:PH$34,$C39)</f>
        <v>46.952999999999975</v>
      </c>
      <c r="PI38" s="19" cm="1">
        <f t="array" ref="PI38">INDEX(PI$25:PI$34,$C38)-INDEX(PI$25:PI$34,$C39)</f>
        <v>47.23599999999999</v>
      </c>
      <c r="PJ38" s="19" cm="1">
        <f t="array" ref="PJ38">INDEX(PJ$25:PJ$34,$C38)-INDEX(PJ$25:PJ$34,$C39)</f>
        <v>44.826000000000022</v>
      </c>
      <c r="PK38" s="19" cm="1">
        <f t="array" ref="PK38">INDEX(PK$25:PK$34,$C38)-INDEX(PK$25:PK$34,$C39)</f>
        <v>46.004000000000019</v>
      </c>
      <c r="PL38" s="19" cm="1">
        <f t="array" ref="PL38">INDEX(PL$25:PL$34,$C38)-INDEX(PL$25:PL$34,$C39)</f>
        <v>49.03000000000003</v>
      </c>
      <c r="PM38" s="19" cm="1">
        <f t="array" ref="PM38">INDEX(PM$25:PM$34,$C38)-INDEX(PM$25:PM$34,$C39)</f>
        <v>47.878000000000043</v>
      </c>
      <c r="PN38" s="19" cm="1">
        <f t="array" ref="PN38">INDEX(PN$25:PN$34,$C38)-INDEX(PN$25:PN$34,$C39)</f>
        <v>45.114000000000033</v>
      </c>
      <c r="PO38" s="19" cm="1">
        <f t="array" ref="PO38">INDEX(PO$25:PO$34,$C38)-INDEX(PO$25:PO$34,$C39)</f>
        <v>43.795000000000016</v>
      </c>
      <c r="PP38" s="19" cm="1">
        <f t="array" ref="PP38">INDEX(PP$25:PP$34,$C38)-INDEX(PP$25:PP$34,$C39)</f>
        <v>44.980999999999995</v>
      </c>
      <c r="PQ38" s="19" cm="1">
        <f t="array" ref="PQ38">INDEX(PQ$25:PQ$34,$C38)-INDEX(PQ$25:PQ$34,$C39)</f>
        <v>37.146000000000015</v>
      </c>
      <c r="PR38" s="19" cm="1">
        <f t="array" ref="PR38">INDEX(PR$25:PR$34,$C38)-INDEX(PR$25:PR$34,$C39)</f>
        <v>40.959000000000003</v>
      </c>
      <c r="PS38" s="19" cm="1">
        <f t="array" ref="PS38">INDEX(PS$25:PS$34,$C38)-INDEX(PS$25:PS$34,$C39)</f>
        <v>41.355000000000018</v>
      </c>
      <c r="PT38" s="19" cm="1">
        <f t="array" ref="PT38">INDEX(PT$25:PT$34,$C38)-INDEX(PT$25:PT$34,$C39)</f>
        <v>51.586999999999989</v>
      </c>
      <c r="PU38" s="19" cm="1">
        <f t="array" ref="PU38">INDEX(PU$25:PU$34,$C38)-INDEX(PU$25:PU$34,$C39)</f>
        <v>53.129000000000019</v>
      </c>
      <c r="PV38" s="19" cm="1">
        <f t="array" ref="PV38">INDEX(PV$25:PV$34,$C38)-INDEX(PV$25:PV$34,$C39)</f>
        <v>53.536000000000001</v>
      </c>
      <c r="PW38" s="19" cm="1">
        <f t="array" ref="PW38">INDEX(PW$25:PW$34,$C38)-INDEX(PW$25:PW$34,$C39)</f>
        <v>62.029000000000053</v>
      </c>
      <c r="PX38" s="19" cm="1">
        <f t="array" ref="PX38">INDEX(PX$25:PX$34,$C38)-INDEX(PX$25:PX$34,$C39)</f>
        <v>64.31</v>
      </c>
      <c r="PY38" s="19" cm="1">
        <f t="array" ref="PY38">INDEX(PY$25:PY$34,$C38)-INDEX(PY$25:PY$34,$C39)</f>
        <v>63.779999999999973</v>
      </c>
      <c r="PZ38" s="19" cm="1">
        <f t="array" ref="PZ38">INDEX(PZ$25:PZ$34,$C38)-INDEX(PZ$25:PZ$34,$C39)</f>
        <v>66.166999999999973</v>
      </c>
      <c r="QA38" s="19" cm="1">
        <f t="array" ref="QA38">INDEX(QA$25:QA$34,$C38)-INDEX(QA$25:QA$34,$C39)</f>
        <v>67.922000000000025</v>
      </c>
      <c r="QB38" s="19" cm="1">
        <f t="array" ref="QB38">INDEX(QB$25:QB$34,$C38)-INDEX(QB$25:QB$34,$C39)</f>
        <v>68.625</v>
      </c>
      <c r="QC38" s="19" cm="1">
        <f t="array" ref="QC38">INDEX(QC$25:QC$34,$C38)-INDEX(QC$25:QC$34,$C39)</f>
        <v>72.899000000000001</v>
      </c>
      <c r="QD38" s="19" cm="1">
        <f t="array" ref="QD38">INDEX(QD$25:QD$34,$C38)-INDEX(QD$25:QD$34,$C39)</f>
        <v>72.531000000000034</v>
      </c>
      <c r="QE38" s="19" cm="1">
        <f t="array" ref="QE38">INDEX(QE$25:QE$34,$C38)-INDEX(QE$25:QE$34,$C39)</f>
        <v>73.751999999999981</v>
      </c>
      <c r="QF38" s="19" cm="1">
        <f t="array" ref="QF38">INDEX(QF$25:QF$34,$C38)-INDEX(QF$25:QF$34,$C39)</f>
        <v>73.369000000000028</v>
      </c>
      <c r="QG38" s="19" cm="1">
        <f t="array" ref="QG38">INDEX(QG$25:QG$34,$C38)-INDEX(QG$25:QG$34,$C39)</f>
        <v>76.89100000000002</v>
      </c>
      <c r="QH38" s="19" cm="1">
        <f t="array" ref="QH38">INDEX(QH$25:QH$34,$C38)-INDEX(QH$25:QH$34,$C39)</f>
        <v>78.369000000000028</v>
      </c>
      <c r="QI38" s="19" cm="1">
        <f t="array" ref="QI38">INDEX(QI$25:QI$34,$C38)-INDEX(QI$25:QI$34,$C39)</f>
        <v>78.544999999999987</v>
      </c>
      <c r="QJ38" s="19" cm="1">
        <f t="array" ref="QJ38">INDEX(QJ$25:QJ$34,$C38)-INDEX(QJ$25:QJ$34,$C39)</f>
        <v>80.335000000000008</v>
      </c>
      <c r="QK38" s="19" cm="1">
        <f t="array" ref="QK38">INDEX(QK$25:QK$34,$C38)-INDEX(QK$25:QK$34,$C39)</f>
        <v>81.711000000000013</v>
      </c>
      <c r="QL38" s="19" cm="1">
        <f t="array" ref="QL38">INDEX(QL$25:QL$34,$C38)-INDEX(QL$25:QL$34,$C39)</f>
        <v>82.358000000000004</v>
      </c>
      <c r="QM38" s="19" cm="1">
        <f t="array" ref="QM38">INDEX(QM$25:QM$34,$C38)-INDEX(QM$25:QM$34,$C39)</f>
        <v>81.159999999999968</v>
      </c>
      <c r="QN38" s="19" cm="1">
        <f t="array" ref="QN38">INDEX(QN$25:QN$34,$C38)-INDEX(QN$25:QN$34,$C39)</f>
        <v>82.032000000000011</v>
      </c>
      <c r="QO38" s="19" cm="1">
        <f t="array" ref="QO38">INDEX(QO$25:QO$34,$C38)-INDEX(QO$25:QO$34,$C39)</f>
        <v>86.551999999999992</v>
      </c>
      <c r="QP38" s="19" cm="1">
        <f t="array" ref="QP38">INDEX(QP$25:QP$34,$C38)-INDEX(QP$25:QP$34,$C39)</f>
        <v>87.13</v>
      </c>
      <c r="QQ38" s="19" cm="1">
        <f t="array" ref="QQ38">INDEX(QQ$25:QQ$34,$C38)-INDEX(QQ$25:QQ$34,$C39)</f>
        <v>86.953000000000003</v>
      </c>
      <c r="QR38" s="19" cm="1">
        <f t="array" ref="QR38">INDEX(QR$25:QR$34,$C38)-INDEX(QR$25:QR$34,$C39)</f>
        <v>84.996999999999986</v>
      </c>
      <c r="QS38" s="19" cm="1">
        <f t="array" ref="QS38">INDEX(QS$25:QS$34,$C38)-INDEX(QS$25:QS$34,$C39)</f>
        <v>87.425999999999988</v>
      </c>
      <c r="QT38" s="19" cm="1">
        <f t="array" ref="QT38">INDEX(QT$25:QT$34,$C38)-INDEX(QT$25:QT$34,$C39)</f>
        <v>87.406000000000034</v>
      </c>
      <c r="QU38" s="19" cm="1">
        <f t="array" ref="QU38">INDEX(QU$25:QU$34,$C38)-INDEX(QU$25:QU$34,$C39)</f>
        <v>83.393999999999977</v>
      </c>
      <c r="QV38" s="19" cm="1">
        <f t="array" ref="QV38">INDEX(QV$25:QV$34,$C38)-INDEX(QV$25:QV$34,$C39)</f>
        <v>83.141999999999996</v>
      </c>
      <c r="QW38" s="19" cm="1">
        <f t="array" ref="QW38">INDEX(QW$25:QW$34,$C38)-INDEX(QW$25:QW$34,$C39)</f>
        <v>84.282000000000039</v>
      </c>
      <c r="QX38" s="19" cm="1">
        <f t="array" ref="QX38">INDEX(QX$25:QX$34,$C38)-INDEX(QX$25:QX$34,$C39)</f>
        <v>82.850999999999999</v>
      </c>
      <c r="QY38" s="19" cm="1">
        <f t="array" ref="QY38">INDEX(QY$25:QY$34,$C38)-INDEX(QY$25:QY$34,$C39)</f>
        <v>84.221000000000032</v>
      </c>
      <c r="QZ38" s="19" cm="1">
        <f t="array" ref="QZ38">INDEX(QZ$25:QZ$34,$C38)-INDEX(QZ$25:QZ$34,$C39)</f>
        <v>77.510999999999996</v>
      </c>
      <c r="RA38" s="19" cm="1">
        <f t="array" ref="RA38">INDEX(RA$25:RA$34,$C38)-INDEX(RA$25:RA$34,$C39)</f>
        <v>69.252999999999986</v>
      </c>
      <c r="RB38" s="19" cm="1">
        <f t="array" ref="RB38">INDEX(RB$25:RB$34,$C38)-INDEX(RB$25:RB$34,$C39)</f>
        <v>69.730999999999995</v>
      </c>
      <c r="RC38" s="19" cm="1">
        <f t="array" ref="RC38">INDEX(RC$25:RC$34,$C38)-INDEX(RC$25:RC$34,$C39)</f>
        <v>70.413000000000011</v>
      </c>
      <c r="RD38" s="19" cm="1">
        <f t="array" ref="RD38">INDEX(RD$25:RD$34,$C38)-INDEX(RD$25:RD$34,$C39)</f>
        <v>71.153999999999996</v>
      </c>
      <c r="RE38" s="19" cm="1">
        <f t="array" ref="RE38">INDEX(RE$25:RE$34,$C38)-INDEX(RE$25:RE$34,$C39)</f>
        <v>71.689000000000021</v>
      </c>
      <c r="RF38" s="19" cm="1">
        <f t="array" ref="RF38">INDEX(RF$25:RF$34,$C38)-INDEX(RF$25:RF$34,$C39)</f>
        <v>73.343999999999994</v>
      </c>
      <c r="RG38" s="19" cm="1">
        <f t="array" ref="RG38">INDEX(RG$25:RG$34,$C38)-INDEX(RG$25:RG$34,$C39)</f>
        <v>73.957999999999998</v>
      </c>
      <c r="RH38" s="19" cm="1">
        <f t="array" ref="RH38">INDEX(RH$25:RH$34,$C38)-INDEX(RH$25:RH$34,$C39)</f>
        <v>75.051999999999964</v>
      </c>
      <c r="RI38" s="19" cm="1">
        <f t="array" ref="RI38">INDEX(RI$25:RI$34,$C38)-INDEX(RI$25:RI$34,$C39)</f>
        <v>76.506000000000029</v>
      </c>
      <c r="RJ38" s="19" cm="1">
        <f t="array" ref="RJ38">INDEX(RJ$25:RJ$34,$C38)-INDEX(RJ$25:RJ$34,$C39)</f>
        <v>78.429000000000002</v>
      </c>
      <c r="RK38" s="19" cm="1">
        <f t="array" ref="RK38">INDEX(RK$25:RK$34,$C38)-INDEX(RK$25:RK$34,$C39)</f>
        <v>77.206000000000017</v>
      </c>
      <c r="RL38" s="19" cm="1">
        <f t="array" ref="RL38">INDEX(RL$25:RL$34,$C38)-INDEX(RL$25:RL$34,$C39)</f>
        <v>77.475999999999971</v>
      </c>
      <c r="RM38" s="19" cm="1">
        <f t="array" ref="RM38">INDEX(RM$25:RM$34,$C38)-INDEX(RM$25:RM$34,$C39)</f>
        <v>75.706999999999994</v>
      </c>
      <c r="RN38" s="19" cm="1">
        <f t="array" ref="RN38">INDEX(RN$25:RN$34,$C38)-INDEX(RN$25:RN$34,$C39)</f>
        <v>75.016999999999996</v>
      </c>
      <c r="RO38" s="19" cm="1">
        <f t="array" ref="RO38">INDEX(RO$25:RO$34,$C38)-INDEX(RO$25:RO$34,$C39)</f>
        <v>76.480000000000018</v>
      </c>
      <c r="RP38" s="19" cm="1">
        <f t="array" ref="RP38">INDEX(RP$25:RP$34,$C38)-INDEX(RP$25:RP$34,$C39)</f>
        <v>77.138000000000034</v>
      </c>
      <c r="RQ38" s="19" cm="1">
        <f t="array" ref="RQ38">INDEX(RQ$25:RQ$34,$C38)-INDEX(RQ$25:RQ$34,$C39)</f>
        <v>77.884000000000015</v>
      </c>
      <c r="RR38" s="19" cm="1">
        <f t="array" ref="RR38">INDEX(RR$25:RR$34,$C38)-INDEX(RR$25:RR$34,$C39)</f>
        <v>79.713999999999999</v>
      </c>
      <c r="RS38" s="19" cm="1">
        <f t="array" ref="RS38">INDEX(RS$25:RS$34,$C38)-INDEX(RS$25:RS$34,$C39)</f>
        <v>81.403999999999996</v>
      </c>
      <c r="RT38" s="19" cm="1">
        <f t="array" ref="RT38">INDEX(RT$25:RT$34,$C38)-INDEX(RT$25:RT$34,$C39)</f>
        <v>84.227000000000032</v>
      </c>
      <c r="RU38" s="19" cm="1">
        <f t="array" ref="RU38">INDEX(RU$25:RU$34,$C38)-INDEX(RU$25:RU$34,$C39)</f>
        <v>81.75</v>
      </c>
      <c r="RV38" s="19" cm="1">
        <f t="array" ref="RV38">INDEX(RV$25:RV$34,$C38)-INDEX(RV$25:RV$34,$C39)</f>
        <v>81.508999999999986</v>
      </c>
      <c r="RW38" s="19" cm="1">
        <f t="array" ref="RW38">INDEX(RW$25:RW$34,$C38)-INDEX(RW$25:RW$34,$C39)</f>
        <v>83.006000000000029</v>
      </c>
      <c r="RX38" s="19" cm="1">
        <f t="array" ref="RX38">INDEX(RX$25:RX$34,$C38)-INDEX(RX$25:RX$34,$C39)</f>
        <v>84.045999999999992</v>
      </c>
      <c r="RY38" s="19" cm="1">
        <f t="array" ref="RY38">INDEX(RY$25:RY$34,$C38)-INDEX(RY$25:RY$34,$C39)</f>
        <v>83.37700000000001</v>
      </c>
      <c r="RZ38" s="19" cm="1">
        <f t="array" ref="RZ38">INDEX(RZ$25:RZ$34,$C38)-INDEX(RZ$25:RZ$34,$C39)</f>
        <v>85.418000000000006</v>
      </c>
      <c r="SA38" s="19" cm="1">
        <f t="array" ref="SA38">INDEX(SA$25:SA$34,$C38)-INDEX(SA$25:SA$34,$C39)</f>
        <v>85.78000000000003</v>
      </c>
      <c r="SB38" s="19" cm="1">
        <f t="array" ref="SB38">INDEX(SB$25:SB$34,$C38)-INDEX(SB$25:SB$34,$C39)</f>
        <v>87.586999999999961</v>
      </c>
      <c r="SC38" s="19" cm="1">
        <f t="array" ref="SC38">INDEX(SC$25:SC$34,$C38)-INDEX(SC$25:SC$34,$C39)</f>
        <v>83.269000000000005</v>
      </c>
      <c r="SD38" s="19" cm="1">
        <f t="array" ref="SD38">INDEX(SD$25:SD$34,$C38)-INDEX(SD$25:SD$34,$C39)</f>
        <v>88.085000000000008</v>
      </c>
      <c r="SE38" s="19" cm="1">
        <f t="array" ref="SE38">INDEX(SE$25:SE$34,$C38)-INDEX(SE$25:SE$34,$C39)</f>
        <v>91.218000000000018</v>
      </c>
      <c r="SF38" s="19" cm="1">
        <f t="array" ref="SF38">INDEX(SF$25:SF$34,$C38)-INDEX(SF$25:SF$34,$C39)</f>
        <v>86.98399999999998</v>
      </c>
      <c r="SG38" s="19" cm="1">
        <f t="array" ref="SG38">INDEX(SG$25:SG$34,$C38)-INDEX(SG$25:SG$34,$C39)</f>
        <v>86.448000000000008</v>
      </c>
      <c r="SH38" s="19" cm="1">
        <f t="array" ref="SH38">INDEX(SH$25:SH$34,$C38)-INDEX(SH$25:SH$34,$C39)</f>
        <v>85.031000000000034</v>
      </c>
      <c r="SI38" s="19" cm="1">
        <f t="array" ref="SI38">INDEX(SI$25:SI$34,$C38)-INDEX(SI$25:SI$34,$C39)</f>
        <v>87.196000000000026</v>
      </c>
      <c r="SJ38" s="19" cm="1">
        <f t="array" ref="SJ38">INDEX(SJ$25:SJ$34,$C38)-INDEX(SJ$25:SJ$34,$C39)</f>
        <v>90.934000000000026</v>
      </c>
      <c r="SK38" s="19" cm="1">
        <f t="array" ref="SK38">INDEX(SK$25:SK$34,$C38)-INDEX(SK$25:SK$34,$C39)</f>
        <v>91.062999999999988</v>
      </c>
      <c r="SL38" s="19" cm="1">
        <f t="array" ref="SL38">INDEX(SL$25:SL$34,$C38)-INDEX(SL$25:SL$34,$C39)</f>
        <v>91.312999999999988</v>
      </c>
      <c r="SM38" s="19" cm="1">
        <f t="array" ref="SM38">INDEX(SM$25:SM$34,$C38)-INDEX(SM$25:SM$34,$C39)</f>
        <v>89.298999999999978</v>
      </c>
      <c r="SN38" s="19" cm="1">
        <f t="array" ref="SN38">INDEX(SN$25:SN$34,$C38)-INDEX(SN$25:SN$34,$C39)</f>
        <v>89.712999999999965</v>
      </c>
      <c r="SO38" s="19" cm="1">
        <f t="array" ref="SO38">INDEX(SO$25:SO$34,$C38)-INDEX(SO$25:SO$34,$C39)</f>
        <v>91.001000000000005</v>
      </c>
      <c r="SP38" s="19" cm="1">
        <f t="array" ref="SP38">INDEX(SP$25:SP$34,$C38)-INDEX(SP$25:SP$34,$C39)</f>
        <v>89.22999999999999</v>
      </c>
      <c r="SQ38" s="19" cm="1">
        <f t="array" ref="SQ38">INDEX(SQ$25:SQ$34,$C38)-INDEX(SQ$25:SQ$34,$C39)</f>
        <v>90.387000000000029</v>
      </c>
      <c r="SR38" s="19" cm="1">
        <f t="array" ref="SR38">INDEX(SR$25:SR$34,$C38)-INDEX(SR$25:SR$34,$C39)</f>
        <v>89.910000000000025</v>
      </c>
      <c r="SS38" s="19" cm="1">
        <f t="array" ref="SS38">INDEX(SS$25:SS$34,$C38)-INDEX(SS$25:SS$34,$C39)</f>
        <v>89.943999999999988</v>
      </c>
      <c r="ST38" s="19" cm="1">
        <f t="array" ref="ST38">INDEX(ST$25:ST$34,$C38)-INDEX(ST$25:ST$34,$C39)</f>
        <v>87.664000000000044</v>
      </c>
    </row>
    <row r="39" spans="1:516" s="2" customFormat="1" x14ac:dyDescent="0.25">
      <c r="B39" s="15" t="s">
        <v>1094</v>
      </c>
      <c r="C39" s="2">
        <f>_xlfn.XMATCH(B39,$B$25:$B$34)</f>
        <v>8</v>
      </c>
      <c r="F39" s="19"/>
    </row>
    <row r="40" spans="1:516" s="2" customFormat="1" x14ac:dyDescent="0.25"/>
    <row r="42" spans="1:516" ht="11" x14ac:dyDescent="0.3">
      <c r="B42" s="14" t="s">
        <v>1087</v>
      </c>
    </row>
    <row r="43" spans="1:516" ht="11" x14ac:dyDescent="0.3">
      <c r="A43" s="2">
        <v>1</v>
      </c>
      <c r="B43" s="20" t="str">
        <f t="shared" ref="B43:B51" si="9">B25</f>
        <v>VW 3 1/2 PERP nc-30</v>
      </c>
      <c r="F43" s="19">
        <f ca="1">F$25-F25</f>
        <v>0</v>
      </c>
      <c r="G43" s="19">
        <f t="shared" ref="G43:BQ43" si="10">G$25-G25</f>
        <v>0</v>
      </c>
      <c r="H43" s="19">
        <f t="shared" si="10"/>
        <v>0</v>
      </c>
      <c r="I43" s="19">
        <f t="shared" si="10"/>
        <v>0</v>
      </c>
      <c r="J43" s="19">
        <f t="shared" si="10"/>
        <v>0</v>
      </c>
      <c r="K43" s="19">
        <f t="shared" si="10"/>
        <v>0</v>
      </c>
      <c r="L43" s="19">
        <f t="shared" si="10"/>
        <v>0</v>
      </c>
      <c r="M43" s="19">
        <f t="shared" si="10"/>
        <v>0</v>
      </c>
      <c r="N43" s="19">
        <f t="shared" si="10"/>
        <v>0</v>
      </c>
      <c r="O43" s="19">
        <f t="shared" si="10"/>
        <v>0</v>
      </c>
      <c r="P43" s="19">
        <f t="shared" si="10"/>
        <v>0</v>
      </c>
      <c r="Q43" s="19">
        <f t="shared" si="10"/>
        <v>0</v>
      </c>
      <c r="R43" s="19">
        <f t="shared" si="10"/>
        <v>0</v>
      </c>
      <c r="S43" s="19">
        <f t="shared" si="10"/>
        <v>0</v>
      </c>
      <c r="T43" s="19">
        <f t="shared" si="10"/>
        <v>0</v>
      </c>
      <c r="U43" s="19">
        <f t="shared" si="10"/>
        <v>0</v>
      </c>
      <c r="V43" s="19">
        <f t="shared" si="10"/>
        <v>0</v>
      </c>
      <c r="W43" s="19">
        <f t="shared" si="10"/>
        <v>0</v>
      </c>
      <c r="X43" s="19">
        <f t="shared" si="10"/>
        <v>0</v>
      </c>
      <c r="Y43" s="19">
        <f t="shared" si="10"/>
        <v>0</v>
      </c>
      <c r="Z43" s="19">
        <f t="shared" si="10"/>
        <v>0</v>
      </c>
      <c r="AA43" s="19">
        <f t="shared" si="10"/>
        <v>0</v>
      </c>
      <c r="AB43" s="19">
        <f t="shared" si="10"/>
        <v>0</v>
      </c>
      <c r="AC43" s="19">
        <f t="shared" si="10"/>
        <v>0</v>
      </c>
      <c r="AD43" s="19">
        <f t="shared" si="10"/>
        <v>0</v>
      </c>
      <c r="AE43" s="19">
        <f t="shared" si="10"/>
        <v>0</v>
      </c>
      <c r="AF43" s="19">
        <f t="shared" si="10"/>
        <v>0</v>
      </c>
      <c r="AG43" s="19">
        <f t="shared" si="10"/>
        <v>0</v>
      </c>
      <c r="AH43" s="19">
        <f t="shared" si="10"/>
        <v>0</v>
      </c>
      <c r="AI43" s="19">
        <f t="shared" si="10"/>
        <v>0</v>
      </c>
      <c r="AJ43" s="19">
        <f t="shared" si="10"/>
        <v>0</v>
      </c>
      <c r="AK43" s="19">
        <f t="shared" si="10"/>
        <v>0</v>
      </c>
      <c r="AL43" s="19">
        <f t="shared" si="10"/>
        <v>0</v>
      </c>
      <c r="AM43" s="19">
        <f t="shared" si="10"/>
        <v>0</v>
      </c>
      <c r="AN43" s="19">
        <f t="shared" si="10"/>
        <v>0</v>
      </c>
      <c r="AO43" s="19">
        <f t="shared" si="10"/>
        <v>0</v>
      </c>
      <c r="AP43" s="19">
        <f t="shared" si="10"/>
        <v>0</v>
      </c>
      <c r="AQ43" s="19">
        <f t="shared" si="10"/>
        <v>0</v>
      </c>
      <c r="AR43" s="19">
        <f t="shared" si="10"/>
        <v>0</v>
      </c>
      <c r="AS43" s="19">
        <f t="shared" si="10"/>
        <v>0</v>
      </c>
      <c r="AT43" s="19">
        <f t="shared" si="10"/>
        <v>0</v>
      </c>
      <c r="AU43" s="19">
        <f t="shared" si="10"/>
        <v>0</v>
      </c>
      <c r="AV43" s="19">
        <f t="shared" si="10"/>
        <v>0</v>
      </c>
      <c r="AW43" s="19">
        <f t="shared" si="10"/>
        <v>0</v>
      </c>
      <c r="AX43" s="19">
        <f t="shared" si="10"/>
        <v>0</v>
      </c>
      <c r="AY43" s="19">
        <f t="shared" si="10"/>
        <v>0</v>
      </c>
      <c r="AZ43" s="19">
        <f t="shared" si="10"/>
        <v>0</v>
      </c>
      <c r="BA43" s="19">
        <f t="shared" si="10"/>
        <v>0</v>
      </c>
      <c r="BB43" s="19">
        <f t="shared" si="10"/>
        <v>0</v>
      </c>
      <c r="BC43" s="19">
        <f t="shared" si="10"/>
        <v>0</v>
      </c>
      <c r="BD43" s="19">
        <f t="shared" si="10"/>
        <v>0</v>
      </c>
      <c r="BE43" s="19">
        <f t="shared" si="10"/>
        <v>0</v>
      </c>
      <c r="BF43" s="19">
        <f t="shared" si="10"/>
        <v>0</v>
      </c>
      <c r="BG43" s="19">
        <f t="shared" si="10"/>
        <v>0</v>
      </c>
      <c r="BH43" s="19">
        <f t="shared" si="10"/>
        <v>0</v>
      </c>
      <c r="BI43" s="19">
        <f t="shared" si="10"/>
        <v>0</v>
      </c>
      <c r="BJ43" s="19">
        <f t="shared" si="10"/>
        <v>0</v>
      </c>
      <c r="BK43" s="19">
        <f t="shared" si="10"/>
        <v>0</v>
      </c>
      <c r="BL43" s="19">
        <f t="shared" si="10"/>
        <v>0</v>
      </c>
      <c r="BM43" s="19">
        <f t="shared" si="10"/>
        <v>0</v>
      </c>
      <c r="BN43" s="19">
        <f t="shared" si="10"/>
        <v>0</v>
      </c>
      <c r="BO43" s="19">
        <f t="shared" si="10"/>
        <v>0</v>
      </c>
      <c r="BP43" s="19">
        <f t="shared" si="10"/>
        <v>0</v>
      </c>
      <c r="BQ43" s="19">
        <f t="shared" si="10"/>
        <v>0</v>
      </c>
      <c r="BR43" s="19">
        <f t="shared" ref="BR43:EC43" si="11">BR$25-BR25</f>
        <v>0</v>
      </c>
      <c r="BS43" s="19">
        <f t="shared" si="11"/>
        <v>0</v>
      </c>
      <c r="BT43" s="19">
        <f t="shared" si="11"/>
        <v>0</v>
      </c>
      <c r="BU43" s="19">
        <f t="shared" si="11"/>
        <v>0</v>
      </c>
      <c r="BV43" s="19">
        <f t="shared" si="11"/>
        <v>0</v>
      </c>
      <c r="BW43" s="19">
        <f t="shared" si="11"/>
        <v>0</v>
      </c>
      <c r="BX43" s="19">
        <f t="shared" si="11"/>
        <v>0</v>
      </c>
      <c r="BY43" s="19">
        <f t="shared" si="11"/>
        <v>0</v>
      </c>
      <c r="BZ43" s="19">
        <f t="shared" si="11"/>
        <v>0</v>
      </c>
      <c r="CA43" s="19">
        <f t="shared" si="11"/>
        <v>0</v>
      </c>
      <c r="CB43" s="19">
        <f t="shared" si="11"/>
        <v>0</v>
      </c>
      <c r="CC43" s="19">
        <f t="shared" si="11"/>
        <v>0</v>
      </c>
      <c r="CD43" s="19">
        <f t="shared" si="11"/>
        <v>0</v>
      </c>
      <c r="CE43" s="19">
        <f t="shared" si="11"/>
        <v>0</v>
      </c>
      <c r="CF43" s="19">
        <f t="shared" si="11"/>
        <v>0</v>
      </c>
      <c r="CG43" s="19">
        <f t="shared" si="11"/>
        <v>0</v>
      </c>
      <c r="CH43" s="19">
        <f t="shared" si="11"/>
        <v>0</v>
      </c>
      <c r="CI43" s="19">
        <f t="shared" si="11"/>
        <v>0</v>
      </c>
      <c r="CJ43" s="19">
        <f t="shared" si="11"/>
        <v>0</v>
      </c>
      <c r="CK43" s="19">
        <f t="shared" si="11"/>
        <v>0</v>
      </c>
      <c r="CL43" s="19">
        <f t="shared" si="11"/>
        <v>0</v>
      </c>
      <c r="CM43" s="19">
        <f t="shared" si="11"/>
        <v>0</v>
      </c>
      <c r="CN43" s="19">
        <f t="shared" si="11"/>
        <v>0</v>
      </c>
      <c r="CO43" s="19">
        <f t="shared" si="11"/>
        <v>0</v>
      </c>
      <c r="CP43" s="19">
        <f t="shared" si="11"/>
        <v>0</v>
      </c>
      <c r="CQ43" s="19">
        <f t="shared" si="11"/>
        <v>0</v>
      </c>
      <c r="CR43" s="19">
        <f t="shared" si="11"/>
        <v>0</v>
      </c>
      <c r="CS43" s="19">
        <f t="shared" si="11"/>
        <v>0</v>
      </c>
      <c r="CT43" s="19">
        <f t="shared" si="11"/>
        <v>0</v>
      </c>
      <c r="CU43" s="19">
        <f t="shared" si="11"/>
        <v>0</v>
      </c>
      <c r="CV43" s="19">
        <f t="shared" si="11"/>
        <v>0</v>
      </c>
      <c r="CW43" s="19">
        <f t="shared" si="11"/>
        <v>0</v>
      </c>
      <c r="CX43" s="19">
        <f t="shared" si="11"/>
        <v>0</v>
      </c>
      <c r="CY43" s="19">
        <f t="shared" si="11"/>
        <v>0</v>
      </c>
      <c r="CZ43" s="19">
        <f t="shared" si="11"/>
        <v>0</v>
      </c>
      <c r="DA43" s="19">
        <f t="shared" si="11"/>
        <v>0</v>
      </c>
      <c r="DB43" s="19">
        <f t="shared" si="11"/>
        <v>0</v>
      </c>
      <c r="DC43" s="19">
        <f t="shared" si="11"/>
        <v>0</v>
      </c>
      <c r="DD43" s="19">
        <f t="shared" si="11"/>
        <v>0</v>
      </c>
      <c r="DE43" s="19">
        <f t="shared" si="11"/>
        <v>0</v>
      </c>
      <c r="DF43" s="19">
        <f t="shared" si="11"/>
        <v>0</v>
      </c>
      <c r="DG43" s="19">
        <f t="shared" si="11"/>
        <v>0</v>
      </c>
      <c r="DH43" s="19">
        <f t="shared" si="11"/>
        <v>0</v>
      </c>
      <c r="DI43" s="19">
        <f t="shared" si="11"/>
        <v>0</v>
      </c>
      <c r="DJ43" s="19">
        <f t="shared" si="11"/>
        <v>0</v>
      </c>
      <c r="DK43" s="19">
        <f t="shared" si="11"/>
        <v>0</v>
      </c>
      <c r="DL43" s="19">
        <f t="shared" si="11"/>
        <v>0</v>
      </c>
      <c r="DM43" s="19">
        <f t="shared" si="11"/>
        <v>0</v>
      </c>
      <c r="DN43" s="19">
        <f t="shared" si="11"/>
        <v>0</v>
      </c>
      <c r="DO43" s="19">
        <f t="shared" si="11"/>
        <v>0</v>
      </c>
      <c r="DP43" s="19">
        <f t="shared" si="11"/>
        <v>0</v>
      </c>
      <c r="DQ43" s="19">
        <f t="shared" si="11"/>
        <v>0</v>
      </c>
      <c r="DR43" s="19">
        <f t="shared" si="11"/>
        <v>0</v>
      </c>
      <c r="DS43" s="19">
        <f t="shared" si="11"/>
        <v>0</v>
      </c>
      <c r="DT43" s="19">
        <f t="shared" si="11"/>
        <v>0</v>
      </c>
      <c r="DU43" s="19">
        <f t="shared" si="11"/>
        <v>0</v>
      </c>
      <c r="DV43" s="19">
        <f t="shared" si="11"/>
        <v>0</v>
      </c>
      <c r="DW43" s="19">
        <f t="shared" si="11"/>
        <v>0</v>
      </c>
      <c r="DX43" s="19">
        <f t="shared" si="11"/>
        <v>0</v>
      </c>
      <c r="DY43" s="19">
        <f t="shared" si="11"/>
        <v>0</v>
      </c>
      <c r="DZ43" s="19">
        <f t="shared" si="11"/>
        <v>0</v>
      </c>
      <c r="EA43" s="19">
        <f t="shared" si="11"/>
        <v>0</v>
      </c>
      <c r="EB43" s="19">
        <f t="shared" si="11"/>
        <v>0</v>
      </c>
      <c r="EC43" s="19">
        <f t="shared" si="11"/>
        <v>0</v>
      </c>
      <c r="ED43" s="19">
        <f t="shared" ref="ED43:GO43" si="12">ED$25-ED25</f>
        <v>0</v>
      </c>
      <c r="EE43" s="19">
        <f t="shared" si="12"/>
        <v>0</v>
      </c>
      <c r="EF43" s="19">
        <f t="shared" si="12"/>
        <v>0</v>
      </c>
      <c r="EG43" s="19">
        <f t="shared" si="12"/>
        <v>0</v>
      </c>
      <c r="EH43" s="19">
        <f t="shared" si="12"/>
        <v>0</v>
      </c>
      <c r="EI43" s="19">
        <f t="shared" si="12"/>
        <v>0</v>
      </c>
      <c r="EJ43" s="19">
        <f t="shared" si="12"/>
        <v>0</v>
      </c>
      <c r="EK43" s="19">
        <f t="shared" si="12"/>
        <v>0</v>
      </c>
      <c r="EL43" s="19">
        <f t="shared" si="12"/>
        <v>0</v>
      </c>
      <c r="EM43" s="19">
        <f t="shared" si="12"/>
        <v>0</v>
      </c>
      <c r="EN43" s="19">
        <f t="shared" si="12"/>
        <v>0</v>
      </c>
      <c r="EO43" s="19">
        <f t="shared" si="12"/>
        <v>0</v>
      </c>
      <c r="EP43" s="19">
        <f t="shared" si="12"/>
        <v>0</v>
      </c>
      <c r="EQ43" s="19">
        <f t="shared" si="12"/>
        <v>0</v>
      </c>
      <c r="ER43" s="19">
        <f t="shared" si="12"/>
        <v>0</v>
      </c>
      <c r="ES43" s="19">
        <f t="shared" si="12"/>
        <v>0</v>
      </c>
      <c r="ET43" s="19">
        <f t="shared" si="12"/>
        <v>0</v>
      </c>
      <c r="EU43" s="19">
        <f t="shared" si="12"/>
        <v>0</v>
      </c>
      <c r="EV43" s="19">
        <f t="shared" si="12"/>
        <v>0</v>
      </c>
      <c r="EW43" s="19">
        <f t="shared" si="12"/>
        <v>0</v>
      </c>
      <c r="EX43" s="19">
        <f t="shared" si="12"/>
        <v>0</v>
      </c>
      <c r="EY43" s="19">
        <f t="shared" si="12"/>
        <v>0</v>
      </c>
      <c r="EZ43" s="19">
        <f t="shared" si="12"/>
        <v>0</v>
      </c>
      <c r="FA43" s="19">
        <f t="shared" si="12"/>
        <v>0</v>
      </c>
      <c r="FB43" s="19">
        <f t="shared" si="12"/>
        <v>0</v>
      </c>
      <c r="FC43" s="19">
        <f t="shared" si="12"/>
        <v>0</v>
      </c>
      <c r="FD43" s="19">
        <f t="shared" si="12"/>
        <v>0</v>
      </c>
      <c r="FE43" s="19">
        <f t="shared" si="12"/>
        <v>0</v>
      </c>
      <c r="FF43" s="19">
        <f t="shared" si="12"/>
        <v>0</v>
      </c>
      <c r="FG43" s="19">
        <f t="shared" si="12"/>
        <v>0</v>
      </c>
      <c r="FH43" s="19">
        <f t="shared" si="12"/>
        <v>0</v>
      </c>
      <c r="FI43" s="19">
        <f t="shared" si="12"/>
        <v>0</v>
      </c>
      <c r="FJ43" s="19">
        <f t="shared" si="12"/>
        <v>0</v>
      </c>
      <c r="FK43" s="19">
        <f t="shared" si="12"/>
        <v>0</v>
      </c>
      <c r="FL43" s="19">
        <f t="shared" si="12"/>
        <v>0</v>
      </c>
      <c r="FM43" s="19">
        <f t="shared" si="12"/>
        <v>0</v>
      </c>
      <c r="FN43" s="19">
        <f t="shared" si="12"/>
        <v>0</v>
      </c>
      <c r="FO43" s="19">
        <f t="shared" si="12"/>
        <v>0</v>
      </c>
      <c r="FP43" s="19">
        <f t="shared" si="12"/>
        <v>0</v>
      </c>
      <c r="FQ43" s="19">
        <f t="shared" si="12"/>
        <v>0</v>
      </c>
      <c r="FR43" s="19">
        <f t="shared" si="12"/>
        <v>0</v>
      </c>
      <c r="FS43" s="19">
        <f t="shared" si="12"/>
        <v>0</v>
      </c>
      <c r="FT43" s="19">
        <f t="shared" si="12"/>
        <v>0</v>
      </c>
      <c r="FU43" s="19">
        <f t="shared" si="12"/>
        <v>0</v>
      </c>
      <c r="FV43" s="19">
        <f t="shared" si="12"/>
        <v>0</v>
      </c>
      <c r="FW43" s="19">
        <f t="shared" si="12"/>
        <v>0</v>
      </c>
      <c r="FX43" s="19">
        <f t="shared" si="12"/>
        <v>0</v>
      </c>
      <c r="FY43" s="19">
        <f t="shared" si="12"/>
        <v>0</v>
      </c>
      <c r="FZ43" s="19">
        <f t="shared" si="12"/>
        <v>0</v>
      </c>
      <c r="GA43" s="19">
        <f t="shared" si="12"/>
        <v>0</v>
      </c>
      <c r="GB43" s="19">
        <f t="shared" si="12"/>
        <v>0</v>
      </c>
      <c r="GC43" s="19">
        <f t="shared" si="12"/>
        <v>0</v>
      </c>
      <c r="GD43" s="19">
        <f t="shared" si="12"/>
        <v>0</v>
      </c>
      <c r="GE43" s="19">
        <f t="shared" si="12"/>
        <v>0</v>
      </c>
      <c r="GF43" s="19">
        <f t="shared" si="12"/>
        <v>0</v>
      </c>
      <c r="GG43" s="19">
        <f t="shared" si="12"/>
        <v>0</v>
      </c>
      <c r="GH43" s="19">
        <f t="shared" si="12"/>
        <v>0</v>
      </c>
      <c r="GI43" s="19">
        <f t="shared" si="12"/>
        <v>0</v>
      </c>
      <c r="GJ43" s="19">
        <f t="shared" si="12"/>
        <v>0</v>
      </c>
      <c r="GK43" s="19">
        <f t="shared" si="12"/>
        <v>0</v>
      </c>
      <c r="GL43" s="19">
        <f t="shared" si="12"/>
        <v>0</v>
      </c>
      <c r="GM43" s="19">
        <f t="shared" si="12"/>
        <v>0</v>
      </c>
      <c r="GN43" s="19">
        <f t="shared" si="12"/>
        <v>0</v>
      </c>
      <c r="GO43" s="19">
        <f t="shared" si="12"/>
        <v>0</v>
      </c>
      <c r="GP43" s="19">
        <f t="shared" ref="GP43:JA43" si="13">GP$25-GP25</f>
        <v>0</v>
      </c>
      <c r="GQ43" s="19">
        <f t="shared" si="13"/>
        <v>0</v>
      </c>
      <c r="GR43" s="19">
        <f t="shared" si="13"/>
        <v>0</v>
      </c>
      <c r="GS43" s="19">
        <f t="shared" si="13"/>
        <v>0</v>
      </c>
      <c r="GT43" s="19">
        <f t="shared" si="13"/>
        <v>0</v>
      </c>
      <c r="GU43" s="19">
        <f t="shared" si="13"/>
        <v>0</v>
      </c>
      <c r="GV43" s="19">
        <f t="shared" si="13"/>
        <v>0</v>
      </c>
      <c r="GW43" s="19">
        <f t="shared" si="13"/>
        <v>0</v>
      </c>
      <c r="GX43" s="19">
        <f t="shared" si="13"/>
        <v>0</v>
      </c>
      <c r="GY43" s="19">
        <f t="shared" si="13"/>
        <v>0</v>
      </c>
      <c r="GZ43" s="19">
        <f t="shared" si="13"/>
        <v>0</v>
      </c>
      <c r="HA43" s="19">
        <f t="shared" si="13"/>
        <v>0</v>
      </c>
      <c r="HB43" s="19">
        <f t="shared" si="13"/>
        <v>0</v>
      </c>
      <c r="HC43" s="19">
        <f t="shared" si="13"/>
        <v>0</v>
      </c>
      <c r="HD43" s="19">
        <f t="shared" si="13"/>
        <v>0</v>
      </c>
      <c r="HE43" s="19">
        <f t="shared" si="13"/>
        <v>0</v>
      </c>
      <c r="HF43" s="19">
        <f t="shared" si="13"/>
        <v>0</v>
      </c>
      <c r="HG43" s="19">
        <f t="shared" si="13"/>
        <v>0</v>
      </c>
      <c r="HH43" s="19">
        <f t="shared" si="13"/>
        <v>0</v>
      </c>
      <c r="HI43" s="19">
        <f t="shared" si="13"/>
        <v>0</v>
      </c>
      <c r="HJ43" s="19">
        <f t="shared" si="13"/>
        <v>0</v>
      </c>
      <c r="HK43" s="19">
        <f t="shared" si="13"/>
        <v>0</v>
      </c>
      <c r="HL43" s="19">
        <f t="shared" si="13"/>
        <v>0</v>
      </c>
      <c r="HM43" s="19">
        <f t="shared" si="13"/>
        <v>0</v>
      </c>
      <c r="HN43" s="19">
        <f t="shared" si="13"/>
        <v>0</v>
      </c>
      <c r="HO43" s="19">
        <f t="shared" si="13"/>
        <v>0</v>
      </c>
      <c r="HP43" s="19">
        <f t="shared" si="13"/>
        <v>0</v>
      </c>
      <c r="HQ43" s="19">
        <f t="shared" si="13"/>
        <v>0</v>
      </c>
      <c r="HR43" s="19">
        <f t="shared" si="13"/>
        <v>0</v>
      </c>
      <c r="HS43" s="19">
        <f t="shared" si="13"/>
        <v>0</v>
      </c>
      <c r="HT43" s="19">
        <f t="shared" si="13"/>
        <v>0</v>
      </c>
      <c r="HU43" s="19">
        <f t="shared" si="13"/>
        <v>0</v>
      </c>
      <c r="HV43" s="19">
        <f t="shared" si="13"/>
        <v>0</v>
      </c>
      <c r="HW43" s="19">
        <f t="shared" si="13"/>
        <v>0</v>
      </c>
      <c r="HX43" s="19">
        <f t="shared" si="13"/>
        <v>0</v>
      </c>
      <c r="HY43" s="19">
        <f t="shared" si="13"/>
        <v>0</v>
      </c>
      <c r="HZ43" s="19">
        <f t="shared" si="13"/>
        <v>0</v>
      </c>
      <c r="IA43" s="19">
        <f t="shared" si="13"/>
        <v>0</v>
      </c>
      <c r="IB43" s="19">
        <f t="shared" si="13"/>
        <v>0</v>
      </c>
      <c r="IC43" s="19">
        <f t="shared" si="13"/>
        <v>0</v>
      </c>
      <c r="ID43" s="19">
        <f t="shared" si="13"/>
        <v>0</v>
      </c>
      <c r="IE43" s="19">
        <f t="shared" si="13"/>
        <v>0</v>
      </c>
      <c r="IF43" s="19">
        <f t="shared" si="13"/>
        <v>0</v>
      </c>
      <c r="IG43" s="19">
        <f t="shared" si="13"/>
        <v>0</v>
      </c>
      <c r="IH43" s="19">
        <f t="shared" si="13"/>
        <v>0</v>
      </c>
      <c r="II43" s="19">
        <f t="shared" si="13"/>
        <v>0</v>
      </c>
      <c r="IJ43" s="19">
        <f t="shared" si="13"/>
        <v>0</v>
      </c>
      <c r="IK43" s="19">
        <f t="shared" si="13"/>
        <v>0</v>
      </c>
      <c r="IL43" s="19">
        <f t="shared" si="13"/>
        <v>0</v>
      </c>
      <c r="IM43" s="19">
        <f t="shared" si="13"/>
        <v>0</v>
      </c>
      <c r="IN43" s="19">
        <f t="shared" si="13"/>
        <v>0</v>
      </c>
      <c r="IO43" s="19">
        <f t="shared" si="13"/>
        <v>0</v>
      </c>
      <c r="IP43" s="19">
        <f t="shared" si="13"/>
        <v>0</v>
      </c>
      <c r="IQ43" s="19">
        <f t="shared" si="13"/>
        <v>0</v>
      </c>
      <c r="IR43" s="19">
        <f t="shared" si="13"/>
        <v>0</v>
      </c>
      <c r="IS43" s="19">
        <f t="shared" si="13"/>
        <v>0</v>
      </c>
      <c r="IT43" s="19">
        <f t="shared" si="13"/>
        <v>0</v>
      </c>
      <c r="IU43" s="19">
        <f t="shared" si="13"/>
        <v>0</v>
      </c>
      <c r="IV43" s="19">
        <f t="shared" si="13"/>
        <v>0</v>
      </c>
      <c r="IW43" s="19">
        <f t="shared" si="13"/>
        <v>0</v>
      </c>
      <c r="IX43" s="19">
        <f t="shared" si="13"/>
        <v>0</v>
      </c>
      <c r="IY43" s="19">
        <f t="shared" si="13"/>
        <v>0</v>
      </c>
      <c r="IZ43" s="19">
        <f t="shared" si="13"/>
        <v>0</v>
      </c>
      <c r="JA43" s="19">
        <f t="shared" si="13"/>
        <v>0</v>
      </c>
      <c r="JB43" s="19">
        <f t="shared" ref="JB43:LM43" si="14">JB$25-JB25</f>
        <v>0</v>
      </c>
      <c r="JC43" s="19">
        <f t="shared" si="14"/>
        <v>0</v>
      </c>
      <c r="JD43" s="19">
        <f t="shared" si="14"/>
        <v>0</v>
      </c>
      <c r="JE43" s="19">
        <f t="shared" si="14"/>
        <v>0</v>
      </c>
      <c r="JF43" s="19">
        <f t="shared" si="14"/>
        <v>0</v>
      </c>
      <c r="JG43" s="19">
        <f t="shared" si="14"/>
        <v>0</v>
      </c>
      <c r="JH43" s="19">
        <f t="shared" si="14"/>
        <v>0</v>
      </c>
      <c r="JI43" s="19">
        <f t="shared" si="14"/>
        <v>0</v>
      </c>
      <c r="JJ43" s="19">
        <f t="shared" si="14"/>
        <v>0</v>
      </c>
      <c r="JK43" s="19">
        <f t="shared" si="14"/>
        <v>0</v>
      </c>
      <c r="JL43" s="19">
        <f t="shared" si="14"/>
        <v>0</v>
      </c>
      <c r="JM43" s="19">
        <f t="shared" si="14"/>
        <v>0</v>
      </c>
      <c r="JN43" s="19">
        <f t="shared" si="14"/>
        <v>0</v>
      </c>
      <c r="JO43" s="19">
        <f t="shared" si="14"/>
        <v>0</v>
      </c>
      <c r="JP43" s="19">
        <f t="shared" si="14"/>
        <v>0</v>
      </c>
      <c r="JQ43" s="19">
        <f t="shared" si="14"/>
        <v>0</v>
      </c>
      <c r="JR43" s="19">
        <f t="shared" si="14"/>
        <v>0</v>
      </c>
      <c r="JS43" s="19">
        <f t="shared" si="14"/>
        <v>0</v>
      </c>
      <c r="JT43" s="19">
        <f t="shared" si="14"/>
        <v>0</v>
      </c>
      <c r="JU43" s="19">
        <f t="shared" si="14"/>
        <v>0</v>
      </c>
      <c r="JV43" s="19">
        <f t="shared" si="14"/>
        <v>0</v>
      </c>
      <c r="JW43" s="19">
        <f t="shared" si="14"/>
        <v>0</v>
      </c>
      <c r="JX43" s="19">
        <f t="shared" si="14"/>
        <v>0</v>
      </c>
      <c r="JY43" s="19">
        <f t="shared" si="14"/>
        <v>0</v>
      </c>
      <c r="JZ43" s="19">
        <f t="shared" si="14"/>
        <v>0</v>
      </c>
      <c r="KA43" s="19">
        <f t="shared" si="14"/>
        <v>0</v>
      </c>
      <c r="KB43" s="19">
        <f t="shared" si="14"/>
        <v>0</v>
      </c>
      <c r="KC43" s="19">
        <f t="shared" si="14"/>
        <v>0</v>
      </c>
      <c r="KD43" s="19">
        <f t="shared" si="14"/>
        <v>0</v>
      </c>
      <c r="KE43" s="19">
        <f t="shared" si="14"/>
        <v>0</v>
      </c>
      <c r="KF43" s="19">
        <f t="shared" si="14"/>
        <v>0</v>
      </c>
      <c r="KG43" s="19">
        <f t="shared" si="14"/>
        <v>0</v>
      </c>
      <c r="KH43" s="19">
        <f t="shared" si="14"/>
        <v>0</v>
      </c>
      <c r="KI43" s="19">
        <f t="shared" si="14"/>
        <v>0</v>
      </c>
      <c r="KJ43" s="19">
        <f t="shared" si="14"/>
        <v>0</v>
      </c>
      <c r="KK43" s="19">
        <f t="shared" si="14"/>
        <v>0</v>
      </c>
      <c r="KL43" s="19">
        <f t="shared" si="14"/>
        <v>0</v>
      </c>
      <c r="KM43" s="19">
        <f t="shared" si="14"/>
        <v>0</v>
      </c>
      <c r="KN43" s="19">
        <f t="shared" si="14"/>
        <v>0</v>
      </c>
      <c r="KO43" s="19">
        <f t="shared" si="14"/>
        <v>0</v>
      </c>
      <c r="KP43" s="19">
        <f t="shared" si="14"/>
        <v>0</v>
      </c>
      <c r="KQ43" s="19">
        <f t="shared" si="14"/>
        <v>0</v>
      </c>
      <c r="KR43" s="19">
        <f t="shared" si="14"/>
        <v>0</v>
      </c>
      <c r="KS43" s="19">
        <f t="shared" si="14"/>
        <v>0</v>
      </c>
      <c r="KT43" s="19">
        <f t="shared" si="14"/>
        <v>0</v>
      </c>
      <c r="KU43" s="19">
        <f t="shared" si="14"/>
        <v>0</v>
      </c>
      <c r="KV43" s="19">
        <f t="shared" si="14"/>
        <v>0</v>
      </c>
      <c r="KW43" s="19">
        <f t="shared" si="14"/>
        <v>0</v>
      </c>
      <c r="KX43" s="19">
        <f t="shared" si="14"/>
        <v>0</v>
      </c>
      <c r="KY43" s="19">
        <f t="shared" si="14"/>
        <v>0</v>
      </c>
      <c r="KZ43" s="19">
        <f t="shared" si="14"/>
        <v>0</v>
      </c>
      <c r="LA43" s="19">
        <f t="shared" si="14"/>
        <v>0</v>
      </c>
      <c r="LB43" s="19">
        <f t="shared" si="14"/>
        <v>0</v>
      </c>
      <c r="LC43" s="19">
        <f t="shared" si="14"/>
        <v>0</v>
      </c>
      <c r="LD43" s="19">
        <f t="shared" si="14"/>
        <v>0</v>
      </c>
      <c r="LE43" s="19">
        <f t="shared" si="14"/>
        <v>0</v>
      </c>
      <c r="LF43" s="19">
        <f t="shared" si="14"/>
        <v>0</v>
      </c>
      <c r="LG43" s="19">
        <f t="shared" si="14"/>
        <v>0</v>
      </c>
      <c r="LH43" s="19">
        <f t="shared" si="14"/>
        <v>0</v>
      </c>
      <c r="LI43" s="19">
        <f t="shared" si="14"/>
        <v>0</v>
      </c>
      <c r="LJ43" s="19">
        <f t="shared" si="14"/>
        <v>0</v>
      </c>
      <c r="LK43" s="19">
        <f t="shared" si="14"/>
        <v>0</v>
      </c>
      <c r="LL43" s="19">
        <f t="shared" si="14"/>
        <v>0</v>
      </c>
      <c r="LM43" s="19">
        <f t="shared" si="14"/>
        <v>0</v>
      </c>
      <c r="LN43" s="19">
        <f t="shared" ref="LN43:NY43" si="15">LN$25-LN25</f>
        <v>0</v>
      </c>
      <c r="LO43" s="19">
        <f t="shared" si="15"/>
        <v>0</v>
      </c>
      <c r="LP43" s="19">
        <f t="shared" si="15"/>
        <v>0</v>
      </c>
      <c r="LQ43" s="19">
        <f t="shared" si="15"/>
        <v>0</v>
      </c>
      <c r="LR43" s="19">
        <f t="shared" si="15"/>
        <v>0</v>
      </c>
      <c r="LS43" s="19">
        <f t="shared" si="15"/>
        <v>0</v>
      </c>
      <c r="LT43" s="19">
        <f t="shared" si="15"/>
        <v>0</v>
      </c>
      <c r="LU43" s="19">
        <f t="shared" si="15"/>
        <v>0</v>
      </c>
      <c r="LV43" s="19">
        <f t="shared" si="15"/>
        <v>0</v>
      </c>
      <c r="LW43" s="19">
        <f t="shared" si="15"/>
        <v>0</v>
      </c>
      <c r="LX43" s="19">
        <f t="shared" si="15"/>
        <v>0</v>
      </c>
      <c r="LY43" s="19">
        <f t="shared" si="15"/>
        <v>0</v>
      </c>
      <c r="LZ43" s="19">
        <f t="shared" si="15"/>
        <v>0</v>
      </c>
      <c r="MA43" s="19">
        <f t="shared" si="15"/>
        <v>0</v>
      </c>
      <c r="MB43" s="19">
        <f t="shared" si="15"/>
        <v>0</v>
      </c>
      <c r="MC43" s="19">
        <f t="shared" si="15"/>
        <v>0</v>
      </c>
      <c r="MD43" s="19">
        <f t="shared" si="15"/>
        <v>0</v>
      </c>
      <c r="ME43" s="19">
        <f t="shared" si="15"/>
        <v>0</v>
      </c>
      <c r="MF43" s="19">
        <f t="shared" si="15"/>
        <v>0</v>
      </c>
      <c r="MG43" s="19">
        <f t="shared" si="15"/>
        <v>0</v>
      </c>
      <c r="MH43" s="19">
        <f t="shared" si="15"/>
        <v>0</v>
      </c>
      <c r="MI43" s="19">
        <f t="shared" si="15"/>
        <v>0</v>
      </c>
      <c r="MJ43" s="19">
        <f t="shared" si="15"/>
        <v>0</v>
      </c>
      <c r="MK43" s="19">
        <f t="shared" si="15"/>
        <v>0</v>
      </c>
      <c r="ML43" s="19">
        <f t="shared" si="15"/>
        <v>0</v>
      </c>
      <c r="MM43" s="19">
        <f t="shared" si="15"/>
        <v>0</v>
      </c>
      <c r="MN43" s="19">
        <f t="shared" si="15"/>
        <v>0</v>
      </c>
      <c r="MO43" s="19">
        <f t="shared" si="15"/>
        <v>0</v>
      </c>
      <c r="MP43" s="19">
        <f t="shared" si="15"/>
        <v>0</v>
      </c>
      <c r="MQ43" s="19">
        <f t="shared" si="15"/>
        <v>0</v>
      </c>
      <c r="MR43" s="19">
        <f t="shared" si="15"/>
        <v>0</v>
      </c>
      <c r="MS43" s="19">
        <f t="shared" si="15"/>
        <v>0</v>
      </c>
      <c r="MT43" s="19">
        <f t="shared" si="15"/>
        <v>0</v>
      </c>
      <c r="MU43" s="19">
        <f t="shared" si="15"/>
        <v>0</v>
      </c>
      <c r="MV43" s="19">
        <f t="shared" si="15"/>
        <v>0</v>
      </c>
      <c r="MW43" s="19">
        <f t="shared" si="15"/>
        <v>0</v>
      </c>
      <c r="MX43" s="19">
        <f t="shared" si="15"/>
        <v>0</v>
      </c>
      <c r="MY43" s="19">
        <f t="shared" si="15"/>
        <v>0</v>
      </c>
      <c r="MZ43" s="19">
        <f t="shared" si="15"/>
        <v>0</v>
      </c>
      <c r="NA43" s="19">
        <f t="shared" si="15"/>
        <v>0</v>
      </c>
      <c r="NB43" s="19">
        <f t="shared" si="15"/>
        <v>0</v>
      </c>
      <c r="NC43" s="19">
        <f t="shared" si="15"/>
        <v>0</v>
      </c>
      <c r="ND43" s="19">
        <f t="shared" si="15"/>
        <v>0</v>
      </c>
      <c r="NE43" s="19">
        <f t="shared" si="15"/>
        <v>0</v>
      </c>
      <c r="NF43" s="19">
        <f t="shared" si="15"/>
        <v>0</v>
      </c>
      <c r="NG43" s="19">
        <f t="shared" si="15"/>
        <v>0</v>
      </c>
      <c r="NH43" s="19">
        <f t="shared" si="15"/>
        <v>0</v>
      </c>
      <c r="NI43" s="19">
        <f t="shared" si="15"/>
        <v>0</v>
      </c>
      <c r="NJ43" s="19">
        <f t="shared" si="15"/>
        <v>0</v>
      </c>
      <c r="NK43" s="19">
        <f t="shared" si="15"/>
        <v>0</v>
      </c>
      <c r="NL43" s="19">
        <f t="shared" si="15"/>
        <v>0</v>
      </c>
      <c r="NM43" s="19">
        <f t="shared" si="15"/>
        <v>0</v>
      </c>
      <c r="NN43" s="19">
        <f t="shared" si="15"/>
        <v>0</v>
      </c>
      <c r="NO43" s="19">
        <f t="shared" si="15"/>
        <v>0</v>
      </c>
      <c r="NP43" s="19">
        <f t="shared" si="15"/>
        <v>0</v>
      </c>
      <c r="NQ43" s="19">
        <f t="shared" si="15"/>
        <v>0</v>
      </c>
      <c r="NR43" s="19">
        <f t="shared" si="15"/>
        <v>0</v>
      </c>
      <c r="NS43" s="19">
        <f t="shared" si="15"/>
        <v>0</v>
      </c>
      <c r="NT43" s="19">
        <f t="shared" si="15"/>
        <v>0</v>
      </c>
      <c r="NU43" s="19">
        <f t="shared" si="15"/>
        <v>0</v>
      </c>
      <c r="NV43" s="19">
        <f t="shared" si="15"/>
        <v>0</v>
      </c>
      <c r="NW43" s="19">
        <f t="shared" si="15"/>
        <v>0</v>
      </c>
      <c r="NX43" s="19">
        <f t="shared" si="15"/>
        <v>0</v>
      </c>
      <c r="NY43" s="19">
        <f t="shared" si="15"/>
        <v>0</v>
      </c>
      <c r="NZ43" s="19">
        <f t="shared" ref="NZ43:QK43" si="16">NZ$25-NZ25</f>
        <v>0</v>
      </c>
      <c r="OA43" s="19">
        <f t="shared" si="16"/>
        <v>0</v>
      </c>
      <c r="OB43" s="19">
        <f t="shared" si="16"/>
        <v>0</v>
      </c>
      <c r="OC43" s="19">
        <f t="shared" si="16"/>
        <v>0</v>
      </c>
      <c r="OD43" s="19">
        <f t="shared" si="16"/>
        <v>0</v>
      </c>
      <c r="OE43" s="19">
        <f t="shared" si="16"/>
        <v>0</v>
      </c>
      <c r="OF43" s="19">
        <f t="shared" si="16"/>
        <v>0</v>
      </c>
      <c r="OG43" s="19">
        <f t="shared" si="16"/>
        <v>0</v>
      </c>
      <c r="OH43" s="19">
        <f t="shared" si="16"/>
        <v>0</v>
      </c>
      <c r="OI43" s="19">
        <f t="shared" si="16"/>
        <v>0</v>
      </c>
      <c r="OJ43" s="19">
        <f t="shared" si="16"/>
        <v>0</v>
      </c>
      <c r="OK43" s="19">
        <f t="shared" si="16"/>
        <v>0</v>
      </c>
      <c r="OL43" s="19">
        <f t="shared" si="16"/>
        <v>0</v>
      </c>
      <c r="OM43" s="19">
        <f t="shared" si="16"/>
        <v>0</v>
      </c>
      <c r="ON43" s="19">
        <f t="shared" si="16"/>
        <v>0</v>
      </c>
      <c r="OO43" s="19">
        <f t="shared" si="16"/>
        <v>0</v>
      </c>
      <c r="OP43" s="19">
        <f t="shared" si="16"/>
        <v>0</v>
      </c>
      <c r="OQ43" s="19">
        <f t="shared" si="16"/>
        <v>0</v>
      </c>
      <c r="OR43" s="19">
        <f t="shared" si="16"/>
        <v>0</v>
      </c>
      <c r="OS43" s="19">
        <f t="shared" si="16"/>
        <v>0</v>
      </c>
      <c r="OT43" s="19">
        <f t="shared" si="16"/>
        <v>0</v>
      </c>
      <c r="OU43" s="19">
        <f t="shared" si="16"/>
        <v>0</v>
      </c>
      <c r="OV43" s="19">
        <f t="shared" si="16"/>
        <v>0</v>
      </c>
      <c r="OW43" s="19">
        <f t="shared" si="16"/>
        <v>0</v>
      </c>
      <c r="OX43" s="19">
        <f t="shared" si="16"/>
        <v>0</v>
      </c>
      <c r="OY43" s="19">
        <f t="shared" si="16"/>
        <v>0</v>
      </c>
      <c r="OZ43" s="19">
        <f t="shared" si="16"/>
        <v>0</v>
      </c>
      <c r="PA43" s="19">
        <f t="shared" si="16"/>
        <v>0</v>
      </c>
      <c r="PB43" s="19">
        <f t="shared" si="16"/>
        <v>0</v>
      </c>
      <c r="PC43" s="19">
        <f t="shared" si="16"/>
        <v>0</v>
      </c>
      <c r="PD43" s="19">
        <f t="shared" si="16"/>
        <v>0</v>
      </c>
      <c r="PE43" s="19">
        <f t="shared" si="16"/>
        <v>0</v>
      </c>
      <c r="PF43" s="19">
        <f t="shared" si="16"/>
        <v>0</v>
      </c>
      <c r="PG43" s="19">
        <f t="shared" si="16"/>
        <v>0</v>
      </c>
      <c r="PH43" s="19">
        <f t="shared" si="16"/>
        <v>0</v>
      </c>
      <c r="PI43" s="19">
        <f t="shared" si="16"/>
        <v>0</v>
      </c>
      <c r="PJ43" s="19">
        <f t="shared" si="16"/>
        <v>0</v>
      </c>
      <c r="PK43" s="19">
        <f t="shared" si="16"/>
        <v>0</v>
      </c>
      <c r="PL43" s="19">
        <f t="shared" si="16"/>
        <v>0</v>
      </c>
      <c r="PM43" s="19">
        <f t="shared" si="16"/>
        <v>0</v>
      </c>
      <c r="PN43" s="19">
        <f t="shared" si="16"/>
        <v>0</v>
      </c>
      <c r="PO43" s="19">
        <f t="shared" si="16"/>
        <v>0</v>
      </c>
      <c r="PP43" s="19">
        <f t="shared" si="16"/>
        <v>0</v>
      </c>
      <c r="PQ43" s="19">
        <f t="shared" si="16"/>
        <v>0</v>
      </c>
      <c r="PR43" s="19">
        <f t="shared" si="16"/>
        <v>0</v>
      </c>
      <c r="PS43" s="19">
        <f t="shared" si="16"/>
        <v>0</v>
      </c>
      <c r="PT43" s="19">
        <f t="shared" si="16"/>
        <v>0</v>
      </c>
      <c r="PU43" s="19">
        <f t="shared" si="16"/>
        <v>0</v>
      </c>
      <c r="PV43" s="19">
        <f t="shared" si="16"/>
        <v>0</v>
      </c>
      <c r="PW43" s="19">
        <f t="shared" si="16"/>
        <v>0</v>
      </c>
      <c r="PX43" s="19">
        <f t="shared" si="16"/>
        <v>0</v>
      </c>
      <c r="PY43" s="19">
        <f t="shared" si="16"/>
        <v>0</v>
      </c>
      <c r="PZ43" s="19">
        <f t="shared" si="16"/>
        <v>0</v>
      </c>
      <c r="QA43" s="19">
        <f t="shared" si="16"/>
        <v>0</v>
      </c>
      <c r="QB43" s="19">
        <f t="shared" si="16"/>
        <v>0</v>
      </c>
      <c r="QC43" s="19">
        <f t="shared" si="16"/>
        <v>0</v>
      </c>
      <c r="QD43" s="19">
        <f t="shared" si="16"/>
        <v>0</v>
      </c>
      <c r="QE43" s="19">
        <f t="shared" si="16"/>
        <v>0</v>
      </c>
      <c r="QF43" s="19">
        <f t="shared" si="16"/>
        <v>0</v>
      </c>
      <c r="QG43" s="19">
        <f t="shared" si="16"/>
        <v>0</v>
      </c>
      <c r="QH43" s="19">
        <f t="shared" si="16"/>
        <v>0</v>
      </c>
      <c r="QI43" s="19">
        <f t="shared" si="16"/>
        <v>0</v>
      </c>
      <c r="QJ43" s="19">
        <f t="shared" si="16"/>
        <v>0</v>
      </c>
      <c r="QK43" s="19">
        <f t="shared" si="16"/>
        <v>0</v>
      </c>
      <c r="QL43" s="19">
        <f t="shared" ref="QL43:SQ43" si="17">QL$25-QL25</f>
        <v>0</v>
      </c>
      <c r="QM43" s="19">
        <f t="shared" si="17"/>
        <v>0</v>
      </c>
      <c r="QN43" s="19">
        <f t="shared" si="17"/>
        <v>0</v>
      </c>
      <c r="QO43" s="19">
        <f t="shared" si="17"/>
        <v>0</v>
      </c>
      <c r="QP43" s="19">
        <f t="shared" si="17"/>
        <v>0</v>
      </c>
      <c r="QQ43" s="19">
        <f t="shared" si="17"/>
        <v>0</v>
      </c>
      <c r="QR43" s="19">
        <f t="shared" si="17"/>
        <v>0</v>
      </c>
      <c r="QS43" s="19">
        <f t="shared" si="17"/>
        <v>0</v>
      </c>
      <c r="QT43" s="19">
        <f t="shared" si="17"/>
        <v>0</v>
      </c>
      <c r="QU43" s="19">
        <f t="shared" si="17"/>
        <v>0</v>
      </c>
      <c r="QV43" s="19">
        <f t="shared" si="17"/>
        <v>0</v>
      </c>
      <c r="QW43" s="19">
        <f t="shared" si="17"/>
        <v>0</v>
      </c>
      <c r="QX43" s="19">
        <f t="shared" si="17"/>
        <v>0</v>
      </c>
      <c r="QY43" s="19">
        <f t="shared" si="17"/>
        <v>0</v>
      </c>
      <c r="QZ43" s="19">
        <f t="shared" si="17"/>
        <v>0</v>
      </c>
      <c r="RA43" s="19">
        <f t="shared" si="17"/>
        <v>0</v>
      </c>
      <c r="RB43" s="19">
        <f t="shared" si="17"/>
        <v>0</v>
      </c>
      <c r="RC43" s="19">
        <f t="shared" si="17"/>
        <v>0</v>
      </c>
      <c r="RD43" s="19">
        <f t="shared" si="17"/>
        <v>0</v>
      </c>
      <c r="RE43" s="19">
        <f t="shared" si="17"/>
        <v>0</v>
      </c>
      <c r="RF43" s="19">
        <f t="shared" si="17"/>
        <v>0</v>
      </c>
      <c r="RG43" s="19">
        <f t="shared" si="17"/>
        <v>0</v>
      </c>
      <c r="RH43" s="19">
        <f t="shared" si="17"/>
        <v>0</v>
      </c>
      <c r="RI43" s="19">
        <f t="shared" si="17"/>
        <v>0</v>
      </c>
      <c r="RJ43" s="19">
        <f t="shared" si="17"/>
        <v>0</v>
      </c>
      <c r="RK43" s="19">
        <f t="shared" si="17"/>
        <v>0</v>
      </c>
      <c r="RL43" s="19">
        <f t="shared" si="17"/>
        <v>0</v>
      </c>
      <c r="RM43" s="19">
        <f t="shared" si="17"/>
        <v>0</v>
      </c>
      <c r="RN43" s="19">
        <f t="shared" si="17"/>
        <v>0</v>
      </c>
      <c r="RO43" s="19">
        <f t="shared" si="17"/>
        <v>0</v>
      </c>
      <c r="RP43" s="19">
        <f t="shared" si="17"/>
        <v>0</v>
      </c>
      <c r="RQ43" s="19">
        <f t="shared" si="17"/>
        <v>0</v>
      </c>
      <c r="RR43" s="19">
        <f t="shared" si="17"/>
        <v>0</v>
      </c>
      <c r="RS43" s="19">
        <f t="shared" si="17"/>
        <v>0</v>
      </c>
      <c r="RT43" s="19">
        <f t="shared" si="17"/>
        <v>0</v>
      </c>
      <c r="RU43" s="19">
        <f t="shared" si="17"/>
        <v>0</v>
      </c>
      <c r="RV43" s="19">
        <f t="shared" si="17"/>
        <v>0</v>
      </c>
      <c r="RW43" s="19">
        <f t="shared" si="17"/>
        <v>0</v>
      </c>
      <c r="RX43" s="19">
        <f t="shared" si="17"/>
        <v>0</v>
      </c>
      <c r="RY43" s="19">
        <f t="shared" si="17"/>
        <v>0</v>
      </c>
      <c r="RZ43" s="19">
        <f t="shared" si="17"/>
        <v>0</v>
      </c>
      <c r="SA43" s="19">
        <f t="shared" si="17"/>
        <v>0</v>
      </c>
      <c r="SB43" s="19">
        <f t="shared" si="17"/>
        <v>0</v>
      </c>
      <c r="SC43" s="19">
        <f t="shared" si="17"/>
        <v>0</v>
      </c>
      <c r="SD43" s="19">
        <f t="shared" si="17"/>
        <v>0</v>
      </c>
      <c r="SE43" s="19">
        <f t="shared" si="17"/>
        <v>0</v>
      </c>
      <c r="SF43" s="19">
        <f t="shared" si="17"/>
        <v>0</v>
      </c>
      <c r="SG43" s="19">
        <f t="shared" si="17"/>
        <v>0</v>
      </c>
      <c r="SH43" s="19">
        <f t="shared" si="17"/>
        <v>0</v>
      </c>
      <c r="SI43" s="19">
        <f t="shared" si="17"/>
        <v>0</v>
      </c>
      <c r="SJ43" s="19">
        <f t="shared" si="17"/>
        <v>0</v>
      </c>
      <c r="SK43" s="19">
        <f t="shared" si="17"/>
        <v>0</v>
      </c>
      <c r="SL43" s="19">
        <f t="shared" si="17"/>
        <v>0</v>
      </c>
      <c r="SM43" s="19">
        <f t="shared" si="17"/>
        <v>0</v>
      </c>
      <c r="SN43" s="19">
        <f t="shared" si="17"/>
        <v>0</v>
      </c>
      <c r="SO43" s="19">
        <f t="shared" si="17"/>
        <v>0</v>
      </c>
      <c r="SP43" s="19">
        <f t="shared" si="17"/>
        <v>0</v>
      </c>
      <c r="SQ43" s="19">
        <f t="shared" si="17"/>
        <v>0</v>
      </c>
    </row>
    <row r="44" spans="1:516" x14ac:dyDescent="0.25">
      <c r="A44" s="2">
        <f>A43+1</f>
        <v>2</v>
      </c>
      <c r="B44" s="12" t="str">
        <f t="shared" si="9"/>
        <v>VW 4 5/8 PERP nc-28</v>
      </c>
      <c r="C44" s="12" t="str">
        <f>$B$43&amp;"-"&amp;B44</f>
        <v>VW 3 1/2 PERP nc-30-VW 4 5/8 PERP nc-28</v>
      </c>
      <c r="F44" s="19">
        <f ca="1">F$25-F26</f>
        <v>-23.697000000000003</v>
      </c>
      <c r="G44" s="19">
        <f t="shared" ref="G44:BQ44" si="18">G$25-G26</f>
        <v>-24.711999999999989</v>
      </c>
      <c r="H44" s="19">
        <f t="shared" si="18"/>
        <v>-27.128000000000043</v>
      </c>
      <c r="I44" s="19">
        <f t="shared" si="18"/>
        <v>-29.831999999999994</v>
      </c>
      <c r="J44" s="19">
        <f t="shared" si="18"/>
        <v>-31.884999999999991</v>
      </c>
      <c r="K44" s="19">
        <f t="shared" si="18"/>
        <v>-33.490000000000009</v>
      </c>
      <c r="L44" s="19">
        <f t="shared" si="18"/>
        <v>-36.37299999999999</v>
      </c>
      <c r="M44" s="19">
        <f t="shared" si="18"/>
        <v>-36.281000000000006</v>
      </c>
      <c r="N44" s="19">
        <f t="shared" si="18"/>
        <v>-36.894999999999982</v>
      </c>
      <c r="O44" s="19">
        <f t="shared" si="18"/>
        <v>-34.11099999999999</v>
      </c>
      <c r="P44" s="19">
        <f t="shared" si="18"/>
        <v>-29.18199999999996</v>
      </c>
      <c r="Q44" s="19">
        <f t="shared" si="18"/>
        <v>-26.099999999999966</v>
      </c>
      <c r="R44" s="19">
        <f t="shared" si="18"/>
        <v>-24.786999999999978</v>
      </c>
      <c r="S44" s="19">
        <f t="shared" si="18"/>
        <v>-25.260999999999967</v>
      </c>
      <c r="T44" s="19">
        <f t="shared" si="18"/>
        <v>-26.613999999999976</v>
      </c>
      <c r="U44" s="19">
        <f t="shared" si="18"/>
        <v>-30.16700000000003</v>
      </c>
      <c r="V44" s="19">
        <f t="shared" si="18"/>
        <v>-23.579000000000008</v>
      </c>
      <c r="W44" s="19">
        <f t="shared" si="18"/>
        <v>-24.665999999999997</v>
      </c>
      <c r="X44" s="19">
        <f t="shared" si="18"/>
        <v>-28.745000000000005</v>
      </c>
      <c r="Y44" s="19">
        <f t="shared" si="18"/>
        <v>-30.617999999999995</v>
      </c>
      <c r="Z44" s="19">
        <f t="shared" si="18"/>
        <v>-37.60899999999998</v>
      </c>
      <c r="AA44" s="19">
        <f t="shared" si="18"/>
        <v>-38.025000000000034</v>
      </c>
      <c r="AB44" s="19">
        <f t="shared" si="18"/>
        <v>-42.242000000000019</v>
      </c>
      <c r="AC44" s="19">
        <f t="shared" si="18"/>
        <v>-43.629000000000019</v>
      </c>
      <c r="AD44" s="19">
        <f t="shared" si="18"/>
        <v>-44.079999999999984</v>
      </c>
      <c r="AE44" s="19">
        <f t="shared" si="18"/>
        <v>-41.266999999999996</v>
      </c>
      <c r="AF44" s="19">
        <f t="shared" si="18"/>
        <v>-44.144999999999982</v>
      </c>
      <c r="AG44" s="19">
        <f t="shared" si="18"/>
        <v>-46.552000000000021</v>
      </c>
      <c r="AH44" s="19">
        <f t="shared" si="18"/>
        <v>-49.653999999999996</v>
      </c>
      <c r="AI44" s="19">
        <f t="shared" si="18"/>
        <v>-50.132000000000005</v>
      </c>
      <c r="AJ44" s="19">
        <f t="shared" si="18"/>
        <v>-50.000999999999976</v>
      </c>
      <c r="AK44" s="19">
        <f t="shared" si="18"/>
        <v>-51.120999999999981</v>
      </c>
      <c r="AL44" s="19">
        <f t="shared" si="18"/>
        <v>-53.576000000000022</v>
      </c>
      <c r="AM44" s="19">
        <f t="shared" si="18"/>
        <v>-57.757000000000005</v>
      </c>
      <c r="AN44" s="19">
        <f t="shared" si="18"/>
        <v>-60.098000000000013</v>
      </c>
      <c r="AO44" s="19">
        <f t="shared" si="18"/>
        <v>-59.076999999999998</v>
      </c>
      <c r="AP44" s="19">
        <f t="shared" si="18"/>
        <v>-58.690999999999974</v>
      </c>
      <c r="AQ44" s="19">
        <f t="shared" si="18"/>
        <v>-58.380999999999972</v>
      </c>
      <c r="AR44" s="19">
        <f t="shared" si="18"/>
        <v>-58.803999999999974</v>
      </c>
      <c r="AS44" s="19">
        <f t="shared" si="18"/>
        <v>-63.387</v>
      </c>
      <c r="AT44" s="19">
        <f t="shared" si="18"/>
        <v>-58.925000000000011</v>
      </c>
      <c r="AU44" s="19">
        <f t="shared" si="18"/>
        <v>-58.887</v>
      </c>
      <c r="AV44" s="19">
        <f t="shared" si="18"/>
        <v>-59.367999999999995</v>
      </c>
      <c r="AW44" s="19">
        <f t="shared" si="18"/>
        <v>-60.102000000000032</v>
      </c>
      <c r="AX44" s="19">
        <f t="shared" si="18"/>
        <v>-52.889999999999986</v>
      </c>
      <c r="AY44" s="19">
        <f t="shared" si="18"/>
        <v>-50.117000000000019</v>
      </c>
      <c r="AZ44" s="19">
        <f t="shared" si="18"/>
        <v>-45.473000000000013</v>
      </c>
      <c r="BA44" s="19">
        <f t="shared" si="18"/>
        <v>-42.581999999999994</v>
      </c>
      <c r="BB44" s="19">
        <f t="shared" si="18"/>
        <v>-41.504000000000019</v>
      </c>
      <c r="BC44" s="19">
        <f t="shared" si="18"/>
        <v>-38.95599999999996</v>
      </c>
      <c r="BD44" s="19">
        <f t="shared" si="18"/>
        <v>-47.316000000000031</v>
      </c>
      <c r="BE44" s="19">
        <f t="shared" si="18"/>
        <v>-44.908000000000072</v>
      </c>
      <c r="BF44" s="19">
        <f t="shared" si="18"/>
        <v>-35.874000000000024</v>
      </c>
      <c r="BG44" s="19">
        <f t="shared" si="18"/>
        <v>-25.158999999999992</v>
      </c>
      <c r="BH44" s="19">
        <f t="shared" si="18"/>
        <v>-14.826999999999998</v>
      </c>
      <c r="BI44" s="19">
        <f t="shared" si="18"/>
        <v>-13.442999999999984</v>
      </c>
      <c r="BJ44" s="19">
        <f t="shared" si="18"/>
        <v>-14.604000000000042</v>
      </c>
      <c r="BK44" s="19">
        <f t="shared" si="18"/>
        <v>-30.66500000000002</v>
      </c>
      <c r="BL44" s="19">
        <f t="shared" si="18"/>
        <v>-25.199000000000069</v>
      </c>
      <c r="BM44" s="19">
        <f t="shared" si="18"/>
        <v>-34.284999999999968</v>
      </c>
      <c r="BN44" s="19">
        <f t="shared" si="18"/>
        <v>-53.722000000000094</v>
      </c>
      <c r="BO44" s="19">
        <f t="shared" si="18"/>
        <v>-53.69399999999996</v>
      </c>
      <c r="BP44" s="19">
        <f t="shared" si="18"/>
        <v>-47.387000000000057</v>
      </c>
      <c r="BQ44" s="19">
        <f t="shared" si="18"/>
        <v>-36.971000000000004</v>
      </c>
      <c r="BR44" s="19">
        <f t="shared" ref="BR44:EC44" si="19">BR$25-BR26</f>
        <v>-26.389999999999986</v>
      </c>
      <c r="BS44" s="19">
        <f t="shared" si="19"/>
        <v>-3.2129999999999654</v>
      </c>
      <c r="BT44" s="19">
        <f t="shared" si="19"/>
        <v>-8.1399999999999864</v>
      </c>
      <c r="BU44" s="19">
        <f t="shared" si="19"/>
        <v>-14.343000000000018</v>
      </c>
      <c r="BV44" s="19">
        <f t="shared" si="19"/>
        <v>-0.19100000000003092</v>
      </c>
      <c r="BW44" s="19">
        <f t="shared" si="19"/>
        <v>-1.19399999999996</v>
      </c>
      <c r="BX44" s="19">
        <f t="shared" si="19"/>
        <v>7.0790000000000646</v>
      </c>
      <c r="BY44" s="19">
        <f t="shared" si="19"/>
        <v>12.752000000000066</v>
      </c>
      <c r="BZ44" s="19">
        <f t="shared" si="19"/>
        <v>5.5769999999999982</v>
      </c>
      <c r="CA44" s="19">
        <f t="shared" si="19"/>
        <v>30.675999999999931</v>
      </c>
      <c r="CB44" s="19">
        <f t="shared" si="19"/>
        <v>14.488999999999919</v>
      </c>
      <c r="CC44" s="19">
        <f t="shared" si="19"/>
        <v>-7.3460000000000036</v>
      </c>
      <c r="CD44" s="19">
        <f t="shared" si="19"/>
        <v>-11.990000000000009</v>
      </c>
      <c r="CE44" s="19">
        <f t="shared" si="19"/>
        <v>-13.427999999999997</v>
      </c>
      <c r="CF44" s="19">
        <f t="shared" si="19"/>
        <v>-3.8140000000000214</v>
      </c>
      <c r="CG44" s="19">
        <f t="shared" si="19"/>
        <v>-1.3400000000000318</v>
      </c>
      <c r="CH44" s="19">
        <f t="shared" si="19"/>
        <v>-1.9220000000000255</v>
      </c>
      <c r="CI44" s="19">
        <f t="shared" si="19"/>
        <v>1.4479999999999791</v>
      </c>
      <c r="CJ44" s="19">
        <f t="shared" si="19"/>
        <v>4.2300000000000182</v>
      </c>
      <c r="CK44" s="19">
        <f t="shared" si="19"/>
        <v>6.3569999999999709</v>
      </c>
      <c r="CL44" s="19">
        <f t="shared" si="19"/>
        <v>6.1899999999999977</v>
      </c>
      <c r="CM44" s="19">
        <f t="shared" si="19"/>
        <v>1.2400000000000091</v>
      </c>
      <c r="CN44" s="19">
        <f t="shared" si="19"/>
        <v>2.8800000000000523</v>
      </c>
      <c r="CO44" s="19">
        <f t="shared" si="19"/>
        <v>-1.2350000000000136</v>
      </c>
      <c r="CP44" s="19">
        <f t="shared" si="19"/>
        <v>-0.44800000000003593</v>
      </c>
      <c r="CQ44" s="19">
        <f t="shared" si="19"/>
        <v>0.81999999999999318</v>
      </c>
      <c r="CR44" s="19">
        <f t="shared" si="19"/>
        <v>1.9070000000000391</v>
      </c>
      <c r="CS44" s="19">
        <f t="shared" si="19"/>
        <v>0.53300000000001546</v>
      </c>
      <c r="CT44" s="19">
        <f t="shared" si="19"/>
        <v>0.62299999999999045</v>
      </c>
      <c r="CU44" s="19">
        <f t="shared" si="19"/>
        <v>0.20099999999996498</v>
      </c>
      <c r="CV44" s="19">
        <f t="shared" si="19"/>
        <v>0.617999999999995</v>
      </c>
      <c r="CW44" s="19">
        <f t="shared" si="19"/>
        <v>1.0629999999999882</v>
      </c>
      <c r="CX44" s="19">
        <f t="shared" si="19"/>
        <v>2.0489999999999782</v>
      </c>
      <c r="CY44" s="19">
        <f t="shared" si="19"/>
        <v>2.5850000000000364</v>
      </c>
      <c r="CZ44" s="19">
        <f t="shared" si="19"/>
        <v>3.3779999999999859</v>
      </c>
      <c r="DA44" s="19">
        <f t="shared" si="19"/>
        <v>2.0320000000000391</v>
      </c>
      <c r="DB44" s="19">
        <f t="shared" si="19"/>
        <v>2.1259999999999764</v>
      </c>
      <c r="DC44" s="19">
        <f t="shared" si="19"/>
        <v>2.1210000000000377</v>
      </c>
      <c r="DD44" s="19">
        <f t="shared" si="19"/>
        <v>2.4110000000000014</v>
      </c>
      <c r="DE44" s="19">
        <f t="shared" si="19"/>
        <v>0.74100000000004229</v>
      </c>
      <c r="DF44" s="19">
        <f t="shared" si="19"/>
        <v>-1.4479999999999791</v>
      </c>
      <c r="DG44" s="19">
        <f t="shared" si="19"/>
        <v>-1.3860000000000241</v>
      </c>
      <c r="DH44" s="19">
        <f t="shared" si="19"/>
        <v>-1.2169999999999845</v>
      </c>
      <c r="DI44" s="19">
        <f t="shared" si="19"/>
        <v>-1.5340000000000487</v>
      </c>
      <c r="DJ44" s="19">
        <f t="shared" si="19"/>
        <v>-2.8079999999999927</v>
      </c>
      <c r="DK44" s="19">
        <f t="shared" si="19"/>
        <v>-6.0809999999999604</v>
      </c>
      <c r="DL44" s="19">
        <f t="shared" si="19"/>
        <v>-6.3829999999999814</v>
      </c>
      <c r="DM44" s="19">
        <f t="shared" si="19"/>
        <v>-5.0400000000000205</v>
      </c>
      <c r="DN44" s="19">
        <f t="shared" si="19"/>
        <v>-5.2530000000000427</v>
      </c>
      <c r="DO44" s="19">
        <f t="shared" si="19"/>
        <v>-4.5049999999999955</v>
      </c>
      <c r="DP44" s="19">
        <f t="shared" si="19"/>
        <v>-5.3430000000000177</v>
      </c>
      <c r="DQ44" s="19">
        <f t="shared" si="19"/>
        <v>-6.3709999999999809</v>
      </c>
      <c r="DR44" s="19">
        <f t="shared" si="19"/>
        <v>-8.6659999999999968</v>
      </c>
      <c r="DS44" s="19">
        <f t="shared" si="19"/>
        <v>-10.846000000000004</v>
      </c>
      <c r="DT44" s="19">
        <f t="shared" si="19"/>
        <v>-12</v>
      </c>
      <c r="DU44" s="19">
        <f t="shared" si="19"/>
        <v>-12.311000000000035</v>
      </c>
      <c r="DV44" s="19">
        <f t="shared" si="19"/>
        <v>-13.120000000000005</v>
      </c>
      <c r="DW44" s="19">
        <f t="shared" si="19"/>
        <v>-12.84499999999997</v>
      </c>
      <c r="DX44" s="19">
        <f t="shared" si="19"/>
        <v>-13.97399999999999</v>
      </c>
      <c r="DY44" s="19">
        <f t="shared" si="19"/>
        <v>-15.663999999999987</v>
      </c>
      <c r="DZ44" s="19">
        <f t="shared" si="19"/>
        <v>-13.656000000000006</v>
      </c>
      <c r="EA44" s="19">
        <f t="shared" si="19"/>
        <v>-13.256999999999948</v>
      </c>
      <c r="EB44" s="19">
        <f t="shared" si="19"/>
        <v>-12.840999999999951</v>
      </c>
      <c r="EC44" s="19">
        <f t="shared" si="19"/>
        <v>-11.687000000000012</v>
      </c>
      <c r="ED44" s="19">
        <f t="shared" ref="ED44:GO44" si="20">ED$25-ED26</f>
        <v>-12.741999999999962</v>
      </c>
      <c r="EE44" s="19">
        <f t="shared" si="20"/>
        <v>-12.858000000000004</v>
      </c>
      <c r="EF44" s="19">
        <f t="shared" si="20"/>
        <v>-13.751000000000033</v>
      </c>
      <c r="EG44" s="19">
        <f t="shared" si="20"/>
        <v>-14.204000000000008</v>
      </c>
      <c r="EH44" s="19">
        <f t="shared" si="20"/>
        <v>-14.326999999999998</v>
      </c>
      <c r="EI44" s="19">
        <f t="shared" si="20"/>
        <v>-14.271999999999991</v>
      </c>
      <c r="EJ44" s="19">
        <f t="shared" si="20"/>
        <v>-14.15300000000002</v>
      </c>
      <c r="EK44" s="19">
        <f t="shared" si="20"/>
        <v>-15.427999999999997</v>
      </c>
      <c r="EL44" s="19">
        <f t="shared" si="20"/>
        <v>-15.740000000000009</v>
      </c>
      <c r="EM44" s="19">
        <f t="shared" si="20"/>
        <v>-16.284999999999968</v>
      </c>
      <c r="EN44" s="19">
        <f t="shared" si="20"/>
        <v>-15.630999999999972</v>
      </c>
      <c r="EO44" s="19">
        <f t="shared" si="20"/>
        <v>-17.098000000000013</v>
      </c>
      <c r="EP44" s="19">
        <f t="shared" si="20"/>
        <v>-15.254999999999995</v>
      </c>
      <c r="EQ44" s="19">
        <f t="shared" si="20"/>
        <v>-14.503999999999962</v>
      </c>
      <c r="ER44" s="19">
        <f t="shared" si="20"/>
        <v>-14.241000000000042</v>
      </c>
      <c r="ES44" s="19">
        <f t="shared" si="20"/>
        <v>-17.260999999999967</v>
      </c>
      <c r="ET44" s="19">
        <f t="shared" si="20"/>
        <v>-16.600999999999999</v>
      </c>
      <c r="EU44" s="19">
        <f t="shared" si="20"/>
        <v>-16.637</v>
      </c>
      <c r="EV44" s="19">
        <f t="shared" si="20"/>
        <v>-14.302000000000021</v>
      </c>
      <c r="EW44" s="19">
        <f t="shared" si="20"/>
        <v>-14.25</v>
      </c>
      <c r="EX44" s="19">
        <f t="shared" si="20"/>
        <v>-14.08299999999997</v>
      </c>
      <c r="EY44" s="19">
        <f t="shared" si="20"/>
        <v>-14.216000000000008</v>
      </c>
      <c r="EZ44" s="19">
        <f t="shared" si="20"/>
        <v>-13.634999999999991</v>
      </c>
      <c r="FA44" s="19">
        <f t="shared" si="20"/>
        <v>-13.036000000000001</v>
      </c>
      <c r="FB44" s="19">
        <f t="shared" si="20"/>
        <v>-12.757000000000005</v>
      </c>
      <c r="FC44" s="19">
        <f t="shared" si="20"/>
        <v>-12.456999999999994</v>
      </c>
      <c r="FD44" s="19">
        <f t="shared" si="20"/>
        <v>-13.120000000000005</v>
      </c>
      <c r="FE44" s="19">
        <f t="shared" si="20"/>
        <v>-12.932999999999993</v>
      </c>
      <c r="FF44" s="19">
        <f t="shared" si="20"/>
        <v>-11.838000000000022</v>
      </c>
      <c r="FG44" s="19">
        <f t="shared" si="20"/>
        <v>-11.795999999999992</v>
      </c>
      <c r="FH44" s="19">
        <f t="shared" si="20"/>
        <v>-11.890999999999963</v>
      </c>
      <c r="FI44" s="19">
        <f t="shared" si="20"/>
        <v>-12.088999999999999</v>
      </c>
      <c r="FJ44" s="19">
        <f t="shared" si="20"/>
        <v>-12.887</v>
      </c>
      <c r="FK44" s="19">
        <f t="shared" si="20"/>
        <v>-12.757999999999981</v>
      </c>
      <c r="FL44" s="19">
        <f t="shared" si="20"/>
        <v>-11.951999999999998</v>
      </c>
      <c r="FM44" s="19">
        <f t="shared" si="20"/>
        <v>-9.8239999999999554</v>
      </c>
      <c r="FN44" s="19">
        <f t="shared" si="20"/>
        <v>-8.7160000000000082</v>
      </c>
      <c r="FO44" s="19">
        <f t="shared" si="20"/>
        <v>-9.18100000000004</v>
      </c>
      <c r="FP44" s="19">
        <f t="shared" si="20"/>
        <v>-8.0020000000000095</v>
      </c>
      <c r="FQ44" s="19">
        <f t="shared" si="20"/>
        <v>-6.8389999999999986</v>
      </c>
      <c r="FR44" s="19">
        <f t="shared" si="20"/>
        <v>-10.526999999999987</v>
      </c>
      <c r="FS44" s="19">
        <f t="shared" si="20"/>
        <v>-11.19300000000004</v>
      </c>
      <c r="FT44" s="19">
        <f t="shared" si="20"/>
        <v>-10.980999999999995</v>
      </c>
      <c r="FU44" s="19">
        <f t="shared" si="20"/>
        <v>-8.4879999999999995</v>
      </c>
      <c r="FV44" s="19">
        <f t="shared" si="20"/>
        <v>-8.2589999999999577</v>
      </c>
      <c r="FW44" s="19">
        <f t="shared" si="20"/>
        <v>-8.063000000000045</v>
      </c>
      <c r="FX44" s="19">
        <f t="shared" si="20"/>
        <v>-7.7909999999999968</v>
      </c>
      <c r="FY44" s="19">
        <f t="shared" si="20"/>
        <v>-8.3479999999999563</v>
      </c>
      <c r="FZ44" s="19">
        <f t="shared" si="20"/>
        <v>-8.2049999999999841</v>
      </c>
      <c r="GA44" s="19">
        <f t="shared" si="20"/>
        <v>-8.9909999999999854</v>
      </c>
      <c r="GB44" s="19">
        <f t="shared" si="20"/>
        <v>-9.3899999999999864</v>
      </c>
      <c r="GC44" s="19">
        <f t="shared" si="20"/>
        <v>-9.0409999999999968</v>
      </c>
      <c r="GD44" s="19">
        <f t="shared" si="20"/>
        <v>-11.34499999999997</v>
      </c>
      <c r="GE44" s="19">
        <f t="shared" si="20"/>
        <v>-11.793999999999983</v>
      </c>
      <c r="GF44" s="19">
        <f t="shared" si="20"/>
        <v>-11.493999999999971</v>
      </c>
      <c r="GG44" s="19">
        <f t="shared" si="20"/>
        <v>-11.906000000000006</v>
      </c>
      <c r="GH44" s="19">
        <f t="shared" si="20"/>
        <v>-11.896999999999991</v>
      </c>
      <c r="GI44" s="19">
        <f t="shared" si="20"/>
        <v>-10.99799999999999</v>
      </c>
      <c r="GJ44" s="19">
        <f t="shared" si="20"/>
        <v>-9.1660000000000537</v>
      </c>
      <c r="GK44" s="19">
        <f t="shared" si="20"/>
        <v>-7.2330000000000041</v>
      </c>
      <c r="GL44" s="19">
        <f t="shared" si="20"/>
        <v>-7.1399999999999864</v>
      </c>
      <c r="GM44" s="19">
        <f t="shared" si="20"/>
        <v>-6.5659999999999741</v>
      </c>
      <c r="GN44" s="19">
        <f t="shared" si="20"/>
        <v>-6.5769999999999982</v>
      </c>
      <c r="GO44" s="19">
        <f t="shared" si="20"/>
        <v>-5.8970000000000482</v>
      </c>
      <c r="GP44" s="19">
        <f t="shared" ref="GP44:JA44" si="21">GP$25-GP26</f>
        <v>-7.5459999999999923</v>
      </c>
      <c r="GQ44" s="19">
        <f t="shared" si="21"/>
        <v>-8.2509999999999764</v>
      </c>
      <c r="GR44" s="19">
        <f t="shared" si="21"/>
        <v>-7.1750000000000114</v>
      </c>
      <c r="GS44" s="19">
        <f t="shared" si="21"/>
        <v>-7.9560000000000173</v>
      </c>
      <c r="GT44" s="19">
        <f t="shared" si="21"/>
        <v>-9.3249999999999886</v>
      </c>
      <c r="GU44" s="19">
        <f t="shared" si="21"/>
        <v>-10.68100000000004</v>
      </c>
      <c r="GV44" s="19">
        <f t="shared" si="21"/>
        <v>-13.107999999999947</v>
      </c>
      <c r="GW44" s="19">
        <f t="shared" si="21"/>
        <v>-14.958000000000027</v>
      </c>
      <c r="GX44" s="19">
        <f t="shared" si="21"/>
        <v>-15.017999999999972</v>
      </c>
      <c r="GY44" s="19">
        <f t="shared" si="21"/>
        <v>-16.20999999999998</v>
      </c>
      <c r="GZ44" s="19">
        <f t="shared" si="21"/>
        <v>-17.613</v>
      </c>
      <c r="HA44" s="19">
        <f t="shared" si="21"/>
        <v>-20.092999999999961</v>
      </c>
      <c r="HB44" s="19">
        <f t="shared" si="21"/>
        <v>-20.361999999999966</v>
      </c>
      <c r="HC44" s="19">
        <f t="shared" si="21"/>
        <v>-26.048000000000002</v>
      </c>
      <c r="HD44" s="19">
        <f t="shared" si="21"/>
        <v>-26.86099999999999</v>
      </c>
      <c r="HE44" s="19">
        <f t="shared" si="21"/>
        <v>-27.951000000000022</v>
      </c>
      <c r="HF44" s="19">
        <f t="shared" si="21"/>
        <v>-28.077999999999975</v>
      </c>
      <c r="HG44" s="19">
        <f t="shared" si="21"/>
        <v>-31</v>
      </c>
      <c r="HH44" s="19">
        <f t="shared" si="21"/>
        <v>-31.16900000000004</v>
      </c>
      <c r="HI44" s="19">
        <f t="shared" si="21"/>
        <v>-30.865000000000009</v>
      </c>
      <c r="HJ44" s="19">
        <f t="shared" si="21"/>
        <v>-33.742999999999995</v>
      </c>
      <c r="HK44" s="19">
        <f t="shared" si="21"/>
        <v>-33.27800000000002</v>
      </c>
      <c r="HL44" s="19">
        <f t="shared" si="21"/>
        <v>-33.468999999999994</v>
      </c>
      <c r="HM44" s="19">
        <f t="shared" si="21"/>
        <v>-32.752999999999986</v>
      </c>
      <c r="HN44" s="19">
        <f t="shared" si="21"/>
        <v>-33.291999999999973</v>
      </c>
      <c r="HO44" s="19">
        <f t="shared" si="21"/>
        <v>-33.131000000000029</v>
      </c>
      <c r="HP44" s="19">
        <f t="shared" si="21"/>
        <v>-32.466999999999985</v>
      </c>
      <c r="HQ44" s="19">
        <f t="shared" si="21"/>
        <v>-31.685000000000002</v>
      </c>
      <c r="HR44" s="19">
        <f t="shared" si="21"/>
        <v>-27.27800000000002</v>
      </c>
      <c r="HS44" s="19">
        <f t="shared" si="21"/>
        <v>-28.043000000000006</v>
      </c>
      <c r="HT44" s="19">
        <f t="shared" si="21"/>
        <v>-29.413999999999987</v>
      </c>
      <c r="HU44" s="19">
        <f t="shared" si="21"/>
        <v>-28.835000000000036</v>
      </c>
      <c r="HV44" s="19">
        <f t="shared" si="21"/>
        <v>-29.204000000000008</v>
      </c>
      <c r="HW44" s="19">
        <f t="shared" si="21"/>
        <v>-28.144999999999982</v>
      </c>
      <c r="HX44" s="19">
        <f t="shared" si="21"/>
        <v>-28.254999999999995</v>
      </c>
      <c r="HY44" s="19">
        <f t="shared" si="21"/>
        <v>-24.862000000000023</v>
      </c>
      <c r="HZ44" s="19">
        <f t="shared" si="21"/>
        <v>-18.620000000000005</v>
      </c>
      <c r="IA44" s="19">
        <f t="shared" si="21"/>
        <v>-17.21999999999997</v>
      </c>
      <c r="IB44" s="19">
        <f t="shared" si="21"/>
        <v>-14.314000000000021</v>
      </c>
      <c r="IC44" s="19">
        <f t="shared" si="21"/>
        <v>-12.736000000000047</v>
      </c>
      <c r="ID44" s="19">
        <f t="shared" si="21"/>
        <v>-13.706000000000017</v>
      </c>
      <c r="IE44" s="19">
        <f t="shared" si="21"/>
        <v>-12.286000000000001</v>
      </c>
      <c r="IF44" s="19">
        <f t="shared" si="21"/>
        <v>-10.525999999999954</v>
      </c>
      <c r="IG44" s="19">
        <f t="shared" si="21"/>
        <v>-10.549000000000035</v>
      </c>
      <c r="IH44" s="19">
        <f t="shared" si="21"/>
        <v>-7.5480000000000018</v>
      </c>
      <c r="II44" s="19">
        <f t="shared" si="21"/>
        <v>-8.1960000000000264</v>
      </c>
      <c r="IJ44" s="19">
        <f t="shared" si="21"/>
        <v>-7.2939999999999827</v>
      </c>
      <c r="IK44" s="19">
        <f t="shared" si="21"/>
        <v>-8.2520000000000095</v>
      </c>
      <c r="IL44" s="19">
        <f t="shared" si="21"/>
        <v>-14.372000000000014</v>
      </c>
      <c r="IM44" s="19">
        <f t="shared" si="21"/>
        <v>-13.545000000000016</v>
      </c>
      <c r="IN44" s="19">
        <f t="shared" si="21"/>
        <v>-12.819000000000017</v>
      </c>
      <c r="IO44" s="19">
        <f t="shared" si="21"/>
        <v>-12.637</v>
      </c>
      <c r="IP44" s="19">
        <f t="shared" si="21"/>
        <v>-8.5300000000000296</v>
      </c>
      <c r="IQ44" s="19">
        <f t="shared" si="21"/>
        <v>-6.5439999999999827</v>
      </c>
      <c r="IR44" s="19">
        <f t="shared" si="21"/>
        <v>-5.7400000000000091</v>
      </c>
      <c r="IS44" s="19">
        <f t="shared" si="21"/>
        <v>-6.7669999999999959</v>
      </c>
      <c r="IT44" s="19">
        <f t="shared" si="21"/>
        <v>-8.0900000000000318</v>
      </c>
      <c r="IU44" s="19">
        <f t="shared" si="21"/>
        <v>-7.3299999999999841</v>
      </c>
      <c r="IV44" s="19">
        <f t="shared" si="21"/>
        <v>-8.7829999999999586</v>
      </c>
      <c r="IW44" s="19">
        <f t="shared" si="21"/>
        <v>-8.8509999999999991</v>
      </c>
      <c r="IX44" s="19">
        <f t="shared" si="21"/>
        <v>-6.160000000000025</v>
      </c>
      <c r="IY44" s="19">
        <f t="shared" si="21"/>
        <v>-9.7470000000000141</v>
      </c>
      <c r="IZ44" s="19">
        <f t="shared" si="21"/>
        <v>-10.241999999999962</v>
      </c>
      <c r="JA44" s="19">
        <f t="shared" si="21"/>
        <v>-12.501000000000033</v>
      </c>
      <c r="JB44" s="19">
        <f t="shared" ref="JB44:LM44" si="22">JB$25-JB26</f>
        <v>-12.65500000000003</v>
      </c>
      <c r="JC44" s="19">
        <f t="shared" si="22"/>
        <v>-13.629999999999995</v>
      </c>
      <c r="JD44" s="19">
        <f t="shared" si="22"/>
        <v>-14.42900000000003</v>
      </c>
      <c r="JE44" s="19">
        <f t="shared" si="22"/>
        <v>-11.564999999999998</v>
      </c>
      <c r="JF44" s="19">
        <f t="shared" si="22"/>
        <v>-10.322999999999979</v>
      </c>
      <c r="JG44" s="19">
        <f t="shared" si="22"/>
        <v>-10.646999999999991</v>
      </c>
      <c r="JH44" s="19">
        <f t="shared" si="22"/>
        <v>-13.634999999999991</v>
      </c>
      <c r="JI44" s="19">
        <f t="shared" si="22"/>
        <v>-17.209000000000003</v>
      </c>
      <c r="JJ44" s="19">
        <f t="shared" si="22"/>
        <v>-16.148000000000025</v>
      </c>
      <c r="JK44" s="19">
        <f t="shared" si="22"/>
        <v>-16.032000000000039</v>
      </c>
      <c r="JL44" s="19">
        <f t="shared" si="22"/>
        <v>-19.479999999999961</v>
      </c>
      <c r="JM44" s="19">
        <f t="shared" si="22"/>
        <v>-25.706999999999994</v>
      </c>
      <c r="JN44" s="19">
        <f t="shared" si="22"/>
        <v>-25.216999999999985</v>
      </c>
      <c r="JO44" s="19">
        <f t="shared" si="22"/>
        <v>-26.213999999999999</v>
      </c>
      <c r="JP44" s="19">
        <f t="shared" si="22"/>
        <v>-26.831999999999994</v>
      </c>
      <c r="JQ44" s="19">
        <f t="shared" si="22"/>
        <v>-28.98399999999998</v>
      </c>
      <c r="JR44" s="19">
        <f t="shared" si="22"/>
        <v>-33.63900000000001</v>
      </c>
      <c r="JS44" s="19">
        <f t="shared" si="22"/>
        <v>-33.88900000000001</v>
      </c>
      <c r="JT44" s="19">
        <f t="shared" si="22"/>
        <v>-33.861000000000047</v>
      </c>
      <c r="JU44" s="19">
        <f t="shared" si="22"/>
        <v>-34.334000000000003</v>
      </c>
      <c r="JV44" s="19">
        <f t="shared" si="22"/>
        <v>-34.924999999999955</v>
      </c>
      <c r="JW44" s="19">
        <f t="shared" si="22"/>
        <v>-35.164999999999964</v>
      </c>
      <c r="JX44" s="19">
        <f t="shared" si="22"/>
        <v>-36.010999999999967</v>
      </c>
      <c r="JY44" s="19">
        <f t="shared" si="22"/>
        <v>-35.84499999999997</v>
      </c>
      <c r="JZ44" s="19">
        <f t="shared" si="22"/>
        <v>-36.117999999999995</v>
      </c>
      <c r="KA44" s="19">
        <f t="shared" si="22"/>
        <v>-36.423999999999978</v>
      </c>
      <c r="KB44" s="19">
        <f t="shared" si="22"/>
        <v>-39.714999999999975</v>
      </c>
      <c r="KC44" s="19">
        <f t="shared" si="22"/>
        <v>-40.240000000000009</v>
      </c>
      <c r="KD44" s="19">
        <f t="shared" si="22"/>
        <v>-39.853000000000009</v>
      </c>
      <c r="KE44" s="19">
        <f t="shared" si="22"/>
        <v>-39.07000000000005</v>
      </c>
      <c r="KF44" s="19">
        <f t="shared" si="22"/>
        <v>-40.050999999999988</v>
      </c>
      <c r="KG44" s="19">
        <f t="shared" si="22"/>
        <v>-39.94300000000004</v>
      </c>
      <c r="KH44" s="19">
        <f t="shared" si="22"/>
        <v>-39.137</v>
      </c>
      <c r="KI44" s="19">
        <f t="shared" si="22"/>
        <v>-39.338999999999999</v>
      </c>
      <c r="KJ44" s="19">
        <f t="shared" si="22"/>
        <v>-40.166999999999973</v>
      </c>
      <c r="KK44" s="19">
        <f t="shared" si="22"/>
        <v>-43.578000000000031</v>
      </c>
      <c r="KL44" s="19">
        <f t="shared" si="22"/>
        <v>-43.474999999999966</v>
      </c>
      <c r="KM44" s="19">
        <f t="shared" si="22"/>
        <v>-47.255000000000052</v>
      </c>
      <c r="KN44" s="19">
        <f t="shared" si="22"/>
        <v>-49.868999999999971</v>
      </c>
      <c r="KO44" s="19">
        <f t="shared" si="22"/>
        <v>-55.20999999999998</v>
      </c>
      <c r="KP44" s="19">
        <f t="shared" si="22"/>
        <v>-55.923000000000002</v>
      </c>
      <c r="KQ44" s="19">
        <f t="shared" si="22"/>
        <v>-55.769000000000005</v>
      </c>
      <c r="KR44" s="19">
        <f t="shared" si="22"/>
        <v>-56.408999999999992</v>
      </c>
      <c r="KS44" s="19">
        <f t="shared" si="22"/>
        <v>-57.600999999999999</v>
      </c>
      <c r="KT44" s="19">
        <f t="shared" si="22"/>
        <v>-59.994999999999948</v>
      </c>
      <c r="KU44" s="19">
        <f t="shared" si="22"/>
        <v>-60.069999999999993</v>
      </c>
      <c r="KV44" s="19">
        <f t="shared" si="22"/>
        <v>-62.131000000000029</v>
      </c>
      <c r="KW44" s="19">
        <f t="shared" si="22"/>
        <v>-62.629999999999995</v>
      </c>
      <c r="KX44" s="19">
        <f t="shared" si="22"/>
        <v>-62.367000000000019</v>
      </c>
      <c r="KY44" s="19">
        <f t="shared" si="22"/>
        <v>-64.409999999999968</v>
      </c>
      <c r="KZ44" s="19">
        <f t="shared" si="22"/>
        <v>-62.92900000000003</v>
      </c>
      <c r="LA44" s="19">
        <f t="shared" si="22"/>
        <v>-64.947999999999979</v>
      </c>
      <c r="LB44" s="19">
        <f t="shared" si="22"/>
        <v>-66.307999999999993</v>
      </c>
      <c r="LC44" s="19">
        <f t="shared" si="22"/>
        <v>-68.141999999999996</v>
      </c>
      <c r="LD44" s="19">
        <f t="shared" si="22"/>
        <v>-67.800999999999988</v>
      </c>
      <c r="LE44" s="19">
        <f t="shared" si="22"/>
        <v>-64.057999999999993</v>
      </c>
      <c r="LF44" s="19">
        <f t="shared" si="22"/>
        <v>-64.938000000000045</v>
      </c>
      <c r="LG44" s="19">
        <f t="shared" si="22"/>
        <v>-67.356999999999971</v>
      </c>
      <c r="LH44" s="19">
        <f t="shared" si="22"/>
        <v>-68.225999999999999</v>
      </c>
      <c r="LI44" s="19">
        <f t="shared" si="22"/>
        <v>-64.25</v>
      </c>
      <c r="LJ44" s="19">
        <f t="shared" si="22"/>
        <v>-64.552999999999997</v>
      </c>
      <c r="LK44" s="19">
        <f t="shared" si="22"/>
        <v>-65.474999999999966</v>
      </c>
      <c r="LL44" s="19">
        <f t="shared" si="22"/>
        <v>-66.37299999999999</v>
      </c>
      <c r="LM44" s="19">
        <f t="shared" si="22"/>
        <v>-65.817000000000007</v>
      </c>
      <c r="LN44" s="19">
        <f t="shared" ref="LN44:NY44" si="23">LN$25-LN26</f>
        <v>-63.408999999999992</v>
      </c>
      <c r="LO44" s="19">
        <f t="shared" si="23"/>
        <v>-62.350000000000023</v>
      </c>
      <c r="LP44" s="19">
        <f t="shared" si="23"/>
        <v>-61.23599999999999</v>
      </c>
      <c r="LQ44" s="19">
        <f t="shared" si="23"/>
        <v>-61.759000000000015</v>
      </c>
      <c r="LR44" s="19">
        <f t="shared" si="23"/>
        <v>-62.694999999999993</v>
      </c>
      <c r="LS44" s="19">
        <f t="shared" si="23"/>
        <v>-60.418000000000006</v>
      </c>
      <c r="LT44" s="19">
        <f t="shared" si="23"/>
        <v>-60.134999999999991</v>
      </c>
      <c r="LU44" s="19">
        <f t="shared" si="23"/>
        <v>-58.389999999999986</v>
      </c>
      <c r="LV44" s="19">
        <f t="shared" si="23"/>
        <v>-58.454999999999984</v>
      </c>
      <c r="LW44" s="19">
        <f t="shared" si="23"/>
        <v>-57.163000000000011</v>
      </c>
      <c r="LX44" s="19">
        <f t="shared" si="23"/>
        <v>-58.711999999999989</v>
      </c>
      <c r="LY44" s="19">
        <f t="shared" si="23"/>
        <v>-56.634000000000015</v>
      </c>
      <c r="LZ44" s="19">
        <f t="shared" si="23"/>
        <v>-59.619000000000028</v>
      </c>
      <c r="MA44" s="19">
        <f t="shared" si="23"/>
        <v>-64.414999999999964</v>
      </c>
      <c r="MB44" s="19">
        <f t="shared" si="23"/>
        <v>-66.740000000000009</v>
      </c>
      <c r="MC44" s="19">
        <f t="shared" si="23"/>
        <v>-69.050999999999988</v>
      </c>
      <c r="MD44" s="19">
        <f t="shared" si="23"/>
        <v>-66.078000000000031</v>
      </c>
      <c r="ME44" s="19">
        <f t="shared" si="23"/>
        <v>-65.168999999999983</v>
      </c>
      <c r="MF44" s="19">
        <f t="shared" si="23"/>
        <v>-62.576000000000022</v>
      </c>
      <c r="MG44" s="19">
        <f t="shared" si="23"/>
        <v>-62.103000000000009</v>
      </c>
      <c r="MH44" s="19">
        <f t="shared" si="23"/>
        <v>-61.411000000000001</v>
      </c>
      <c r="MI44" s="19">
        <f t="shared" si="23"/>
        <v>-57.369000000000028</v>
      </c>
      <c r="MJ44" s="19">
        <f t="shared" si="23"/>
        <v>-55.069000000000017</v>
      </c>
      <c r="MK44" s="19">
        <f t="shared" si="23"/>
        <v>-58.75200000000001</v>
      </c>
      <c r="ML44" s="19">
        <f t="shared" si="23"/>
        <v>-64.172000000000025</v>
      </c>
      <c r="MM44" s="19">
        <f t="shared" si="23"/>
        <v>-67.384999999999991</v>
      </c>
      <c r="MN44" s="19">
        <f t="shared" si="23"/>
        <v>-68.166999999999973</v>
      </c>
      <c r="MO44" s="19">
        <f t="shared" si="23"/>
        <v>-68.168000000000006</v>
      </c>
      <c r="MP44" s="19">
        <f t="shared" si="23"/>
        <v>-67.075999999999965</v>
      </c>
      <c r="MQ44" s="19">
        <f t="shared" si="23"/>
        <v>-71.221000000000004</v>
      </c>
      <c r="MR44" s="19">
        <f t="shared" si="23"/>
        <v>-70.245000000000005</v>
      </c>
      <c r="MS44" s="19">
        <f t="shared" si="23"/>
        <v>-70.339999999999975</v>
      </c>
      <c r="MT44" s="19">
        <f t="shared" si="23"/>
        <v>-72.845999999999947</v>
      </c>
      <c r="MU44" s="19">
        <f t="shared" si="23"/>
        <v>-76.816000000000031</v>
      </c>
      <c r="MV44" s="19">
        <f t="shared" si="23"/>
        <v>-81.406000000000006</v>
      </c>
      <c r="MW44" s="19">
        <f t="shared" si="23"/>
        <v>-83.06</v>
      </c>
      <c r="MX44" s="19">
        <f t="shared" si="23"/>
        <v>-76.009999999999991</v>
      </c>
      <c r="MY44" s="19">
        <f t="shared" si="23"/>
        <v>-74.585000000000036</v>
      </c>
      <c r="MZ44" s="19">
        <f t="shared" si="23"/>
        <v>-73.932999999999993</v>
      </c>
      <c r="NA44" s="19">
        <f t="shared" si="23"/>
        <v>-73.18199999999996</v>
      </c>
      <c r="NB44" s="19">
        <f t="shared" si="23"/>
        <v>-75.127999999999986</v>
      </c>
      <c r="NC44" s="19">
        <f t="shared" si="23"/>
        <v>-74.654999999999973</v>
      </c>
      <c r="ND44" s="19">
        <f t="shared" si="23"/>
        <v>-76.709000000000003</v>
      </c>
      <c r="NE44" s="19">
        <f t="shared" si="23"/>
        <v>-74.412999999999954</v>
      </c>
      <c r="NF44" s="19">
        <f t="shared" si="23"/>
        <v>-72.858000000000004</v>
      </c>
      <c r="NG44" s="19">
        <f t="shared" si="23"/>
        <v>-70.045000000000016</v>
      </c>
      <c r="NH44" s="19">
        <f t="shared" si="23"/>
        <v>-71.111999999999966</v>
      </c>
      <c r="NI44" s="19">
        <f t="shared" si="23"/>
        <v>-70.088999999999999</v>
      </c>
      <c r="NJ44" s="19">
        <f t="shared" si="23"/>
        <v>-69.171999999999969</v>
      </c>
      <c r="NK44" s="19">
        <f t="shared" si="23"/>
        <v>-68.200999999999965</v>
      </c>
      <c r="NL44" s="19">
        <f t="shared" si="23"/>
        <v>-67.699999999999989</v>
      </c>
      <c r="NM44" s="19">
        <f t="shared" si="23"/>
        <v>-71.966999999999985</v>
      </c>
      <c r="NN44" s="19">
        <f t="shared" si="23"/>
        <v>-69.920999999999992</v>
      </c>
      <c r="NO44" s="19">
        <f t="shared" si="23"/>
        <v>-80.11099999999999</v>
      </c>
      <c r="NP44" s="19">
        <f t="shared" si="23"/>
        <v>-77.293000000000006</v>
      </c>
      <c r="NQ44" s="19">
        <f t="shared" si="23"/>
        <v>-76.426999999999964</v>
      </c>
      <c r="NR44" s="19">
        <f t="shared" si="23"/>
        <v>-74.430999999999983</v>
      </c>
      <c r="NS44" s="19">
        <f t="shared" si="23"/>
        <v>-71.977000000000032</v>
      </c>
      <c r="NT44" s="19">
        <f t="shared" si="23"/>
        <v>-72.07099999999997</v>
      </c>
      <c r="NU44" s="19">
        <f t="shared" si="23"/>
        <v>-71.91500000000002</v>
      </c>
      <c r="NV44" s="19">
        <f t="shared" si="23"/>
        <v>-73.803999999999974</v>
      </c>
      <c r="NW44" s="19">
        <f t="shared" si="23"/>
        <v>-73.713000000000022</v>
      </c>
      <c r="NX44" s="19">
        <f t="shared" si="23"/>
        <v>-69.603000000000009</v>
      </c>
      <c r="NY44" s="19">
        <f t="shared" si="23"/>
        <v>-67.968999999999994</v>
      </c>
      <c r="NZ44" s="19">
        <f t="shared" ref="NZ44:QK44" si="24">NZ$25-NZ26</f>
        <v>-68.627999999999986</v>
      </c>
      <c r="OA44" s="19">
        <f t="shared" si="24"/>
        <v>-68.525000000000034</v>
      </c>
      <c r="OB44" s="19">
        <f t="shared" si="24"/>
        <v>-69.51400000000001</v>
      </c>
      <c r="OC44" s="19">
        <f t="shared" si="24"/>
        <v>-69.132000000000005</v>
      </c>
      <c r="OD44" s="19">
        <f t="shared" si="24"/>
        <v>-67.571000000000026</v>
      </c>
      <c r="OE44" s="19">
        <f t="shared" si="24"/>
        <v>-69.152999999999963</v>
      </c>
      <c r="OF44" s="19">
        <f t="shared" si="24"/>
        <v>-69.418999999999983</v>
      </c>
      <c r="OG44" s="19">
        <f t="shared" si="24"/>
        <v>-70.411000000000001</v>
      </c>
      <c r="OH44" s="19">
        <f t="shared" si="24"/>
        <v>-69.77800000000002</v>
      </c>
      <c r="OI44" s="19">
        <f t="shared" si="24"/>
        <v>-68.853000000000009</v>
      </c>
      <c r="OJ44" s="19">
        <f t="shared" si="24"/>
        <v>-70.901999999999987</v>
      </c>
      <c r="OK44" s="19">
        <f t="shared" si="24"/>
        <v>-75.762</v>
      </c>
      <c r="OL44" s="19">
        <f t="shared" si="24"/>
        <v>-78.141999999999996</v>
      </c>
      <c r="OM44" s="19">
        <f t="shared" si="24"/>
        <v>-78.019999999999982</v>
      </c>
      <c r="ON44" s="19">
        <f t="shared" si="24"/>
        <v>-80.024000000000001</v>
      </c>
      <c r="OO44" s="19">
        <f t="shared" si="24"/>
        <v>-79.113</v>
      </c>
      <c r="OP44" s="19">
        <f t="shared" si="24"/>
        <v>-77.281999999999982</v>
      </c>
      <c r="OQ44" s="19">
        <f t="shared" si="24"/>
        <v>-69.45799999999997</v>
      </c>
      <c r="OR44" s="19">
        <f t="shared" si="24"/>
        <v>-69.108000000000004</v>
      </c>
      <c r="OS44" s="19">
        <f t="shared" si="24"/>
        <v>-69.363999999999976</v>
      </c>
      <c r="OT44" s="19">
        <f t="shared" si="24"/>
        <v>-68.649000000000001</v>
      </c>
      <c r="OU44" s="19">
        <f t="shared" si="24"/>
        <v>-67.619000000000028</v>
      </c>
      <c r="OV44" s="19">
        <f t="shared" si="24"/>
        <v>-67.022999999999968</v>
      </c>
      <c r="OW44" s="19">
        <f t="shared" si="24"/>
        <v>-67.893999999999949</v>
      </c>
      <c r="OX44" s="19">
        <f t="shared" si="24"/>
        <v>-68.956999999999994</v>
      </c>
      <c r="OY44" s="19">
        <f t="shared" si="24"/>
        <v>-68.555999999999983</v>
      </c>
      <c r="OZ44" s="19">
        <f t="shared" si="24"/>
        <v>-69.064000000000021</v>
      </c>
      <c r="PA44" s="19">
        <f t="shared" si="24"/>
        <v>-71.274000000000001</v>
      </c>
      <c r="PB44" s="19">
        <f t="shared" si="24"/>
        <v>-72.819000000000017</v>
      </c>
      <c r="PC44" s="19">
        <f t="shared" si="24"/>
        <v>-70.946000000000026</v>
      </c>
      <c r="PD44" s="19">
        <f t="shared" si="24"/>
        <v>-67.706000000000017</v>
      </c>
      <c r="PE44" s="19">
        <f t="shared" si="24"/>
        <v>-67.777999999999963</v>
      </c>
      <c r="PF44" s="19">
        <f t="shared" si="24"/>
        <v>-67.734000000000037</v>
      </c>
      <c r="PG44" s="19">
        <f t="shared" si="24"/>
        <v>-59.826000000000022</v>
      </c>
      <c r="PH44" s="19">
        <f t="shared" si="24"/>
        <v>-57.064999999999998</v>
      </c>
      <c r="PI44" s="19">
        <f t="shared" si="24"/>
        <v>-57.850000000000023</v>
      </c>
      <c r="PJ44" s="19">
        <f t="shared" si="24"/>
        <v>-59.516999999999996</v>
      </c>
      <c r="PK44" s="19">
        <f t="shared" si="24"/>
        <v>-57.953999999999951</v>
      </c>
      <c r="PL44" s="19">
        <f t="shared" si="24"/>
        <v>-54.096000000000004</v>
      </c>
      <c r="PM44" s="19">
        <f t="shared" si="24"/>
        <v>-55.805999999999983</v>
      </c>
      <c r="PN44" s="19">
        <f t="shared" si="24"/>
        <v>-61.789999999999964</v>
      </c>
      <c r="PO44" s="19">
        <f t="shared" si="24"/>
        <v>-64.362000000000023</v>
      </c>
      <c r="PP44" s="19">
        <f t="shared" si="24"/>
        <v>-61.506000000000029</v>
      </c>
      <c r="PQ44" s="19">
        <f t="shared" si="24"/>
        <v>-64.385999999999967</v>
      </c>
      <c r="PR44" s="19">
        <f t="shared" si="24"/>
        <v>-61.567000000000007</v>
      </c>
      <c r="PS44" s="19">
        <f t="shared" si="24"/>
        <v>-62.377999999999986</v>
      </c>
      <c r="PT44" s="19">
        <f t="shared" si="24"/>
        <v>-60.850999999999999</v>
      </c>
      <c r="PU44" s="19">
        <f t="shared" si="24"/>
        <v>-59.430000000000007</v>
      </c>
      <c r="PV44" s="19">
        <f t="shared" si="24"/>
        <v>-58.090999999999951</v>
      </c>
      <c r="PW44" s="19">
        <f t="shared" si="24"/>
        <v>-57.045999999999992</v>
      </c>
      <c r="PX44" s="19">
        <f t="shared" si="24"/>
        <v>-56.488</v>
      </c>
      <c r="PY44" s="19">
        <f t="shared" si="24"/>
        <v>-56.951999999999998</v>
      </c>
      <c r="PZ44" s="19">
        <f t="shared" si="24"/>
        <v>-55.959000000000003</v>
      </c>
      <c r="QA44" s="19">
        <f t="shared" si="24"/>
        <v>-55.717999999999961</v>
      </c>
      <c r="QB44" s="19">
        <f t="shared" si="24"/>
        <v>-53.591999999999985</v>
      </c>
      <c r="QC44" s="19">
        <f t="shared" si="24"/>
        <v>-51.78000000000003</v>
      </c>
      <c r="QD44" s="19">
        <f t="shared" si="24"/>
        <v>-51.620999999999981</v>
      </c>
      <c r="QE44" s="19">
        <f t="shared" si="24"/>
        <v>-51.284000000000049</v>
      </c>
      <c r="QF44" s="19">
        <f t="shared" si="24"/>
        <v>-50.702999999999975</v>
      </c>
      <c r="QG44" s="19">
        <f t="shared" si="24"/>
        <v>-48.880999999999972</v>
      </c>
      <c r="QH44" s="19">
        <f t="shared" si="24"/>
        <v>-47.134999999999991</v>
      </c>
      <c r="QI44" s="19">
        <f t="shared" si="24"/>
        <v>-49.050000000000011</v>
      </c>
      <c r="QJ44" s="19">
        <f t="shared" si="24"/>
        <v>-47.947999999999979</v>
      </c>
      <c r="QK44" s="19">
        <f t="shared" si="24"/>
        <v>-47.146000000000015</v>
      </c>
      <c r="QL44" s="19">
        <f t="shared" ref="QL44:SQ44" si="25">QL$25-QL26</f>
        <v>-47.134000000000015</v>
      </c>
      <c r="QM44" s="19">
        <f t="shared" si="25"/>
        <v>-46.80800000000005</v>
      </c>
      <c r="QN44" s="19">
        <f t="shared" si="25"/>
        <v>-48.646999999999991</v>
      </c>
      <c r="QO44" s="19">
        <f t="shared" si="25"/>
        <v>-45.533000000000015</v>
      </c>
      <c r="QP44" s="19">
        <f t="shared" si="25"/>
        <v>-47.495999999999981</v>
      </c>
      <c r="QQ44" s="19">
        <f t="shared" si="25"/>
        <v>-47.629999999999995</v>
      </c>
      <c r="QR44" s="19">
        <f t="shared" si="25"/>
        <v>-48.473000000000013</v>
      </c>
      <c r="QS44" s="19">
        <f t="shared" si="25"/>
        <v>-48.197000000000003</v>
      </c>
      <c r="QT44" s="19">
        <f t="shared" si="25"/>
        <v>-48.627999999999986</v>
      </c>
      <c r="QU44" s="19">
        <f t="shared" si="25"/>
        <v>-48.643000000000029</v>
      </c>
      <c r="QV44" s="19">
        <f t="shared" si="25"/>
        <v>-50.536000000000001</v>
      </c>
      <c r="QW44" s="19">
        <f t="shared" si="25"/>
        <v>-51.912999999999954</v>
      </c>
      <c r="QX44" s="19">
        <f t="shared" si="25"/>
        <v>-52.151999999999987</v>
      </c>
      <c r="QY44" s="19">
        <f t="shared" si="25"/>
        <v>-49.437999999999988</v>
      </c>
      <c r="QZ44" s="19">
        <f t="shared" si="25"/>
        <v>-47.916999999999973</v>
      </c>
      <c r="RA44" s="19">
        <f t="shared" si="25"/>
        <v>-43.903999999999996</v>
      </c>
      <c r="RB44" s="19">
        <f t="shared" si="25"/>
        <v>-42.408000000000015</v>
      </c>
      <c r="RC44" s="19">
        <f t="shared" si="25"/>
        <v>-42.127999999999986</v>
      </c>
      <c r="RD44" s="19">
        <f t="shared" si="25"/>
        <v>-41.755999999999972</v>
      </c>
      <c r="RE44" s="19">
        <f t="shared" si="25"/>
        <v>-41.999000000000024</v>
      </c>
      <c r="RF44" s="19">
        <f t="shared" si="25"/>
        <v>-41.706000000000017</v>
      </c>
      <c r="RG44" s="19">
        <f t="shared" si="25"/>
        <v>-40.32099999999997</v>
      </c>
      <c r="RH44" s="19">
        <f t="shared" si="25"/>
        <v>-38.912000000000035</v>
      </c>
      <c r="RI44" s="19">
        <f t="shared" si="25"/>
        <v>-39.276999999999987</v>
      </c>
      <c r="RJ44" s="19">
        <f t="shared" si="25"/>
        <v>-36.384999999999991</v>
      </c>
      <c r="RK44" s="19">
        <f t="shared" si="25"/>
        <v>-36.863</v>
      </c>
      <c r="RL44" s="19">
        <f t="shared" si="25"/>
        <v>-33.918000000000006</v>
      </c>
      <c r="RM44" s="19">
        <f t="shared" si="25"/>
        <v>-33.079999999999984</v>
      </c>
      <c r="RN44" s="19">
        <f t="shared" si="25"/>
        <v>-31.300999999999988</v>
      </c>
      <c r="RO44" s="19">
        <f t="shared" si="25"/>
        <v>-30.20799999999997</v>
      </c>
      <c r="RP44" s="19">
        <f t="shared" si="25"/>
        <v>-30.77600000000001</v>
      </c>
      <c r="RQ44" s="19">
        <f t="shared" si="25"/>
        <v>-31.504999999999995</v>
      </c>
      <c r="RR44" s="19">
        <f t="shared" si="25"/>
        <v>-32.26600000000002</v>
      </c>
      <c r="RS44" s="19">
        <f t="shared" si="25"/>
        <v>-31.51400000000001</v>
      </c>
      <c r="RT44" s="19">
        <f t="shared" si="25"/>
        <v>-29.259999999999991</v>
      </c>
      <c r="RU44" s="19">
        <f t="shared" si="25"/>
        <v>-29.799000000000035</v>
      </c>
      <c r="RV44" s="19">
        <f t="shared" si="25"/>
        <v>-29.346000000000004</v>
      </c>
      <c r="RW44" s="19">
        <f t="shared" si="25"/>
        <v>-28.823999999999955</v>
      </c>
      <c r="RX44" s="19">
        <f t="shared" si="25"/>
        <v>-29.145000000000039</v>
      </c>
      <c r="RY44" s="19">
        <f t="shared" si="25"/>
        <v>-29.882000000000005</v>
      </c>
      <c r="RZ44" s="19">
        <f t="shared" si="25"/>
        <v>-26.949999999999989</v>
      </c>
      <c r="SA44" s="19">
        <f t="shared" si="25"/>
        <v>-28.493999999999971</v>
      </c>
      <c r="SB44" s="19">
        <f t="shared" si="25"/>
        <v>-28.242000000000019</v>
      </c>
      <c r="SC44" s="19">
        <f t="shared" si="25"/>
        <v>-29.536000000000001</v>
      </c>
      <c r="SD44" s="19">
        <f t="shared" si="25"/>
        <v>-28.851999999999975</v>
      </c>
      <c r="SE44" s="19">
        <f t="shared" si="25"/>
        <v>-28.540999999999997</v>
      </c>
      <c r="SF44" s="19">
        <f t="shared" si="25"/>
        <v>-24.935000000000002</v>
      </c>
      <c r="SG44" s="19">
        <f t="shared" si="25"/>
        <v>-23.793000000000006</v>
      </c>
      <c r="SH44" s="19">
        <f t="shared" si="25"/>
        <v>-26.809999999999945</v>
      </c>
      <c r="SI44" s="19">
        <f t="shared" si="25"/>
        <v>-26.786999999999978</v>
      </c>
      <c r="SJ44" s="19">
        <f t="shared" si="25"/>
        <v>-25.970999999999947</v>
      </c>
      <c r="SK44" s="19">
        <f t="shared" si="25"/>
        <v>-26.442999999999984</v>
      </c>
      <c r="SL44" s="19">
        <f t="shared" si="25"/>
        <v>-25.467000000000041</v>
      </c>
      <c r="SM44" s="19">
        <f t="shared" si="25"/>
        <v>-25.175000000000011</v>
      </c>
      <c r="SN44" s="19">
        <f t="shared" si="25"/>
        <v>-26.486000000000047</v>
      </c>
      <c r="SO44" s="19">
        <f t="shared" si="25"/>
        <v>-26.134999999999991</v>
      </c>
      <c r="SP44" s="19">
        <f t="shared" si="25"/>
        <v>-25.62299999999999</v>
      </c>
      <c r="SQ44" s="19">
        <f t="shared" si="25"/>
        <v>-27.62299999999999</v>
      </c>
    </row>
    <row r="45" spans="1:516" x14ac:dyDescent="0.25">
      <c r="A45" s="2">
        <f t="shared" ref="A45:A51" si="26">A44+1</f>
        <v>3</v>
      </c>
      <c r="B45" s="12" t="str">
        <f t="shared" si="9"/>
        <v>VW 3 7/8 PERP nc-27</v>
      </c>
      <c r="C45" s="12" t="str">
        <f t="shared" ref="C45:C50" si="27">$B$43&amp;"-"&amp;B45</f>
        <v>VW 3 1/2 PERP nc-30-VW 3 7/8 PERP nc-27</v>
      </c>
      <c r="F45" s="19">
        <f t="shared" ref="F45:BQ45" ca="1" si="28">F$25-F27</f>
        <v>-12.858000000000004</v>
      </c>
      <c r="G45" s="19">
        <f t="shared" si="28"/>
        <v>-14.837999999999965</v>
      </c>
      <c r="H45" s="19">
        <f t="shared" si="28"/>
        <v>-19.074000000000012</v>
      </c>
      <c r="I45" s="19">
        <f t="shared" si="28"/>
        <v>-24.060999999999979</v>
      </c>
      <c r="J45" s="19">
        <f t="shared" si="28"/>
        <v>-26.700999999999965</v>
      </c>
      <c r="K45" s="19">
        <f t="shared" si="28"/>
        <v>-30.125999999999976</v>
      </c>
      <c r="L45" s="19">
        <f t="shared" si="28"/>
        <v>-33.019999999999982</v>
      </c>
      <c r="M45" s="19">
        <f t="shared" si="28"/>
        <v>-35.506000000000029</v>
      </c>
      <c r="N45" s="19">
        <f t="shared" si="28"/>
        <v>-37.331000000000017</v>
      </c>
      <c r="O45" s="19">
        <f t="shared" si="28"/>
        <v>-33.803999999999974</v>
      </c>
      <c r="P45" s="19">
        <f t="shared" si="28"/>
        <v>-29.539999999999964</v>
      </c>
      <c r="Q45" s="19">
        <f t="shared" si="28"/>
        <v>-25.97199999999998</v>
      </c>
      <c r="R45" s="19">
        <f t="shared" si="28"/>
        <v>-20.924999999999955</v>
      </c>
      <c r="S45" s="19">
        <f t="shared" si="28"/>
        <v>-24.45799999999997</v>
      </c>
      <c r="T45" s="19">
        <f t="shared" si="28"/>
        <v>-24.06899999999996</v>
      </c>
      <c r="U45" s="19">
        <f t="shared" si="28"/>
        <v>-24.504000000000019</v>
      </c>
      <c r="V45" s="19">
        <f t="shared" si="28"/>
        <v>-14.227000000000032</v>
      </c>
      <c r="W45" s="19">
        <f t="shared" si="28"/>
        <v>-11.459000000000003</v>
      </c>
      <c r="X45" s="19">
        <f t="shared" si="28"/>
        <v>-12.137999999999977</v>
      </c>
      <c r="Y45" s="19">
        <f t="shared" si="28"/>
        <v>-16.494000000000028</v>
      </c>
      <c r="Z45" s="19">
        <f t="shared" si="28"/>
        <v>-25.874000000000024</v>
      </c>
      <c r="AA45" s="19">
        <f t="shared" si="28"/>
        <v>-31.066000000000031</v>
      </c>
      <c r="AB45" s="19">
        <f t="shared" si="28"/>
        <v>-37.567000000000007</v>
      </c>
      <c r="AC45" s="19">
        <f t="shared" si="28"/>
        <v>-39.215000000000032</v>
      </c>
      <c r="AD45" s="19">
        <f t="shared" si="28"/>
        <v>-40.553999999999974</v>
      </c>
      <c r="AE45" s="19">
        <f t="shared" si="28"/>
        <v>-37.847999999999956</v>
      </c>
      <c r="AF45" s="19">
        <f t="shared" si="28"/>
        <v>-40.396999999999991</v>
      </c>
      <c r="AG45" s="19">
        <f t="shared" si="28"/>
        <v>-46.072000000000003</v>
      </c>
      <c r="AH45" s="19">
        <f t="shared" si="28"/>
        <v>-51.680000000000007</v>
      </c>
      <c r="AI45" s="19">
        <f t="shared" si="28"/>
        <v>-50.27600000000001</v>
      </c>
      <c r="AJ45" s="19">
        <f t="shared" si="28"/>
        <v>-50.225999999999999</v>
      </c>
      <c r="AK45" s="19">
        <f t="shared" si="28"/>
        <v>-52.317000000000007</v>
      </c>
      <c r="AL45" s="19">
        <f t="shared" si="28"/>
        <v>-55.473000000000013</v>
      </c>
      <c r="AM45" s="19">
        <f t="shared" si="28"/>
        <v>-63.093999999999994</v>
      </c>
      <c r="AN45" s="19">
        <f t="shared" si="28"/>
        <v>-66.62299999999999</v>
      </c>
      <c r="AO45" s="19">
        <f t="shared" si="28"/>
        <v>-64.406000000000006</v>
      </c>
      <c r="AP45" s="19">
        <f t="shared" si="28"/>
        <v>-63.738</v>
      </c>
      <c r="AQ45" s="19">
        <f t="shared" si="28"/>
        <v>-64.48599999999999</v>
      </c>
      <c r="AR45" s="19">
        <f t="shared" si="28"/>
        <v>-66.301999999999964</v>
      </c>
      <c r="AS45" s="19">
        <f t="shared" si="28"/>
        <v>-72.451999999999998</v>
      </c>
      <c r="AT45" s="19">
        <f t="shared" si="28"/>
        <v>-68.763000000000034</v>
      </c>
      <c r="AU45" s="19">
        <f t="shared" si="28"/>
        <v>-70.795000000000016</v>
      </c>
      <c r="AV45" s="19">
        <f t="shared" si="28"/>
        <v>-71.942999999999984</v>
      </c>
      <c r="AW45" s="19">
        <f t="shared" si="28"/>
        <v>-73.267000000000053</v>
      </c>
      <c r="AX45" s="19">
        <f t="shared" si="28"/>
        <v>-64.829999999999984</v>
      </c>
      <c r="AY45" s="19">
        <f t="shared" si="28"/>
        <v>-60.102000000000032</v>
      </c>
      <c r="AZ45" s="19">
        <f t="shared" si="28"/>
        <v>-52.344000000000051</v>
      </c>
      <c r="BA45" s="19">
        <f t="shared" si="28"/>
        <v>-50.73399999999998</v>
      </c>
      <c r="BB45" s="19">
        <f t="shared" si="28"/>
        <v>-53.274000000000001</v>
      </c>
      <c r="BC45" s="19">
        <f t="shared" si="28"/>
        <v>-57.028999999999996</v>
      </c>
      <c r="BD45" s="19">
        <f t="shared" si="28"/>
        <v>-63.12299999999999</v>
      </c>
      <c r="BE45" s="19">
        <f t="shared" si="28"/>
        <v>-59.022999999999968</v>
      </c>
      <c r="BF45" s="19">
        <f t="shared" si="28"/>
        <v>-52.986999999999966</v>
      </c>
      <c r="BG45" s="19">
        <f t="shared" si="28"/>
        <v>-40.728000000000009</v>
      </c>
      <c r="BH45" s="19">
        <f t="shared" si="28"/>
        <v>-31.800000000000011</v>
      </c>
      <c r="BI45" s="19">
        <f t="shared" si="28"/>
        <v>-29.540999999999997</v>
      </c>
      <c r="BJ45" s="19">
        <f t="shared" si="28"/>
        <v>-33.425000000000011</v>
      </c>
      <c r="BK45" s="19">
        <f t="shared" si="28"/>
        <v>-54.21999999999997</v>
      </c>
      <c r="BL45" s="19">
        <f t="shared" si="28"/>
        <v>-62.225999999999999</v>
      </c>
      <c r="BM45" s="19">
        <f t="shared" si="28"/>
        <v>-71.418000000000006</v>
      </c>
      <c r="BN45" s="19">
        <f t="shared" si="28"/>
        <v>-97.546000000000049</v>
      </c>
      <c r="BO45" s="19">
        <f t="shared" si="28"/>
        <v>-94.611999999999966</v>
      </c>
      <c r="BP45" s="19">
        <f t="shared" si="28"/>
        <v>-83.680000000000064</v>
      </c>
      <c r="BQ45" s="19">
        <f t="shared" si="28"/>
        <v>-77.530999999999949</v>
      </c>
      <c r="BR45" s="19">
        <f t="shared" ref="BR45:EC45" si="29">BR$25-BR27</f>
        <v>-69.543000000000006</v>
      </c>
      <c r="BS45" s="19">
        <f t="shared" si="29"/>
        <v>-56.073999999999955</v>
      </c>
      <c r="BT45" s="19">
        <f t="shared" si="29"/>
        <v>-48.684000000000083</v>
      </c>
      <c r="BU45" s="19">
        <f t="shared" si="29"/>
        <v>-48.034000000000049</v>
      </c>
      <c r="BV45" s="19">
        <f t="shared" si="29"/>
        <v>-36.484000000000037</v>
      </c>
      <c r="BW45" s="19">
        <f t="shared" si="29"/>
        <v>-32.028999999999996</v>
      </c>
      <c r="BX45" s="19">
        <f t="shared" si="29"/>
        <v>-26.006999999999948</v>
      </c>
      <c r="BY45" s="19">
        <f t="shared" si="29"/>
        <v>1.8910000000000764</v>
      </c>
      <c r="BZ45" s="19">
        <f t="shared" si="29"/>
        <v>-10.812000000000012</v>
      </c>
      <c r="CA45" s="19">
        <f t="shared" si="29"/>
        <v>-14.66700000000003</v>
      </c>
      <c r="CB45" s="19">
        <f t="shared" si="29"/>
        <v>-3.5780000000000882</v>
      </c>
      <c r="CC45" s="19">
        <f t="shared" si="29"/>
        <v>-21.980999999999995</v>
      </c>
      <c r="CD45" s="19">
        <f t="shared" si="29"/>
        <v>-14.485000000000014</v>
      </c>
      <c r="CE45" s="19">
        <f t="shared" si="29"/>
        <v>-12.444999999999993</v>
      </c>
      <c r="CF45" s="19">
        <f t="shared" si="29"/>
        <v>-6.0240000000000009</v>
      </c>
      <c r="CG45" s="19">
        <f t="shared" si="29"/>
        <v>-1.6820000000000164</v>
      </c>
      <c r="CH45" s="19">
        <f t="shared" si="29"/>
        <v>-3.5940000000000509</v>
      </c>
      <c r="CI45" s="19">
        <f t="shared" si="29"/>
        <v>3.8249999999999886</v>
      </c>
      <c r="CJ45" s="19">
        <f t="shared" si="29"/>
        <v>9.8460000000000036</v>
      </c>
      <c r="CK45" s="19">
        <f t="shared" si="29"/>
        <v>15.012999999999977</v>
      </c>
      <c r="CL45" s="19">
        <f t="shared" si="29"/>
        <v>11.903999999999996</v>
      </c>
      <c r="CM45" s="19">
        <f t="shared" si="29"/>
        <v>3.1839999999999691</v>
      </c>
      <c r="CN45" s="19">
        <f t="shared" si="29"/>
        <v>3.2120000000000459</v>
      </c>
      <c r="CO45" s="19">
        <f t="shared" si="29"/>
        <v>1.1809999999999832</v>
      </c>
      <c r="CP45" s="19">
        <f t="shared" si="29"/>
        <v>3.6499999999999773</v>
      </c>
      <c r="CQ45" s="19">
        <f t="shared" si="29"/>
        <v>5.9870000000000232</v>
      </c>
      <c r="CR45" s="19">
        <f t="shared" si="29"/>
        <v>7.5670000000000073</v>
      </c>
      <c r="CS45" s="19">
        <f t="shared" si="29"/>
        <v>11.569999999999993</v>
      </c>
      <c r="CT45" s="19">
        <f t="shared" si="29"/>
        <v>12.074999999999989</v>
      </c>
      <c r="CU45" s="19">
        <f t="shared" si="29"/>
        <v>10.700999999999965</v>
      </c>
      <c r="CV45" s="19">
        <f t="shared" si="29"/>
        <v>11.32099999999997</v>
      </c>
      <c r="CW45" s="19">
        <f t="shared" si="29"/>
        <v>10.920999999999992</v>
      </c>
      <c r="CX45" s="19">
        <f t="shared" si="29"/>
        <v>11.315999999999974</v>
      </c>
      <c r="CY45" s="19">
        <f t="shared" si="29"/>
        <v>11.109000000000037</v>
      </c>
      <c r="CZ45" s="19">
        <f t="shared" si="29"/>
        <v>10.69399999999996</v>
      </c>
      <c r="DA45" s="19">
        <f t="shared" si="29"/>
        <v>7.4010000000000105</v>
      </c>
      <c r="DB45" s="19">
        <f t="shared" si="29"/>
        <v>7.853999999999985</v>
      </c>
      <c r="DC45" s="19">
        <f t="shared" si="29"/>
        <v>7.4189999999999827</v>
      </c>
      <c r="DD45" s="19">
        <f t="shared" si="29"/>
        <v>8.5020000000000095</v>
      </c>
      <c r="DE45" s="19">
        <f t="shared" si="29"/>
        <v>6.2600000000000477</v>
      </c>
      <c r="DF45" s="19">
        <f t="shared" si="29"/>
        <v>5.242999999999995</v>
      </c>
      <c r="DG45" s="19">
        <f t="shared" si="29"/>
        <v>4.7769999999999868</v>
      </c>
      <c r="DH45" s="19">
        <f t="shared" si="29"/>
        <v>4.3449999999999704</v>
      </c>
      <c r="DI45" s="19">
        <f t="shared" si="29"/>
        <v>4.4039999999999964</v>
      </c>
      <c r="DJ45" s="19">
        <f t="shared" si="29"/>
        <v>3.8260000000000218</v>
      </c>
      <c r="DK45" s="19">
        <f t="shared" si="29"/>
        <v>1.6790000000000305</v>
      </c>
      <c r="DL45" s="19">
        <f t="shared" si="29"/>
        <v>1.632000000000005</v>
      </c>
      <c r="DM45" s="19">
        <f t="shared" si="29"/>
        <v>4.02800000000002</v>
      </c>
      <c r="DN45" s="19">
        <f t="shared" si="29"/>
        <v>4.7959999999999923</v>
      </c>
      <c r="DO45" s="19">
        <f t="shared" si="29"/>
        <v>6.4889999999999759</v>
      </c>
      <c r="DP45" s="19">
        <f t="shared" si="29"/>
        <v>6.5980000000000132</v>
      </c>
      <c r="DQ45" s="19">
        <f t="shared" si="29"/>
        <v>7.4330000000000211</v>
      </c>
      <c r="DR45" s="19">
        <f t="shared" si="29"/>
        <v>5.2460000000000377</v>
      </c>
      <c r="DS45" s="19">
        <f t="shared" si="29"/>
        <v>3.4979999999999905</v>
      </c>
      <c r="DT45" s="19">
        <f t="shared" si="29"/>
        <v>1.0230000000000246</v>
      </c>
      <c r="DU45" s="19">
        <f t="shared" si="29"/>
        <v>1.0989999999999895</v>
      </c>
      <c r="DV45" s="19">
        <f t="shared" si="29"/>
        <v>1.3990000000000009</v>
      </c>
      <c r="DW45" s="19">
        <f t="shared" si="29"/>
        <v>2.0680000000000405</v>
      </c>
      <c r="DX45" s="19">
        <f t="shared" si="29"/>
        <v>0.46000000000003638</v>
      </c>
      <c r="DY45" s="19">
        <f t="shared" si="29"/>
        <v>-1.4390000000000214</v>
      </c>
      <c r="DZ45" s="19">
        <f t="shared" si="29"/>
        <v>0.53300000000001546</v>
      </c>
      <c r="EA45" s="19">
        <f t="shared" si="29"/>
        <v>2.1930000000000405</v>
      </c>
      <c r="EB45" s="19">
        <f t="shared" si="29"/>
        <v>3.9900000000000091</v>
      </c>
      <c r="EC45" s="19">
        <f t="shared" si="29"/>
        <v>5.7409999999999854</v>
      </c>
      <c r="ED45" s="19">
        <f t="shared" ref="ED45:GO45" si="30">ED$25-ED27</f>
        <v>4.0000000000000284</v>
      </c>
      <c r="EE45" s="19">
        <f t="shared" si="30"/>
        <v>4.8079999999999927</v>
      </c>
      <c r="EF45" s="19">
        <f t="shared" si="30"/>
        <v>4.6549999999999727</v>
      </c>
      <c r="EG45" s="19">
        <f t="shared" si="30"/>
        <v>4.0169999999999959</v>
      </c>
      <c r="EH45" s="19">
        <f t="shared" si="30"/>
        <v>4.5960000000000036</v>
      </c>
      <c r="EI45" s="19">
        <f t="shared" si="30"/>
        <v>5.3369999999999891</v>
      </c>
      <c r="EJ45" s="19">
        <f t="shared" si="30"/>
        <v>5.6840000000000259</v>
      </c>
      <c r="EK45" s="19">
        <f t="shared" si="30"/>
        <v>5.4710000000000036</v>
      </c>
      <c r="EL45" s="19">
        <f t="shared" si="30"/>
        <v>6.2210000000000036</v>
      </c>
      <c r="EM45" s="19">
        <f t="shared" si="30"/>
        <v>6.1759999999999877</v>
      </c>
      <c r="EN45" s="19">
        <f t="shared" si="30"/>
        <v>6.924000000000035</v>
      </c>
      <c r="EO45" s="19">
        <f t="shared" si="30"/>
        <v>5.4819999999999709</v>
      </c>
      <c r="EP45" s="19">
        <f t="shared" si="30"/>
        <v>6.7049999999999841</v>
      </c>
      <c r="EQ45" s="19">
        <f t="shared" si="30"/>
        <v>7.5680000000000405</v>
      </c>
      <c r="ER45" s="19">
        <f t="shared" si="30"/>
        <v>7.58299999999997</v>
      </c>
      <c r="ES45" s="19">
        <f t="shared" si="30"/>
        <v>5.688000000000045</v>
      </c>
      <c r="ET45" s="19">
        <f t="shared" si="30"/>
        <v>5.6899999999999977</v>
      </c>
      <c r="EU45" s="19">
        <f t="shared" si="30"/>
        <v>5.9189999999999827</v>
      </c>
      <c r="EV45" s="19">
        <f t="shared" si="30"/>
        <v>8.1189999999999714</v>
      </c>
      <c r="EW45" s="19">
        <f t="shared" si="30"/>
        <v>10.643000000000029</v>
      </c>
      <c r="EX45" s="19">
        <f t="shared" si="30"/>
        <v>10.914000000000044</v>
      </c>
      <c r="EY45" s="19">
        <f t="shared" si="30"/>
        <v>11.865000000000009</v>
      </c>
      <c r="EZ45" s="19">
        <f t="shared" si="30"/>
        <v>13.754999999999995</v>
      </c>
      <c r="FA45" s="19">
        <f t="shared" si="30"/>
        <v>14.237000000000023</v>
      </c>
      <c r="FB45" s="19">
        <f t="shared" si="30"/>
        <v>14.080000000000041</v>
      </c>
      <c r="FC45" s="19">
        <f t="shared" si="30"/>
        <v>11.351999999999975</v>
      </c>
      <c r="FD45" s="19">
        <f t="shared" si="30"/>
        <v>9.2189999999999941</v>
      </c>
      <c r="FE45" s="19">
        <f t="shared" si="30"/>
        <v>10.137</v>
      </c>
      <c r="FF45" s="19">
        <f t="shared" si="30"/>
        <v>11.814000000000021</v>
      </c>
      <c r="FG45" s="19">
        <f t="shared" si="30"/>
        <v>12.055000000000007</v>
      </c>
      <c r="FH45" s="19">
        <f t="shared" si="30"/>
        <v>12.450000000000045</v>
      </c>
      <c r="FI45" s="19">
        <f t="shared" si="30"/>
        <v>12.245000000000005</v>
      </c>
      <c r="FJ45" s="19">
        <f t="shared" si="30"/>
        <v>11.783000000000015</v>
      </c>
      <c r="FK45" s="19">
        <f t="shared" si="30"/>
        <v>11.439999999999998</v>
      </c>
      <c r="FL45" s="19">
        <f t="shared" si="30"/>
        <v>12.388000000000034</v>
      </c>
      <c r="FM45" s="19">
        <f t="shared" si="30"/>
        <v>15.534000000000049</v>
      </c>
      <c r="FN45" s="19">
        <f t="shared" si="30"/>
        <v>16.576000000000022</v>
      </c>
      <c r="FO45" s="19">
        <f t="shared" si="30"/>
        <v>15.06899999999996</v>
      </c>
      <c r="FP45" s="19">
        <f t="shared" si="30"/>
        <v>16.925999999999988</v>
      </c>
      <c r="FQ45" s="19">
        <f t="shared" si="30"/>
        <v>14.736999999999966</v>
      </c>
      <c r="FR45" s="19">
        <f t="shared" si="30"/>
        <v>12.731999999999971</v>
      </c>
      <c r="FS45" s="19">
        <f t="shared" si="30"/>
        <v>13.008999999999958</v>
      </c>
      <c r="FT45" s="19">
        <f t="shared" si="30"/>
        <v>12.853000000000009</v>
      </c>
      <c r="FU45" s="19">
        <f t="shared" si="30"/>
        <v>14.581000000000017</v>
      </c>
      <c r="FV45" s="19">
        <f t="shared" si="30"/>
        <v>13.705000000000041</v>
      </c>
      <c r="FW45" s="19">
        <f t="shared" si="30"/>
        <v>13.472999999999956</v>
      </c>
      <c r="FX45" s="19">
        <f t="shared" si="30"/>
        <v>13.40500000000003</v>
      </c>
      <c r="FY45" s="19">
        <f t="shared" si="30"/>
        <v>13.112000000000023</v>
      </c>
      <c r="FZ45" s="19">
        <f t="shared" si="30"/>
        <v>12.168999999999983</v>
      </c>
      <c r="GA45" s="19">
        <f t="shared" si="30"/>
        <v>9.8770000000000095</v>
      </c>
      <c r="GB45" s="19">
        <f t="shared" si="30"/>
        <v>8.2210000000000036</v>
      </c>
      <c r="GC45" s="19">
        <f t="shared" si="30"/>
        <v>10.283000000000015</v>
      </c>
      <c r="GD45" s="19">
        <f t="shared" si="30"/>
        <v>6.1739999999999782</v>
      </c>
      <c r="GE45" s="19">
        <f t="shared" si="30"/>
        <v>4.3220000000000027</v>
      </c>
      <c r="GF45" s="19">
        <f t="shared" si="30"/>
        <v>4.9189999999999827</v>
      </c>
      <c r="GG45" s="19">
        <f t="shared" si="30"/>
        <v>3.3140000000000214</v>
      </c>
      <c r="GH45" s="19">
        <f t="shared" si="30"/>
        <v>3.924000000000035</v>
      </c>
      <c r="GI45" s="19">
        <f t="shared" si="30"/>
        <v>4.0320000000000391</v>
      </c>
      <c r="GJ45" s="19">
        <f t="shared" si="30"/>
        <v>5.3429999999999609</v>
      </c>
      <c r="GK45" s="19">
        <f t="shared" si="30"/>
        <v>6.8849999999999909</v>
      </c>
      <c r="GL45" s="19">
        <f t="shared" si="30"/>
        <v>6.7789999999999964</v>
      </c>
      <c r="GM45" s="19">
        <f t="shared" si="30"/>
        <v>7.3390000000000555</v>
      </c>
      <c r="GN45" s="19">
        <f t="shared" si="30"/>
        <v>8.2610000000000241</v>
      </c>
      <c r="GO45" s="19">
        <f t="shared" si="30"/>
        <v>9.8819999999999482</v>
      </c>
      <c r="GP45" s="19">
        <f t="shared" ref="GP45:JA45" si="31">GP$25-GP27</f>
        <v>9.2539999999999623</v>
      </c>
      <c r="GQ45" s="19">
        <f t="shared" si="31"/>
        <v>9.4440000000000168</v>
      </c>
      <c r="GR45" s="19">
        <f t="shared" si="31"/>
        <v>10.060000000000002</v>
      </c>
      <c r="GS45" s="19">
        <f t="shared" si="31"/>
        <v>8.714999999999975</v>
      </c>
      <c r="GT45" s="19">
        <f t="shared" si="31"/>
        <v>7.5249999999999773</v>
      </c>
      <c r="GU45" s="19">
        <f t="shared" si="31"/>
        <v>5.4379999999999882</v>
      </c>
      <c r="GV45" s="19">
        <f t="shared" si="31"/>
        <v>2.8760000000000332</v>
      </c>
      <c r="GW45" s="19">
        <f t="shared" si="31"/>
        <v>-1.0480000000000018</v>
      </c>
      <c r="GX45" s="19">
        <f t="shared" si="31"/>
        <v>-2.0670000000000073</v>
      </c>
      <c r="GY45" s="19">
        <f t="shared" si="31"/>
        <v>-4.0389999999999873</v>
      </c>
      <c r="GZ45" s="19">
        <f t="shared" si="31"/>
        <v>-6.1870000000000118</v>
      </c>
      <c r="HA45" s="19">
        <f t="shared" si="31"/>
        <v>-7.2459999999999809</v>
      </c>
      <c r="HB45" s="19">
        <f t="shared" si="31"/>
        <v>-7.5179999999999723</v>
      </c>
      <c r="HC45" s="19">
        <f t="shared" si="31"/>
        <v>-15.283999999999992</v>
      </c>
      <c r="HD45" s="19">
        <f t="shared" si="31"/>
        <v>-15.34899999999999</v>
      </c>
      <c r="HE45" s="19">
        <f t="shared" si="31"/>
        <v>-14.800999999999988</v>
      </c>
      <c r="HF45" s="19">
        <f t="shared" si="31"/>
        <v>-12.645999999999958</v>
      </c>
      <c r="HG45" s="19">
        <f t="shared" si="31"/>
        <v>-15.253999999999962</v>
      </c>
      <c r="HH45" s="19">
        <f t="shared" si="31"/>
        <v>-15.182000000000016</v>
      </c>
      <c r="HI45" s="19">
        <f t="shared" si="31"/>
        <v>-15.379999999999995</v>
      </c>
      <c r="HJ45" s="19">
        <f t="shared" si="31"/>
        <v>-17.307999999999993</v>
      </c>
      <c r="HK45" s="19">
        <f t="shared" si="31"/>
        <v>-16.37299999999999</v>
      </c>
      <c r="HL45" s="19">
        <f t="shared" si="31"/>
        <v>-16.850999999999999</v>
      </c>
      <c r="HM45" s="19">
        <f t="shared" si="31"/>
        <v>-15.017999999999972</v>
      </c>
      <c r="HN45" s="19">
        <f t="shared" si="31"/>
        <v>-15.884999999999991</v>
      </c>
      <c r="HO45" s="19">
        <f t="shared" si="31"/>
        <v>-15.904000000000053</v>
      </c>
      <c r="HP45" s="19">
        <f t="shared" si="31"/>
        <v>-15.829000000000008</v>
      </c>
      <c r="HQ45" s="19">
        <f t="shared" si="31"/>
        <v>-13.343999999999994</v>
      </c>
      <c r="HR45" s="19">
        <f t="shared" si="31"/>
        <v>-8.4390000000000214</v>
      </c>
      <c r="HS45" s="19">
        <f t="shared" si="31"/>
        <v>-10.54000000000002</v>
      </c>
      <c r="HT45" s="19">
        <f t="shared" si="31"/>
        <v>-11.387999999999977</v>
      </c>
      <c r="HU45" s="19">
        <f t="shared" si="31"/>
        <v>-10.14100000000002</v>
      </c>
      <c r="HV45" s="19">
        <f t="shared" si="31"/>
        <v>-8.75</v>
      </c>
      <c r="HW45" s="19">
        <f t="shared" si="31"/>
        <v>-6.2729999999999677</v>
      </c>
      <c r="HX45" s="19">
        <f t="shared" si="31"/>
        <v>-9.0589999999999691</v>
      </c>
      <c r="HY45" s="19">
        <f t="shared" si="31"/>
        <v>-5.25</v>
      </c>
      <c r="HZ45" s="19">
        <f t="shared" si="31"/>
        <v>-0.42699999999996407</v>
      </c>
      <c r="IA45" s="19">
        <f t="shared" si="31"/>
        <v>1.6940000000000168</v>
      </c>
      <c r="IB45" s="19">
        <f t="shared" si="31"/>
        <v>4.7939999999999827</v>
      </c>
      <c r="IC45" s="19">
        <f t="shared" si="31"/>
        <v>5.867999999999995</v>
      </c>
      <c r="ID45" s="19">
        <f t="shared" si="31"/>
        <v>6.6120000000000232</v>
      </c>
      <c r="IE45" s="19">
        <f t="shared" si="31"/>
        <v>7.8519999999999754</v>
      </c>
      <c r="IF45" s="19">
        <f t="shared" si="31"/>
        <v>8.7860000000000014</v>
      </c>
      <c r="IG45" s="19">
        <f t="shared" si="31"/>
        <v>7.6399999999999864</v>
      </c>
      <c r="IH45" s="19">
        <f t="shared" si="31"/>
        <v>8.7280000000000086</v>
      </c>
      <c r="II45" s="19">
        <f t="shared" si="31"/>
        <v>9.5840000000000032</v>
      </c>
      <c r="IJ45" s="19">
        <f t="shared" si="31"/>
        <v>9.2139999999999986</v>
      </c>
      <c r="IK45" s="19">
        <f t="shared" si="31"/>
        <v>8.8559999999999945</v>
      </c>
      <c r="IL45" s="19">
        <f t="shared" si="31"/>
        <v>1.7839999999999918</v>
      </c>
      <c r="IM45" s="19">
        <f t="shared" si="31"/>
        <v>0.3779999999999859</v>
      </c>
      <c r="IN45" s="19">
        <f t="shared" si="31"/>
        <v>0.54099999999999682</v>
      </c>
      <c r="IO45" s="19">
        <f t="shared" si="31"/>
        <v>0.71199999999998909</v>
      </c>
      <c r="IP45" s="19">
        <f t="shared" si="31"/>
        <v>2.0229999999999677</v>
      </c>
      <c r="IQ45" s="19">
        <f t="shared" si="31"/>
        <v>3.6970000000000027</v>
      </c>
      <c r="IR45" s="19">
        <f t="shared" si="31"/>
        <v>3.8559999999999945</v>
      </c>
      <c r="IS45" s="19">
        <f t="shared" si="31"/>
        <v>1.9490000000000123</v>
      </c>
      <c r="IT45" s="19">
        <f t="shared" si="31"/>
        <v>-0.19499999999999318</v>
      </c>
      <c r="IU45" s="19">
        <f t="shared" si="31"/>
        <v>0.17099999999999227</v>
      </c>
      <c r="IV45" s="19">
        <f t="shared" si="31"/>
        <v>0.10500000000001819</v>
      </c>
      <c r="IW45" s="19">
        <f t="shared" si="31"/>
        <v>0.95499999999998408</v>
      </c>
      <c r="IX45" s="19">
        <f t="shared" si="31"/>
        <v>4.2930000000000064</v>
      </c>
      <c r="IY45" s="19">
        <f t="shared" si="31"/>
        <v>2.9799999999999613</v>
      </c>
      <c r="IZ45" s="19">
        <f t="shared" si="31"/>
        <v>2.5629999999999882</v>
      </c>
      <c r="JA45" s="19">
        <f t="shared" si="31"/>
        <v>-4.8930000000000291</v>
      </c>
      <c r="JB45" s="19">
        <f t="shared" ref="JB45:LM45" si="32">JB$25-JB27</f>
        <v>-5.7830000000000155</v>
      </c>
      <c r="JC45" s="19">
        <f t="shared" si="32"/>
        <v>-6.1730000000000018</v>
      </c>
      <c r="JD45" s="19">
        <f t="shared" si="32"/>
        <v>-10.887</v>
      </c>
      <c r="JE45" s="19">
        <f t="shared" si="32"/>
        <v>-10.295000000000016</v>
      </c>
      <c r="JF45" s="19">
        <f t="shared" si="32"/>
        <v>-9.9379999999999882</v>
      </c>
      <c r="JG45" s="19">
        <f t="shared" si="32"/>
        <v>-6.1899999999999977</v>
      </c>
      <c r="JH45" s="19">
        <f t="shared" si="32"/>
        <v>-7.7799999999999727</v>
      </c>
      <c r="JI45" s="19">
        <f t="shared" si="32"/>
        <v>-9.0989999999999895</v>
      </c>
      <c r="JJ45" s="19">
        <f t="shared" si="32"/>
        <v>-8.9990000000000236</v>
      </c>
      <c r="JK45" s="19">
        <f t="shared" si="32"/>
        <v>-9.9160000000000537</v>
      </c>
      <c r="JL45" s="19">
        <f t="shared" si="32"/>
        <v>-14.882999999999981</v>
      </c>
      <c r="JM45" s="19">
        <f t="shared" si="32"/>
        <v>-21.248999999999967</v>
      </c>
      <c r="JN45" s="19">
        <f t="shared" si="32"/>
        <v>-20.314000000000021</v>
      </c>
      <c r="JO45" s="19">
        <f t="shared" si="32"/>
        <v>-20.619000000000028</v>
      </c>
      <c r="JP45" s="19">
        <f t="shared" si="32"/>
        <v>-23.067999999999984</v>
      </c>
      <c r="JQ45" s="19">
        <f t="shared" si="32"/>
        <v>-21.182999999999993</v>
      </c>
      <c r="JR45" s="19">
        <f t="shared" si="32"/>
        <v>-21.204999999999984</v>
      </c>
      <c r="JS45" s="19">
        <f t="shared" si="32"/>
        <v>-21.620999999999981</v>
      </c>
      <c r="JT45" s="19">
        <f t="shared" si="32"/>
        <v>-22.034000000000049</v>
      </c>
      <c r="JU45" s="19">
        <f t="shared" si="32"/>
        <v>-22.694999999999993</v>
      </c>
      <c r="JV45" s="19">
        <f t="shared" si="32"/>
        <v>-23.340999999999951</v>
      </c>
      <c r="JW45" s="19">
        <f t="shared" si="32"/>
        <v>-29.12299999999999</v>
      </c>
      <c r="JX45" s="19">
        <f t="shared" si="32"/>
        <v>-29.83299999999997</v>
      </c>
      <c r="JY45" s="19">
        <f t="shared" si="32"/>
        <v>-29.075999999999965</v>
      </c>
      <c r="JZ45" s="19">
        <f t="shared" si="32"/>
        <v>-29.336999999999989</v>
      </c>
      <c r="KA45" s="19">
        <f t="shared" si="32"/>
        <v>-30.171999999999969</v>
      </c>
      <c r="KB45" s="19">
        <f t="shared" si="32"/>
        <v>-33.392999999999972</v>
      </c>
      <c r="KC45" s="19">
        <f t="shared" si="32"/>
        <v>-34.466000000000008</v>
      </c>
      <c r="KD45" s="19">
        <f t="shared" si="32"/>
        <v>-34.331000000000017</v>
      </c>
      <c r="KE45" s="19">
        <f t="shared" si="32"/>
        <v>-32.349000000000046</v>
      </c>
      <c r="KF45" s="19">
        <f t="shared" si="32"/>
        <v>-31.363</v>
      </c>
      <c r="KG45" s="19">
        <f t="shared" si="32"/>
        <v>-29.829000000000008</v>
      </c>
      <c r="KH45" s="19">
        <f t="shared" si="32"/>
        <v>-30.841999999999985</v>
      </c>
      <c r="KI45" s="19">
        <f t="shared" si="32"/>
        <v>-32.172000000000025</v>
      </c>
      <c r="KJ45" s="19">
        <f t="shared" si="32"/>
        <v>-34.106999999999971</v>
      </c>
      <c r="KK45" s="19">
        <f t="shared" si="32"/>
        <v>-38.449000000000012</v>
      </c>
      <c r="KL45" s="19">
        <f t="shared" si="32"/>
        <v>-39.603999999999985</v>
      </c>
      <c r="KM45" s="19">
        <f t="shared" si="32"/>
        <v>-43.365000000000009</v>
      </c>
      <c r="KN45" s="19">
        <f t="shared" si="32"/>
        <v>-46.201999999999998</v>
      </c>
      <c r="KO45" s="19">
        <f t="shared" si="32"/>
        <v>-51.190999999999974</v>
      </c>
      <c r="KP45" s="19">
        <f t="shared" si="32"/>
        <v>-48.701000000000022</v>
      </c>
      <c r="KQ45" s="19">
        <f t="shared" si="32"/>
        <v>-50.138000000000034</v>
      </c>
      <c r="KR45" s="19">
        <f t="shared" si="32"/>
        <v>-51.074999999999989</v>
      </c>
      <c r="KS45" s="19">
        <f t="shared" si="32"/>
        <v>-52.169999999999959</v>
      </c>
      <c r="KT45" s="19">
        <f t="shared" si="32"/>
        <v>-56.760999999999967</v>
      </c>
      <c r="KU45" s="19">
        <f t="shared" si="32"/>
        <v>-56.944000000000017</v>
      </c>
      <c r="KV45" s="19">
        <f t="shared" si="32"/>
        <v>-58.76600000000002</v>
      </c>
      <c r="KW45" s="19">
        <f t="shared" si="32"/>
        <v>-58.489000000000033</v>
      </c>
      <c r="KX45" s="19">
        <f t="shared" si="32"/>
        <v>-60.312000000000012</v>
      </c>
      <c r="KY45" s="19">
        <f t="shared" si="32"/>
        <v>-65.763999999999953</v>
      </c>
      <c r="KZ45" s="19">
        <f t="shared" si="32"/>
        <v>-64.885000000000048</v>
      </c>
      <c r="LA45" s="19">
        <f t="shared" si="32"/>
        <v>-65.774000000000001</v>
      </c>
      <c r="LB45" s="19">
        <f t="shared" si="32"/>
        <v>-66.124000000000024</v>
      </c>
      <c r="LC45" s="19">
        <f t="shared" si="32"/>
        <v>-66.531000000000006</v>
      </c>
      <c r="LD45" s="19">
        <f t="shared" si="32"/>
        <v>-68.516999999999996</v>
      </c>
      <c r="LE45" s="19">
        <f t="shared" si="32"/>
        <v>-68.69</v>
      </c>
      <c r="LF45" s="19">
        <f t="shared" si="32"/>
        <v>-67.955000000000041</v>
      </c>
      <c r="LG45" s="19">
        <f t="shared" si="32"/>
        <v>-69.636000000000024</v>
      </c>
      <c r="LH45" s="19">
        <f t="shared" si="32"/>
        <v>-71.053999999999974</v>
      </c>
      <c r="LI45" s="19">
        <f t="shared" si="32"/>
        <v>-70.178999999999974</v>
      </c>
      <c r="LJ45" s="19">
        <f t="shared" si="32"/>
        <v>-69.023000000000025</v>
      </c>
      <c r="LK45" s="19">
        <f t="shared" si="32"/>
        <v>-69.317000000000007</v>
      </c>
      <c r="LL45" s="19">
        <f t="shared" si="32"/>
        <v>-68.552999999999997</v>
      </c>
      <c r="LM45" s="19">
        <f t="shared" si="32"/>
        <v>-67.205000000000041</v>
      </c>
      <c r="LN45" s="19">
        <f t="shared" ref="LN45:NY45" si="33">LN$25-LN27</f>
        <v>-62.437999999999988</v>
      </c>
      <c r="LO45" s="19">
        <f t="shared" si="33"/>
        <v>-60.725999999999999</v>
      </c>
      <c r="LP45" s="19">
        <f t="shared" si="33"/>
        <v>-56.687999999999988</v>
      </c>
      <c r="LQ45" s="19">
        <f t="shared" si="33"/>
        <v>-55.31</v>
      </c>
      <c r="LR45" s="19">
        <f t="shared" si="33"/>
        <v>-57.261000000000024</v>
      </c>
      <c r="LS45" s="19">
        <f t="shared" si="33"/>
        <v>-56.698999999999955</v>
      </c>
      <c r="LT45" s="19">
        <f t="shared" si="33"/>
        <v>-57.899000000000001</v>
      </c>
      <c r="LU45" s="19">
        <f t="shared" si="33"/>
        <v>-53.639999999999986</v>
      </c>
      <c r="LV45" s="19">
        <f t="shared" si="33"/>
        <v>-48.946000000000026</v>
      </c>
      <c r="LW45" s="19">
        <f t="shared" si="33"/>
        <v>-48.482000000000028</v>
      </c>
      <c r="LX45" s="19">
        <f t="shared" si="33"/>
        <v>-51.76600000000002</v>
      </c>
      <c r="LY45" s="19">
        <f t="shared" si="33"/>
        <v>-48.954000000000008</v>
      </c>
      <c r="LZ45" s="19">
        <f t="shared" si="33"/>
        <v>-54.490000000000009</v>
      </c>
      <c r="MA45" s="19">
        <f t="shared" si="33"/>
        <v>-59.685999999999979</v>
      </c>
      <c r="MB45" s="19">
        <f t="shared" si="33"/>
        <v>-61.938000000000045</v>
      </c>
      <c r="MC45" s="19">
        <f t="shared" si="33"/>
        <v>-63.36099999999999</v>
      </c>
      <c r="MD45" s="19">
        <f t="shared" si="33"/>
        <v>-63.04400000000004</v>
      </c>
      <c r="ME45" s="19">
        <f t="shared" si="33"/>
        <v>-60.885999999999967</v>
      </c>
      <c r="MF45" s="19">
        <f t="shared" si="33"/>
        <v>-59.145000000000039</v>
      </c>
      <c r="MG45" s="19">
        <f t="shared" si="33"/>
        <v>-60.26400000000001</v>
      </c>
      <c r="MH45" s="19">
        <f t="shared" si="33"/>
        <v>-60.218999999999994</v>
      </c>
      <c r="MI45" s="19">
        <f t="shared" si="33"/>
        <v>-58.343000000000018</v>
      </c>
      <c r="MJ45" s="19">
        <f t="shared" si="33"/>
        <v>-54.64100000000002</v>
      </c>
      <c r="MK45" s="19">
        <f t="shared" si="33"/>
        <v>-62.54000000000002</v>
      </c>
      <c r="ML45" s="19">
        <f t="shared" si="33"/>
        <v>-65.57000000000005</v>
      </c>
      <c r="MM45" s="19">
        <f t="shared" si="33"/>
        <v>-68.514999999999986</v>
      </c>
      <c r="MN45" s="19">
        <f t="shared" si="33"/>
        <v>-69.09899999999999</v>
      </c>
      <c r="MO45" s="19">
        <f t="shared" si="33"/>
        <v>-70.105000000000018</v>
      </c>
      <c r="MP45" s="19">
        <f t="shared" si="33"/>
        <v>-68.024000000000001</v>
      </c>
      <c r="MQ45" s="19">
        <f t="shared" si="33"/>
        <v>-71.922000000000025</v>
      </c>
      <c r="MR45" s="19">
        <f t="shared" si="33"/>
        <v>-72.565999999999974</v>
      </c>
      <c r="MS45" s="19">
        <f t="shared" si="33"/>
        <v>-70.420000000000016</v>
      </c>
      <c r="MT45" s="19">
        <f t="shared" si="33"/>
        <v>-70.626999999999953</v>
      </c>
      <c r="MU45" s="19">
        <f t="shared" si="33"/>
        <v>-74.137</v>
      </c>
      <c r="MV45" s="19">
        <f t="shared" si="33"/>
        <v>-82.001000000000033</v>
      </c>
      <c r="MW45" s="19">
        <f t="shared" si="33"/>
        <v>-84.641999999999996</v>
      </c>
      <c r="MX45" s="19">
        <f t="shared" si="33"/>
        <v>-79.277999999999963</v>
      </c>
      <c r="MY45" s="19">
        <f t="shared" si="33"/>
        <v>-73.432999999999993</v>
      </c>
      <c r="MZ45" s="19">
        <f t="shared" si="33"/>
        <v>-72.113</v>
      </c>
      <c r="NA45" s="19">
        <f t="shared" si="33"/>
        <v>-72.214999999999975</v>
      </c>
      <c r="NB45" s="19">
        <f t="shared" si="33"/>
        <v>-74.600000000000023</v>
      </c>
      <c r="NC45" s="19">
        <f t="shared" si="33"/>
        <v>-71.84499999999997</v>
      </c>
      <c r="ND45" s="19">
        <f t="shared" si="33"/>
        <v>-73.72199999999998</v>
      </c>
      <c r="NE45" s="19">
        <f t="shared" si="33"/>
        <v>-69.599999999999966</v>
      </c>
      <c r="NF45" s="19">
        <f t="shared" si="33"/>
        <v>-68.000999999999976</v>
      </c>
      <c r="NG45" s="19">
        <f t="shared" si="33"/>
        <v>-65.590000000000032</v>
      </c>
      <c r="NH45" s="19">
        <f t="shared" si="33"/>
        <v>-67.11099999999999</v>
      </c>
      <c r="NI45" s="19">
        <f t="shared" si="33"/>
        <v>-66.567000000000007</v>
      </c>
      <c r="NJ45" s="19">
        <f t="shared" si="33"/>
        <v>-65.541999999999973</v>
      </c>
      <c r="NK45" s="19">
        <f t="shared" si="33"/>
        <v>-63.710999999999956</v>
      </c>
      <c r="NL45" s="19">
        <f t="shared" si="33"/>
        <v>-64.897999999999968</v>
      </c>
      <c r="NM45" s="19">
        <f t="shared" si="33"/>
        <v>-70.755999999999972</v>
      </c>
      <c r="NN45" s="19">
        <f t="shared" si="33"/>
        <v>-69.31899999999996</v>
      </c>
      <c r="NO45" s="19">
        <f t="shared" si="33"/>
        <v>-72.350000000000023</v>
      </c>
      <c r="NP45" s="19">
        <f t="shared" si="33"/>
        <v>-72.158000000000015</v>
      </c>
      <c r="NQ45" s="19">
        <f t="shared" si="33"/>
        <v>-71.663999999999987</v>
      </c>
      <c r="NR45" s="19">
        <f t="shared" si="33"/>
        <v>-71.843999999999994</v>
      </c>
      <c r="NS45" s="19">
        <f t="shared" si="33"/>
        <v>-70.834000000000003</v>
      </c>
      <c r="NT45" s="19">
        <f t="shared" si="33"/>
        <v>-72.765999999999963</v>
      </c>
      <c r="NU45" s="19">
        <f t="shared" si="33"/>
        <v>-70.721000000000004</v>
      </c>
      <c r="NV45" s="19">
        <f t="shared" si="33"/>
        <v>-72.26400000000001</v>
      </c>
      <c r="NW45" s="19">
        <f t="shared" si="33"/>
        <v>-70.874000000000024</v>
      </c>
      <c r="NX45" s="19">
        <f t="shared" si="33"/>
        <v>-69.423000000000002</v>
      </c>
      <c r="NY45" s="19">
        <f t="shared" si="33"/>
        <v>-67.067000000000007</v>
      </c>
      <c r="NZ45" s="19">
        <f t="shared" ref="NZ45:QK45" si="34">NZ$25-NZ27</f>
        <v>-67.355000000000018</v>
      </c>
      <c r="OA45" s="19">
        <f t="shared" si="34"/>
        <v>-67.864000000000033</v>
      </c>
      <c r="OB45" s="19">
        <f t="shared" si="34"/>
        <v>-68.690999999999974</v>
      </c>
      <c r="OC45" s="19">
        <f t="shared" si="34"/>
        <v>-67.869000000000028</v>
      </c>
      <c r="OD45" s="19">
        <f t="shared" si="34"/>
        <v>-64.40300000000002</v>
      </c>
      <c r="OE45" s="19">
        <f t="shared" si="34"/>
        <v>-64.676999999999964</v>
      </c>
      <c r="OF45" s="19">
        <f t="shared" si="34"/>
        <v>-64.906000000000006</v>
      </c>
      <c r="OG45" s="19">
        <f t="shared" si="34"/>
        <v>-64.61099999999999</v>
      </c>
      <c r="OH45" s="19">
        <f t="shared" si="34"/>
        <v>-63.691000000000031</v>
      </c>
      <c r="OI45" s="19">
        <f t="shared" si="34"/>
        <v>-62.552999999999997</v>
      </c>
      <c r="OJ45" s="19">
        <f t="shared" si="34"/>
        <v>-64.117999999999995</v>
      </c>
      <c r="OK45" s="19">
        <f t="shared" si="34"/>
        <v>-64.150000000000034</v>
      </c>
      <c r="OL45" s="19">
        <f t="shared" si="34"/>
        <v>-64.262</v>
      </c>
      <c r="OM45" s="19">
        <f t="shared" si="34"/>
        <v>-63.447000000000003</v>
      </c>
      <c r="ON45" s="19">
        <f t="shared" si="34"/>
        <v>-61.293000000000006</v>
      </c>
      <c r="OO45" s="19">
        <f t="shared" si="34"/>
        <v>-59.146000000000015</v>
      </c>
      <c r="OP45" s="19">
        <f t="shared" si="34"/>
        <v>-57.846000000000004</v>
      </c>
      <c r="OQ45" s="19">
        <f t="shared" si="34"/>
        <v>-54.759000000000015</v>
      </c>
      <c r="OR45" s="19">
        <f t="shared" si="34"/>
        <v>-55.708000000000027</v>
      </c>
      <c r="OS45" s="19">
        <f t="shared" si="34"/>
        <v>-54.726999999999975</v>
      </c>
      <c r="OT45" s="19">
        <f t="shared" si="34"/>
        <v>-55.524000000000001</v>
      </c>
      <c r="OU45" s="19">
        <f t="shared" si="34"/>
        <v>-54.354000000000042</v>
      </c>
      <c r="OV45" s="19">
        <f t="shared" si="34"/>
        <v>-53.015999999999963</v>
      </c>
      <c r="OW45" s="19">
        <f t="shared" si="34"/>
        <v>-53.891999999999996</v>
      </c>
      <c r="OX45" s="19">
        <f t="shared" si="34"/>
        <v>-55.564000000000021</v>
      </c>
      <c r="OY45" s="19">
        <f t="shared" si="34"/>
        <v>-55.808999999999969</v>
      </c>
      <c r="OZ45" s="19">
        <f t="shared" si="34"/>
        <v>-54.29200000000003</v>
      </c>
      <c r="PA45" s="19">
        <f t="shared" si="34"/>
        <v>-50.456000000000017</v>
      </c>
      <c r="PB45" s="19">
        <f t="shared" si="34"/>
        <v>-50.449000000000012</v>
      </c>
      <c r="PC45" s="19">
        <f t="shared" si="34"/>
        <v>-50.059000000000026</v>
      </c>
      <c r="PD45" s="19">
        <f t="shared" si="34"/>
        <v>-47.713000000000022</v>
      </c>
      <c r="PE45" s="19">
        <f t="shared" si="34"/>
        <v>-46.266999999999996</v>
      </c>
      <c r="PF45" s="19">
        <f t="shared" si="34"/>
        <v>-45.63900000000001</v>
      </c>
      <c r="PG45" s="19">
        <f t="shared" si="34"/>
        <v>-39.716999999999985</v>
      </c>
      <c r="PH45" s="19">
        <f t="shared" si="34"/>
        <v>-36.451999999999998</v>
      </c>
      <c r="PI45" s="19">
        <f t="shared" si="34"/>
        <v>-37.932999999999993</v>
      </c>
      <c r="PJ45" s="19">
        <f t="shared" si="34"/>
        <v>-40.396000000000015</v>
      </c>
      <c r="PK45" s="19">
        <f t="shared" si="34"/>
        <v>-41.199999999999989</v>
      </c>
      <c r="PL45" s="19">
        <f t="shared" si="34"/>
        <v>-38.704000000000008</v>
      </c>
      <c r="PM45" s="19">
        <f t="shared" si="34"/>
        <v>-39.55699999999996</v>
      </c>
      <c r="PN45" s="19">
        <f t="shared" si="34"/>
        <v>-41.058999999999969</v>
      </c>
      <c r="PO45" s="19">
        <f t="shared" si="34"/>
        <v>-41.02800000000002</v>
      </c>
      <c r="PP45" s="19">
        <f t="shared" si="34"/>
        <v>-51.456000000000017</v>
      </c>
      <c r="PQ45" s="19">
        <f t="shared" si="34"/>
        <v>-42.281999999999982</v>
      </c>
      <c r="PR45" s="19">
        <f t="shared" si="34"/>
        <v>-44.398000000000025</v>
      </c>
      <c r="PS45" s="19">
        <f t="shared" si="34"/>
        <v>-46.56699999999995</v>
      </c>
      <c r="PT45" s="19">
        <f t="shared" si="34"/>
        <v>-45.62700000000001</v>
      </c>
      <c r="PU45" s="19">
        <f t="shared" si="34"/>
        <v>-46.899000000000001</v>
      </c>
      <c r="PV45" s="19">
        <f t="shared" si="34"/>
        <v>-44.843999999999994</v>
      </c>
      <c r="PW45" s="19">
        <f t="shared" si="34"/>
        <v>-46.81</v>
      </c>
      <c r="PX45" s="19">
        <f t="shared" si="34"/>
        <v>-45.206999999999994</v>
      </c>
      <c r="PY45" s="19">
        <f t="shared" si="34"/>
        <v>-45.289000000000044</v>
      </c>
      <c r="PZ45" s="19">
        <f t="shared" si="34"/>
        <v>-40.793000000000006</v>
      </c>
      <c r="QA45" s="19">
        <f t="shared" si="34"/>
        <v>-40.697999999999979</v>
      </c>
      <c r="QB45" s="19">
        <f t="shared" si="34"/>
        <v>-38.769000000000005</v>
      </c>
      <c r="QC45" s="19">
        <f t="shared" si="34"/>
        <v>-38.153999999999996</v>
      </c>
      <c r="QD45" s="19">
        <f t="shared" si="34"/>
        <v>-39.010999999999967</v>
      </c>
      <c r="QE45" s="19">
        <f t="shared" si="34"/>
        <v>-37.772000000000048</v>
      </c>
      <c r="QF45" s="19">
        <f t="shared" si="34"/>
        <v>-36.819999999999993</v>
      </c>
      <c r="QG45" s="19">
        <f t="shared" si="34"/>
        <v>-34.245000000000005</v>
      </c>
      <c r="QH45" s="19">
        <f t="shared" si="34"/>
        <v>-33.419999999999959</v>
      </c>
      <c r="QI45" s="19">
        <f t="shared" si="34"/>
        <v>-33.66700000000003</v>
      </c>
      <c r="QJ45" s="19">
        <f t="shared" si="34"/>
        <v>-31.146999999999991</v>
      </c>
      <c r="QK45" s="19">
        <f t="shared" si="34"/>
        <v>-28.860000000000014</v>
      </c>
      <c r="QL45" s="19">
        <f t="shared" ref="QL45:SQ45" si="35">QL$25-QL27</f>
        <v>-28.023000000000025</v>
      </c>
      <c r="QM45" s="19">
        <f t="shared" si="35"/>
        <v>-27.561000000000035</v>
      </c>
      <c r="QN45" s="19">
        <f t="shared" si="35"/>
        <v>-27.702999999999975</v>
      </c>
      <c r="QO45" s="19">
        <f t="shared" si="35"/>
        <v>-25.305000000000007</v>
      </c>
      <c r="QP45" s="19">
        <f t="shared" si="35"/>
        <v>-24.886000000000024</v>
      </c>
      <c r="QQ45" s="19">
        <f t="shared" si="35"/>
        <v>-24.618999999999971</v>
      </c>
      <c r="QR45" s="19">
        <f t="shared" si="35"/>
        <v>-25.797000000000025</v>
      </c>
      <c r="QS45" s="19">
        <f t="shared" si="35"/>
        <v>-25.081000000000017</v>
      </c>
      <c r="QT45" s="19">
        <f t="shared" si="35"/>
        <v>-23.790999999999997</v>
      </c>
      <c r="QU45" s="19">
        <f t="shared" si="35"/>
        <v>-22.996000000000038</v>
      </c>
      <c r="QV45" s="19">
        <f t="shared" si="35"/>
        <v>-24.92900000000003</v>
      </c>
      <c r="QW45" s="19">
        <f t="shared" si="35"/>
        <v>-28.22199999999998</v>
      </c>
      <c r="QX45" s="19">
        <f t="shared" si="35"/>
        <v>-29.115999999999985</v>
      </c>
      <c r="QY45" s="19">
        <f t="shared" si="35"/>
        <v>-28.947000000000003</v>
      </c>
      <c r="QZ45" s="19">
        <f t="shared" si="35"/>
        <v>-35.146999999999991</v>
      </c>
      <c r="RA45" s="19">
        <f t="shared" si="35"/>
        <v>-33.013000000000034</v>
      </c>
      <c r="RB45" s="19">
        <f t="shared" si="35"/>
        <v>-32.39100000000002</v>
      </c>
      <c r="RC45" s="19">
        <f t="shared" si="35"/>
        <v>-33.69599999999997</v>
      </c>
      <c r="RD45" s="19">
        <f t="shared" si="35"/>
        <v>-34.302999999999997</v>
      </c>
      <c r="RE45" s="19">
        <f t="shared" si="35"/>
        <v>-33.762</v>
      </c>
      <c r="RF45" s="19">
        <f t="shared" si="35"/>
        <v>-33.350000000000023</v>
      </c>
      <c r="RG45" s="19">
        <f t="shared" si="35"/>
        <v>-34.177999999999997</v>
      </c>
      <c r="RH45" s="19">
        <f t="shared" si="35"/>
        <v>-33.93100000000004</v>
      </c>
      <c r="RI45" s="19">
        <f t="shared" si="35"/>
        <v>-34.405999999999949</v>
      </c>
      <c r="RJ45" s="19">
        <f t="shared" si="35"/>
        <v>-32.348000000000013</v>
      </c>
      <c r="RK45" s="19">
        <f t="shared" si="35"/>
        <v>-30.974999999999966</v>
      </c>
      <c r="RL45" s="19">
        <f t="shared" si="35"/>
        <v>-30.347000000000037</v>
      </c>
      <c r="RM45" s="19">
        <f t="shared" si="35"/>
        <v>-30.504999999999995</v>
      </c>
      <c r="RN45" s="19">
        <f t="shared" si="35"/>
        <v>-28.242999999999995</v>
      </c>
      <c r="RO45" s="19">
        <f t="shared" si="35"/>
        <v>-27.391999999999996</v>
      </c>
      <c r="RP45" s="19">
        <f t="shared" si="35"/>
        <v>-28.063999999999965</v>
      </c>
      <c r="RQ45" s="19">
        <f t="shared" si="35"/>
        <v>-25.453000000000031</v>
      </c>
      <c r="RR45" s="19">
        <f t="shared" si="35"/>
        <v>-25.893000000000029</v>
      </c>
      <c r="RS45" s="19">
        <f t="shared" si="35"/>
        <v>-23.59699999999998</v>
      </c>
      <c r="RT45" s="19">
        <f t="shared" si="35"/>
        <v>-18.87299999999999</v>
      </c>
      <c r="RU45" s="19">
        <f t="shared" si="35"/>
        <v>-20.408000000000015</v>
      </c>
      <c r="RV45" s="19">
        <f t="shared" si="35"/>
        <v>-20.215000000000032</v>
      </c>
      <c r="RW45" s="19">
        <f t="shared" si="35"/>
        <v>-19.96999999999997</v>
      </c>
      <c r="RX45" s="19">
        <f t="shared" si="35"/>
        <v>-18.918000000000006</v>
      </c>
      <c r="RY45" s="19">
        <f t="shared" si="35"/>
        <v>-19.290999999999997</v>
      </c>
      <c r="RZ45" s="19">
        <f t="shared" si="35"/>
        <v>-14.726999999999975</v>
      </c>
      <c r="SA45" s="19">
        <f t="shared" si="35"/>
        <v>-16.551999999999964</v>
      </c>
      <c r="SB45" s="19">
        <f t="shared" si="35"/>
        <v>-15.862000000000023</v>
      </c>
      <c r="SC45" s="19">
        <f t="shared" si="35"/>
        <v>-17.617999999999995</v>
      </c>
      <c r="SD45" s="19">
        <f t="shared" si="35"/>
        <v>-17.279999999999973</v>
      </c>
      <c r="SE45" s="19">
        <f t="shared" si="35"/>
        <v>-17.61099999999999</v>
      </c>
      <c r="SF45" s="19">
        <f t="shared" si="35"/>
        <v>-18.918000000000006</v>
      </c>
      <c r="SG45" s="19">
        <f t="shared" si="35"/>
        <v>-17.651999999999987</v>
      </c>
      <c r="SH45" s="19">
        <f t="shared" si="35"/>
        <v>-16.24799999999999</v>
      </c>
      <c r="SI45" s="19">
        <f t="shared" si="35"/>
        <v>-16.655999999999949</v>
      </c>
      <c r="SJ45" s="19">
        <f t="shared" si="35"/>
        <v>-14.298999999999978</v>
      </c>
      <c r="SK45" s="19">
        <f t="shared" si="35"/>
        <v>-14.877999999999986</v>
      </c>
      <c r="SL45" s="19">
        <f t="shared" si="35"/>
        <v>-13.49799999999999</v>
      </c>
      <c r="SM45" s="19">
        <f t="shared" si="35"/>
        <v>-14.636000000000024</v>
      </c>
      <c r="SN45" s="19">
        <f t="shared" si="35"/>
        <v>-14.171000000000049</v>
      </c>
      <c r="SO45" s="19">
        <f t="shared" si="35"/>
        <v>-13.665999999999997</v>
      </c>
      <c r="SP45" s="19">
        <f t="shared" si="35"/>
        <v>-12.036000000000001</v>
      </c>
      <c r="SQ45" s="19">
        <f t="shared" si="35"/>
        <v>-13.406000000000006</v>
      </c>
    </row>
    <row r="46" spans="1:516" x14ac:dyDescent="0.25">
      <c r="A46" s="2">
        <f t="shared" si="26"/>
        <v>4</v>
      </c>
      <c r="B46" s="12" t="str">
        <f t="shared" si="9"/>
        <v>VW 4 5/8 PERP nc-26</v>
      </c>
      <c r="C46" s="12" t="str">
        <f t="shared" si="27"/>
        <v>VW 3 1/2 PERP nc-30-VW 4 5/8 PERP nc-26</v>
      </c>
      <c r="F46" s="19">
        <f t="shared" ref="F46:AK46" ca="1" si="36">F$25-F28</f>
        <v>-2.9010000000000105</v>
      </c>
      <c r="G46" s="19">
        <f t="shared" si="36"/>
        <v>-3.8089999999999691</v>
      </c>
      <c r="H46" s="19">
        <f t="shared" si="36"/>
        <v>-6.5380000000000109</v>
      </c>
      <c r="I46" s="19">
        <f t="shared" si="36"/>
        <v>-10.920999999999992</v>
      </c>
      <c r="J46" s="19">
        <f t="shared" si="36"/>
        <v>-15.27600000000001</v>
      </c>
      <c r="K46" s="19">
        <f t="shared" si="36"/>
        <v>-18.564000000000021</v>
      </c>
      <c r="L46" s="19">
        <f t="shared" si="36"/>
        <v>-21.863</v>
      </c>
      <c r="M46" s="19">
        <f t="shared" si="36"/>
        <v>-22.798000000000002</v>
      </c>
      <c r="N46" s="19">
        <f t="shared" si="36"/>
        <v>-25.401999999999987</v>
      </c>
      <c r="O46" s="19">
        <f t="shared" si="36"/>
        <v>-20.971000000000004</v>
      </c>
      <c r="P46" s="19">
        <f t="shared" si="36"/>
        <v>-17.831999999999994</v>
      </c>
      <c r="Q46" s="19">
        <f t="shared" si="36"/>
        <v>-10.991999999999962</v>
      </c>
      <c r="R46" s="19">
        <f t="shared" si="36"/>
        <v>-3.2959999999999923</v>
      </c>
      <c r="S46" s="19">
        <f t="shared" si="36"/>
        <v>-6.0339999999999918</v>
      </c>
      <c r="T46" s="19">
        <f t="shared" si="36"/>
        <v>-2.8299999999999841</v>
      </c>
      <c r="U46" s="19">
        <f t="shared" si="36"/>
        <v>-6.8040000000000305</v>
      </c>
      <c r="V46" s="19">
        <f t="shared" si="36"/>
        <v>6.6759999999999877</v>
      </c>
      <c r="W46" s="19">
        <f t="shared" si="36"/>
        <v>6.9989999999999668</v>
      </c>
      <c r="X46" s="19">
        <f t="shared" si="36"/>
        <v>13.096000000000004</v>
      </c>
      <c r="Y46" s="19">
        <f t="shared" si="36"/>
        <v>7.2889999999999873</v>
      </c>
      <c r="Z46" s="19">
        <f t="shared" si="36"/>
        <v>-0.86099999999999</v>
      </c>
      <c r="AA46" s="19">
        <f t="shared" si="36"/>
        <v>-4.4680000000000177</v>
      </c>
      <c r="AB46" s="19">
        <f t="shared" si="36"/>
        <v>-11.382999999999981</v>
      </c>
      <c r="AC46" s="19">
        <f t="shared" si="36"/>
        <v>-12.064999999999998</v>
      </c>
      <c r="AD46" s="19">
        <f t="shared" si="36"/>
        <v>-11.335999999999956</v>
      </c>
      <c r="AE46" s="19">
        <f t="shared" si="36"/>
        <v>-9.6279999999999859</v>
      </c>
      <c r="AF46" s="19">
        <f t="shared" si="36"/>
        <v>-12.755999999999972</v>
      </c>
      <c r="AG46" s="19">
        <f t="shared" si="36"/>
        <v>-16.353000000000009</v>
      </c>
      <c r="AH46" s="19">
        <f t="shared" si="36"/>
        <v>-26.354999999999961</v>
      </c>
      <c r="AI46" s="19">
        <f t="shared" si="36"/>
        <v>-23.762999999999977</v>
      </c>
      <c r="AJ46" s="19">
        <f t="shared" si="36"/>
        <v>-23.311999999999955</v>
      </c>
      <c r="AK46" s="19">
        <f t="shared" si="36"/>
        <v>-23.930999999999983</v>
      </c>
      <c r="AL46" s="19">
        <f t="shared" ref="AL46:BQ46" si="37">AL$25-AL28</f>
        <v>-27.816000000000031</v>
      </c>
      <c r="AM46" s="19">
        <f t="shared" si="37"/>
        <v>-32.607000000000028</v>
      </c>
      <c r="AN46" s="19">
        <f t="shared" si="37"/>
        <v>-35.479000000000042</v>
      </c>
      <c r="AO46" s="19">
        <f t="shared" si="37"/>
        <v>-35.670999999999992</v>
      </c>
      <c r="AP46" s="19">
        <f t="shared" si="37"/>
        <v>-35.166999999999973</v>
      </c>
      <c r="AQ46" s="19">
        <f t="shared" si="37"/>
        <v>-35.74799999999999</v>
      </c>
      <c r="AR46" s="19">
        <f t="shared" si="37"/>
        <v>-37.885999999999967</v>
      </c>
      <c r="AS46" s="19">
        <f t="shared" si="37"/>
        <v>-43.638000000000034</v>
      </c>
      <c r="AT46" s="19">
        <f t="shared" si="37"/>
        <v>-40.031000000000006</v>
      </c>
      <c r="AU46" s="19">
        <f t="shared" si="37"/>
        <v>-40.156000000000006</v>
      </c>
      <c r="AV46" s="19">
        <f t="shared" si="37"/>
        <v>-40.641999999999996</v>
      </c>
      <c r="AW46" s="19">
        <f t="shared" si="37"/>
        <v>-43.076000000000022</v>
      </c>
      <c r="AX46" s="19">
        <f t="shared" si="37"/>
        <v>-31.894000000000005</v>
      </c>
      <c r="AY46" s="19">
        <f t="shared" si="37"/>
        <v>-27.100999999999999</v>
      </c>
      <c r="AZ46" s="19">
        <f t="shared" si="37"/>
        <v>-20.01600000000002</v>
      </c>
      <c r="BA46" s="19">
        <f t="shared" si="37"/>
        <v>-16.39100000000002</v>
      </c>
      <c r="BB46" s="19">
        <f t="shared" si="37"/>
        <v>-21.093000000000018</v>
      </c>
      <c r="BC46" s="19">
        <f t="shared" si="37"/>
        <v>-28.144000000000005</v>
      </c>
      <c r="BD46" s="19">
        <f t="shared" si="37"/>
        <v>-38.899000000000001</v>
      </c>
      <c r="BE46" s="19">
        <f t="shared" si="37"/>
        <v>-37.730000000000018</v>
      </c>
      <c r="BF46" s="19">
        <f t="shared" si="37"/>
        <v>-27.903999999999996</v>
      </c>
      <c r="BG46" s="19">
        <f t="shared" si="37"/>
        <v>-17.629999999999995</v>
      </c>
      <c r="BH46" s="19">
        <f t="shared" si="37"/>
        <v>-7.5489999999999782</v>
      </c>
      <c r="BI46" s="19">
        <f t="shared" si="37"/>
        <v>3.0629999999999882</v>
      </c>
      <c r="BJ46" s="19">
        <f t="shared" si="37"/>
        <v>9.4759999999999991</v>
      </c>
      <c r="BK46" s="19">
        <f t="shared" si="37"/>
        <v>-14.218999999999994</v>
      </c>
      <c r="BL46" s="19">
        <f t="shared" si="37"/>
        <v>-10.925000000000068</v>
      </c>
      <c r="BM46" s="19">
        <f t="shared" si="37"/>
        <v>-20.001999999999953</v>
      </c>
      <c r="BN46" s="19">
        <f t="shared" si="37"/>
        <v>-45.356000000000108</v>
      </c>
      <c r="BO46" s="19">
        <f t="shared" si="37"/>
        <v>-44.971000000000004</v>
      </c>
      <c r="BP46" s="19">
        <f t="shared" si="37"/>
        <v>-42.263000000000034</v>
      </c>
      <c r="BQ46" s="19">
        <f t="shared" si="37"/>
        <v>-32.989000000000033</v>
      </c>
      <c r="BR46" s="19">
        <f t="shared" ref="BR46:CW46" si="38">BR$25-BR28</f>
        <v>-25.395999999999958</v>
      </c>
      <c r="BS46" s="19">
        <f t="shared" si="38"/>
        <v>-20.716000000000008</v>
      </c>
      <c r="BT46" s="19">
        <f t="shared" si="38"/>
        <v>-12.201000000000022</v>
      </c>
      <c r="BU46" s="19">
        <f t="shared" si="38"/>
        <v>-6.4920000000000186</v>
      </c>
      <c r="BV46" s="19">
        <f t="shared" si="38"/>
        <v>7.47199999999998</v>
      </c>
      <c r="BW46" s="19">
        <f t="shared" si="38"/>
        <v>-11.768000000000029</v>
      </c>
      <c r="BX46" s="19">
        <f t="shared" si="38"/>
        <v>1.0590000000000828</v>
      </c>
      <c r="BY46" s="19">
        <f t="shared" si="38"/>
        <v>6.01400000000001</v>
      </c>
      <c r="BZ46" s="19">
        <f t="shared" si="38"/>
        <v>-14.514999999999986</v>
      </c>
      <c r="CA46" s="19">
        <f t="shared" si="38"/>
        <v>-10.285000000000082</v>
      </c>
      <c r="CB46" s="19">
        <f t="shared" si="38"/>
        <v>5.6409999999999627</v>
      </c>
      <c r="CC46" s="19">
        <f t="shared" si="38"/>
        <v>-9.2899999999999636</v>
      </c>
      <c r="CD46" s="19">
        <f t="shared" si="38"/>
        <v>-1.9270000000000209</v>
      </c>
      <c r="CE46" s="19">
        <f t="shared" si="38"/>
        <v>2.7880000000000109</v>
      </c>
      <c r="CF46" s="19">
        <f t="shared" si="38"/>
        <v>17.588999999999999</v>
      </c>
      <c r="CG46" s="19">
        <f t="shared" si="38"/>
        <v>24.19599999999997</v>
      </c>
      <c r="CH46" s="19">
        <f t="shared" si="38"/>
        <v>21.366999999999962</v>
      </c>
      <c r="CI46" s="19">
        <f t="shared" si="38"/>
        <v>29.612000000000023</v>
      </c>
      <c r="CJ46" s="19">
        <f t="shared" si="38"/>
        <v>34.196000000000026</v>
      </c>
      <c r="CK46" s="19">
        <f t="shared" si="38"/>
        <v>35.185999999999979</v>
      </c>
      <c r="CL46" s="19">
        <f t="shared" si="38"/>
        <v>34.036000000000001</v>
      </c>
      <c r="CM46" s="19">
        <f t="shared" si="38"/>
        <v>28.314999999999998</v>
      </c>
      <c r="CN46" s="19">
        <f t="shared" si="38"/>
        <v>29.63900000000001</v>
      </c>
      <c r="CO46" s="19">
        <f t="shared" si="38"/>
        <v>32.206000000000017</v>
      </c>
      <c r="CP46" s="19">
        <f t="shared" si="38"/>
        <v>32.800999999999988</v>
      </c>
      <c r="CQ46" s="19">
        <f t="shared" si="38"/>
        <v>35.886000000000024</v>
      </c>
      <c r="CR46" s="19">
        <f t="shared" si="38"/>
        <v>35.107000000000028</v>
      </c>
      <c r="CS46" s="19">
        <f t="shared" si="38"/>
        <v>37.739000000000033</v>
      </c>
      <c r="CT46" s="19">
        <f t="shared" si="38"/>
        <v>36.906999999999982</v>
      </c>
      <c r="CU46" s="19">
        <f t="shared" si="38"/>
        <v>34.917000000000002</v>
      </c>
      <c r="CV46" s="19">
        <f t="shared" si="38"/>
        <v>34.543000000000006</v>
      </c>
      <c r="CW46" s="19">
        <f t="shared" si="38"/>
        <v>34.008999999999986</v>
      </c>
      <c r="CX46" s="19">
        <f t="shared" ref="CX46:EC46" si="39">CX$25-CX28</f>
        <v>33.846000000000004</v>
      </c>
      <c r="CY46" s="19">
        <f t="shared" si="39"/>
        <v>33.451000000000022</v>
      </c>
      <c r="CZ46" s="19">
        <f t="shared" si="39"/>
        <v>31.685000000000002</v>
      </c>
      <c r="DA46" s="19">
        <f t="shared" si="39"/>
        <v>31.283000000000015</v>
      </c>
      <c r="DB46" s="19">
        <f t="shared" si="39"/>
        <v>32.294999999999987</v>
      </c>
      <c r="DC46" s="19">
        <f t="shared" si="39"/>
        <v>31.796999999999997</v>
      </c>
      <c r="DD46" s="19">
        <f t="shared" si="39"/>
        <v>31.319000000000017</v>
      </c>
      <c r="DE46" s="19">
        <f t="shared" si="39"/>
        <v>30.208000000000027</v>
      </c>
      <c r="DF46" s="19">
        <f t="shared" si="39"/>
        <v>28.12299999999999</v>
      </c>
      <c r="DG46" s="19">
        <f t="shared" si="39"/>
        <v>27.600999999999999</v>
      </c>
      <c r="DH46" s="19">
        <f t="shared" si="39"/>
        <v>29.093999999999994</v>
      </c>
      <c r="DI46" s="19">
        <f t="shared" si="39"/>
        <v>29.587999999999965</v>
      </c>
      <c r="DJ46" s="19">
        <f t="shared" si="39"/>
        <v>29.389999999999986</v>
      </c>
      <c r="DK46" s="19">
        <f t="shared" si="39"/>
        <v>27.738000000000028</v>
      </c>
      <c r="DL46" s="19">
        <f t="shared" si="39"/>
        <v>30.038000000000011</v>
      </c>
      <c r="DM46" s="19">
        <f t="shared" si="39"/>
        <v>31.825999999999993</v>
      </c>
      <c r="DN46" s="19">
        <f t="shared" si="39"/>
        <v>32.710999999999984</v>
      </c>
      <c r="DO46" s="19">
        <f t="shared" si="39"/>
        <v>34.572999999999979</v>
      </c>
      <c r="DP46" s="19">
        <f t="shared" si="39"/>
        <v>35.234999999999985</v>
      </c>
      <c r="DQ46" s="19">
        <f t="shared" si="39"/>
        <v>36.205000000000013</v>
      </c>
      <c r="DR46" s="19">
        <f t="shared" si="39"/>
        <v>35.18100000000004</v>
      </c>
      <c r="DS46" s="19">
        <f t="shared" si="39"/>
        <v>34.087999999999965</v>
      </c>
      <c r="DT46" s="19">
        <f t="shared" si="39"/>
        <v>32.680000000000007</v>
      </c>
      <c r="DU46" s="19">
        <f t="shared" si="39"/>
        <v>32.280999999999977</v>
      </c>
      <c r="DV46" s="19">
        <f t="shared" si="39"/>
        <v>33.436999999999983</v>
      </c>
      <c r="DW46" s="19">
        <f t="shared" si="39"/>
        <v>35.656000000000006</v>
      </c>
      <c r="DX46" s="19">
        <f t="shared" si="39"/>
        <v>35.64700000000002</v>
      </c>
      <c r="DY46" s="19">
        <f t="shared" si="39"/>
        <v>33.443999999999988</v>
      </c>
      <c r="DZ46" s="19">
        <f t="shared" si="39"/>
        <v>38.27000000000001</v>
      </c>
      <c r="EA46" s="19">
        <f t="shared" si="39"/>
        <v>40.525000000000034</v>
      </c>
      <c r="EB46" s="19">
        <f t="shared" si="39"/>
        <v>41.131000000000029</v>
      </c>
      <c r="EC46" s="19">
        <f t="shared" si="39"/>
        <v>41.566999999999979</v>
      </c>
      <c r="ED46" s="19">
        <f t="shared" ref="ED46:FI46" si="40">ED$25-ED28</f>
        <v>38.760000000000019</v>
      </c>
      <c r="EE46" s="19">
        <f t="shared" si="40"/>
        <v>40.953000000000003</v>
      </c>
      <c r="EF46" s="19">
        <f t="shared" si="40"/>
        <v>40.378999999999991</v>
      </c>
      <c r="EG46" s="19">
        <f t="shared" si="40"/>
        <v>40.11099999999999</v>
      </c>
      <c r="EH46" s="19">
        <f t="shared" si="40"/>
        <v>39.760999999999996</v>
      </c>
      <c r="EI46" s="19">
        <f t="shared" si="40"/>
        <v>40.092999999999989</v>
      </c>
      <c r="EJ46" s="19">
        <f t="shared" si="40"/>
        <v>39.870000000000005</v>
      </c>
      <c r="EK46" s="19">
        <f t="shared" si="40"/>
        <v>39.144999999999982</v>
      </c>
      <c r="EL46" s="19">
        <f t="shared" si="40"/>
        <v>40.074000000000012</v>
      </c>
      <c r="EM46" s="19">
        <f t="shared" si="40"/>
        <v>38.335000000000008</v>
      </c>
      <c r="EN46" s="19">
        <f t="shared" si="40"/>
        <v>38.487000000000023</v>
      </c>
      <c r="EO46" s="19">
        <f t="shared" si="40"/>
        <v>36.008999999999986</v>
      </c>
      <c r="EP46" s="19">
        <f t="shared" si="40"/>
        <v>37.01400000000001</v>
      </c>
      <c r="EQ46" s="19">
        <f t="shared" si="40"/>
        <v>36.816000000000031</v>
      </c>
      <c r="ER46" s="19">
        <f t="shared" si="40"/>
        <v>36.426999999999992</v>
      </c>
      <c r="ES46" s="19">
        <f t="shared" si="40"/>
        <v>34.470000000000027</v>
      </c>
      <c r="ET46" s="19">
        <f t="shared" si="40"/>
        <v>34.378999999999991</v>
      </c>
      <c r="EU46" s="19">
        <f t="shared" si="40"/>
        <v>33.783999999999992</v>
      </c>
      <c r="EV46" s="19">
        <f t="shared" si="40"/>
        <v>36.15100000000001</v>
      </c>
      <c r="EW46" s="19">
        <f t="shared" si="40"/>
        <v>35.570000000000022</v>
      </c>
      <c r="EX46" s="19">
        <f t="shared" si="40"/>
        <v>35.071000000000026</v>
      </c>
      <c r="EY46" s="19">
        <f t="shared" si="40"/>
        <v>35.188999999999993</v>
      </c>
      <c r="EZ46" s="19">
        <f t="shared" si="40"/>
        <v>36.267000000000024</v>
      </c>
      <c r="FA46" s="19">
        <f t="shared" si="40"/>
        <v>36.662000000000006</v>
      </c>
      <c r="FB46" s="19">
        <f t="shared" si="40"/>
        <v>35.451000000000022</v>
      </c>
      <c r="FC46" s="19">
        <f t="shared" si="40"/>
        <v>33.100999999999999</v>
      </c>
      <c r="FD46" s="19">
        <f t="shared" si="40"/>
        <v>32.236999999999966</v>
      </c>
      <c r="FE46" s="19">
        <f t="shared" si="40"/>
        <v>32.716000000000008</v>
      </c>
      <c r="FF46" s="19">
        <f t="shared" si="40"/>
        <v>34.033000000000015</v>
      </c>
      <c r="FG46" s="19">
        <f t="shared" si="40"/>
        <v>34.51400000000001</v>
      </c>
      <c r="FH46" s="19">
        <f t="shared" si="40"/>
        <v>34.571000000000026</v>
      </c>
      <c r="FI46" s="19">
        <f t="shared" si="40"/>
        <v>34.674000000000035</v>
      </c>
      <c r="FJ46" s="19">
        <f t="shared" ref="FJ46:GN46" si="41">FJ$25-FJ28</f>
        <v>33.53000000000003</v>
      </c>
      <c r="FK46" s="19">
        <f t="shared" si="41"/>
        <v>32.300999999999988</v>
      </c>
      <c r="FL46" s="19">
        <f t="shared" si="41"/>
        <v>33.528999999999996</v>
      </c>
      <c r="FM46" s="19">
        <f t="shared" si="41"/>
        <v>37.534000000000049</v>
      </c>
      <c r="FN46" s="19">
        <f t="shared" si="41"/>
        <v>36.836000000000013</v>
      </c>
      <c r="FO46" s="19">
        <f t="shared" si="41"/>
        <v>35.20999999999998</v>
      </c>
      <c r="FP46" s="19">
        <f t="shared" si="41"/>
        <v>34.992999999999995</v>
      </c>
      <c r="FQ46" s="19">
        <f t="shared" si="41"/>
        <v>38.444999999999993</v>
      </c>
      <c r="FR46" s="19">
        <f t="shared" si="41"/>
        <v>37.158999999999992</v>
      </c>
      <c r="FS46" s="19">
        <f t="shared" si="41"/>
        <v>37.438999999999965</v>
      </c>
      <c r="FT46" s="19">
        <f t="shared" si="41"/>
        <v>37.170999999999992</v>
      </c>
      <c r="FU46" s="19">
        <f t="shared" si="41"/>
        <v>38.910000000000025</v>
      </c>
      <c r="FV46" s="19">
        <f t="shared" si="41"/>
        <v>38.238</v>
      </c>
      <c r="FW46" s="19">
        <f t="shared" si="41"/>
        <v>39.135999999999967</v>
      </c>
      <c r="FX46" s="19">
        <f t="shared" si="41"/>
        <v>40.254999999999995</v>
      </c>
      <c r="FY46" s="19">
        <f t="shared" si="41"/>
        <v>39.05600000000004</v>
      </c>
      <c r="FZ46" s="19">
        <f t="shared" si="41"/>
        <v>36.629999999999995</v>
      </c>
      <c r="GA46" s="19">
        <f t="shared" si="41"/>
        <v>35.233000000000004</v>
      </c>
      <c r="GB46" s="19">
        <f t="shared" si="41"/>
        <v>32.339999999999975</v>
      </c>
      <c r="GC46" s="19">
        <f t="shared" si="41"/>
        <v>33.696000000000026</v>
      </c>
      <c r="GD46" s="19">
        <f t="shared" si="41"/>
        <v>30.872000000000014</v>
      </c>
      <c r="GE46" s="19">
        <f t="shared" si="41"/>
        <v>31.233000000000004</v>
      </c>
      <c r="GF46" s="19">
        <f t="shared" si="41"/>
        <v>30.661000000000001</v>
      </c>
      <c r="GG46" s="19">
        <f t="shared" si="41"/>
        <v>28.488999999999976</v>
      </c>
      <c r="GH46" s="19">
        <f t="shared" si="41"/>
        <v>28.947000000000003</v>
      </c>
      <c r="GI46" s="19">
        <f t="shared" si="41"/>
        <v>28.91500000000002</v>
      </c>
      <c r="GJ46" s="19">
        <f t="shared" si="41"/>
        <v>29.91799999999995</v>
      </c>
      <c r="GK46" s="19">
        <f t="shared" si="41"/>
        <v>31.922000000000025</v>
      </c>
      <c r="GL46" s="19">
        <f t="shared" si="41"/>
        <v>30.988999999999976</v>
      </c>
      <c r="GM46" s="19">
        <f t="shared" si="41"/>
        <v>27.851000000000056</v>
      </c>
      <c r="GN46" s="19">
        <f t="shared" si="41"/>
        <v>24.891999999999996</v>
      </c>
      <c r="GO46" s="19">
        <f t="shared" ref="GO46" si="42">GO$25-GO28</f>
        <v>25.708999999999946</v>
      </c>
      <c r="GP46" s="19">
        <f t="shared" ref="GP46:HU46" si="43">GP$25-GP28</f>
        <v>23.70999999999998</v>
      </c>
      <c r="GQ46" s="19">
        <f t="shared" si="43"/>
        <v>23.012</v>
      </c>
      <c r="GR46" s="19">
        <f t="shared" si="43"/>
        <v>23.317000000000007</v>
      </c>
      <c r="GS46" s="19">
        <f t="shared" si="43"/>
        <v>21.94399999999996</v>
      </c>
      <c r="GT46" s="19">
        <f t="shared" si="43"/>
        <v>21.01400000000001</v>
      </c>
      <c r="GU46" s="19">
        <f t="shared" si="43"/>
        <v>19.149999999999977</v>
      </c>
      <c r="GV46" s="19">
        <f t="shared" si="43"/>
        <v>15.970000000000027</v>
      </c>
      <c r="GW46" s="19">
        <f t="shared" si="43"/>
        <v>13.685999999999979</v>
      </c>
      <c r="GX46" s="19">
        <f t="shared" si="43"/>
        <v>13.491000000000042</v>
      </c>
      <c r="GY46" s="19">
        <f t="shared" si="43"/>
        <v>11.015000000000043</v>
      </c>
      <c r="GZ46" s="19">
        <f t="shared" si="43"/>
        <v>10.767999999999972</v>
      </c>
      <c r="HA46" s="19">
        <f t="shared" si="43"/>
        <v>8.6200000000000045</v>
      </c>
      <c r="HB46" s="19">
        <f t="shared" si="43"/>
        <v>9.0060000000000286</v>
      </c>
      <c r="HC46" s="19">
        <f t="shared" si="43"/>
        <v>-1.5849999999999795</v>
      </c>
      <c r="HD46" s="19">
        <f t="shared" si="43"/>
        <v>-2.0809999999999604</v>
      </c>
      <c r="HE46" s="19">
        <f t="shared" si="43"/>
        <v>0.25</v>
      </c>
      <c r="HF46" s="19">
        <f t="shared" si="43"/>
        <v>1.8620000000000232</v>
      </c>
      <c r="HG46" s="19">
        <f t="shared" si="43"/>
        <v>0.17200000000002547</v>
      </c>
      <c r="HH46" s="19">
        <f t="shared" si="43"/>
        <v>0.46399999999999864</v>
      </c>
      <c r="HI46" s="19">
        <f t="shared" si="43"/>
        <v>1.6550000000000296</v>
      </c>
      <c r="HJ46" s="19">
        <f t="shared" si="43"/>
        <v>-1.1200000000000045</v>
      </c>
      <c r="HK46" s="19">
        <f t="shared" si="43"/>
        <v>-0.19700000000000273</v>
      </c>
      <c r="HL46" s="19">
        <f t="shared" si="43"/>
        <v>-1.1879999999999882</v>
      </c>
      <c r="HM46" s="19">
        <f t="shared" si="43"/>
        <v>0.53700000000003456</v>
      </c>
      <c r="HN46" s="19">
        <f t="shared" si="43"/>
        <v>-1.0029999999999859</v>
      </c>
      <c r="HO46" s="19">
        <f t="shared" si="43"/>
        <v>-1.4010000000000105</v>
      </c>
      <c r="HP46" s="19">
        <f t="shared" si="43"/>
        <v>-2.0670000000000073</v>
      </c>
      <c r="HQ46" s="19">
        <f t="shared" si="43"/>
        <v>-0.19999999999998863</v>
      </c>
      <c r="HR46" s="19">
        <f t="shared" si="43"/>
        <v>3.6279999999999859</v>
      </c>
      <c r="HS46" s="19">
        <f t="shared" si="43"/>
        <v>2.6529999999999632</v>
      </c>
      <c r="HT46" s="19">
        <f t="shared" si="43"/>
        <v>1.2740000000000009</v>
      </c>
      <c r="HU46" s="19">
        <f t="shared" si="43"/>
        <v>3.6569999999999823</v>
      </c>
      <c r="HV46" s="19">
        <f t="shared" ref="HV46:IZ46" si="44">HV$25-HV28</f>
        <v>2.7040000000000077</v>
      </c>
      <c r="HW46" s="19">
        <f t="shared" si="44"/>
        <v>5.7870000000000346</v>
      </c>
      <c r="HX46" s="19">
        <f t="shared" si="44"/>
        <v>4.4780000000000086</v>
      </c>
      <c r="HY46" s="19">
        <f t="shared" si="44"/>
        <v>8.047999999999945</v>
      </c>
      <c r="HZ46" s="19">
        <f t="shared" si="44"/>
        <v>12.994000000000028</v>
      </c>
      <c r="IA46" s="19">
        <f t="shared" si="44"/>
        <v>14.871000000000038</v>
      </c>
      <c r="IB46" s="19">
        <f t="shared" si="44"/>
        <v>17.411999999999978</v>
      </c>
      <c r="IC46" s="19">
        <f t="shared" si="44"/>
        <v>19.553999999999974</v>
      </c>
      <c r="ID46" s="19">
        <f t="shared" si="44"/>
        <v>19.947000000000003</v>
      </c>
      <c r="IE46" s="19">
        <f t="shared" si="44"/>
        <v>21.819999999999993</v>
      </c>
      <c r="IF46" s="19">
        <f t="shared" si="44"/>
        <v>23.539000000000044</v>
      </c>
      <c r="IG46" s="19">
        <f t="shared" si="44"/>
        <v>24.314999999999998</v>
      </c>
      <c r="IH46" s="19">
        <f t="shared" si="44"/>
        <v>25.338000000000022</v>
      </c>
      <c r="II46" s="19">
        <f t="shared" si="44"/>
        <v>29.77600000000001</v>
      </c>
      <c r="IJ46" s="19">
        <f t="shared" si="44"/>
        <v>32.105999999999995</v>
      </c>
      <c r="IK46" s="19">
        <f t="shared" si="44"/>
        <v>33.072999999999979</v>
      </c>
      <c r="IL46" s="19">
        <f t="shared" si="44"/>
        <v>26.425999999999988</v>
      </c>
      <c r="IM46" s="19">
        <f t="shared" si="44"/>
        <v>23.20599999999996</v>
      </c>
      <c r="IN46" s="19">
        <f t="shared" si="44"/>
        <v>23.456000000000017</v>
      </c>
      <c r="IO46" s="19">
        <f t="shared" si="44"/>
        <v>23.149999999999977</v>
      </c>
      <c r="IP46" s="19">
        <f t="shared" si="44"/>
        <v>25.978000000000009</v>
      </c>
      <c r="IQ46" s="19">
        <f t="shared" si="44"/>
        <v>28.262999999999977</v>
      </c>
      <c r="IR46" s="19">
        <f t="shared" si="44"/>
        <v>29.26600000000002</v>
      </c>
      <c r="IS46" s="19">
        <f t="shared" si="44"/>
        <v>28.25200000000001</v>
      </c>
      <c r="IT46" s="19">
        <f t="shared" si="44"/>
        <v>26.80699999999996</v>
      </c>
      <c r="IU46" s="19">
        <f t="shared" si="44"/>
        <v>30.461000000000013</v>
      </c>
      <c r="IV46" s="19">
        <f t="shared" si="44"/>
        <v>30.061000000000035</v>
      </c>
      <c r="IW46" s="19">
        <f t="shared" si="44"/>
        <v>31.574000000000012</v>
      </c>
      <c r="IX46" s="19">
        <f t="shared" si="44"/>
        <v>38.406999999999982</v>
      </c>
      <c r="IY46" s="19">
        <f t="shared" si="44"/>
        <v>46.706999999999994</v>
      </c>
      <c r="IZ46" s="19">
        <f t="shared" si="44"/>
        <v>50.411000000000001</v>
      </c>
      <c r="JA46" s="19">
        <f t="shared" ref="JA46" si="45">JA$25-JA28</f>
        <v>45.521000000000015</v>
      </c>
      <c r="JB46" s="19">
        <f t="shared" ref="JB46:KG46" si="46">JB$25-JB28</f>
        <v>41.109999999999957</v>
      </c>
      <c r="JC46" s="19">
        <f t="shared" si="46"/>
        <v>38.584000000000003</v>
      </c>
      <c r="JD46" s="19">
        <f t="shared" si="46"/>
        <v>38.140999999999963</v>
      </c>
      <c r="JE46" s="19">
        <f t="shared" si="46"/>
        <v>39.666999999999973</v>
      </c>
      <c r="JF46" s="19">
        <f t="shared" si="46"/>
        <v>41.660000000000025</v>
      </c>
      <c r="JG46" s="19">
        <f t="shared" si="46"/>
        <v>43.783000000000015</v>
      </c>
      <c r="JH46" s="19">
        <f t="shared" si="46"/>
        <v>41.600999999999999</v>
      </c>
      <c r="JI46" s="19">
        <f t="shared" si="46"/>
        <v>38.809000000000026</v>
      </c>
      <c r="JJ46" s="19">
        <f t="shared" si="46"/>
        <v>36.56899999999996</v>
      </c>
      <c r="JK46" s="19">
        <f t="shared" si="46"/>
        <v>33.521999999999991</v>
      </c>
      <c r="JL46" s="19">
        <f t="shared" si="46"/>
        <v>30.617000000000019</v>
      </c>
      <c r="JM46" s="19">
        <f t="shared" si="46"/>
        <v>29.74799999999999</v>
      </c>
      <c r="JN46" s="19">
        <f t="shared" si="46"/>
        <v>30.49799999999999</v>
      </c>
      <c r="JO46" s="19">
        <f t="shared" si="46"/>
        <v>31.842999999999961</v>
      </c>
      <c r="JP46" s="19">
        <f t="shared" si="46"/>
        <v>31.492000000000019</v>
      </c>
      <c r="JQ46" s="19">
        <f t="shared" si="46"/>
        <v>32.47399999999999</v>
      </c>
      <c r="JR46" s="19">
        <f t="shared" si="46"/>
        <v>30.275000000000034</v>
      </c>
      <c r="JS46" s="19">
        <f t="shared" si="46"/>
        <v>29.34899999999999</v>
      </c>
      <c r="JT46" s="19">
        <f t="shared" si="46"/>
        <v>29.86099999999999</v>
      </c>
      <c r="JU46" s="19">
        <f t="shared" si="46"/>
        <v>30.248000000000047</v>
      </c>
      <c r="JV46" s="19">
        <f t="shared" si="46"/>
        <v>30.220000000000027</v>
      </c>
      <c r="JW46" s="19">
        <f t="shared" si="46"/>
        <v>26.309000000000026</v>
      </c>
      <c r="JX46" s="19">
        <f t="shared" si="46"/>
        <v>25.468000000000018</v>
      </c>
      <c r="JY46" s="19">
        <f t="shared" si="46"/>
        <v>26.547000000000025</v>
      </c>
      <c r="JZ46" s="19">
        <f t="shared" si="46"/>
        <v>25.776999999999987</v>
      </c>
      <c r="KA46" s="19">
        <f t="shared" si="46"/>
        <v>25.586000000000013</v>
      </c>
      <c r="KB46" s="19">
        <f t="shared" si="46"/>
        <v>23.543000000000006</v>
      </c>
      <c r="KC46" s="19">
        <f t="shared" si="46"/>
        <v>22.040999999999997</v>
      </c>
      <c r="KD46" s="19">
        <f t="shared" si="46"/>
        <v>22.312999999999988</v>
      </c>
      <c r="KE46" s="19">
        <f t="shared" si="46"/>
        <v>23.337999999999965</v>
      </c>
      <c r="KF46" s="19">
        <f t="shared" si="46"/>
        <v>25.233000000000004</v>
      </c>
      <c r="KG46" s="19">
        <f t="shared" si="46"/>
        <v>23.896999999999991</v>
      </c>
      <c r="KH46" s="19">
        <f t="shared" ref="KH46:LL46" si="47">KH$25-KH28</f>
        <v>22.824000000000012</v>
      </c>
      <c r="KI46" s="19">
        <f t="shared" si="47"/>
        <v>23.033000000000015</v>
      </c>
      <c r="KJ46" s="19">
        <f t="shared" si="47"/>
        <v>20.717000000000041</v>
      </c>
      <c r="KK46" s="19">
        <f t="shared" si="47"/>
        <v>15.519999999999982</v>
      </c>
      <c r="KL46" s="19">
        <f t="shared" si="47"/>
        <v>15.608000000000004</v>
      </c>
      <c r="KM46" s="19">
        <f t="shared" si="47"/>
        <v>13.585999999999956</v>
      </c>
      <c r="KN46" s="19">
        <f t="shared" si="47"/>
        <v>10.762</v>
      </c>
      <c r="KO46" s="19">
        <f t="shared" si="47"/>
        <v>8.5219999999999914</v>
      </c>
      <c r="KP46" s="19">
        <f t="shared" si="47"/>
        <v>11.870000000000005</v>
      </c>
      <c r="KQ46" s="19">
        <f t="shared" si="47"/>
        <v>11.750999999999976</v>
      </c>
      <c r="KR46" s="19">
        <f t="shared" si="47"/>
        <v>11.009000000000015</v>
      </c>
      <c r="KS46" s="19">
        <f t="shared" si="47"/>
        <v>11.559000000000026</v>
      </c>
      <c r="KT46" s="19">
        <f t="shared" si="47"/>
        <v>8.5480000000000018</v>
      </c>
      <c r="KU46" s="19">
        <f t="shared" si="47"/>
        <v>8.0310000000000059</v>
      </c>
      <c r="KV46" s="19">
        <f t="shared" si="47"/>
        <v>7.6779999999999973</v>
      </c>
      <c r="KW46" s="19">
        <f t="shared" si="47"/>
        <v>7.8089999999999691</v>
      </c>
      <c r="KX46" s="19">
        <f t="shared" si="47"/>
        <v>5.2629999999999768</v>
      </c>
      <c r="KY46" s="19">
        <f t="shared" si="47"/>
        <v>4.02800000000002</v>
      </c>
      <c r="KZ46" s="19">
        <f t="shared" si="47"/>
        <v>4.42999999999995</v>
      </c>
      <c r="LA46" s="19">
        <f t="shared" si="47"/>
        <v>4.02800000000002</v>
      </c>
      <c r="LB46" s="19">
        <f t="shared" si="47"/>
        <v>2.1779999999999973</v>
      </c>
      <c r="LC46" s="19">
        <f t="shared" si="47"/>
        <v>1.6549999999999727</v>
      </c>
      <c r="LD46" s="19">
        <f t="shared" si="47"/>
        <v>0.24099999999998545</v>
      </c>
      <c r="LE46" s="19">
        <f t="shared" si="47"/>
        <v>-0.54200000000003001</v>
      </c>
      <c r="LF46" s="19">
        <f t="shared" si="47"/>
        <v>-3.3020000000000209</v>
      </c>
      <c r="LG46" s="19">
        <f t="shared" si="47"/>
        <v>-3.8269999999999982</v>
      </c>
      <c r="LH46" s="19">
        <f t="shared" si="47"/>
        <v>-4.7830000000000155</v>
      </c>
      <c r="LI46" s="19">
        <f t="shared" si="47"/>
        <v>-6.2239999999999895</v>
      </c>
      <c r="LJ46" s="19">
        <f t="shared" si="47"/>
        <v>-6.3810000000000286</v>
      </c>
      <c r="LK46" s="19">
        <f t="shared" si="47"/>
        <v>-9.3299999999999841</v>
      </c>
      <c r="LL46" s="19">
        <f t="shared" si="47"/>
        <v>-10.710999999999956</v>
      </c>
      <c r="LM46" s="19">
        <f t="shared" ref="LM46" si="48">LM$25-LM28</f>
        <v>-10.816000000000031</v>
      </c>
      <c r="LN46" s="19">
        <f t="shared" ref="LN46:MS46" si="49">LN$25-LN28</f>
        <v>-7.5949999999999704</v>
      </c>
      <c r="LO46" s="19">
        <f t="shared" si="49"/>
        <v>-7.7690000000000055</v>
      </c>
      <c r="LP46" s="19">
        <f t="shared" si="49"/>
        <v>-6.1290000000000191</v>
      </c>
      <c r="LQ46" s="19">
        <f t="shared" si="49"/>
        <v>-8.7970000000000255</v>
      </c>
      <c r="LR46" s="19">
        <f t="shared" si="49"/>
        <v>-13.713000000000022</v>
      </c>
      <c r="LS46" s="19">
        <f t="shared" si="49"/>
        <v>-13.120000000000005</v>
      </c>
      <c r="LT46" s="19">
        <f t="shared" si="49"/>
        <v>-16.668999999999983</v>
      </c>
      <c r="LU46" s="19">
        <f t="shared" si="49"/>
        <v>-12.593999999999994</v>
      </c>
      <c r="LV46" s="19">
        <f t="shared" si="49"/>
        <v>-10.25200000000001</v>
      </c>
      <c r="LW46" s="19">
        <f t="shared" si="49"/>
        <v>-9.0579999999999927</v>
      </c>
      <c r="LX46" s="19">
        <f t="shared" si="49"/>
        <v>-11.041999999999973</v>
      </c>
      <c r="LY46" s="19">
        <f t="shared" si="49"/>
        <v>-9.2309999999999945</v>
      </c>
      <c r="LZ46" s="19">
        <f t="shared" si="49"/>
        <v>-12.067000000000007</v>
      </c>
      <c r="MA46" s="19">
        <f t="shared" si="49"/>
        <v>-17.704000000000008</v>
      </c>
      <c r="MB46" s="19">
        <f t="shared" si="49"/>
        <v>-21.435000000000002</v>
      </c>
      <c r="MC46" s="19">
        <f t="shared" si="49"/>
        <v>-24.269000000000005</v>
      </c>
      <c r="MD46" s="19">
        <f t="shared" si="49"/>
        <v>-24.634000000000015</v>
      </c>
      <c r="ME46" s="19">
        <f t="shared" si="49"/>
        <v>-22.731999999999971</v>
      </c>
      <c r="MF46" s="19">
        <f t="shared" si="49"/>
        <v>-21.622000000000014</v>
      </c>
      <c r="MG46" s="19">
        <f t="shared" si="49"/>
        <v>-21.249000000000024</v>
      </c>
      <c r="MH46" s="19">
        <f t="shared" si="49"/>
        <v>-20.678999999999974</v>
      </c>
      <c r="MI46" s="19">
        <f t="shared" si="49"/>
        <v>-17.834000000000003</v>
      </c>
      <c r="MJ46" s="19">
        <f t="shared" si="49"/>
        <v>-14.48399999999998</v>
      </c>
      <c r="MK46" s="19">
        <f t="shared" si="49"/>
        <v>-17.373000000000047</v>
      </c>
      <c r="ML46" s="19">
        <f t="shared" si="49"/>
        <v>-18.55600000000004</v>
      </c>
      <c r="MM46" s="19">
        <f t="shared" si="49"/>
        <v>-23.353000000000009</v>
      </c>
      <c r="MN46" s="19">
        <f t="shared" si="49"/>
        <v>-24.501999999999953</v>
      </c>
      <c r="MO46" s="19">
        <f t="shared" si="49"/>
        <v>-25.004999999999995</v>
      </c>
      <c r="MP46" s="19">
        <f t="shared" si="49"/>
        <v>-24.965999999999951</v>
      </c>
      <c r="MQ46" s="19">
        <f t="shared" si="49"/>
        <v>-26.247000000000014</v>
      </c>
      <c r="MR46" s="19">
        <f t="shared" si="49"/>
        <v>-25.322999999999979</v>
      </c>
      <c r="MS46" s="19">
        <f t="shared" si="49"/>
        <v>-25.09699999999998</v>
      </c>
      <c r="MT46" s="19">
        <f t="shared" ref="MT46:NX46" si="50">MT$25-MT28</f>
        <v>-26.825999999999965</v>
      </c>
      <c r="MU46" s="19">
        <f t="shared" si="50"/>
        <v>-29.217000000000041</v>
      </c>
      <c r="MV46" s="19">
        <f t="shared" si="50"/>
        <v>-30</v>
      </c>
      <c r="MW46" s="19">
        <f t="shared" si="50"/>
        <v>-29.824000000000012</v>
      </c>
      <c r="MX46" s="19">
        <f t="shared" si="50"/>
        <v>-26.319999999999993</v>
      </c>
      <c r="MY46" s="19">
        <f t="shared" si="50"/>
        <v>-22.312999999999988</v>
      </c>
      <c r="MZ46" s="19">
        <f t="shared" si="50"/>
        <v>-22.137</v>
      </c>
      <c r="NA46" s="19">
        <f t="shared" si="50"/>
        <v>-25.180000000000007</v>
      </c>
      <c r="NB46" s="19">
        <f t="shared" si="50"/>
        <v>-27.543000000000006</v>
      </c>
      <c r="NC46" s="19">
        <f t="shared" si="50"/>
        <v>-26.27800000000002</v>
      </c>
      <c r="ND46" s="19">
        <f t="shared" si="50"/>
        <v>-29.434000000000026</v>
      </c>
      <c r="NE46" s="19">
        <f t="shared" si="50"/>
        <v>-27.532999999999959</v>
      </c>
      <c r="NF46" s="19">
        <f t="shared" si="50"/>
        <v>-22.305000000000007</v>
      </c>
      <c r="NG46" s="19">
        <f t="shared" si="50"/>
        <v>-20.067000000000007</v>
      </c>
      <c r="NH46" s="19">
        <f t="shared" si="50"/>
        <v>-23.605999999999995</v>
      </c>
      <c r="NI46" s="19">
        <f t="shared" si="50"/>
        <v>-22.750999999999976</v>
      </c>
      <c r="NJ46" s="19">
        <f t="shared" si="50"/>
        <v>-22.032999999999959</v>
      </c>
      <c r="NK46" s="19">
        <f t="shared" si="50"/>
        <v>-21.951999999999998</v>
      </c>
      <c r="NL46" s="19">
        <f t="shared" si="50"/>
        <v>-23.114999999999952</v>
      </c>
      <c r="NM46" s="19">
        <f t="shared" si="50"/>
        <v>-26.757000000000005</v>
      </c>
      <c r="NN46" s="19">
        <f t="shared" si="50"/>
        <v>-26.218999999999994</v>
      </c>
      <c r="NO46" s="19">
        <f t="shared" si="50"/>
        <v>-28.954999999999984</v>
      </c>
      <c r="NP46" s="19">
        <f t="shared" si="50"/>
        <v>-29.021999999999991</v>
      </c>
      <c r="NQ46" s="19">
        <f t="shared" si="50"/>
        <v>-27.978999999999985</v>
      </c>
      <c r="NR46" s="19">
        <f t="shared" si="50"/>
        <v>-28.789999999999964</v>
      </c>
      <c r="NS46" s="19">
        <f t="shared" si="50"/>
        <v>-27.394999999999982</v>
      </c>
      <c r="NT46" s="19">
        <f t="shared" si="50"/>
        <v>-29.97199999999998</v>
      </c>
      <c r="NU46" s="19">
        <f t="shared" si="50"/>
        <v>-30.503000000000043</v>
      </c>
      <c r="NV46" s="19">
        <f t="shared" si="50"/>
        <v>-31.663000000000011</v>
      </c>
      <c r="NW46" s="19">
        <f t="shared" si="50"/>
        <v>-32.571000000000026</v>
      </c>
      <c r="NX46" s="19">
        <f t="shared" si="50"/>
        <v>-29.132999999999981</v>
      </c>
      <c r="NY46" s="19">
        <f t="shared" ref="NY46" si="51">NY$25-NY28</f>
        <v>-28.882999999999981</v>
      </c>
      <c r="NZ46" s="19">
        <f t="shared" ref="NZ46:PE46" si="52">NZ$25-NZ28</f>
        <v>-27.190999999999974</v>
      </c>
      <c r="OA46" s="19">
        <f t="shared" si="52"/>
        <v>-28.302999999999997</v>
      </c>
      <c r="OB46" s="19">
        <f t="shared" si="52"/>
        <v>-28.433999999999969</v>
      </c>
      <c r="OC46" s="19">
        <f t="shared" si="52"/>
        <v>-29.033000000000015</v>
      </c>
      <c r="OD46" s="19">
        <f t="shared" si="52"/>
        <v>-27.434000000000026</v>
      </c>
      <c r="OE46" s="19">
        <f t="shared" si="52"/>
        <v>-28.282999999999959</v>
      </c>
      <c r="OF46" s="19">
        <f t="shared" si="52"/>
        <v>-29.156000000000006</v>
      </c>
      <c r="OG46" s="19">
        <f t="shared" si="52"/>
        <v>-29.425000000000011</v>
      </c>
      <c r="OH46" s="19">
        <f t="shared" si="52"/>
        <v>-29.069000000000017</v>
      </c>
      <c r="OI46" s="19">
        <f t="shared" si="52"/>
        <v>-30.646999999999991</v>
      </c>
      <c r="OJ46" s="19">
        <f t="shared" si="52"/>
        <v>-30.913000000000011</v>
      </c>
      <c r="OK46" s="19">
        <f t="shared" si="52"/>
        <v>-38.201000000000022</v>
      </c>
      <c r="OL46" s="19">
        <f t="shared" si="52"/>
        <v>-38.24799999999999</v>
      </c>
      <c r="OM46" s="19">
        <f t="shared" si="52"/>
        <v>-38.60899999999998</v>
      </c>
      <c r="ON46" s="19">
        <f t="shared" si="52"/>
        <v>-38.105000000000018</v>
      </c>
      <c r="OO46" s="19">
        <f t="shared" si="52"/>
        <v>-35.641999999999996</v>
      </c>
      <c r="OP46" s="19">
        <f t="shared" si="52"/>
        <v>-32.867999999999995</v>
      </c>
      <c r="OQ46" s="19">
        <f t="shared" si="52"/>
        <v>-27.825999999999965</v>
      </c>
      <c r="OR46" s="19">
        <f t="shared" si="52"/>
        <v>-27.881000000000029</v>
      </c>
      <c r="OS46" s="19">
        <f t="shared" si="52"/>
        <v>-29.081999999999994</v>
      </c>
      <c r="OT46" s="19">
        <f t="shared" si="52"/>
        <v>-29.658999999999992</v>
      </c>
      <c r="OU46" s="19">
        <f t="shared" si="52"/>
        <v>-30.913000000000011</v>
      </c>
      <c r="OV46" s="19">
        <f t="shared" si="52"/>
        <v>-31.599999999999966</v>
      </c>
      <c r="OW46" s="19">
        <f t="shared" si="52"/>
        <v>-34.472999999999956</v>
      </c>
      <c r="OX46" s="19">
        <f t="shared" si="52"/>
        <v>-35.963999999999999</v>
      </c>
      <c r="OY46" s="19">
        <f t="shared" si="52"/>
        <v>-38.283999999999992</v>
      </c>
      <c r="OZ46" s="19">
        <f t="shared" si="52"/>
        <v>-44.677000000000021</v>
      </c>
      <c r="PA46" s="19">
        <f t="shared" si="52"/>
        <v>-39.370999999999981</v>
      </c>
      <c r="PB46" s="19">
        <f t="shared" si="52"/>
        <v>-39.613</v>
      </c>
      <c r="PC46" s="19">
        <f t="shared" si="52"/>
        <v>-38.365000000000009</v>
      </c>
      <c r="PD46" s="19">
        <f t="shared" si="52"/>
        <v>-37.502999999999986</v>
      </c>
      <c r="PE46" s="19">
        <f t="shared" si="52"/>
        <v>-35.960999999999956</v>
      </c>
      <c r="PF46" s="19">
        <f t="shared" ref="PF46:QJ46" si="53">PF$25-PF28</f>
        <v>-31.177000000000021</v>
      </c>
      <c r="PG46" s="19">
        <f t="shared" si="53"/>
        <v>-26.22199999999998</v>
      </c>
      <c r="PH46" s="19">
        <f t="shared" si="53"/>
        <v>-24.293000000000006</v>
      </c>
      <c r="PI46" s="19">
        <f t="shared" si="53"/>
        <v>-26.940999999999974</v>
      </c>
      <c r="PJ46" s="19">
        <f t="shared" si="53"/>
        <v>-27.890999999999963</v>
      </c>
      <c r="PK46" s="19">
        <f t="shared" si="53"/>
        <v>-27.824999999999989</v>
      </c>
      <c r="PL46" s="19">
        <f t="shared" si="53"/>
        <v>-26.524000000000001</v>
      </c>
      <c r="PM46" s="19">
        <f t="shared" si="53"/>
        <v>-28.021999999999991</v>
      </c>
      <c r="PN46" s="19">
        <f t="shared" si="53"/>
        <v>-28.885999999999967</v>
      </c>
      <c r="PO46" s="19">
        <f t="shared" si="53"/>
        <v>-33.326000000000022</v>
      </c>
      <c r="PP46" s="19">
        <f t="shared" si="53"/>
        <v>-28.581999999999994</v>
      </c>
      <c r="PQ46" s="19">
        <f t="shared" si="53"/>
        <v>-25.531000000000006</v>
      </c>
      <c r="PR46" s="19">
        <f t="shared" si="53"/>
        <v>-25.314000000000021</v>
      </c>
      <c r="PS46" s="19">
        <f t="shared" si="53"/>
        <v>-25.710999999999956</v>
      </c>
      <c r="PT46" s="19">
        <f t="shared" si="53"/>
        <v>-21.236000000000047</v>
      </c>
      <c r="PU46" s="19">
        <f t="shared" si="53"/>
        <v>-19.949999999999989</v>
      </c>
      <c r="PV46" s="19">
        <f t="shared" si="53"/>
        <v>-19.780999999999949</v>
      </c>
      <c r="PW46" s="19">
        <f t="shared" si="53"/>
        <v>-20.244999999999948</v>
      </c>
      <c r="PX46" s="19">
        <f t="shared" si="53"/>
        <v>-19.317999999999984</v>
      </c>
      <c r="PY46" s="19">
        <f t="shared" si="53"/>
        <v>-18.814000000000021</v>
      </c>
      <c r="PZ46" s="19">
        <f t="shared" si="53"/>
        <v>-15.134000000000015</v>
      </c>
      <c r="QA46" s="19">
        <f t="shared" si="53"/>
        <v>-14.697000000000003</v>
      </c>
      <c r="QB46" s="19">
        <f t="shared" si="53"/>
        <v>-13.100999999999999</v>
      </c>
      <c r="QC46" s="19">
        <f t="shared" si="53"/>
        <v>-10.218999999999994</v>
      </c>
      <c r="QD46" s="19">
        <f t="shared" si="53"/>
        <v>-10.053999999999974</v>
      </c>
      <c r="QE46" s="19">
        <f t="shared" si="53"/>
        <v>-10.12700000000001</v>
      </c>
      <c r="QF46" s="19">
        <f t="shared" si="53"/>
        <v>-9.6539999999999964</v>
      </c>
      <c r="QG46" s="19">
        <f t="shared" si="53"/>
        <v>-8.242999999999995</v>
      </c>
      <c r="QH46" s="19">
        <f t="shared" si="53"/>
        <v>-7.8159999999999741</v>
      </c>
      <c r="QI46" s="19">
        <f t="shared" si="53"/>
        <v>-9.507000000000005</v>
      </c>
      <c r="QJ46" s="19">
        <f t="shared" si="53"/>
        <v>-8.6800000000000068</v>
      </c>
      <c r="QK46" s="19">
        <f t="shared" ref="QK46" si="54">QK$25-QK28</f>
        <v>-5.5229999999999677</v>
      </c>
      <c r="QL46" s="19">
        <f t="shared" ref="QL46:RQ46" si="55">QL$25-QL28</f>
        <v>-5.5470000000000255</v>
      </c>
      <c r="QM46" s="19">
        <f t="shared" si="55"/>
        <v>-6.7690000000000055</v>
      </c>
      <c r="QN46" s="19">
        <f t="shared" si="55"/>
        <v>-9.021000000000015</v>
      </c>
      <c r="QO46" s="19">
        <f t="shared" si="55"/>
        <v>-0.53399999999999181</v>
      </c>
      <c r="QP46" s="19">
        <f t="shared" si="55"/>
        <v>-4.0769999999999982</v>
      </c>
      <c r="QQ46" s="19">
        <f t="shared" si="55"/>
        <v>-3.5159999999999627</v>
      </c>
      <c r="QR46" s="19">
        <f t="shared" si="55"/>
        <v>-5.4220000000000255</v>
      </c>
      <c r="QS46" s="19">
        <f t="shared" si="55"/>
        <v>-3.4479999999999791</v>
      </c>
      <c r="QT46" s="19">
        <f t="shared" si="55"/>
        <v>-2.8460000000000036</v>
      </c>
      <c r="QU46" s="19">
        <f t="shared" si="55"/>
        <v>-3.7330000000000041</v>
      </c>
      <c r="QV46" s="19">
        <f t="shared" si="55"/>
        <v>-6.0840000000000032</v>
      </c>
      <c r="QW46" s="19">
        <f t="shared" si="55"/>
        <v>-7.7019999999999982</v>
      </c>
      <c r="QX46" s="19">
        <f t="shared" si="55"/>
        <v>-9.0269999999999868</v>
      </c>
      <c r="QY46" s="19">
        <f t="shared" si="55"/>
        <v>-8.3519999999999754</v>
      </c>
      <c r="QZ46" s="19">
        <f t="shared" si="55"/>
        <v>-7.0910000000000082</v>
      </c>
      <c r="RA46" s="19">
        <f t="shared" si="55"/>
        <v>-5.2120000000000459</v>
      </c>
      <c r="RB46" s="19">
        <f t="shared" si="55"/>
        <v>-2.7669999999999959</v>
      </c>
      <c r="RC46" s="19">
        <f t="shared" si="55"/>
        <v>-1.9139999999999873</v>
      </c>
      <c r="RD46" s="19">
        <f t="shared" si="55"/>
        <v>-1.728999999999985</v>
      </c>
      <c r="RE46" s="19">
        <f t="shared" si="55"/>
        <v>-1.3709999999999809</v>
      </c>
      <c r="RF46" s="19">
        <f t="shared" si="55"/>
        <v>0.54800000000000182</v>
      </c>
      <c r="RG46" s="19">
        <f t="shared" si="55"/>
        <v>2.2880000000000109</v>
      </c>
      <c r="RH46" s="19">
        <f t="shared" si="55"/>
        <v>3.714999999999975</v>
      </c>
      <c r="RI46" s="19">
        <f t="shared" si="55"/>
        <v>4.7530000000000427</v>
      </c>
      <c r="RJ46" s="19">
        <f t="shared" si="55"/>
        <v>6.6779999999999973</v>
      </c>
      <c r="RK46" s="19">
        <f t="shared" si="55"/>
        <v>8.9620000000000459</v>
      </c>
      <c r="RL46" s="19">
        <f t="shared" si="55"/>
        <v>9.6270000000000095</v>
      </c>
      <c r="RM46" s="19">
        <f t="shared" si="55"/>
        <v>8.4189999999999827</v>
      </c>
      <c r="RN46" s="19">
        <f t="shared" si="55"/>
        <v>10.379999999999995</v>
      </c>
      <c r="RO46" s="19">
        <f t="shared" si="55"/>
        <v>12.76600000000002</v>
      </c>
      <c r="RP46" s="19">
        <f t="shared" si="55"/>
        <v>12.617999999999995</v>
      </c>
      <c r="RQ46" s="19">
        <f t="shared" si="55"/>
        <v>12.90300000000002</v>
      </c>
      <c r="RR46" s="19">
        <f t="shared" ref="RR46:SQ46" si="56">RR$25-RR28</f>
        <v>14.50200000000001</v>
      </c>
      <c r="RS46" s="19">
        <f t="shared" si="56"/>
        <v>17.740000000000009</v>
      </c>
      <c r="RT46" s="19">
        <f t="shared" si="56"/>
        <v>22.15500000000003</v>
      </c>
      <c r="RU46" s="19">
        <f t="shared" si="56"/>
        <v>20.589999999999975</v>
      </c>
      <c r="RV46" s="19">
        <f t="shared" si="56"/>
        <v>20.258999999999958</v>
      </c>
      <c r="RW46" s="19">
        <f t="shared" si="56"/>
        <v>20.807000000000016</v>
      </c>
      <c r="RX46" s="19">
        <f t="shared" si="56"/>
        <v>20.873999999999967</v>
      </c>
      <c r="RY46" s="19">
        <f t="shared" si="56"/>
        <v>20.278999999999996</v>
      </c>
      <c r="RZ46" s="19">
        <f t="shared" si="56"/>
        <v>22.387</v>
      </c>
      <c r="SA46" s="19">
        <f t="shared" si="56"/>
        <v>21.19300000000004</v>
      </c>
      <c r="SB46" s="19">
        <f t="shared" si="56"/>
        <v>20.461999999999989</v>
      </c>
      <c r="SC46" s="19">
        <f t="shared" si="56"/>
        <v>19.170999999999992</v>
      </c>
      <c r="SD46" s="19">
        <f t="shared" si="56"/>
        <v>18.817000000000007</v>
      </c>
      <c r="SE46" s="19">
        <f t="shared" si="56"/>
        <v>17.564000000000021</v>
      </c>
      <c r="SF46" s="19">
        <f t="shared" si="56"/>
        <v>20.222999999999956</v>
      </c>
      <c r="SG46" s="19">
        <f t="shared" si="56"/>
        <v>20.283000000000015</v>
      </c>
      <c r="SH46" s="19">
        <f t="shared" si="56"/>
        <v>20.409000000000049</v>
      </c>
      <c r="SI46" s="19">
        <f t="shared" si="56"/>
        <v>20.824000000000012</v>
      </c>
      <c r="SJ46" s="19">
        <f t="shared" si="56"/>
        <v>21.953000000000031</v>
      </c>
      <c r="SK46" s="19">
        <f t="shared" si="56"/>
        <v>21.154999999999973</v>
      </c>
      <c r="SL46" s="19">
        <f t="shared" si="56"/>
        <v>21.889999999999986</v>
      </c>
      <c r="SM46" s="19">
        <f t="shared" si="56"/>
        <v>20.439999999999998</v>
      </c>
      <c r="SN46" s="19">
        <f t="shared" si="56"/>
        <v>20.363</v>
      </c>
      <c r="SO46" s="19">
        <f t="shared" si="56"/>
        <v>20.038000000000011</v>
      </c>
      <c r="SP46" s="19">
        <f t="shared" si="56"/>
        <v>20.851999999999975</v>
      </c>
      <c r="SQ46" s="19">
        <f t="shared" si="56"/>
        <v>18.451999999999998</v>
      </c>
    </row>
    <row r="47" spans="1:516" x14ac:dyDescent="0.25">
      <c r="A47" s="2">
        <f t="shared" si="26"/>
        <v>5</v>
      </c>
      <c r="B47" s="12" t="str">
        <f t="shared" si="9"/>
        <v>VW 3 3/8 PERP nc-24</v>
      </c>
      <c r="C47" s="12" t="str">
        <f t="shared" si="27"/>
        <v>VW 3 1/2 PERP nc-30-VW 3 3/8 PERP nc-24</v>
      </c>
      <c r="F47" s="19">
        <f t="shared" ref="F47:AK47" ca="1" si="57">F$25-F29</f>
        <v>7.4979999999999905</v>
      </c>
      <c r="G47" s="19">
        <f t="shared" si="57"/>
        <v>7.9950000000000045</v>
      </c>
      <c r="H47" s="19">
        <f t="shared" si="57"/>
        <v>5.3419999999999845</v>
      </c>
      <c r="I47" s="19">
        <f t="shared" si="57"/>
        <v>2.1809999999999832</v>
      </c>
      <c r="J47" s="19">
        <f t="shared" si="57"/>
        <v>-5.0079999999999814</v>
      </c>
      <c r="K47" s="19">
        <f t="shared" si="57"/>
        <v>-9.1909999999999741</v>
      </c>
      <c r="L47" s="19">
        <f t="shared" si="57"/>
        <v>-10.734999999999957</v>
      </c>
      <c r="M47" s="19">
        <f t="shared" si="57"/>
        <v>-12.893000000000029</v>
      </c>
      <c r="N47" s="19">
        <f t="shared" si="57"/>
        <v>-14.512</v>
      </c>
      <c r="O47" s="19">
        <f t="shared" si="57"/>
        <v>-10.894999999999982</v>
      </c>
      <c r="P47" s="19">
        <f t="shared" si="57"/>
        <v>-6.9490000000000123</v>
      </c>
      <c r="Q47" s="19">
        <f t="shared" si="57"/>
        <v>2.6220000000000141</v>
      </c>
      <c r="R47" s="19">
        <f t="shared" si="57"/>
        <v>12.584000000000003</v>
      </c>
      <c r="S47" s="19">
        <f t="shared" si="57"/>
        <v>9.1270000000000095</v>
      </c>
      <c r="T47" s="19">
        <f t="shared" si="57"/>
        <v>9.1610000000000014</v>
      </c>
      <c r="U47" s="19">
        <f t="shared" si="57"/>
        <v>4.63900000000001</v>
      </c>
      <c r="V47" s="19">
        <f t="shared" si="57"/>
        <v>17.522999999999968</v>
      </c>
      <c r="W47" s="19">
        <f t="shared" si="57"/>
        <v>27.149999999999977</v>
      </c>
      <c r="X47" s="19">
        <f t="shared" si="57"/>
        <v>37.611000000000047</v>
      </c>
      <c r="Y47" s="19">
        <f t="shared" si="57"/>
        <v>29.286000000000001</v>
      </c>
      <c r="Z47" s="19">
        <f t="shared" si="57"/>
        <v>2.6229999999999905</v>
      </c>
      <c r="AA47" s="19">
        <f t="shared" si="57"/>
        <v>-5.1150000000000091</v>
      </c>
      <c r="AB47" s="19">
        <f t="shared" si="57"/>
        <v>-14.057999999999993</v>
      </c>
      <c r="AC47" s="19">
        <f t="shared" si="57"/>
        <v>-18.657000000000039</v>
      </c>
      <c r="AD47" s="19">
        <f t="shared" si="57"/>
        <v>-14.84499999999997</v>
      </c>
      <c r="AE47" s="19">
        <f t="shared" si="57"/>
        <v>-7.9499999999999886</v>
      </c>
      <c r="AF47" s="19">
        <f t="shared" si="57"/>
        <v>-8.8480000000000132</v>
      </c>
      <c r="AG47" s="19">
        <f t="shared" si="57"/>
        <v>-15.788999999999987</v>
      </c>
      <c r="AH47" s="19">
        <f t="shared" si="57"/>
        <v>-30.286000000000001</v>
      </c>
      <c r="AI47" s="19">
        <f t="shared" si="57"/>
        <v>-26.338000000000022</v>
      </c>
      <c r="AJ47" s="19">
        <f t="shared" si="57"/>
        <v>-23.921999999999969</v>
      </c>
      <c r="AK47" s="19">
        <f t="shared" si="57"/>
        <v>-26.115999999999985</v>
      </c>
      <c r="AL47" s="19">
        <f t="shared" ref="AL47:BQ47" si="58">AL$25-AL29</f>
        <v>-28.908999999999992</v>
      </c>
      <c r="AM47" s="19">
        <f t="shared" si="58"/>
        <v>-41.035000000000025</v>
      </c>
      <c r="AN47" s="19">
        <f t="shared" si="58"/>
        <v>-45.980999999999995</v>
      </c>
      <c r="AO47" s="19">
        <f t="shared" si="58"/>
        <v>-44.036000000000001</v>
      </c>
      <c r="AP47" s="19">
        <f t="shared" si="58"/>
        <v>-33.313999999999965</v>
      </c>
      <c r="AQ47" s="19">
        <f t="shared" si="58"/>
        <v>-34.866999999999962</v>
      </c>
      <c r="AR47" s="19">
        <f t="shared" si="58"/>
        <v>-36.775999999999954</v>
      </c>
      <c r="AS47" s="19">
        <f t="shared" si="58"/>
        <v>-44.968000000000018</v>
      </c>
      <c r="AT47" s="19">
        <f t="shared" si="58"/>
        <v>-40.687000000000012</v>
      </c>
      <c r="AU47" s="19">
        <f t="shared" si="58"/>
        <v>-41.300999999999988</v>
      </c>
      <c r="AV47" s="19">
        <f t="shared" si="58"/>
        <v>-45.461999999999989</v>
      </c>
      <c r="AW47" s="19">
        <f t="shared" si="58"/>
        <v>-47.06</v>
      </c>
      <c r="AX47" s="19">
        <f t="shared" si="58"/>
        <v>-23.144999999999982</v>
      </c>
      <c r="AY47" s="19">
        <f t="shared" si="58"/>
        <v>-19.317999999999984</v>
      </c>
      <c r="AZ47" s="19">
        <f t="shared" si="58"/>
        <v>-6.1870000000000118</v>
      </c>
      <c r="BA47" s="19">
        <f t="shared" si="58"/>
        <v>1.3580000000000041</v>
      </c>
      <c r="BB47" s="19">
        <f t="shared" si="58"/>
        <v>-3.8249999999999886</v>
      </c>
      <c r="BC47" s="19">
        <f t="shared" si="58"/>
        <v>-11.668000000000006</v>
      </c>
      <c r="BD47" s="19">
        <f t="shared" si="58"/>
        <v>-44.393000000000029</v>
      </c>
      <c r="BE47" s="19">
        <f t="shared" si="58"/>
        <v>-44.694999999999993</v>
      </c>
      <c r="BF47" s="19">
        <f t="shared" si="58"/>
        <v>-35.982000000000028</v>
      </c>
      <c r="BG47" s="19">
        <f t="shared" si="58"/>
        <v>-13.759000000000015</v>
      </c>
      <c r="BH47" s="19">
        <f t="shared" si="58"/>
        <v>7.34699999999998</v>
      </c>
      <c r="BI47" s="19">
        <f t="shared" si="58"/>
        <v>21.704999999999984</v>
      </c>
      <c r="BJ47" s="19">
        <f t="shared" si="58"/>
        <v>36.116999999999962</v>
      </c>
      <c r="BK47" s="19">
        <f t="shared" si="58"/>
        <v>-3.0079999999999814</v>
      </c>
      <c r="BL47" s="19">
        <f t="shared" si="58"/>
        <v>-29.201000000000022</v>
      </c>
      <c r="BM47" s="19">
        <f t="shared" si="58"/>
        <v>-41.575999999999908</v>
      </c>
      <c r="BN47" s="19">
        <f t="shared" si="58"/>
        <v>-74.378000000000043</v>
      </c>
      <c r="BO47" s="19">
        <f t="shared" si="58"/>
        <v>-68.891999999999939</v>
      </c>
      <c r="BP47" s="19">
        <f t="shared" si="58"/>
        <v>-55.067000000000007</v>
      </c>
      <c r="BQ47" s="19">
        <f t="shared" si="58"/>
        <v>-39.115999999999985</v>
      </c>
      <c r="BR47" s="19">
        <f t="shared" ref="BR47:CW47" si="59">BR$25-BR29</f>
        <v>-28.487999999999943</v>
      </c>
      <c r="BS47" s="19">
        <f t="shared" si="59"/>
        <v>-16.480000000000018</v>
      </c>
      <c r="BT47" s="19">
        <f t="shared" si="59"/>
        <v>-3.2720000000000482</v>
      </c>
      <c r="BU47" s="19">
        <f t="shared" si="59"/>
        <v>13.769000000000005</v>
      </c>
      <c r="BV47" s="19">
        <f t="shared" si="59"/>
        <v>33.658999999999992</v>
      </c>
      <c r="BW47" s="19">
        <f t="shared" si="59"/>
        <v>-8.5289999999999964</v>
      </c>
      <c r="BX47" s="19">
        <f t="shared" si="59"/>
        <v>2.3369999999999891</v>
      </c>
      <c r="BY47" s="19">
        <f t="shared" si="59"/>
        <v>10.407000000000039</v>
      </c>
      <c r="BZ47" s="19">
        <f t="shared" si="59"/>
        <v>-29.600000000000023</v>
      </c>
      <c r="CA47" s="19">
        <f t="shared" si="59"/>
        <v>-38.675000000000068</v>
      </c>
      <c r="CB47" s="19">
        <f t="shared" si="59"/>
        <v>15.629000000000019</v>
      </c>
      <c r="CC47" s="19">
        <f t="shared" si="59"/>
        <v>4.9189999999999827</v>
      </c>
      <c r="CD47" s="19">
        <f t="shared" si="59"/>
        <v>17.911000000000001</v>
      </c>
      <c r="CE47" s="19">
        <f t="shared" si="59"/>
        <v>18.182999999999993</v>
      </c>
      <c r="CF47" s="19">
        <f t="shared" si="59"/>
        <v>36.432000000000016</v>
      </c>
      <c r="CG47" s="19">
        <f t="shared" si="59"/>
        <v>45.536999999999978</v>
      </c>
      <c r="CH47" s="19">
        <f t="shared" si="59"/>
        <v>41.341999999999985</v>
      </c>
      <c r="CI47" s="19">
        <f t="shared" si="59"/>
        <v>56.461000000000013</v>
      </c>
      <c r="CJ47" s="19">
        <f t="shared" si="59"/>
        <v>64.734000000000037</v>
      </c>
      <c r="CK47" s="19">
        <f t="shared" si="59"/>
        <v>67.441999999999979</v>
      </c>
      <c r="CL47" s="19">
        <f t="shared" si="59"/>
        <v>64.034999999999968</v>
      </c>
      <c r="CM47" s="19">
        <f t="shared" si="59"/>
        <v>51.238</v>
      </c>
      <c r="CN47" s="19">
        <f t="shared" si="59"/>
        <v>53.240000000000009</v>
      </c>
      <c r="CO47" s="19">
        <f t="shared" si="59"/>
        <v>55.507000000000005</v>
      </c>
      <c r="CP47" s="19">
        <f t="shared" si="59"/>
        <v>62.647999999999968</v>
      </c>
      <c r="CQ47" s="19">
        <f t="shared" si="59"/>
        <v>67.404000000000025</v>
      </c>
      <c r="CR47" s="19">
        <f t="shared" si="59"/>
        <v>70.663000000000011</v>
      </c>
      <c r="CS47" s="19">
        <f t="shared" si="59"/>
        <v>77.90900000000002</v>
      </c>
      <c r="CT47" s="19">
        <f t="shared" si="59"/>
        <v>77.626999999999981</v>
      </c>
      <c r="CU47" s="19">
        <f t="shared" si="59"/>
        <v>74.426999999999992</v>
      </c>
      <c r="CV47" s="19">
        <f t="shared" si="59"/>
        <v>75.139999999999986</v>
      </c>
      <c r="CW47" s="19">
        <f t="shared" si="59"/>
        <v>74.664999999999964</v>
      </c>
      <c r="CX47" s="19">
        <f t="shared" ref="CX47:EC47" si="60">CX$25-CX29</f>
        <v>75.306999999999988</v>
      </c>
      <c r="CY47" s="19">
        <f t="shared" si="60"/>
        <v>75.236000000000018</v>
      </c>
      <c r="CZ47" s="19">
        <f t="shared" si="60"/>
        <v>75.423000000000002</v>
      </c>
      <c r="DA47" s="19">
        <f t="shared" si="60"/>
        <v>75.704000000000008</v>
      </c>
      <c r="DB47" s="19">
        <f t="shared" si="60"/>
        <v>78.138999999999982</v>
      </c>
      <c r="DC47" s="19">
        <f t="shared" si="60"/>
        <v>77.488</v>
      </c>
      <c r="DD47" s="19">
        <f t="shared" si="60"/>
        <v>77.727000000000032</v>
      </c>
      <c r="DE47" s="19">
        <f t="shared" si="60"/>
        <v>72.910000000000025</v>
      </c>
      <c r="DF47" s="19">
        <f t="shared" si="60"/>
        <v>72.055000000000007</v>
      </c>
      <c r="DG47" s="19">
        <f t="shared" si="60"/>
        <v>70.067999999999984</v>
      </c>
      <c r="DH47" s="19">
        <f t="shared" si="60"/>
        <v>70.891999999999996</v>
      </c>
      <c r="DI47" s="19">
        <f t="shared" si="60"/>
        <v>71.59099999999998</v>
      </c>
      <c r="DJ47" s="19">
        <f t="shared" si="60"/>
        <v>71.705000000000013</v>
      </c>
      <c r="DK47" s="19">
        <f t="shared" si="60"/>
        <v>69.637000000000029</v>
      </c>
      <c r="DL47" s="19">
        <f t="shared" si="60"/>
        <v>70.622000000000014</v>
      </c>
      <c r="DM47" s="19">
        <f t="shared" si="60"/>
        <v>74.602000000000004</v>
      </c>
      <c r="DN47" s="19">
        <f t="shared" si="60"/>
        <v>76.581999999999965</v>
      </c>
      <c r="DO47" s="19">
        <f t="shared" si="60"/>
        <v>76.97999999999999</v>
      </c>
      <c r="DP47" s="19">
        <f t="shared" si="60"/>
        <v>78.271999999999991</v>
      </c>
      <c r="DQ47" s="19">
        <f t="shared" si="60"/>
        <v>77.40300000000002</v>
      </c>
      <c r="DR47" s="19">
        <f t="shared" si="60"/>
        <v>75.603000000000037</v>
      </c>
      <c r="DS47" s="19">
        <f t="shared" si="60"/>
        <v>72.013999999999982</v>
      </c>
      <c r="DT47" s="19">
        <f t="shared" si="60"/>
        <v>67.800000000000011</v>
      </c>
      <c r="DU47" s="19">
        <f t="shared" si="60"/>
        <v>67.21999999999997</v>
      </c>
      <c r="DV47" s="19">
        <f t="shared" si="60"/>
        <v>66.575999999999993</v>
      </c>
      <c r="DW47" s="19">
        <f t="shared" si="60"/>
        <v>69.02600000000001</v>
      </c>
      <c r="DX47" s="19">
        <f t="shared" si="60"/>
        <v>65.199000000000012</v>
      </c>
      <c r="DY47" s="19">
        <f t="shared" si="60"/>
        <v>60.720999999999975</v>
      </c>
      <c r="DZ47" s="19">
        <f t="shared" si="60"/>
        <v>65.773000000000025</v>
      </c>
      <c r="EA47" s="19">
        <f t="shared" si="60"/>
        <v>68.427000000000021</v>
      </c>
      <c r="EB47" s="19">
        <f t="shared" si="60"/>
        <v>71.205000000000041</v>
      </c>
      <c r="EC47" s="19">
        <f t="shared" si="60"/>
        <v>71.667999999999978</v>
      </c>
      <c r="ED47" s="19">
        <f t="shared" ref="ED47:FI47" si="61">ED$25-ED29</f>
        <v>69.600000000000023</v>
      </c>
      <c r="EE47" s="19">
        <f t="shared" si="61"/>
        <v>71.119</v>
      </c>
      <c r="EF47" s="19">
        <f t="shared" si="61"/>
        <v>72.069999999999993</v>
      </c>
      <c r="EG47" s="19">
        <f t="shared" si="61"/>
        <v>70.763999999999982</v>
      </c>
      <c r="EH47" s="19">
        <f t="shared" si="61"/>
        <v>70.186999999999983</v>
      </c>
      <c r="EI47" s="19">
        <f t="shared" si="61"/>
        <v>71.503999999999991</v>
      </c>
      <c r="EJ47" s="19">
        <f t="shared" si="61"/>
        <v>70.294999999999987</v>
      </c>
      <c r="EK47" s="19">
        <f t="shared" si="61"/>
        <v>69.949999999999989</v>
      </c>
      <c r="EL47" s="19">
        <f t="shared" si="61"/>
        <v>71.653999999999996</v>
      </c>
      <c r="EM47" s="19">
        <f t="shared" si="61"/>
        <v>71.498999999999995</v>
      </c>
      <c r="EN47" s="19">
        <f t="shared" si="61"/>
        <v>71.081000000000017</v>
      </c>
      <c r="EO47" s="19">
        <f t="shared" si="61"/>
        <v>68.363999999999976</v>
      </c>
      <c r="EP47" s="19">
        <f t="shared" si="61"/>
        <v>71.60499999999999</v>
      </c>
      <c r="EQ47" s="19">
        <f t="shared" si="61"/>
        <v>72.326000000000022</v>
      </c>
      <c r="ER47" s="19">
        <f t="shared" si="61"/>
        <v>75.257999999999981</v>
      </c>
      <c r="ES47" s="19">
        <f t="shared" si="61"/>
        <v>69.794000000000011</v>
      </c>
      <c r="ET47" s="19">
        <f t="shared" si="61"/>
        <v>65.790999999999997</v>
      </c>
      <c r="EU47" s="19">
        <f t="shared" si="61"/>
        <v>61.760999999999996</v>
      </c>
      <c r="EV47" s="19">
        <f t="shared" si="61"/>
        <v>64.807999999999993</v>
      </c>
      <c r="EW47" s="19">
        <f t="shared" si="61"/>
        <v>64.057000000000016</v>
      </c>
      <c r="EX47" s="19">
        <f t="shared" si="61"/>
        <v>64.862000000000023</v>
      </c>
      <c r="EY47" s="19">
        <f t="shared" si="61"/>
        <v>66.193999999999988</v>
      </c>
      <c r="EZ47" s="19">
        <f t="shared" si="61"/>
        <v>68.345000000000027</v>
      </c>
      <c r="FA47" s="19">
        <f t="shared" si="61"/>
        <v>70.512</v>
      </c>
      <c r="FB47" s="19">
        <f t="shared" si="61"/>
        <v>68.488000000000028</v>
      </c>
      <c r="FC47" s="19">
        <f t="shared" si="61"/>
        <v>65.201999999999998</v>
      </c>
      <c r="FD47" s="19">
        <f t="shared" si="61"/>
        <v>63.137</v>
      </c>
      <c r="FE47" s="19">
        <f t="shared" si="61"/>
        <v>64.212000000000018</v>
      </c>
      <c r="FF47" s="19">
        <f t="shared" si="61"/>
        <v>67.825999999999993</v>
      </c>
      <c r="FG47" s="19">
        <f t="shared" si="61"/>
        <v>69.364000000000004</v>
      </c>
      <c r="FH47" s="19">
        <f t="shared" si="61"/>
        <v>69.209000000000032</v>
      </c>
      <c r="FI47" s="19">
        <f t="shared" si="61"/>
        <v>68.251000000000005</v>
      </c>
      <c r="FJ47" s="19">
        <f t="shared" ref="FJ47:GN47" si="62">FJ$25-FJ29</f>
        <v>65.42900000000003</v>
      </c>
      <c r="FK47" s="19">
        <f t="shared" si="62"/>
        <v>63.47399999999999</v>
      </c>
      <c r="FL47" s="19">
        <f t="shared" si="62"/>
        <v>64.729000000000013</v>
      </c>
      <c r="FM47" s="19">
        <f t="shared" si="62"/>
        <v>69.009000000000015</v>
      </c>
      <c r="FN47" s="19">
        <f t="shared" si="62"/>
        <v>67.709000000000003</v>
      </c>
      <c r="FO47" s="19">
        <f t="shared" si="62"/>
        <v>66.923999999999978</v>
      </c>
      <c r="FP47" s="19">
        <f t="shared" si="62"/>
        <v>65.361999999999995</v>
      </c>
      <c r="FQ47" s="19">
        <f t="shared" si="62"/>
        <v>64.850999999999971</v>
      </c>
      <c r="FR47" s="19">
        <f t="shared" si="62"/>
        <v>63.036000000000001</v>
      </c>
      <c r="FS47" s="19">
        <f t="shared" si="62"/>
        <v>63.042999999999978</v>
      </c>
      <c r="FT47" s="19">
        <f t="shared" si="62"/>
        <v>63.162000000000006</v>
      </c>
      <c r="FU47" s="19">
        <f t="shared" si="62"/>
        <v>74.309000000000026</v>
      </c>
      <c r="FV47" s="19">
        <f t="shared" si="62"/>
        <v>77.324000000000012</v>
      </c>
      <c r="FW47" s="19">
        <f t="shared" si="62"/>
        <v>79.954999999999984</v>
      </c>
      <c r="FX47" s="19">
        <f t="shared" si="62"/>
        <v>80.723000000000013</v>
      </c>
      <c r="FY47" s="19">
        <f t="shared" si="62"/>
        <v>80.319000000000017</v>
      </c>
      <c r="FZ47" s="19">
        <f t="shared" si="62"/>
        <v>78.841000000000008</v>
      </c>
      <c r="GA47" s="19">
        <f t="shared" si="62"/>
        <v>76.233000000000004</v>
      </c>
      <c r="GB47" s="19">
        <f t="shared" si="62"/>
        <v>75.702999999999975</v>
      </c>
      <c r="GC47" s="19">
        <f t="shared" si="62"/>
        <v>76.493000000000023</v>
      </c>
      <c r="GD47" s="19">
        <f t="shared" si="62"/>
        <v>70.306000000000012</v>
      </c>
      <c r="GE47" s="19">
        <f t="shared" si="62"/>
        <v>69.12299999999999</v>
      </c>
      <c r="GF47" s="19">
        <f t="shared" si="62"/>
        <v>67.841000000000008</v>
      </c>
      <c r="GG47" s="19">
        <f t="shared" si="62"/>
        <v>64.218999999999994</v>
      </c>
      <c r="GH47" s="19">
        <f t="shared" si="62"/>
        <v>66.14100000000002</v>
      </c>
      <c r="GI47" s="19">
        <f t="shared" si="62"/>
        <v>64.52600000000001</v>
      </c>
      <c r="GJ47" s="19">
        <f t="shared" si="62"/>
        <v>66.141999999999996</v>
      </c>
      <c r="GK47" s="19">
        <f t="shared" si="62"/>
        <v>66.930000000000007</v>
      </c>
      <c r="GL47" s="19">
        <f t="shared" si="62"/>
        <v>66.624000000000024</v>
      </c>
      <c r="GM47" s="19">
        <f t="shared" si="62"/>
        <v>67.774000000000001</v>
      </c>
      <c r="GN47" s="19">
        <f t="shared" si="62"/>
        <v>67.184000000000026</v>
      </c>
      <c r="GO47" s="19">
        <f>GO$25-GO29</f>
        <v>70.363999999999976</v>
      </c>
      <c r="GP47" s="19">
        <f t="shared" ref="GP47:HU47" si="63">GP$25-GP29</f>
        <v>68.003999999999962</v>
      </c>
      <c r="GQ47" s="19">
        <f t="shared" si="63"/>
        <v>66.192000000000007</v>
      </c>
      <c r="GR47" s="19">
        <f t="shared" si="63"/>
        <v>66.651999999999987</v>
      </c>
      <c r="GS47" s="19">
        <f t="shared" si="63"/>
        <v>64.109999999999957</v>
      </c>
      <c r="GT47" s="19">
        <f t="shared" si="63"/>
        <v>63.488</v>
      </c>
      <c r="GU47" s="19">
        <f t="shared" si="63"/>
        <v>61.052999999999997</v>
      </c>
      <c r="GV47" s="19">
        <f t="shared" si="63"/>
        <v>58.031000000000006</v>
      </c>
      <c r="GW47" s="19">
        <f t="shared" si="63"/>
        <v>53.698999999999955</v>
      </c>
      <c r="GX47" s="19">
        <f t="shared" si="63"/>
        <v>55.189000000000021</v>
      </c>
      <c r="GY47" s="19">
        <f t="shared" si="63"/>
        <v>57.994000000000028</v>
      </c>
      <c r="GZ47" s="19">
        <f t="shared" si="63"/>
        <v>60.165999999999968</v>
      </c>
      <c r="HA47" s="19">
        <f t="shared" si="63"/>
        <v>58.906000000000034</v>
      </c>
      <c r="HB47" s="19">
        <f t="shared" si="63"/>
        <v>63.881</v>
      </c>
      <c r="HC47" s="19">
        <f t="shared" si="63"/>
        <v>50.305000000000007</v>
      </c>
      <c r="HD47" s="19">
        <f t="shared" si="63"/>
        <v>50.959000000000003</v>
      </c>
      <c r="HE47" s="19">
        <f t="shared" si="63"/>
        <v>54.350000000000023</v>
      </c>
      <c r="HF47" s="19">
        <f t="shared" si="63"/>
        <v>56.49799999999999</v>
      </c>
      <c r="HG47" s="19">
        <f t="shared" si="63"/>
        <v>50.660000000000025</v>
      </c>
      <c r="HH47" s="19">
        <f t="shared" si="63"/>
        <v>53.685999999999979</v>
      </c>
      <c r="HI47" s="19">
        <f t="shared" si="63"/>
        <v>55.199000000000012</v>
      </c>
      <c r="HJ47" s="19">
        <f t="shared" si="63"/>
        <v>53.566000000000031</v>
      </c>
      <c r="HK47" s="19">
        <f t="shared" si="63"/>
        <v>54.683999999999969</v>
      </c>
      <c r="HL47" s="19">
        <f t="shared" si="63"/>
        <v>50.863</v>
      </c>
      <c r="HM47" s="19">
        <f t="shared" si="63"/>
        <v>53.182999999999993</v>
      </c>
      <c r="HN47" s="19">
        <f t="shared" si="63"/>
        <v>53.29200000000003</v>
      </c>
      <c r="HO47" s="19">
        <f t="shared" si="63"/>
        <v>52.175999999999988</v>
      </c>
      <c r="HP47" s="19">
        <f t="shared" si="63"/>
        <v>51.686000000000035</v>
      </c>
      <c r="HQ47" s="19">
        <f t="shared" si="63"/>
        <v>53.446000000000026</v>
      </c>
      <c r="HR47" s="19">
        <f t="shared" si="63"/>
        <v>58.784999999999968</v>
      </c>
      <c r="HS47" s="19">
        <f t="shared" si="63"/>
        <v>56.873999999999967</v>
      </c>
      <c r="HT47" s="19">
        <f t="shared" si="63"/>
        <v>55.617999999999995</v>
      </c>
      <c r="HU47" s="19">
        <f t="shared" si="63"/>
        <v>57.223000000000013</v>
      </c>
      <c r="HV47" s="19">
        <f t="shared" ref="HV47:IZ47" si="64">HV$25-HV29</f>
        <v>56.261000000000024</v>
      </c>
      <c r="HW47" s="19">
        <f t="shared" si="64"/>
        <v>58.398000000000025</v>
      </c>
      <c r="HX47" s="19">
        <f t="shared" si="64"/>
        <v>52.545999999999992</v>
      </c>
      <c r="HY47" s="19">
        <f t="shared" si="64"/>
        <v>57.605999999999995</v>
      </c>
      <c r="HZ47" s="19">
        <f t="shared" si="64"/>
        <v>61.25200000000001</v>
      </c>
      <c r="IA47" s="19">
        <f t="shared" si="64"/>
        <v>62.552000000000021</v>
      </c>
      <c r="IB47" s="19">
        <f t="shared" si="64"/>
        <v>67.64100000000002</v>
      </c>
      <c r="IC47" s="19">
        <f t="shared" si="64"/>
        <v>69.643999999999949</v>
      </c>
      <c r="ID47" s="19">
        <f t="shared" si="64"/>
        <v>68.533999999999992</v>
      </c>
      <c r="IE47" s="19">
        <f t="shared" si="64"/>
        <v>66.733000000000004</v>
      </c>
      <c r="IF47" s="19">
        <f t="shared" si="64"/>
        <v>67.216000000000008</v>
      </c>
      <c r="IG47" s="19">
        <f t="shared" si="64"/>
        <v>65.113999999999976</v>
      </c>
      <c r="IH47" s="19">
        <f t="shared" si="64"/>
        <v>65.535000000000025</v>
      </c>
      <c r="II47" s="19">
        <f t="shared" si="64"/>
        <v>68.36099999999999</v>
      </c>
      <c r="IJ47" s="19">
        <f t="shared" si="64"/>
        <v>68.367000000000019</v>
      </c>
      <c r="IK47" s="19">
        <f t="shared" si="64"/>
        <v>67.365999999999985</v>
      </c>
      <c r="IL47" s="19">
        <f t="shared" si="64"/>
        <v>60.420000000000016</v>
      </c>
      <c r="IM47" s="19">
        <f t="shared" si="64"/>
        <v>58.817999999999984</v>
      </c>
      <c r="IN47" s="19">
        <f t="shared" si="64"/>
        <v>58.870000000000005</v>
      </c>
      <c r="IO47" s="19">
        <f t="shared" si="64"/>
        <v>55.717999999999961</v>
      </c>
      <c r="IP47" s="19">
        <f t="shared" si="64"/>
        <v>58.512999999999977</v>
      </c>
      <c r="IQ47" s="19">
        <f t="shared" si="64"/>
        <v>61.677999999999997</v>
      </c>
      <c r="IR47" s="19">
        <f t="shared" si="64"/>
        <v>63.437000000000012</v>
      </c>
      <c r="IS47" s="19">
        <f t="shared" si="64"/>
        <v>62.096000000000004</v>
      </c>
      <c r="IT47" s="19">
        <f t="shared" si="64"/>
        <v>60.564999999999998</v>
      </c>
      <c r="IU47" s="19">
        <f t="shared" si="64"/>
        <v>63.168999999999983</v>
      </c>
      <c r="IV47" s="19">
        <f t="shared" si="64"/>
        <v>63.403999999999996</v>
      </c>
      <c r="IW47" s="19">
        <f t="shared" si="64"/>
        <v>62.13900000000001</v>
      </c>
      <c r="IX47" s="19">
        <f t="shared" si="64"/>
        <v>68.873999999999967</v>
      </c>
      <c r="IY47" s="19">
        <f t="shared" si="64"/>
        <v>72.430999999999983</v>
      </c>
      <c r="IZ47" s="19">
        <f t="shared" si="64"/>
        <v>74.163000000000011</v>
      </c>
      <c r="JA47" s="19">
        <f>JA$25-JA29</f>
        <v>64.82099999999997</v>
      </c>
      <c r="JB47" s="19">
        <f t="shared" ref="JB47:KG47" si="65">JB$25-JB29</f>
        <v>59.20599999999996</v>
      </c>
      <c r="JC47" s="19">
        <f t="shared" si="65"/>
        <v>57.149000000000001</v>
      </c>
      <c r="JD47" s="19">
        <f t="shared" si="65"/>
        <v>54.888999999999953</v>
      </c>
      <c r="JE47" s="19">
        <f t="shared" si="65"/>
        <v>57.017999999999972</v>
      </c>
      <c r="JF47" s="19">
        <f t="shared" si="65"/>
        <v>55.845000000000027</v>
      </c>
      <c r="JG47" s="19">
        <f t="shared" si="65"/>
        <v>59.573000000000036</v>
      </c>
      <c r="JH47" s="19">
        <f t="shared" si="65"/>
        <v>57.800000000000011</v>
      </c>
      <c r="JI47" s="19">
        <f t="shared" si="65"/>
        <v>53.898000000000025</v>
      </c>
      <c r="JJ47" s="19">
        <f t="shared" si="65"/>
        <v>48.902999999999963</v>
      </c>
      <c r="JK47" s="19">
        <f t="shared" si="65"/>
        <v>42.187999999999988</v>
      </c>
      <c r="JL47" s="19">
        <f t="shared" si="65"/>
        <v>33.482000000000028</v>
      </c>
      <c r="JM47" s="19">
        <f t="shared" si="65"/>
        <v>27.220000000000027</v>
      </c>
      <c r="JN47" s="19">
        <f t="shared" si="65"/>
        <v>27.644999999999982</v>
      </c>
      <c r="JO47" s="19">
        <f t="shared" si="65"/>
        <v>27.731999999999971</v>
      </c>
      <c r="JP47" s="19">
        <f t="shared" si="65"/>
        <v>25.312000000000012</v>
      </c>
      <c r="JQ47" s="19">
        <f t="shared" si="65"/>
        <v>32.382999999999981</v>
      </c>
      <c r="JR47" s="19">
        <f t="shared" si="65"/>
        <v>25.446000000000026</v>
      </c>
      <c r="JS47" s="19">
        <f t="shared" si="65"/>
        <v>25.795999999999992</v>
      </c>
      <c r="JT47" s="19">
        <f t="shared" si="65"/>
        <v>26.107999999999947</v>
      </c>
      <c r="JU47" s="19">
        <f t="shared" si="65"/>
        <v>26.06800000000004</v>
      </c>
      <c r="JV47" s="19">
        <f t="shared" si="65"/>
        <v>22.328000000000031</v>
      </c>
      <c r="JW47" s="19">
        <f t="shared" si="65"/>
        <v>15.41500000000002</v>
      </c>
      <c r="JX47" s="19">
        <f t="shared" si="65"/>
        <v>16.518000000000029</v>
      </c>
      <c r="JY47" s="19">
        <f t="shared" si="65"/>
        <v>18.632000000000005</v>
      </c>
      <c r="JZ47" s="19">
        <f t="shared" si="65"/>
        <v>17.144999999999982</v>
      </c>
      <c r="KA47" s="19">
        <f t="shared" si="65"/>
        <v>19.288999999999987</v>
      </c>
      <c r="KB47" s="19">
        <f t="shared" si="65"/>
        <v>12.77800000000002</v>
      </c>
      <c r="KC47" s="19">
        <f t="shared" si="65"/>
        <v>11.244000000000028</v>
      </c>
      <c r="KD47" s="19">
        <f t="shared" si="65"/>
        <v>11.218999999999994</v>
      </c>
      <c r="KE47" s="19">
        <f t="shared" si="65"/>
        <v>20.113</v>
      </c>
      <c r="KF47" s="19">
        <f t="shared" si="65"/>
        <v>21.272999999999968</v>
      </c>
      <c r="KG47" s="19">
        <f t="shared" si="65"/>
        <v>22.596000000000004</v>
      </c>
      <c r="KH47" s="19">
        <f t="shared" ref="KH47:LL47" si="66">KH$25-KH29</f>
        <v>22.396999999999991</v>
      </c>
      <c r="KI47" s="19">
        <f t="shared" si="66"/>
        <v>22.564999999999998</v>
      </c>
      <c r="KJ47" s="19">
        <f t="shared" si="66"/>
        <v>13.714000000000055</v>
      </c>
      <c r="KK47" s="19">
        <f t="shared" si="66"/>
        <v>8.1619999999999777</v>
      </c>
      <c r="KL47" s="19">
        <f t="shared" si="66"/>
        <v>7.5920000000000414</v>
      </c>
      <c r="KM47" s="19">
        <f t="shared" si="66"/>
        <v>6.242999999999995</v>
      </c>
      <c r="KN47" s="19">
        <f t="shared" si="66"/>
        <v>-0.38099999999997181</v>
      </c>
      <c r="KO47" s="19">
        <f t="shared" si="66"/>
        <v>-3.6259999999999764</v>
      </c>
      <c r="KP47" s="19">
        <f t="shared" si="66"/>
        <v>-3.2529999999999859</v>
      </c>
      <c r="KQ47" s="19">
        <f t="shared" si="66"/>
        <v>0.20600000000001728</v>
      </c>
      <c r="KR47" s="19">
        <f t="shared" si="66"/>
        <v>-0.507000000000005</v>
      </c>
      <c r="KS47" s="19">
        <f t="shared" si="66"/>
        <v>0.37400000000002365</v>
      </c>
      <c r="KT47" s="19">
        <f t="shared" si="66"/>
        <v>-5.6610000000000014</v>
      </c>
      <c r="KU47" s="19">
        <f t="shared" si="66"/>
        <v>-4.6879999999999882</v>
      </c>
      <c r="KV47" s="19">
        <f t="shared" si="66"/>
        <v>-7.4550000000000409</v>
      </c>
      <c r="KW47" s="19">
        <f t="shared" si="66"/>
        <v>-4.7160000000000082</v>
      </c>
      <c r="KX47" s="19">
        <f t="shared" si="66"/>
        <v>-5.4610000000000127</v>
      </c>
      <c r="KY47" s="19">
        <f t="shared" si="66"/>
        <v>-8.3639999999999759</v>
      </c>
      <c r="KZ47" s="19">
        <f t="shared" si="66"/>
        <v>-6.8500000000000227</v>
      </c>
      <c r="LA47" s="19">
        <f t="shared" si="66"/>
        <v>-9.2939999999999827</v>
      </c>
      <c r="LB47" s="19">
        <f t="shared" si="66"/>
        <v>-7.7239999999999895</v>
      </c>
      <c r="LC47" s="19">
        <f t="shared" si="66"/>
        <v>-6.0389999999999873</v>
      </c>
      <c r="LD47" s="19">
        <f t="shared" si="66"/>
        <v>-6.5330000000000155</v>
      </c>
      <c r="LE47" s="19">
        <f t="shared" si="66"/>
        <v>-4.7810000000000059</v>
      </c>
      <c r="LF47" s="19">
        <f t="shared" si="66"/>
        <v>-5.271000000000015</v>
      </c>
      <c r="LG47" s="19">
        <f t="shared" si="66"/>
        <v>-3.9220000000000255</v>
      </c>
      <c r="LH47" s="19">
        <f t="shared" si="66"/>
        <v>-8.1680000000000064</v>
      </c>
      <c r="LI47" s="19">
        <f t="shared" si="66"/>
        <v>-8.6920000000000073</v>
      </c>
      <c r="LJ47" s="19">
        <f t="shared" si="66"/>
        <v>-9.2200000000000273</v>
      </c>
      <c r="LK47" s="19">
        <f t="shared" si="66"/>
        <v>-9.0179999999999723</v>
      </c>
      <c r="LL47" s="19">
        <f t="shared" si="66"/>
        <v>-10.18199999999996</v>
      </c>
      <c r="LM47" s="19">
        <f>LM$25-LM29</f>
        <v>-9.660000000000025</v>
      </c>
      <c r="LN47" s="19">
        <f t="shared" ref="LN47:MS47" si="67">LN$25-LN29</f>
        <v>-4.8619999999999663</v>
      </c>
      <c r="LO47" s="19">
        <f t="shared" si="67"/>
        <v>-1.9399999999999977</v>
      </c>
      <c r="LP47" s="19">
        <f t="shared" si="67"/>
        <v>-1.3260000000000218</v>
      </c>
      <c r="LQ47" s="19">
        <f t="shared" si="67"/>
        <v>-2.4070000000000391</v>
      </c>
      <c r="LR47" s="19">
        <f t="shared" si="67"/>
        <v>-9.3199999999999932</v>
      </c>
      <c r="LS47" s="19">
        <f t="shared" si="67"/>
        <v>-8.7760000000000105</v>
      </c>
      <c r="LT47" s="19">
        <f t="shared" si="67"/>
        <v>-12.848000000000013</v>
      </c>
      <c r="LU47" s="19">
        <f t="shared" si="67"/>
        <v>-13.740999999999985</v>
      </c>
      <c r="LV47" s="19">
        <f t="shared" si="67"/>
        <v>-11.283999999999992</v>
      </c>
      <c r="LW47" s="19">
        <f t="shared" si="67"/>
        <v>-9.5769999999999982</v>
      </c>
      <c r="LX47" s="19">
        <f t="shared" si="67"/>
        <v>-12.069999999999993</v>
      </c>
      <c r="LY47" s="19">
        <f t="shared" si="67"/>
        <v>-6.1260000000000332</v>
      </c>
      <c r="LZ47" s="19">
        <f t="shared" si="67"/>
        <v>-8.4700000000000273</v>
      </c>
      <c r="MA47" s="19">
        <f t="shared" si="67"/>
        <v>-14.96999999999997</v>
      </c>
      <c r="MB47" s="19">
        <f t="shared" si="67"/>
        <v>-15.120000000000005</v>
      </c>
      <c r="MC47" s="19">
        <f t="shared" si="67"/>
        <v>-15.588000000000022</v>
      </c>
      <c r="MD47" s="19">
        <f t="shared" si="67"/>
        <v>-15.717000000000041</v>
      </c>
      <c r="ME47" s="19">
        <f t="shared" si="67"/>
        <v>-14.84499999999997</v>
      </c>
      <c r="MF47" s="19">
        <f t="shared" si="67"/>
        <v>-12.876000000000033</v>
      </c>
      <c r="MG47" s="19">
        <f t="shared" si="67"/>
        <v>-13.578000000000031</v>
      </c>
      <c r="MH47" s="19">
        <f t="shared" si="67"/>
        <v>-14.811999999999955</v>
      </c>
      <c r="MI47" s="19">
        <f t="shared" si="67"/>
        <v>-13.117999999999995</v>
      </c>
      <c r="MJ47" s="19">
        <f t="shared" si="67"/>
        <v>-11.911000000000001</v>
      </c>
      <c r="MK47" s="19">
        <f t="shared" si="67"/>
        <v>-19.289000000000044</v>
      </c>
      <c r="ML47" s="19">
        <f t="shared" si="67"/>
        <v>-21.991000000000042</v>
      </c>
      <c r="MM47" s="19">
        <f t="shared" si="67"/>
        <v>-28.319999999999993</v>
      </c>
      <c r="MN47" s="19">
        <f t="shared" si="67"/>
        <v>-28.670999999999992</v>
      </c>
      <c r="MO47" s="19">
        <f t="shared" si="67"/>
        <v>-29.426999999999964</v>
      </c>
      <c r="MP47" s="19">
        <f t="shared" si="67"/>
        <v>-29.055999999999983</v>
      </c>
      <c r="MQ47" s="19">
        <f t="shared" si="67"/>
        <v>-31.922000000000025</v>
      </c>
      <c r="MR47" s="19">
        <f t="shared" si="67"/>
        <v>-30.228999999999985</v>
      </c>
      <c r="MS47" s="19">
        <f t="shared" si="67"/>
        <v>-28.163000000000011</v>
      </c>
      <c r="MT47" s="19">
        <f t="shared" ref="MT47:NX47" si="68">MT$25-MT29</f>
        <v>-28.771999999999991</v>
      </c>
      <c r="MU47" s="19">
        <f t="shared" si="68"/>
        <v>-31.472000000000037</v>
      </c>
      <c r="MV47" s="19">
        <f t="shared" si="68"/>
        <v>-36.408999999999992</v>
      </c>
      <c r="MW47" s="19">
        <f t="shared" si="68"/>
        <v>-35.549000000000035</v>
      </c>
      <c r="MX47" s="19">
        <f t="shared" si="68"/>
        <v>-30.694999999999993</v>
      </c>
      <c r="MY47" s="19">
        <f t="shared" si="68"/>
        <v>-23.603000000000009</v>
      </c>
      <c r="MZ47" s="19">
        <f t="shared" si="68"/>
        <v>-24.447000000000003</v>
      </c>
      <c r="NA47" s="19">
        <f t="shared" si="68"/>
        <v>-28.541999999999973</v>
      </c>
      <c r="NB47" s="19">
        <f t="shared" si="68"/>
        <v>-31.15300000000002</v>
      </c>
      <c r="NC47" s="19">
        <f t="shared" si="68"/>
        <v>-30.124000000000024</v>
      </c>
      <c r="ND47" s="19">
        <f t="shared" si="68"/>
        <v>-36.413999999999987</v>
      </c>
      <c r="NE47" s="19">
        <f t="shared" si="68"/>
        <v>-34.897999999999968</v>
      </c>
      <c r="NF47" s="19">
        <f t="shared" si="68"/>
        <v>-35.307999999999993</v>
      </c>
      <c r="NG47" s="19">
        <f t="shared" si="68"/>
        <v>-34.399999999999977</v>
      </c>
      <c r="NH47" s="19">
        <f t="shared" si="68"/>
        <v>-35.730999999999995</v>
      </c>
      <c r="NI47" s="19">
        <f t="shared" si="68"/>
        <v>-36.250999999999976</v>
      </c>
      <c r="NJ47" s="19">
        <f t="shared" si="68"/>
        <v>-37.389999999999986</v>
      </c>
      <c r="NK47" s="19">
        <f t="shared" si="68"/>
        <v>-37.072999999999979</v>
      </c>
      <c r="NL47" s="19">
        <f t="shared" si="68"/>
        <v>-38.745999999999981</v>
      </c>
      <c r="NM47" s="19">
        <f t="shared" si="68"/>
        <v>-44.887</v>
      </c>
      <c r="NN47" s="19">
        <f t="shared" si="68"/>
        <v>-40.242999999999995</v>
      </c>
      <c r="NO47" s="19">
        <f t="shared" si="68"/>
        <v>-43.300000000000011</v>
      </c>
      <c r="NP47" s="19">
        <f t="shared" si="68"/>
        <v>-42.062000000000012</v>
      </c>
      <c r="NQ47" s="19">
        <f t="shared" si="68"/>
        <v>-39.245999999999981</v>
      </c>
      <c r="NR47" s="19">
        <f t="shared" si="68"/>
        <v>-42.418999999999983</v>
      </c>
      <c r="NS47" s="19">
        <f t="shared" si="68"/>
        <v>-37.759000000000015</v>
      </c>
      <c r="NT47" s="19">
        <f t="shared" si="68"/>
        <v>-46.062999999999988</v>
      </c>
      <c r="NU47" s="19">
        <f t="shared" si="68"/>
        <v>-45.211000000000013</v>
      </c>
      <c r="NV47" s="19">
        <f t="shared" si="68"/>
        <v>-47.515999999999963</v>
      </c>
      <c r="NW47" s="19">
        <f t="shared" si="68"/>
        <v>-46.67900000000003</v>
      </c>
      <c r="NX47" s="19">
        <f t="shared" si="68"/>
        <v>-40.850000000000023</v>
      </c>
      <c r="NY47" s="19">
        <f>NY$25-NY29</f>
        <v>-38.531000000000006</v>
      </c>
      <c r="NZ47" s="19">
        <f t="shared" ref="NZ47:PE47" si="69">NZ$25-NZ29</f>
        <v>-36.589999999999975</v>
      </c>
      <c r="OA47" s="19">
        <f t="shared" si="69"/>
        <v>-37.29000000000002</v>
      </c>
      <c r="OB47" s="19">
        <f t="shared" si="69"/>
        <v>-37.303999999999974</v>
      </c>
      <c r="OC47" s="19">
        <f t="shared" si="69"/>
        <v>-36.76400000000001</v>
      </c>
      <c r="OD47" s="19">
        <f t="shared" si="69"/>
        <v>-37.451000000000022</v>
      </c>
      <c r="OE47" s="19">
        <f t="shared" si="69"/>
        <v>-36.800000000000011</v>
      </c>
      <c r="OF47" s="19">
        <f t="shared" si="69"/>
        <v>-37.867999999999995</v>
      </c>
      <c r="OG47" s="19">
        <f t="shared" si="69"/>
        <v>-39.600999999999999</v>
      </c>
      <c r="OH47" s="19">
        <f t="shared" si="69"/>
        <v>-41.050000000000011</v>
      </c>
      <c r="OI47" s="19">
        <f t="shared" si="69"/>
        <v>-40.865000000000009</v>
      </c>
      <c r="OJ47" s="19">
        <f t="shared" si="69"/>
        <v>-47.982000000000028</v>
      </c>
      <c r="OK47" s="19">
        <f t="shared" si="69"/>
        <v>-57.319000000000017</v>
      </c>
      <c r="OL47" s="19">
        <f t="shared" si="69"/>
        <v>-58.20799999999997</v>
      </c>
      <c r="OM47" s="19">
        <f t="shared" si="69"/>
        <v>-57.763999999999953</v>
      </c>
      <c r="ON47" s="19">
        <f t="shared" si="69"/>
        <v>-57.872000000000014</v>
      </c>
      <c r="OO47" s="19">
        <f t="shared" si="69"/>
        <v>-56.65300000000002</v>
      </c>
      <c r="OP47" s="19">
        <f t="shared" si="69"/>
        <v>-51.425999999999988</v>
      </c>
      <c r="OQ47" s="19">
        <f t="shared" si="69"/>
        <v>-47.139999999999986</v>
      </c>
      <c r="OR47" s="19">
        <f t="shared" si="69"/>
        <v>-50.891999999999996</v>
      </c>
      <c r="OS47" s="19">
        <f t="shared" si="69"/>
        <v>-51.461999999999989</v>
      </c>
      <c r="OT47" s="19">
        <f t="shared" si="69"/>
        <v>-50.339999999999975</v>
      </c>
      <c r="OU47" s="19">
        <f t="shared" si="69"/>
        <v>-50.971000000000004</v>
      </c>
      <c r="OV47" s="19">
        <f t="shared" si="69"/>
        <v>-47.889999999999986</v>
      </c>
      <c r="OW47" s="19">
        <f t="shared" si="69"/>
        <v>-49.399999999999977</v>
      </c>
      <c r="OX47" s="19">
        <f t="shared" si="69"/>
        <v>-50.522999999999968</v>
      </c>
      <c r="OY47" s="19">
        <f t="shared" si="69"/>
        <v>-51.231999999999971</v>
      </c>
      <c r="OZ47" s="19">
        <f t="shared" si="69"/>
        <v>-49.408999999999992</v>
      </c>
      <c r="PA47" s="19">
        <f t="shared" si="69"/>
        <v>-38.677999999999997</v>
      </c>
      <c r="PB47" s="19">
        <f t="shared" si="69"/>
        <v>-40.824000000000012</v>
      </c>
      <c r="PC47" s="19">
        <f t="shared" si="69"/>
        <v>-39.692000000000007</v>
      </c>
      <c r="PD47" s="19">
        <f t="shared" si="69"/>
        <v>-37.90100000000001</v>
      </c>
      <c r="PE47" s="19">
        <f t="shared" si="69"/>
        <v>-33.579999999999984</v>
      </c>
      <c r="PF47" s="19">
        <f t="shared" ref="PF47:QJ47" si="70">PF$25-PF29</f>
        <v>-25.232000000000028</v>
      </c>
      <c r="PG47" s="19">
        <f t="shared" si="70"/>
        <v>-10.5</v>
      </c>
      <c r="PH47" s="19">
        <f t="shared" si="70"/>
        <v>-6.36099999999999</v>
      </c>
      <c r="PI47" s="19">
        <f t="shared" si="70"/>
        <v>-6.8210000000000264</v>
      </c>
      <c r="PJ47" s="19">
        <f t="shared" si="70"/>
        <v>-7.6819999999999595</v>
      </c>
      <c r="PK47" s="19">
        <f t="shared" si="70"/>
        <v>-4.2039999999999509</v>
      </c>
      <c r="PL47" s="19">
        <f t="shared" si="70"/>
        <v>-1.0389999999999873</v>
      </c>
      <c r="PM47" s="19">
        <f t="shared" si="70"/>
        <v>-0.72999999999996135</v>
      </c>
      <c r="PN47" s="19">
        <f t="shared" si="70"/>
        <v>-5.9569999999999936</v>
      </c>
      <c r="PO47" s="19">
        <f t="shared" si="70"/>
        <v>-6.5670000000000073</v>
      </c>
      <c r="PP47" s="19">
        <f t="shared" si="70"/>
        <v>-10.930000000000007</v>
      </c>
      <c r="PQ47" s="19">
        <f t="shared" si="70"/>
        <v>-13.659999999999968</v>
      </c>
      <c r="PR47" s="19">
        <f t="shared" si="70"/>
        <v>-15.074000000000012</v>
      </c>
      <c r="PS47" s="19">
        <f t="shared" si="70"/>
        <v>-14.540999999999997</v>
      </c>
      <c r="PT47" s="19">
        <f t="shared" si="70"/>
        <v>-8.8140000000000214</v>
      </c>
      <c r="PU47" s="19">
        <f t="shared" si="70"/>
        <v>-8.2450000000000045</v>
      </c>
      <c r="PV47" s="19">
        <f t="shared" si="70"/>
        <v>-8.839999999999975</v>
      </c>
      <c r="PW47" s="19">
        <f t="shared" si="70"/>
        <v>-6.3979999999999677</v>
      </c>
      <c r="PX47" s="19">
        <f t="shared" si="70"/>
        <v>-6.0040000000000191</v>
      </c>
      <c r="PY47" s="19">
        <f t="shared" si="70"/>
        <v>-8.5800000000000409</v>
      </c>
      <c r="PZ47" s="19">
        <f t="shared" si="70"/>
        <v>-5.1890000000000214</v>
      </c>
      <c r="QA47" s="19">
        <f t="shared" si="70"/>
        <v>-3.5529999999999973</v>
      </c>
      <c r="QB47" s="19">
        <f t="shared" si="70"/>
        <v>-1.5649999999999977</v>
      </c>
      <c r="QC47" s="19">
        <f t="shared" si="70"/>
        <v>3.7069999999999936</v>
      </c>
      <c r="QD47" s="19">
        <f t="shared" si="70"/>
        <v>4.0230000000000246</v>
      </c>
      <c r="QE47" s="19">
        <f t="shared" si="70"/>
        <v>3.6469999999999914</v>
      </c>
      <c r="QF47" s="19">
        <f t="shared" si="70"/>
        <v>3.1040000000000418</v>
      </c>
      <c r="QG47" s="19">
        <f t="shared" si="70"/>
        <v>4.9770000000000323</v>
      </c>
      <c r="QH47" s="19">
        <f t="shared" si="70"/>
        <v>3.7040000000000077</v>
      </c>
      <c r="QI47" s="19">
        <f t="shared" si="70"/>
        <v>3.0779999999999745</v>
      </c>
      <c r="QJ47" s="19">
        <f t="shared" si="70"/>
        <v>3.617999999999995</v>
      </c>
      <c r="QK47" s="19">
        <f>QK$25-QK29</f>
        <v>6.8029999999999973</v>
      </c>
      <c r="QL47" s="19">
        <f t="shared" ref="QL47:RQ47" si="71">QL$25-QL29</f>
        <v>8.1639999999999873</v>
      </c>
      <c r="QM47" s="19">
        <f t="shared" si="71"/>
        <v>8.7779999999999632</v>
      </c>
      <c r="QN47" s="19">
        <f t="shared" si="71"/>
        <v>7.2309999999999945</v>
      </c>
      <c r="QO47" s="19">
        <f t="shared" si="71"/>
        <v>7.5999999999999659</v>
      </c>
      <c r="QP47" s="19">
        <f t="shared" si="71"/>
        <v>5.6999999999999886</v>
      </c>
      <c r="QQ47" s="19">
        <f t="shared" si="71"/>
        <v>5.2909999999999968</v>
      </c>
      <c r="QR47" s="19">
        <f t="shared" si="71"/>
        <v>3.7439999999999714</v>
      </c>
      <c r="QS47" s="19">
        <f t="shared" si="71"/>
        <v>4.4529999999999745</v>
      </c>
      <c r="QT47" s="19">
        <f t="shared" si="71"/>
        <v>5.2550000000000523</v>
      </c>
      <c r="QU47" s="19">
        <f t="shared" si="71"/>
        <v>3.507000000000005</v>
      </c>
      <c r="QV47" s="19">
        <f t="shared" si="71"/>
        <v>0.45900000000000318</v>
      </c>
      <c r="QW47" s="19">
        <f t="shared" si="71"/>
        <v>-0.51899999999994861</v>
      </c>
      <c r="QX47" s="19">
        <f t="shared" si="71"/>
        <v>-9.8999999999989541E-2</v>
      </c>
      <c r="QY47" s="19">
        <f t="shared" si="71"/>
        <v>0.16200000000003456</v>
      </c>
      <c r="QZ47" s="19">
        <f t="shared" si="71"/>
        <v>1.3319999999999936</v>
      </c>
      <c r="RA47" s="19">
        <f t="shared" si="71"/>
        <v>2.4099999999999682</v>
      </c>
      <c r="RB47" s="19">
        <f t="shared" si="71"/>
        <v>3.0450000000000159</v>
      </c>
      <c r="RC47" s="19">
        <f t="shared" si="71"/>
        <v>1.2080000000000268</v>
      </c>
      <c r="RD47" s="19">
        <f t="shared" si="71"/>
        <v>1.2690000000000055</v>
      </c>
      <c r="RE47" s="19">
        <f t="shared" si="71"/>
        <v>2.5380000000000109</v>
      </c>
      <c r="RF47" s="19">
        <f t="shared" si="71"/>
        <v>4.2379999999999995</v>
      </c>
      <c r="RG47" s="19">
        <f t="shared" si="71"/>
        <v>5.0790000000000077</v>
      </c>
      <c r="RH47" s="19">
        <f t="shared" si="71"/>
        <v>5.8279999999999745</v>
      </c>
      <c r="RI47" s="19">
        <f t="shared" si="71"/>
        <v>6.3880000000000337</v>
      </c>
      <c r="RJ47" s="19">
        <f t="shared" si="71"/>
        <v>8.7690000000000055</v>
      </c>
      <c r="RK47" s="19">
        <f t="shared" si="71"/>
        <v>9.0230000000000246</v>
      </c>
      <c r="RL47" s="19">
        <f t="shared" si="71"/>
        <v>10.454000000000008</v>
      </c>
      <c r="RM47" s="19">
        <f t="shared" si="71"/>
        <v>9.6569999999999823</v>
      </c>
      <c r="RN47" s="19">
        <f t="shared" si="71"/>
        <v>12.937000000000012</v>
      </c>
      <c r="RO47" s="19">
        <f t="shared" si="71"/>
        <v>14.670000000000016</v>
      </c>
      <c r="RP47" s="19">
        <f t="shared" si="71"/>
        <v>14.011000000000024</v>
      </c>
      <c r="RQ47" s="19">
        <f t="shared" si="71"/>
        <v>14.389999999999986</v>
      </c>
      <c r="RR47" s="19">
        <f t="shared" ref="RR47:SQ47" si="72">RR$25-RR29</f>
        <v>14.976999999999975</v>
      </c>
      <c r="RS47" s="19">
        <f t="shared" si="72"/>
        <v>16.675000000000011</v>
      </c>
      <c r="RT47" s="19">
        <f t="shared" si="72"/>
        <v>18.971000000000004</v>
      </c>
      <c r="RU47" s="19">
        <f t="shared" si="72"/>
        <v>17.808999999999969</v>
      </c>
      <c r="RV47" s="19">
        <f t="shared" si="72"/>
        <v>19.036000000000001</v>
      </c>
      <c r="RW47" s="19">
        <f t="shared" si="72"/>
        <v>19.543000000000006</v>
      </c>
      <c r="RX47" s="19">
        <f t="shared" si="72"/>
        <v>17.577999999999975</v>
      </c>
      <c r="RY47" s="19">
        <f t="shared" si="72"/>
        <v>16.504000000000019</v>
      </c>
      <c r="RZ47" s="19">
        <f t="shared" si="72"/>
        <v>20.300000000000011</v>
      </c>
      <c r="SA47" s="19">
        <f t="shared" si="72"/>
        <v>22.138000000000034</v>
      </c>
      <c r="SB47" s="19">
        <f t="shared" si="72"/>
        <v>21.95799999999997</v>
      </c>
      <c r="SC47" s="19">
        <f t="shared" si="72"/>
        <v>20.151999999999987</v>
      </c>
      <c r="SD47" s="19">
        <f t="shared" si="72"/>
        <v>22.971000000000004</v>
      </c>
      <c r="SE47" s="19">
        <f t="shared" si="72"/>
        <v>23.829000000000008</v>
      </c>
      <c r="SF47" s="19">
        <f t="shared" si="72"/>
        <v>22.815999999999974</v>
      </c>
      <c r="SG47" s="19">
        <f t="shared" si="72"/>
        <v>23.889999999999986</v>
      </c>
      <c r="SH47" s="19">
        <f t="shared" si="72"/>
        <v>24.66500000000002</v>
      </c>
      <c r="SI47" s="19">
        <f t="shared" si="72"/>
        <v>24.770000000000039</v>
      </c>
      <c r="SJ47" s="19">
        <f t="shared" si="72"/>
        <v>28.572000000000003</v>
      </c>
      <c r="SK47" s="19">
        <f t="shared" si="72"/>
        <v>29.71999999999997</v>
      </c>
      <c r="SL47" s="19">
        <f t="shared" si="72"/>
        <v>31.961999999999989</v>
      </c>
      <c r="SM47" s="19">
        <f t="shared" si="72"/>
        <v>31.979999999999961</v>
      </c>
      <c r="SN47" s="19">
        <f t="shared" si="72"/>
        <v>31.817999999999984</v>
      </c>
      <c r="SO47" s="19">
        <f t="shared" si="72"/>
        <v>32.528999999999996</v>
      </c>
      <c r="SP47" s="19">
        <f t="shared" si="72"/>
        <v>32.557000000000016</v>
      </c>
      <c r="SQ47" s="19">
        <f t="shared" si="72"/>
        <v>28.670999999999992</v>
      </c>
    </row>
    <row r="48" spans="1:516" x14ac:dyDescent="0.25">
      <c r="A48" s="2">
        <f t="shared" si="26"/>
        <v>6</v>
      </c>
      <c r="B48" s="12" t="str">
        <f t="shared" si="9"/>
        <v>VW 5 1/8 PERP nc-23</v>
      </c>
      <c r="C48" s="12" t="str">
        <f t="shared" si="27"/>
        <v>VW 3 1/2 PERP nc-30-VW 5 1/8 PERP nc-23</v>
      </c>
      <c r="F48" s="19">
        <f t="shared" ref="F48:AK48" ca="1" si="73">F$25-F30</f>
        <v>45.588999999999999</v>
      </c>
      <c r="G48" s="19">
        <f t="shared" si="73"/>
        <v>43.908999999999992</v>
      </c>
      <c r="H48" s="19">
        <f t="shared" si="73"/>
        <v>43.746999999999957</v>
      </c>
      <c r="I48" s="19">
        <f t="shared" si="73"/>
        <v>41.562999999999988</v>
      </c>
      <c r="J48" s="19">
        <f t="shared" si="73"/>
        <v>40.27600000000001</v>
      </c>
      <c r="K48" s="19">
        <f t="shared" si="73"/>
        <v>35.922000000000025</v>
      </c>
      <c r="L48" s="19">
        <f t="shared" si="73"/>
        <v>33.379999999999995</v>
      </c>
      <c r="M48" s="19">
        <f t="shared" si="73"/>
        <v>31.875</v>
      </c>
      <c r="N48" s="19">
        <f t="shared" si="73"/>
        <v>31.697000000000003</v>
      </c>
      <c r="O48" s="19">
        <f t="shared" si="73"/>
        <v>35.156999999999982</v>
      </c>
      <c r="P48" s="19">
        <f t="shared" si="73"/>
        <v>37.503000000000043</v>
      </c>
      <c r="Q48" s="19">
        <f t="shared" si="73"/>
        <v>45.635000000000048</v>
      </c>
      <c r="R48" s="19">
        <f t="shared" si="73"/>
        <v>55.149000000000001</v>
      </c>
      <c r="S48" s="19">
        <f t="shared" si="73"/>
        <v>46.54200000000003</v>
      </c>
      <c r="T48" s="19">
        <f t="shared" si="73"/>
        <v>48.716000000000008</v>
      </c>
      <c r="U48" s="19">
        <f t="shared" si="73"/>
        <v>49.918000000000006</v>
      </c>
      <c r="V48" s="19">
        <f t="shared" si="73"/>
        <v>51.985000000000014</v>
      </c>
      <c r="W48" s="19">
        <f t="shared" si="73"/>
        <v>63.353000000000009</v>
      </c>
      <c r="X48" s="19">
        <f t="shared" si="73"/>
        <v>73.550000000000011</v>
      </c>
      <c r="Y48" s="19">
        <f t="shared" si="73"/>
        <v>67.293999999999983</v>
      </c>
      <c r="Z48" s="19">
        <f t="shared" si="73"/>
        <v>39.59499999999997</v>
      </c>
      <c r="AA48" s="19">
        <f t="shared" si="73"/>
        <v>34.950999999999965</v>
      </c>
      <c r="AB48" s="19">
        <f t="shared" si="73"/>
        <v>25.877999999999986</v>
      </c>
      <c r="AC48" s="19">
        <f t="shared" si="73"/>
        <v>26.314999999999998</v>
      </c>
      <c r="AD48" s="19">
        <f t="shared" si="73"/>
        <v>32.105000000000018</v>
      </c>
      <c r="AE48" s="19">
        <f t="shared" si="73"/>
        <v>37.44500000000005</v>
      </c>
      <c r="AF48" s="19">
        <f t="shared" si="73"/>
        <v>35.024000000000001</v>
      </c>
      <c r="AG48" s="19">
        <f t="shared" si="73"/>
        <v>22.784999999999968</v>
      </c>
      <c r="AH48" s="19">
        <f t="shared" si="73"/>
        <v>13.807000000000016</v>
      </c>
      <c r="AI48" s="19">
        <f t="shared" si="73"/>
        <v>14.454000000000008</v>
      </c>
      <c r="AJ48" s="19">
        <f t="shared" si="73"/>
        <v>13.16500000000002</v>
      </c>
      <c r="AK48" s="19">
        <f t="shared" si="73"/>
        <v>7.0110000000000241</v>
      </c>
      <c r="AL48" s="19">
        <f t="shared" ref="AL48:BQ48" si="74">AL$25-AL30</f>
        <v>3.5249999999999773</v>
      </c>
      <c r="AM48" s="19">
        <f t="shared" si="74"/>
        <v>-11.590000000000032</v>
      </c>
      <c r="AN48" s="19">
        <f t="shared" si="74"/>
        <v>-20.742999999999995</v>
      </c>
      <c r="AO48" s="19">
        <f t="shared" si="74"/>
        <v>-16.720000000000027</v>
      </c>
      <c r="AP48" s="19">
        <f t="shared" si="74"/>
        <v>-11.677999999999997</v>
      </c>
      <c r="AQ48" s="19">
        <f t="shared" si="74"/>
        <v>-16.663000000000011</v>
      </c>
      <c r="AR48" s="19">
        <f t="shared" si="74"/>
        <v>-18.060000000000002</v>
      </c>
      <c r="AS48" s="19">
        <f t="shared" si="74"/>
        <v>-24.66700000000003</v>
      </c>
      <c r="AT48" s="19">
        <f t="shared" si="74"/>
        <v>-23.713000000000022</v>
      </c>
      <c r="AU48" s="19">
        <f t="shared" si="74"/>
        <v>-38.141999999999996</v>
      </c>
      <c r="AV48" s="19">
        <f t="shared" si="74"/>
        <v>-42.495999999999981</v>
      </c>
      <c r="AW48" s="19">
        <f t="shared" si="74"/>
        <v>-46.524000000000001</v>
      </c>
      <c r="AX48" s="19">
        <f t="shared" si="74"/>
        <v>-23.689999999999998</v>
      </c>
      <c r="AY48" s="19">
        <f t="shared" si="74"/>
        <v>-17.569000000000017</v>
      </c>
      <c r="AZ48" s="19">
        <f t="shared" si="74"/>
        <v>-2.8540000000000418</v>
      </c>
      <c r="BA48" s="19">
        <f t="shared" si="74"/>
        <v>7.3349999999999795</v>
      </c>
      <c r="BB48" s="19">
        <f t="shared" si="74"/>
        <v>-1.1329999999999814</v>
      </c>
      <c r="BC48" s="19">
        <f t="shared" si="74"/>
        <v>-8.3929999999999723</v>
      </c>
      <c r="BD48" s="19">
        <f t="shared" si="74"/>
        <v>-36.62700000000001</v>
      </c>
      <c r="BE48" s="19">
        <f t="shared" si="74"/>
        <v>-34.852000000000032</v>
      </c>
      <c r="BF48" s="19">
        <f t="shared" si="74"/>
        <v>-26.994000000000028</v>
      </c>
      <c r="BG48" s="19">
        <f t="shared" si="74"/>
        <v>-6.7649999999999864</v>
      </c>
      <c r="BH48" s="19">
        <f t="shared" si="74"/>
        <v>9.4699999999999704</v>
      </c>
      <c r="BI48" s="19">
        <f t="shared" si="74"/>
        <v>33.384000000000015</v>
      </c>
      <c r="BJ48" s="19">
        <f t="shared" si="74"/>
        <v>45.94199999999995</v>
      </c>
      <c r="BK48" s="19">
        <f t="shared" si="74"/>
        <v>14.603000000000009</v>
      </c>
      <c r="BL48" s="19">
        <f t="shared" si="74"/>
        <v>5.33299999999997</v>
      </c>
      <c r="BM48" s="19">
        <f t="shared" si="74"/>
        <v>3.7549999999999955</v>
      </c>
      <c r="BN48" s="19">
        <f t="shared" si="74"/>
        <v>-11.853000000000065</v>
      </c>
      <c r="BO48" s="19">
        <f t="shared" si="74"/>
        <v>-13.508999999999901</v>
      </c>
      <c r="BP48" s="19">
        <f t="shared" si="74"/>
        <v>-7.4080000000000155</v>
      </c>
      <c r="BQ48" s="19">
        <f t="shared" si="74"/>
        <v>-7.8029999999999973</v>
      </c>
      <c r="BR48" s="19">
        <f t="shared" ref="BR48:CW48" si="75">BR$25-BR30</f>
        <v>-4.75</v>
      </c>
      <c r="BS48" s="19">
        <f t="shared" si="75"/>
        <v>-8.0259999999999536</v>
      </c>
      <c r="BT48" s="19">
        <f t="shared" si="75"/>
        <v>4.2930000000000064</v>
      </c>
      <c r="BU48" s="19">
        <f t="shared" si="75"/>
        <v>2.3000000000024556E-2</v>
      </c>
      <c r="BV48" s="19">
        <f t="shared" si="75"/>
        <v>8.2479999999999905</v>
      </c>
      <c r="BW48" s="19">
        <f t="shared" si="75"/>
        <v>-12.907000000000039</v>
      </c>
      <c r="BX48" s="19">
        <f t="shared" si="75"/>
        <v>-7.2740000000000009</v>
      </c>
      <c r="BY48" s="19">
        <f t="shared" si="75"/>
        <v>8.9959999999999809</v>
      </c>
      <c r="BZ48" s="19">
        <f t="shared" si="75"/>
        <v>-18.221000000000004</v>
      </c>
      <c r="CA48" s="19">
        <f t="shared" si="75"/>
        <v>-24.961000000000013</v>
      </c>
      <c r="CB48" s="19">
        <f t="shared" si="75"/>
        <v>26.66599999999994</v>
      </c>
      <c r="CC48" s="19">
        <f t="shared" si="75"/>
        <v>28.470000000000027</v>
      </c>
      <c r="CD48" s="19">
        <f t="shared" si="75"/>
        <v>37.490000000000009</v>
      </c>
      <c r="CE48" s="19">
        <f t="shared" si="75"/>
        <v>49.576000000000022</v>
      </c>
      <c r="CF48" s="19">
        <f t="shared" si="75"/>
        <v>74.12299999999999</v>
      </c>
      <c r="CG48" s="19">
        <f t="shared" si="75"/>
        <v>84.635999999999967</v>
      </c>
      <c r="CH48" s="19">
        <f t="shared" si="75"/>
        <v>83.561999999999955</v>
      </c>
      <c r="CI48" s="19">
        <f t="shared" si="75"/>
        <v>87.060999999999979</v>
      </c>
      <c r="CJ48" s="19">
        <f t="shared" si="75"/>
        <v>89.168000000000006</v>
      </c>
      <c r="CK48" s="19">
        <f t="shared" si="75"/>
        <v>90.954999999999984</v>
      </c>
      <c r="CL48" s="19">
        <f t="shared" si="75"/>
        <v>87.043999999999983</v>
      </c>
      <c r="CM48" s="19">
        <f t="shared" si="75"/>
        <v>74.245999999999981</v>
      </c>
      <c r="CN48" s="19">
        <f t="shared" si="75"/>
        <v>81.378000000000043</v>
      </c>
      <c r="CO48" s="19">
        <f t="shared" si="75"/>
        <v>88.01600000000002</v>
      </c>
      <c r="CP48" s="19">
        <f t="shared" si="75"/>
        <v>90.429999999999978</v>
      </c>
      <c r="CQ48" s="19">
        <f t="shared" si="75"/>
        <v>95.916000000000025</v>
      </c>
      <c r="CR48" s="19">
        <f t="shared" si="75"/>
        <v>100.74200000000002</v>
      </c>
      <c r="CS48" s="19">
        <f t="shared" si="75"/>
        <v>106.63700000000003</v>
      </c>
      <c r="CT48" s="19">
        <f t="shared" si="75"/>
        <v>106.23999999999998</v>
      </c>
      <c r="CU48" s="19">
        <f t="shared" si="75"/>
        <v>103.02599999999998</v>
      </c>
      <c r="CV48" s="19">
        <f t="shared" si="75"/>
        <v>101.60599999999999</v>
      </c>
      <c r="CW48" s="19">
        <f t="shared" si="75"/>
        <v>100.14699999999996</v>
      </c>
      <c r="CX48" s="19">
        <f t="shared" ref="CX48:EC48" si="76">CX$25-CX30</f>
        <v>98.713999999999999</v>
      </c>
      <c r="CY48" s="19">
        <f t="shared" si="76"/>
        <v>98.221000000000032</v>
      </c>
      <c r="CZ48" s="19">
        <f t="shared" si="76"/>
        <v>96.387</v>
      </c>
      <c r="DA48" s="19">
        <f t="shared" si="76"/>
        <v>96.951000000000022</v>
      </c>
      <c r="DB48" s="19">
        <f t="shared" si="76"/>
        <v>98.732999999999976</v>
      </c>
      <c r="DC48" s="19">
        <f t="shared" si="76"/>
        <v>97.63</v>
      </c>
      <c r="DD48" s="19">
        <f t="shared" si="76"/>
        <v>94.994000000000028</v>
      </c>
      <c r="DE48" s="19">
        <f t="shared" si="76"/>
        <v>91.627000000000038</v>
      </c>
      <c r="DF48" s="19">
        <f t="shared" si="76"/>
        <v>92.63</v>
      </c>
      <c r="DG48" s="19">
        <f t="shared" si="76"/>
        <v>92.055999999999983</v>
      </c>
      <c r="DH48" s="19">
        <f t="shared" si="76"/>
        <v>91.5</v>
      </c>
      <c r="DI48" s="19">
        <f t="shared" si="76"/>
        <v>90.511999999999972</v>
      </c>
      <c r="DJ48" s="19">
        <f t="shared" si="76"/>
        <v>91.657999999999987</v>
      </c>
      <c r="DK48" s="19">
        <f t="shared" si="76"/>
        <v>91.126000000000033</v>
      </c>
      <c r="DL48" s="19">
        <f t="shared" si="76"/>
        <v>91.994</v>
      </c>
      <c r="DM48" s="19">
        <f t="shared" si="76"/>
        <v>96.312999999999988</v>
      </c>
      <c r="DN48" s="19">
        <f t="shared" si="76"/>
        <v>96.841999999999985</v>
      </c>
      <c r="DO48" s="19">
        <f t="shared" si="76"/>
        <v>96.10899999999998</v>
      </c>
      <c r="DP48" s="19">
        <f t="shared" si="76"/>
        <v>97.008999999999986</v>
      </c>
      <c r="DQ48" s="19">
        <f t="shared" si="76"/>
        <v>97.493000000000023</v>
      </c>
      <c r="DR48" s="19">
        <f t="shared" si="76"/>
        <v>96.562000000000012</v>
      </c>
      <c r="DS48" s="19">
        <f t="shared" si="76"/>
        <v>95.902999999999992</v>
      </c>
      <c r="DT48" s="19">
        <f t="shared" si="76"/>
        <v>93.773000000000025</v>
      </c>
      <c r="DU48" s="19">
        <f t="shared" si="76"/>
        <v>94.45199999999997</v>
      </c>
      <c r="DV48" s="19">
        <f t="shared" si="76"/>
        <v>94.466999999999985</v>
      </c>
      <c r="DW48" s="19">
        <f t="shared" si="76"/>
        <v>98.666000000000025</v>
      </c>
      <c r="DX48" s="19">
        <f t="shared" si="76"/>
        <v>97.383000000000038</v>
      </c>
      <c r="DY48" s="19">
        <f t="shared" si="76"/>
        <v>96.988</v>
      </c>
      <c r="DZ48" s="19">
        <f t="shared" si="76"/>
        <v>109.47800000000001</v>
      </c>
      <c r="EA48" s="19">
        <f t="shared" si="76"/>
        <v>113.71400000000003</v>
      </c>
      <c r="EB48" s="19">
        <f t="shared" si="76"/>
        <v>114.86700000000002</v>
      </c>
      <c r="EC48" s="19">
        <f t="shared" si="76"/>
        <v>116.60399999999998</v>
      </c>
      <c r="ED48" s="19">
        <f t="shared" ref="ED48:FI48" si="77">ED$25-ED30</f>
        <v>114.07500000000002</v>
      </c>
      <c r="EE48" s="19">
        <f t="shared" si="77"/>
        <v>114.68</v>
      </c>
      <c r="EF48" s="19">
        <f t="shared" si="77"/>
        <v>115.32699999999997</v>
      </c>
      <c r="EG48" s="19">
        <f t="shared" si="77"/>
        <v>114.60299999999998</v>
      </c>
      <c r="EH48" s="19">
        <f t="shared" si="77"/>
        <v>113.47699999999998</v>
      </c>
      <c r="EI48" s="19">
        <f t="shared" si="77"/>
        <v>114.26399999999998</v>
      </c>
      <c r="EJ48" s="19">
        <f t="shared" si="77"/>
        <v>113.398</v>
      </c>
      <c r="EK48" s="19">
        <f t="shared" si="77"/>
        <v>112.88399999999999</v>
      </c>
      <c r="EL48" s="19">
        <f t="shared" si="77"/>
        <v>114.94900000000001</v>
      </c>
      <c r="EM48" s="19">
        <f t="shared" si="77"/>
        <v>113.94200000000001</v>
      </c>
      <c r="EN48" s="19">
        <f t="shared" si="77"/>
        <v>114.88200000000001</v>
      </c>
      <c r="EO48" s="19">
        <f t="shared" si="77"/>
        <v>109.18799999999999</v>
      </c>
      <c r="EP48" s="19">
        <f t="shared" si="77"/>
        <v>113.494</v>
      </c>
      <c r="EQ48" s="19">
        <f t="shared" si="77"/>
        <v>112.57800000000003</v>
      </c>
      <c r="ER48" s="19">
        <f t="shared" si="77"/>
        <v>113.23699999999999</v>
      </c>
      <c r="ES48" s="19">
        <f t="shared" si="77"/>
        <v>106.62700000000001</v>
      </c>
      <c r="ET48" s="19">
        <f t="shared" si="77"/>
        <v>107.19200000000001</v>
      </c>
      <c r="EU48" s="19">
        <f t="shared" si="77"/>
        <v>106.958</v>
      </c>
      <c r="EV48" s="19">
        <f t="shared" si="77"/>
        <v>109.964</v>
      </c>
      <c r="EW48" s="19">
        <f t="shared" si="77"/>
        <v>110.11000000000001</v>
      </c>
      <c r="EX48" s="19">
        <f t="shared" si="77"/>
        <v>112.46700000000001</v>
      </c>
      <c r="EY48" s="19">
        <f t="shared" si="77"/>
        <v>111.73199999999997</v>
      </c>
      <c r="EZ48" s="19">
        <f t="shared" si="77"/>
        <v>112.70700000000002</v>
      </c>
      <c r="FA48" s="19">
        <f t="shared" si="77"/>
        <v>113.34200000000001</v>
      </c>
      <c r="FB48" s="19">
        <f t="shared" si="77"/>
        <v>108.84600000000003</v>
      </c>
      <c r="FC48" s="19">
        <f t="shared" si="77"/>
        <v>104.911</v>
      </c>
      <c r="FD48" s="19">
        <f t="shared" si="77"/>
        <v>103.15599999999998</v>
      </c>
      <c r="FE48" s="19">
        <f t="shared" si="77"/>
        <v>103.75900000000001</v>
      </c>
      <c r="FF48" s="19">
        <f t="shared" si="77"/>
        <v>104.31100000000001</v>
      </c>
      <c r="FG48" s="19">
        <f t="shared" si="77"/>
        <v>104.42400000000001</v>
      </c>
      <c r="FH48" s="19">
        <f t="shared" si="77"/>
        <v>104.86900000000003</v>
      </c>
      <c r="FI48" s="19">
        <f t="shared" si="77"/>
        <v>104.18100000000001</v>
      </c>
      <c r="FJ48" s="19">
        <f t="shared" ref="FJ48:GN48" si="78">FJ$25-FJ30</f>
        <v>102.03900000000002</v>
      </c>
      <c r="FK48" s="19">
        <f t="shared" si="78"/>
        <v>100.649</v>
      </c>
      <c r="FL48" s="19">
        <f t="shared" si="78"/>
        <v>101.489</v>
      </c>
      <c r="FM48" s="19">
        <f t="shared" si="78"/>
        <v>107.62700000000001</v>
      </c>
      <c r="FN48" s="19">
        <f t="shared" si="78"/>
        <v>105.06700000000001</v>
      </c>
      <c r="FO48" s="19">
        <f t="shared" si="78"/>
        <v>105.047</v>
      </c>
      <c r="FP48" s="19">
        <f t="shared" si="78"/>
        <v>102.87099999999998</v>
      </c>
      <c r="FQ48" s="19">
        <f t="shared" si="78"/>
        <v>106.11799999999999</v>
      </c>
      <c r="FR48" s="19">
        <f t="shared" si="78"/>
        <v>107.727</v>
      </c>
      <c r="FS48" s="19">
        <f t="shared" si="78"/>
        <v>107.96699999999998</v>
      </c>
      <c r="FT48" s="19">
        <f t="shared" si="78"/>
        <v>107.38899999999998</v>
      </c>
      <c r="FU48" s="19">
        <f t="shared" si="78"/>
        <v>111.87000000000003</v>
      </c>
      <c r="FV48" s="19">
        <f t="shared" si="78"/>
        <v>111.19700000000003</v>
      </c>
      <c r="FW48" s="19">
        <f t="shared" si="78"/>
        <v>113.03599999999997</v>
      </c>
      <c r="FX48" s="19">
        <f t="shared" si="78"/>
        <v>114.322</v>
      </c>
      <c r="FY48" s="19">
        <f t="shared" si="78"/>
        <v>113.31300000000002</v>
      </c>
      <c r="FZ48" s="19">
        <f t="shared" si="78"/>
        <v>110.61000000000001</v>
      </c>
      <c r="GA48" s="19">
        <f t="shared" si="78"/>
        <v>106.80000000000001</v>
      </c>
      <c r="GB48" s="19">
        <f t="shared" si="78"/>
        <v>105.797</v>
      </c>
      <c r="GC48" s="19">
        <f t="shared" si="78"/>
        <v>107.34400000000002</v>
      </c>
      <c r="GD48" s="19">
        <f t="shared" si="78"/>
        <v>102.31399999999999</v>
      </c>
      <c r="GE48" s="19">
        <f t="shared" si="78"/>
        <v>102.98400000000001</v>
      </c>
      <c r="GF48" s="19">
        <f t="shared" si="78"/>
        <v>104.07000000000002</v>
      </c>
      <c r="GG48" s="19">
        <f t="shared" si="78"/>
        <v>102.31200000000001</v>
      </c>
      <c r="GH48" s="19">
        <f t="shared" si="78"/>
        <v>103.81700000000004</v>
      </c>
      <c r="GI48" s="19">
        <f t="shared" si="78"/>
        <v>104.22700000000003</v>
      </c>
      <c r="GJ48" s="19">
        <f t="shared" si="78"/>
        <v>107.88099999999997</v>
      </c>
      <c r="GK48" s="19">
        <f t="shared" si="78"/>
        <v>109.465</v>
      </c>
      <c r="GL48" s="19">
        <f t="shared" si="78"/>
        <v>108.68099999999998</v>
      </c>
      <c r="GM48" s="19">
        <f t="shared" si="78"/>
        <v>111.72500000000002</v>
      </c>
      <c r="GN48" s="19">
        <f t="shared" si="78"/>
        <v>110.33500000000001</v>
      </c>
      <c r="GO48" s="19">
        <f>GO$25-GO30</f>
        <v>113.09699999999998</v>
      </c>
      <c r="GP48" s="19">
        <f t="shared" ref="GP48:HU48" si="79">GP$25-GP30</f>
        <v>111.93099999999998</v>
      </c>
      <c r="GQ48" s="19">
        <f t="shared" si="79"/>
        <v>111.69800000000001</v>
      </c>
      <c r="GR48" s="19">
        <f t="shared" si="79"/>
        <v>111.751</v>
      </c>
      <c r="GS48" s="19">
        <f t="shared" si="79"/>
        <v>109.60099999999997</v>
      </c>
      <c r="GT48" s="19">
        <f t="shared" si="79"/>
        <v>112.84399999999999</v>
      </c>
      <c r="GU48" s="19">
        <f t="shared" si="79"/>
        <v>110.274</v>
      </c>
      <c r="GV48" s="19">
        <f t="shared" si="79"/>
        <v>108.13800000000003</v>
      </c>
      <c r="GW48" s="19">
        <f t="shared" si="79"/>
        <v>104.14399999999998</v>
      </c>
      <c r="GX48" s="19">
        <f t="shared" si="79"/>
        <v>102.79600000000002</v>
      </c>
      <c r="GY48" s="19">
        <f t="shared" si="79"/>
        <v>103.00200000000001</v>
      </c>
      <c r="GZ48" s="19">
        <f t="shared" si="79"/>
        <v>102.28599999999997</v>
      </c>
      <c r="HA48" s="19">
        <f t="shared" si="79"/>
        <v>100.25500000000002</v>
      </c>
      <c r="HB48" s="19">
        <f t="shared" si="79"/>
        <v>106</v>
      </c>
      <c r="HC48" s="19">
        <f t="shared" si="79"/>
        <v>93.662000000000006</v>
      </c>
      <c r="HD48" s="19">
        <f t="shared" si="79"/>
        <v>94.18</v>
      </c>
      <c r="HE48" s="19">
        <f t="shared" si="79"/>
        <v>98.723000000000013</v>
      </c>
      <c r="HF48" s="19">
        <f t="shared" si="79"/>
        <v>101.53400000000002</v>
      </c>
      <c r="HG48" s="19">
        <f t="shared" si="79"/>
        <v>96.835000000000008</v>
      </c>
      <c r="HH48" s="19">
        <f t="shared" si="79"/>
        <v>98.756999999999977</v>
      </c>
      <c r="HI48" s="19">
        <f t="shared" si="79"/>
        <v>99.885000000000019</v>
      </c>
      <c r="HJ48" s="19">
        <f t="shared" si="79"/>
        <v>98.241000000000014</v>
      </c>
      <c r="HK48" s="19">
        <f t="shared" si="79"/>
        <v>99.519000000000005</v>
      </c>
      <c r="HL48" s="19">
        <f t="shared" si="79"/>
        <v>99.100999999999999</v>
      </c>
      <c r="HM48" s="19">
        <f t="shared" si="79"/>
        <v>101.44200000000001</v>
      </c>
      <c r="HN48" s="19">
        <f t="shared" si="79"/>
        <v>100.35000000000002</v>
      </c>
      <c r="HO48" s="19">
        <f t="shared" si="79"/>
        <v>96.660999999999973</v>
      </c>
      <c r="HP48" s="19">
        <f t="shared" si="79"/>
        <v>97.230000000000018</v>
      </c>
      <c r="HQ48" s="19">
        <f t="shared" si="79"/>
        <v>98.124000000000024</v>
      </c>
      <c r="HR48" s="19">
        <f t="shared" si="79"/>
        <v>99.295999999999992</v>
      </c>
      <c r="HS48" s="19">
        <f t="shared" si="79"/>
        <v>98.918999999999983</v>
      </c>
      <c r="HT48" s="19">
        <f t="shared" si="79"/>
        <v>95.598000000000013</v>
      </c>
      <c r="HU48" s="19">
        <f t="shared" si="79"/>
        <v>93.892999999999972</v>
      </c>
      <c r="HV48" s="19">
        <f t="shared" ref="HV48:IZ48" si="80">HV$25-HV30</f>
        <v>89.072000000000003</v>
      </c>
      <c r="HW48" s="19">
        <f t="shared" si="80"/>
        <v>92.189000000000021</v>
      </c>
      <c r="HX48" s="19">
        <f t="shared" si="80"/>
        <v>89.601000000000028</v>
      </c>
      <c r="HY48" s="19">
        <f t="shared" si="80"/>
        <v>92.064999999999969</v>
      </c>
      <c r="HZ48" s="19">
        <f t="shared" si="80"/>
        <v>93.774000000000001</v>
      </c>
      <c r="IA48" s="19">
        <f t="shared" si="80"/>
        <v>93.715000000000003</v>
      </c>
      <c r="IB48" s="19">
        <f t="shared" si="80"/>
        <v>97.387</v>
      </c>
      <c r="IC48" s="19">
        <f t="shared" si="80"/>
        <v>97.868999999999971</v>
      </c>
      <c r="ID48" s="19">
        <f t="shared" si="80"/>
        <v>96.295000000000016</v>
      </c>
      <c r="IE48" s="19">
        <f t="shared" si="80"/>
        <v>97.976999999999975</v>
      </c>
      <c r="IF48" s="19">
        <f t="shared" si="80"/>
        <v>96.428000000000026</v>
      </c>
      <c r="IG48" s="19">
        <f t="shared" si="80"/>
        <v>94.050999999999988</v>
      </c>
      <c r="IH48" s="19">
        <f t="shared" si="80"/>
        <v>94.623000000000019</v>
      </c>
      <c r="II48" s="19">
        <f t="shared" si="80"/>
        <v>102.83599999999998</v>
      </c>
      <c r="IJ48" s="19">
        <f t="shared" si="80"/>
        <v>103.547</v>
      </c>
      <c r="IK48" s="19">
        <f t="shared" si="80"/>
        <v>101.203</v>
      </c>
      <c r="IL48" s="19">
        <f t="shared" si="80"/>
        <v>99.903999999999996</v>
      </c>
      <c r="IM48" s="19">
        <f t="shared" si="80"/>
        <v>96.301999999999992</v>
      </c>
      <c r="IN48" s="19">
        <f t="shared" si="80"/>
        <v>94.18</v>
      </c>
      <c r="IO48" s="19">
        <f t="shared" si="80"/>
        <v>92.111999999999966</v>
      </c>
      <c r="IP48" s="19">
        <f t="shared" si="80"/>
        <v>94.493999999999971</v>
      </c>
      <c r="IQ48" s="19">
        <f t="shared" si="80"/>
        <v>101.221</v>
      </c>
      <c r="IR48" s="19">
        <f t="shared" si="80"/>
        <v>105.57600000000002</v>
      </c>
      <c r="IS48" s="19">
        <f t="shared" si="80"/>
        <v>104.215</v>
      </c>
      <c r="IT48" s="19">
        <f t="shared" si="80"/>
        <v>102.84299999999999</v>
      </c>
      <c r="IU48" s="19">
        <f t="shared" si="80"/>
        <v>106.13399999999999</v>
      </c>
      <c r="IV48" s="19">
        <f t="shared" si="80"/>
        <v>106.41400000000002</v>
      </c>
      <c r="IW48" s="19">
        <f t="shared" si="80"/>
        <v>106.285</v>
      </c>
      <c r="IX48" s="19">
        <f t="shared" si="80"/>
        <v>114.51799999999997</v>
      </c>
      <c r="IY48" s="19">
        <f t="shared" si="80"/>
        <v>120.27399999999997</v>
      </c>
      <c r="IZ48" s="19">
        <f t="shared" si="80"/>
        <v>122.43100000000001</v>
      </c>
      <c r="JA48" s="19">
        <f>JA$25-JA30</f>
        <v>118.041</v>
      </c>
      <c r="JB48" s="19">
        <f t="shared" ref="JB48:KG48" si="81">JB$25-JB30</f>
        <v>114.37199999999999</v>
      </c>
      <c r="JC48" s="19">
        <f t="shared" si="81"/>
        <v>112.53399999999996</v>
      </c>
      <c r="JD48" s="19">
        <f t="shared" si="81"/>
        <v>112.15699999999998</v>
      </c>
      <c r="JE48" s="19">
        <f t="shared" si="81"/>
        <v>114.08599999999998</v>
      </c>
      <c r="JF48" s="19">
        <f t="shared" si="81"/>
        <v>114.637</v>
      </c>
      <c r="JG48" s="19">
        <f t="shared" si="81"/>
        <v>117.02700000000002</v>
      </c>
      <c r="JH48" s="19">
        <f t="shared" si="81"/>
        <v>115.50800000000001</v>
      </c>
      <c r="JI48" s="19">
        <f t="shared" si="81"/>
        <v>110.20300000000003</v>
      </c>
      <c r="JJ48" s="19">
        <f t="shared" si="81"/>
        <v>108.88699999999997</v>
      </c>
      <c r="JK48" s="19">
        <f t="shared" si="81"/>
        <v>102.29199999999997</v>
      </c>
      <c r="JL48" s="19">
        <f t="shared" si="81"/>
        <v>99.672000000000025</v>
      </c>
      <c r="JM48" s="19">
        <f t="shared" si="81"/>
        <v>98.992000000000019</v>
      </c>
      <c r="JN48" s="19">
        <f t="shared" si="81"/>
        <v>100.23199999999997</v>
      </c>
      <c r="JO48" s="19">
        <f t="shared" si="81"/>
        <v>101.33999999999997</v>
      </c>
      <c r="JP48" s="19">
        <f t="shared" si="81"/>
        <v>103.096</v>
      </c>
      <c r="JQ48" s="19">
        <f t="shared" si="81"/>
        <v>108.34</v>
      </c>
      <c r="JR48" s="19">
        <f t="shared" si="81"/>
        <v>106.48200000000003</v>
      </c>
      <c r="JS48" s="19">
        <f t="shared" si="81"/>
        <v>106.96300000000002</v>
      </c>
      <c r="JT48" s="19">
        <f t="shared" si="81"/>
        <v>105.94699999999995</v>
      </c>
      <c r="JU48" s="19">
        <f t="shared" si="81"/>
        <v>103.78900000000004</v>
      </c>
      <c r="JV48" s="19">
        <f t="shared" si="81"/>
        <v>104.255</v>
      </c>
      <c r="JW48" s="19">
        <f t="shared" si="81"/>
        <v>95.42900000000003</v>
      </c>
      <c r="JX48" s="19">
        <f t="shared" si="81"/>
        <v>95.15100000000001</v>
      </c>
      <c r="JY48" s="19">
        <f t="shared" si="81"/>
        <v>99.464000000000055</v>
      </c>
      <c r="JZ48" s="19">
        <f t="shared" si="81"/>
        <v>97.738</v>
      </c>
      <c r="KA48" s="19">
        <f t="shared" si="81"/>
        <v>97.911000000000001</v>
      </c>
      <c r="KB48" s="19">
        <f t="shared" si="81"/>
        <v>92.975000000000023</v>
      </c>
      <c r="KC48" s="19">
        <f t="shared" si="81"/>
        <v>92.891999999999996</v>
      </c>
      <c r="KD48" s="19">
        <f t="shared" si="81"/>
        <v>93.046999999999969</v>
      </c>
      <c r="KE48" s="19">
        <f t="shared" si="81"/>
        <v>97.742999999999995</v>
      </c>
      <c r="KF48" s="19">
        <f t="shared" si="81"/>
        <v>96.940999999999974</v>
      </c>
      <c r="KG48" s="19">
        <f t="shared" si="81"/>
        <v>97.453999999999979</v>
      </c>
      <c r="KH48" s="19">
        <f t="shared" ref="KH48:LL48" si="82">KH$25-KH30</f>
        <v>97.656000000000006</v>
      </c>
      <c r="KI48" s="19">
        <f t="shared" si="82"/>
        <v>97.565999999999974</v>
      </c>
      <c r="KJ48" s="19">
        <f t="shared" si="82"/>
        <v>94.95700000000005</v>
      </c>
      <c r="KK48" s="19">
        <f t="shared" si="82"/>
        <v>89.33099999999996</v>
      </c>
      <c r="KL48" s="19">
        <f t="shared" si="82"/>
        <v>89.579000000000008</v>
      </c>
      <c r="KM48" s="19">
        <f t="shared" si="82"/>
        <v>87.547999999999945</v>
      </c>
      <c r="KN48" s="19">
        <f t="shared" si="82"/>
        <v>84.830000000000041</v>
      </c>
      <c r="KO48" s="19">
        <f t="shared" si="82"/>
        <v>82.235000000000014</v>
      </c>
      <c r="KP48" s="19">
        <f t="shared" si="82"/>
        <v>85.265999999999991</v>
      </c>
      <c r="KQ48" s="19">
        <f t="shared" si="82"/>
        <v>85.370999999999981</v>
      </c>
      <c r="KR48" s="19">
        <f t="shared" si="82"/>
        <v>84.738</v>
      </c>
      <c r="KS48" s="19">
        <f t="shared" si="82"/>
        <v>87.020000000000039</v>
      </c>
      <c r="KT48" s="19">
        <f t="shared" si="82"/>
        <v>85.610000000000014</v>
      </c>
      <c r="KU48" s="19">
        <f t="shared" si="82"/>
        <v>86.478999999999985</v>
      </c>
      <c r="KV48" s="19">
        <f t="shared" si="82"/>
        <v>85.079999999999984</v>
      </c>
      <c r="KW48" s="19">
        <f t="shared" si="82"/>
        <v>67.033999999999992</v>
      </c>
      <c r="KX48" s="19">
        <f t="shared" si="82"/>
        <v>82.545999999999992</v>
      </c>
      <c r="KY48" s="19">
        <f t="shared" si="82"/>
        <v>80.308000000000021</v>
      </c>
      <c r="KZ48" s="19">
        <f t="shared" si="82"/>
        <v>81.140999999999963</v>
      </c>
      <c r="LA48" s="19">
        <f t="shared" si="82"/>
        <v>77.231999999999999</v>
      </c>
      <c r="LB48" s="19">
        <f t="shared" si="82"/>
        <v>76.86699999999999</v>
      </c>
      <c r="LC48" s="19">
        <f t="shared" si="82"/>
        <v>79.140999999999991</v>
      </c>
      <c r="LD48" s="19">
        <f t="shared" si="82"/>
        <v>78.903999999999996</v>
      </c>
      <c r="LE48" s="19">
        <f t="shared" si="82"/>
        <v>80.115999999999985</v>
      </c>
      <c r="LF48" s="19">
        <f t="shared" si="82"/>
        <v>81.385999999999967</v>
      </c>
      <c r="LG48" s="19">
        <f t="shared" si="82"/>
        <v>82.661999999999978</v>
      </c>
      <c r="LH48" s="19">
        <f t="shared" si="82"/>
        <v>80.627999999999986</v>
      </c>
      <c r="LI48" s="19">
        <f t="shared" si="82"/>
        <v>81.511000000000024</v>
      </c>
      <c r="LJ48" s="19">
        <f t="shared" si="82"/>
        <v>83.102000000000004</v>
      </c>
      <c r="LK48" s="19">
        <f t="shared" si="82"/>
        <v>81.484000000000009</v>
      </c>
      <c r="LL48" s="19">
        <f t="shared" si="82"/>
        <v>80.401000000000039</v>
      </c>
      <c r="LM48" s="19">
        <f>LM$25-LM30</f>
        <v>76.370999999999981</v>
      </c>
      <c r="LN48" s="19">
        <f t="shared" ref="LN48:MS48" si="83">LN$25-LN30</f>
        <v>81.086000000000013</v>
      </c>
      <c r="LO48" s="19">
        <f t="shared" si="83"/>
        <v>84.088999999999999</v>
      </c>
      <c r="LP48" s="19">
        <f t="shared" si="83"/>
        <v>86.387</v>
      </c>
      <c r="LQ48" s="19">
        <f t="shared" si="83"/>
        <v>81.187999999999988</v>
      </c>
      <c r="LR48" s="19">
        <f t="shared" si="83"/>
        <v>77.283999999999992</v>
      </c>
      <c r="LS48" s="19">
        <f t="shared" si="83"/>
        <v>77.083000000000027</v>
      </c>
      <c r="LT48" s="19">
        <f t="shared" si="83"/>
        <v>73.42900000000003</v>
      </c>
      <c r="LU48" s="19">
        <f t="shared" si="83"/>
        <v>73.43100000000004</v>
      </c>
      <c r="LV48" s="19">
        <f t="shared" si="83"/>
        <v>74.494000000000028</v>
      </c>
      <c r="LW48" s="19">
        <f t="shared" si="83"/>
        <v>71.990999999999985</v>
      </c>
      <c r="LX48" s="19">
        <f t="shared" si="83"/>
        <v>69.444000000000017</v>
      </c>
      <c r="LY48" s="19">
        <f t="shared" si="83"/>
        <v>72.772999999999968</v>
      </c>
      <c r="LZ48" s="19">
        <f t="shared" si="83"/>
        <v>68.552000000000021</v>
      </c>
      <c r="MA48" s="19">
        <f t="shared" si="83"/>
        <v>63.013000000000034</v>
      </c>
      <c r="MB48" s="19">
        <f t="shared" si="83"/>
        <v>61.423999999999978</v>
      </c>
      <c r="MC48" s="19">
        <f t="shared" si="83"/>
        <v>61.509000000000015</v>
      </c>
      <c r="MD48" s="19">
        <f t="shared" si="83"/>
        <v>58.887999999999977</v>
      </c>
      <c r="ME48" s="19">
        <f t="shared" si="83"/>
        <v>58.879999999999995</v>
      </c>
      <c r="MF48" s="19">
        <f t="shared" si="83"/>
        <v>59.248999999999967</v>
      </c>
      <c r="MG48" s="19">
        <f t="shared" si="83"/>
        <v>55.548000000000002</v>
      </c>
      <c r="MH48" s="19">
        <f t="shared" si="83"/>
        <v>54.356000000000051</v>
      </c>
      <c r="MI48" s="19">
        <f t="shared" si="83"/>
        <v>55.495999999999981</v>
      </c>
      <c r="MJ48" s="19">
        <f t="shared" si="83"/>
        <v>58.307999999999993</v>
      </c>
      <c r="MK48" s="19">
        <f t="shared" si="83"/>
        <v>56.151999999999987</v>
      </c>
      <c r="ML48" s="19">
        <f t="shared" si="83"/>
        <v>55.822999999999979</v>
      </c>
      <c r="MM48" s="19">
        <f t="shared" si="83"/>
        <v>49.442000000000007</v>
      </c>
      <c r="MN48" s="19">
        <f t="shared" si="83"/>
        <v>48.297000000000025</v>
      </c>
      <c r="MO48" s="19">
        <f t="shared" si="83"/>
        <v>46.722000000000037</v>
      </c>
      <c r="MP48" s="19">
        <f t="shared" si="83"/>
        <v>44.18300000000005</v>
      </c>
      <c r="MQ48" s="19">
        <f t="shared" si="83"/>
        <v>40.125999999999976</v>
      </c>
      <c r="MR48" s="19">
        <f t="shared" si="83"/>
        <v>40.06800000000004</v>
      </c>
      <c r="MS48" s="19">
        <f t="shared" si="83"/>
        <v>43.471000000000004</v>
      </c>
      <c r="MT48" s="19">
        <f t="shared" ref="MT48:NX48" si="84">MT$25-MT30</f>
        <v>42.914000000000044</v>
      </c>
      <c r="MU48" s="19">
        <f t="shared" si="84"/>
        <v>37.766999999999996</v>
      </c>
      <c r="MV48" s="19">
        <f t="shared" si="84"/>
        <v>35.07099999999997</v>
      </c>
      <c r="MW48" s="19">
        <f t="shared" si="84"/>
        <v>37.38900000000001</v>
      </c>
      <c r="MX48" s="19">
        <f t="shared" si="84"/>
        <v>42.506000000000029</v>
      </c>
      <c r="MY48" s="19">
        <f t="shared" si="84"/>
        <v>48.762999999999977</v>
      </c>
      <c r="MZ48" s="19">
        <f t="shared" si="84"/>
        <v>48.225999999999999</v>
      </c>
      <c r="NA48" s="19">
        <f t="shared" si="84"/>
        <v>44.262</v>
      </c>
      <c r="NB48" s="19">
        <f t="shared" si="84"/>
        <v>39.69599999999997</v>
      </c>
      <c r="NC48" s="19">
        <f t="shared" si="84"/>
        <v>41.009999999999991</v>
      </c>
      <c r="ND48" s="19">
        <f t="shared" si="84"/>
        <v>35.654999999999973</v>
      </c>
      <c r="NE48" s="19">
        <f t="shared" si="84"/>
        <v>38.235000000000014</v>
      </c>
      <c r="NF48" s="19">
        <f t="shared" si="84"/>
        <v>37.087000000000046</v>
      </c>
      <c r="NG48" s="19">
        <f t="shared" si="84"/>
        <v>36.999000000000024</v>
      </c>
      <c r="NH48" s="19">
        <f t="shared" si="84"/>
        <v>35.492999999999995</v>
      </c>
      <c r="NI48" s="19">
        <f t="shared" si="84"/>
        <v>34.22399999999999</v>
      </c>
      <c r="NJ48" s="19">
        <f t="shared" si="84"/>
        <v>32.241000000000042</v>
      </c>
      <c r="NK48" s="19">
        <f t="shared" si="84"/>
        <v>32.87700000000001</v>
      </c>
      <c r="NL48" s="19">
        <f t="shared" si="84"/>
        <v>29.422000000000025</v>
      </c>
      <c r="NM48" s="19">
        <f t="shared" si="84"/>
        <v>14.894999999999982</v>
      </c>
      <c r="NN48" s="19">
        <f t="shared" si="84"/>
        <v>12.797000000000025</v>
      </c>
      <c r="NO48" s="19">
        <f t="shared" si="84"/>
        <v>-4.4379999999999882</v>
      </c>
      <c r="NP48" s="19">
        <f t="shared" si="84"/>
        <v>-6.2169999999999845</v>
      </c>
      <c r="NQ48" s="19">
        <f t="shared" si="84"/>
        <v>-2.5659999999999741</v>
      </c>
      <c r="NR48" s="19">
        <f t="shared" si="84"/>
        <v>-5.0039999999999623</v>
      </c>
      <c r="NS48" s="19">
        <f t="shared" si="84"/>
        <v>-1.8330000000000268</v>
      </c>
      <c r="NT48" s="19">
        <f t="shared" si="84"/>
        <v>-13.317999999999984</v>
      </c>
      <c r="NU48" s="19">
        <f t="shared" si="84"/>
        <v>-11.665999999999997</v>
      </c>
      <c r="NV48" s="19">
        <f t="shared" si="84"/>
        <v>-12.289999999999964</v>
      </c>
      <c r="NW48" s="19">
        <f t="shared" si="84"/>
        <v>-12.074000000000012</v>
      </c>
      <c r="NX48" s="19">
        <f t="shared" si="84"/>
        <v>-8.1189999999999714</v>
      </c>
      <c r="NY48" s="19">
        <f>NY$25-NY30</f>
        <v>-6.23599999999999</v>
      </c>
      <c r="NZ48" s="19">
        <f t="shared" ref="NZ48:PE48" si="85">NZ$25-NZ30</f>
        <v>-4.7959999999999923</v>
      </c>
      <c r="OA48" s="19">
        <f t="shared" si="85"/>
        <v>-5.75</v>
      </c>
      <c r="OB48" s="19">
        <f t="shared" si="85"/>
        <v>-6.9850000000000136</v>
      </c>
      <c r="OC48" s="19">
        <f t="shared" si="85"/>
        <v>-6.867999999999995</v>
      </c>
      <c r="OD48" s="19">
        <f t="shared" si="85"/>
        <v>-5.742999999999995</v>
      </c>
      <c r="OE48" s="19">
        <f t="shared" si="85"/>
        <v>-7.6309999999999718</v>
      </c>
      <c r="OF48" s="19">
        <f t="shared" si="85"/>
        <v>-9.1059999999999945</v>
      </c>
      <c r="OG48" s="19">
        <f t="shared" si="85"/>
        <v>-8.9230000000000018</v>
      </c>
      <c r="OH48" s="19">
        <f t="shared" si="85"/>
        <v>-8.3009999999999877</v>
      </c>
      <c r="OI48" s="19">
        <f t="shared" si="85"/>
        <v>-6.4290000000000305</v>
      </c>
      <c r="OJ48" s="19">
        <f t="shared" si="85"/>
        <v>-14.672000000000025</v>
      </c>
      <c r="OK48" s="19">
        <f t="shared" si="85"/>
        <v>-18.470000000000027</v>
      </c>
      <c r="OL48" s="19">
        <f t="shared" si="85"/>
        <v>-17.850999999999999</v>
      </c>
      <c r="OM48" s="19">
        <f t="shared" si="85"/>
        <v>-16.44399999999996</v>
      </c>
      <c r="ON48" s="19">
        <f t="shared" si="85"/>
        <v>-9.9519999999999982</v>
      </c>
      <c r="OO48" s="19">
        <f t="shared" si="85"/>
        <v>-5.1089999999999804</v>
      </c>
      <c r="OP48" s="19">
        <f t="shared" si="85"/>
        <v>-3.23599999999999</v>
      </c>
      <c r="OQ48" s="19">
        <f t="shared" si="85"/>
        <v>2.4830000000000041</v>
      </c>
      <c r="OR48" s="19">
        <f t="shared" si="85"/>
        <v>-3.2139999999999986</v>
      </c>
      <c r="OS48" s="19">
        <f t="shared" si="85"/>
        <v>-2.61099999999999</v>
      </c>
      <c r="OT48" s="19">
        <f t="shared" si="85"/>
        <v>1.4019999999999868</v>
      </c>
      <c r="OU48" s="19">
        <f t="shared" si="85"/>
        <v>7.1709999999999923</v>
      </c>
      <c r="OV48" s="19">
        <f t="shared" si="85"/>
        <v>10.412000000000035</v>
      </c>
      <c r="OW48" s="19">
        <f t="shared" si="85"/>
        <v>8.4920000000000186</v>
      </c>
      <c r="OX48" s="19">
        <f t="shared" si="85"/>
        <v>8.8650000000000091</v>
      </c>
      <c r="OY48" s="19">
        <f t="shared" si="85"/>
        <v>7.7339999999999804</v>
      </c>
      <c r="OZ48" s="19">
        <f t="shared" si="85"/>
        <v>9.3919999999999959</v>
      </c>
      <c r="PA48" s="19">
        <f t="shared" si="85"/>
        <v>16.084000000000003</v>
      </c>
      <c r="PB48" s="19">
        <f t="shared" si="85"/>
        <v>17.467999999999961</v>
      </c>
      <c r="PC48" s="19">
        <f t="shared" si="85"/>
        <v>20.363999999999976</v>
      </c>
      <c r="PD48" s="19">
        <f t="shared" si="85"/>
        <v>27.680000000000007</v>
      </c>
      <c r="PE48" s="19">
        <f t="shared" si="85"/>
        <v>31.412000000000035</v>
      </c>
      <c r="PF48" s="19">
        <f t="shared" ref="PF48:QJ48" si="86">PF$25-PF30</f>
        <v>35.600999999999999</v>
      </c>
      <c r="PG48" s="19">
        <f t="shared" si="86"/>
        <v>39.783000000000015</v>
      </c>
      <c r="PH48" s="19">
        <f t="shared" si="86"/>
        <v>41.70799999999997</v>
      </c>
      <c r="PI48" s="19">
        <f t="shared" si="86"/>
        <v>43.065999999999974</v>
      </c>
      <c r="PJ48" s="19">
        <f t="shared" si="86"/>
        <v>44.636000000000024</v>
      </c>
      <c r="PK48" s="19">
        <f t="shared" si="86"/>
        <v>44.590000000000032</v>
      </c>
      <c r="PL48" s="19">
        <f t="shared" si="86"/>
        <v>49.829000000000008</v>
      </c>
      <c r="PM48" s="19">
        <f t="shared" si="86"/>
        <v>49.872000000000014</v>
      </c>
      <c r="PN48" s="19">
        <f t="shared" si="86"/>
        <v>49.548000000000002</v>
      </c>
      <c r="PO48" s="19">
        <f t="shared" si="86"/>
        <v>52.059000000000026</v>
      </c>
      <c r="PP48" s="19">
        <f t="shared" si="86"/>
        <v>48.543999999999983</v>
      </c>
      <c r="PQ48" s="19">
        <f t="shared" si="86"/>
        <v>47.136000000000024</v>
      </c>
      <c r="PR48" s="19">
        <f t="shared" si="86"/>
        <v>51.918999999999983</v>
      </c>
      <c r="PS48" s="19">
        <f t="shared" si="86"/>
        <v>50.824000000000012</v>
      </c>
      <c r="PT48" s="19">
        <f t="shared" si="86"/>
        <v>57.504999999999995</v>
      </c>
      <c r="PU48" s="19">
        <f t="shared" si="86"/>
        <v>58.569999999999993</v>
      </c>
      <c r="PV48" s="19">
        <f t="shared" si="86"/>
        <v>60.198000000000036</v>
      </c>
      <c r="PW48" s="19">
        <f t="shared" si="86"/>
        <v>61.849000000000046</v>
      </c>
      <c r="PX48" s="19">
        <f t="shared" si="86"/>
        <v>62.509999999999991</v>
      </c>
      <c r="PY48" s="19">
        <f t="shared" si="86"/>
        <v>63.159999999999968</v>
      </c>
      <c r="PZ48" s="19">
        <f t="shared" si="86"/>
        <v>67.591999999999985</v>
      </c>
      <c r="QA48" s="19">
        <f t="shared" si="86"/>
        <v>68.182999999999993</v>
      </c>
      <c r="QB48" s="19">
        <f t="shared" si="86"/>
        <v>70.285000000000025</v>
      </c>
      <c r="QC48" s="19">
        <f t="shared" si="86"/>
        <v>69.776999999999987</v>
      </c>
      <c r="QD48" s="19">
        <f t="shared" si="86"/>
        <v>69.805000000000035</v>
      </c>
      <c r="QE48" s="19">
        <f t="shared" si="86"/>
        <v>69.788999999999987</v>
      </c>
      <c r="QF48" s="19">
        <f t="shared" si="86"/>
        <v>69.745000000000033</v>
      </c>
      <c r="QG48" s="19">
        <f t="shared" si="86"/>
        <v>70.600999999999999</v>
      </c>
      <c r="QH48" s="19">
        <f t="shared" si="86"/>
        <v>69.237000000000023</v>
      </c>
      <c r="QI48" s="19">
        <f t="shared" si="86"/>
        <v>66.84099999999998</v>
      </c>
      <c r="QJ48" s="19">
        <f t="shared" si="86"/>
        <v>66.716000000000008</v>
      </c>
      <c r="QK48" s="19">
        <f>QK$25-QK30</f>
        <v>68.962000000000018</v>
      </c>
      <c r="QL48" s="19">
        <f t="shared" ref="QL48:RQ48" si="87">QL$25-QL30</f>
        <v>67.814999999999998</v>
      </c>
      <c r="QM48" s="19">
        <f t="shared" si="87"/>
        <v>67.007999999999981</v>
      </c>
      <c r="QN48" s="19">
        <f t="shared" si="87"/>
        <v>64.795999999999992</v>
      </c>
      <c r="QO48" s="19">
        <f t="shared" si="87"/>
        <v>67.480999999999995</v>
      </c>
      <c r="QP48" s="19">
        <f t="shared" si="87"/>
        <v>64.37</v>
      </c>
      <c r="QQ48" s="19">
        <f t="shared" si="87"/>
        <v>64.987000000000023</v>
      </c>
      <c r="QR48" s="19">
        <f t="shared" si="87"/>
        <v>63.389999999999986</v>
      </c>
      <c r="QS48" s="19">
        <f t="shared" si="87"/>
        <v>62.639999999999986</v>
      </c>
      <c r="QT48" s="19">
        <f t="shared" si="87"/>
        <v>62.40100000000001</v>
      </c>
      <c r="QU48" s="19">
        <f t="shared" si="87"/>
        <v>59.84699999999998</v>
      </c>
      <c r="QV48" s="19">
        <f t="shared" si="87"/>
        <v>55.763999999999982</v>
      </c>
      <c r="QW48" s="19">
        <f t="shared" si="87"/>
        <v>54.969000000000023</v>
      </c>
      <c r="QX48" s="19">
        <f t="shared" si="87"/>
        <v>52.406000000000006</v>
      </c>
      <c r="QY48" s="19">
        <f t="shared" si="87"/>
        <v>51.590000000000032</v>
      </c>
      <c r="QZ48" s="19">
        <f t="shared" si="87"/>
        <v>49.257999999999981</v>
      </c>
      <c r="RA48" s="19">
        <f t="shared" si="87"/>
        <v>45.895999999999958</v>
      </c>
      <c r="RB48" s="19">
        <f t="shared" si="87"/>
        <v>47.37700000000001</v>
      </c>
      <c r="RC48" s="19">
        <f t="shared" si="87"/>
        <v>47.864000000000033</v>
      </c>
      <c r="RD48" s="19">
        <f t="shared" si="87"/>
        <v>48.472000000000037</v>
      </c>
      <c r="RE48" s="19">
        <f t="shared" si="87"/>
        <v>49.694999999999993</v>
      </c>
      <c r="RF48" s="19">
        <f t="shared" si="87"/>
        <v>51.49799999999999</v>
      </c>
      <c r="RG48" s="19">
        <f t="shared" si="87"/>
        <v>53.600999999999999</v>
      </c>
      <c r="RH48" s="19">
        <f t="shared" si="87"/>
        <v>54.44399999999996</v>
      </c>
      <c r="RI48" s="19">
        <f t="shared" si="87"/>
        <v>55.326000000000022</v>
      </c>
      <c r="RJ48" s="19">
        <f t="shared" si="87"/>
        <v>56.709000000000003</v>
      </c>
      <c r="RK48" s="19">
        <f t="shared" si="87"/>
        <v>61.28000000000003</v>
      </c>
      <c r="RL48" s="19">
        <f t="shared" si="87"/>
        <v>60.645999999999958</v>
      </c>
      <c r="RM48" s="19">
        <f t="shared" si="87"/>
        <v>58.538000000000011</v>
      </c>
      <c r="RN48" s="19">
        <f t="shared" si="87"/>
        <v>60.933999999999969</v>
      </c>
      <c r="RO48" s="19">
        <f t="shared" si="87"/>
        <v>62.821000000000026</v>
      </c>
      <c r="RP48" s="19">
        <f t="shared" si="87"/>
        <v>62.41500000000002</v>
      </c>
      <c r="RQ48" s="19">
        <f t="shared" si="87"/>
        <v>61.647999999999968</v>
      </c>
      <c r="RR48" s="19">
        <f t="shared" ref="RR48:SQ48" si="88">RR$25-RR30</f>
        <v>61.327999999999975</v>
      </c>
      <c r="RS48" s="19">
        <f t="shared" si="88"/>
        <v>63.238</v>
      </c>
      <c r="RT48" s="19">
        <f t="shared" si="88"/>
        <v>66.099000000000046</v>
      </c>
      <c r="RU48" s="19">
        <f t="shared" si="88"/>
        <v>63.468999999999994</v>
      </c>
      <c r="RV48" s="19">
        <f t="shared" si="88"/>
        <v>63.230999999999995</v>
      </c>
      <c r="RW48" s="19">
        <f t="shared" si="88"/>
        <v>63.576000000000022</v>
      </c>
      <c r="RX48" s="19">
        <f t="shared" si="88"/>
        <v>65.435000000000002</v>
      </c>
      <c r="RY48" s="19">
        <f t="shared" si="88"/>
        <v>64.881000000000029</v>
      </c>
      <c r="RZ48" s="19">
        <f t="shared" si="88"/>
        <v>69.130000000000024</v>
      </c>
      <c r="SA48" s="19">
        <f t="shared" si="88"/>
        <v>73.713000000000022</v>
      </c>
      <c r="SB48" s="19">
        <f t="shared" si="88"/>
        <v>73.472999999999985</v>
      </c>
      <c r="SC48" s="19">
        <f t="shared" si="88"/>
        <v>71.844999999999999</v>
      </c>
      <c r="SD48" s="19">
        <f t="shared" si="88"/>
        <v>70.976000000000028</v>
      </c>
      <c r="SE48" s="19">
        <f t="shared" si="88"/>
        <v>70.408999999999992</v>
      </c>
      <c r="SF48" s="19">
        <f t="shared" si="88"/>
        <v>74.138999999999953</v>
      </c>
      <c r="SG48" s="19">
        <f t="shared" si="88"/>
        <v>74.54000000000002</v>
      </c>
      <c r="SH48" s="19">
        <f t="shared" si="88"/>
        <v>74.198000000000036</v>
      </c>
      <c r="SI48" s="19">
        <f t="shared" si="88"/>
        <v>74.774000000000001</v>
      </c>
      <c r="SJ48" s="19">
        <f t="shared" si="88"/>
        <v>76.942000000000007</v>
      </c>
      <c r="SK48" s="19">
        <f t="shared" si="88"/>
        <v>76.937999999999988</v>
      </c>
      <c r="SL48" s="19">
        <f t="shared" si="88"/>
        <v>78.048000000000002</v>
      </c>
      <c r="SM48" s="19">
        <f t="shared" si="88"/>
        <v>75.058999999999969</v>
      </c>
      <c r="SN48" s="19">
        <f t="shared" si="88"/>
        <v>75.202999999999975</v>
      </c>
      <c r="SO48" s="19">
        <f t="shared" si="88"/>
        <v>76.817000000000007</v>
      </c>
      <c r="SP48" s="19">
        <f t="shared" si="88"/>
        <v>77.408000000000015</v>
      </c>
      <c r="SQ48" s="19">
        <f t="shared" si="88"/>
        <v>70.755000000000024</v>
      </c>
    </row>
    <row r="49" spans="1:511" x14ac:dyDescent="0.25">
      <c r="A49" s="2">
        <f t="shared" si="26"/>
        <v>7</v>
      </c>
      <c r="B49" s="12" t="str">
        <f t="shared" si="9"/>
        <v>VW 2.7 PERP nc-22</v>
      </c>
      <c r="C49" s="12" t="str">
        <f t="shared" si="27"/>
        <v>VW 3 1/2 PERP nc-30-VW 2.7 PERP nc-22</v>
      </c>
      <c r="F49" s="19">
        <f t="shared" ref="F49:AK49" ca="1" si="89">F$25-F31</f>
        <v>16.403999999999996</v>
      </c>
      <c r="G49" s="19">
        <f t="shared" si="89"/>
        <v>13.185000000000002</v>
      </c>
      <c r="H49" s="19">
        <f t="shared" si="89"/>
        <v>10.989999999999952</v>
      </c>
      <c r="I49" s="19">
        <f t="shared" si="89"/>
        <v>5.882000000000005</v>
      </c>
      <c r="J49" s="19">
        <f t="shared" si="89"/>
        <v>3.7390000000000327</v>
      </c>
      <c r="K49" s="19">
        <f t="shared" si="89"/>
        <v>0.67399999999997817</v>
      </c>
      <c r="L49" s="19">
        <f t="shared" si="89"/>
        <v>-1.3940000000000055</v>
      </c>
      <c r="M49" s="19">
        <f t="shared" si="89"/>
        <v>-1.0860000000000127</v>
      </c>
      <c r="N49" s="19">
        <f t="shared" si="89"/>
        <v>-7.2620000000000005</v>
      </c>
      <c r="O49" s="19">
        <f t="shared" si="89"/>
        <v>-0.79099999999999682</v>
      </c>
      <c r="P49" s="19">
        <f t="shared" si="89"/>
        <v>4.88900000000001</v>
      </c>
      <c r="Q49" s="19">
        <f t="shared" si="89"/>
        <v>27.548000000000002</v>
      </c>
      <c r="R49" s="19">
        <f t="shared" si="89"/>
        <v>43.297000000000025</v>
      </c>
      <c r="S49" s="19">
        <f t="shared" si="89"/>
        <v>35.617999999999995</v>
      </c>
      <c r="T49" s="19">
        <f t="shared" si="89"/>
        <v>38.744000000000028</v>
      </c>
      <c r="U49" s="19">
        <f t="shared" si="89"/>
        <v>35.22199999999998</v>
      </c>
      <c r="V49" s="19">
        <f t="shared" si="89"/>
        <v>42.509000000000015</v>
      </c>
      <c r="W49" s="19">
        <f t="shared" si="89"/>
        <v>66.774999999999977</v>
      </c>
      <c r="X49" s="19">
        <f t="shared" si="89"/>
        <v>96.742000000000019</v>
      </c>
      <c r="Y49" s="19">
        <f t="shared" si="89"/>
        <v>97.321999999999974</v>
      </c>
      <c r="Z49" s="19">
        <f t="shared" si="89"/>
        <v>56.949999999999989</v>
      </c>
      <c r="AA49" s="19">
        <f t="shared" si="89"/>
        <v>46.281000000000006</v>
      </c>
      <c r="AB49" s="19">
        <f t="shared" si="89"/>
        <v>27.52800000000002</v>
      </c>
      <c r="AC49" s="19">
        <f t="shared" si="89"/>
        <v>27.212999999999965</v>
      </c>
      <c r="AD49" s="19">
        <f t="shared" si="89"/>
        <v>28.201000000000022</v>
      </c>
      <c r="AE49" s="19">
        <f t="shared" si="89"/>
        <v>39.746000000000038</v>
      </c>
      <c r="AF49" s="19">
        <f t="shared" si="89"/>
        <v>32.982000000000028</v>
      </c>
      <c r="AG49" s="19">
        <f t="shared" si="89"/>
        <v>16.798000000000002</v>
      </c>
      <c r="AH49" s="19">
        <f t="shared" si="89"/>
        <v>-6.8739999999999668</v>
      </c>
      <c r="AI49" s="19">
        <f t="shared" si="89"/>
        <v>-5.2799999999999727</v>
      </c>
      <c r="AJ49" s="19">
        <f t="shared" si="89"/>
        <v>-3.3700000000000045</v>
      </c>
      <c r="AK49" s="19">
        <f t="shared" si="89"/>
        <v>-6.632000000000005</v>
      </c>
      <c r="AL49" s="19">
        <f t="shared" ref="AL49:BQ49" si="90">AL$25-AL31</f>
        <v>-19.228999999999985</v>
      </c>
      <c r="AM49" s="19">
        <f t="shared" si="90"/>
        <v>-40.09899999999999</v>
      </c>
      <c r="AN49" s="19">
        <f t="shared" si="90"/>
        <v>-49.286000000000001</v>
      </c>
      <c r="AO49" s="19">
        <f t="shared" si="90"/>
        <v>-48.742000000000019</v>
      </c>
      <c r="AP49" s="19">
        <f t="shared" si="90"/>
        <v>-34.222999999999956</v>
      </c>
      <c r="AQ49" s="19">
        <f t="shared" si="90"/>
        <v>-34.092999999999961</v>
      </c>
      <c r="AR49" s="19">
        <f t="shared" si="90"/>
        <v>-35.763999999999953</v>
      </c>
      <c r="AS49" s="19">
        <f t="shared" si="90"/>
        <v>-51.02600000000001</v>
      </c>
      <c r="AT49" s="19">
        <f t="shared" si="90"/>
        <v>-48.883000000000038</v>
      </c>
      <c r="AU49" s="19">
        <f t="shared" si="90"/>
        <v>-61.968999999999994</v>
      </c>
      <c r="AV49" s="19">
        <f t="shared" si="90"/>
        <v>-65.079999999999984</v>
      </c>
      <c r="AW49" s="19">
        <f t="shared" si="90"/>
        <v>-69.302000000000021</v>
      </c>
      <c r="AX49" s="19">
        <f t="shared" si="90"/>
        <v>-31.95799999999997</v>
      </c>
      <c r="AY49" s="19">
        <f t="shared" si="90"/>
        <v>-27.021999999999991</v>
      </c>
      <c r="AZ49" s="19">
        <f t="shared" si="90"/>
        <v>-12.439000000000021</v>
      </c>
      <c r="BA49" s="19">
        <f t="shared" si="90"/>
        <v>-0.57599999999996498</v>
      </c>
      <c r="BB49" s="19">
        <f t="shared" si="90"/>
        <v>-17.574000000000012</v>
      </c>
      <c r="BC49" s="19">
        <f t="shared" si="90"/>
        <v>-26.153999999999996</v>
      </c>
      <c r="BD49" s="19">
        <f t="shared" si="90"/>
        <v>-50.090000000000032</v>
      </c>
      <c r="BE49" s="19">
        <f t="shared" si="90"/>
        <v>-43.473000000000013</v>
      </c>
      <c r="BF49" s="19">
        <f t="shared" si="90"/>
        <v>-30.079000000000008</v>
      </c>
      <c r="BG49" s="19">
        <f t="shared" si="90"/>
        <v>-2.535000000000025</v>
      </c>
      <c r="BH49" s="19">
        <f t="shared" si="90"/>
        <v>15.690999999999974</v>
      </c>
      <c r="BI49" s="19">
        <f t="shared" si="90"/>
        <v>41.716000000000008</v>
      </c>
      <c r="BJ49" s="19">
        <f t="shared" si="90"/>
        <v>60.527999999999963</v>
      </c>
      <c r="BK49" s="19">
        <f t="shared" si="90"/>
        <v>5.8319999999999936</v>
      </c>
      <c r="BL49" s="19">
        <f t="shared" si="90"/>
        <v>-19.637000000000057</v>
      </c>
      <c r="BM49" s="19">
        <f t="shared" si="90"/>
        <v>-36.259999999999991</v>
      </c>
      <c r="BN49" s="19">
        <f t="shared" si="90"/>
        <v>-49.916000000000054</v>
      </c>
      <c r="BO49" s="19">
        <f t="shared" si="90"/>
        <v>-34.447000000000003</v>
      </c>
      <c r="BP49" s="19">
        <f t="shared" si="90"/>
        <v>-28.091000000000008</v>
      </c>
      <c r="BQ49" s="19">
        <f t="shared" si="90"/>
        <v>-22.885999999999967</v>
      </c>
      <c r="BR49" s="19">
        <f t="shared" ref="BR49:CW49" si="91">BR$25-BR31</f>
        <v>-14.751999999999953</v>
      </c>
      <c r="BS49" s="19">
        <f t="shared" si="91"/>
        <v>-14.40199999999993</v>
      </c>
      <c r="BT49" s="19">
        <f t="shared" si="91"/>
        <v>-7.8269999999999982</v>
      </c>
      <c r="BU49" s="19">
        <f t="shared" si="91"/>
        <v>-7.5179999999999723</v>
      </c>
      <c r="BV49" s="19">
        <f t="shared" si="91"/>
        <v>0.23699999999996635</v>
      </c>
      <c r="BW49" s="19">
        <f t="shared" si="91"/>
        <v>-35.870999999999981</v>
      </c>
      <c r="BX49" s="19">
        <f t="shared" si="91"/>
        <v>-33.875</v>
      </c>
      <c r="BY49" s="19">
        <f t="shared" si="91"/>
        <v>-4.5079999999999245</v>
      </c>
      <c r="BZ49" s="19">
        <f t="shared" si="91"/>
        <v>-54.920999999999935</v>
      </c>
      <c r="CA49" s="19">
        <f t="shared" si="91"/>
        <v>-63.095000000000027</v>
      </c>
      <c r="CB49" s="19">
        <f t="shared" si="91"/>
        <v>-18.250999999999976</v>
      </c>
      <c r="CC49" s="19">
        <f t="shared" si="91"/>
        <v>-22.284999999999968</v>
      </c>
      <c r="CD49" s="19">
        <f t="shared" si="91"/>
        <v>0.35500000000001819</v>
      </c>
      <c r="CE49" s="19">
        <f t="shared" si="91"/>
        <v>31.007999999999981</v>
      </c>
      <c r="CF49" s="19">
        <f t="shared" si="91"/>
        <v>63.942000000000007</v>
      </c>
      <c r="CG49" s="19">
        <f t="shared" si="91"/>
        <v>84.21999999999997</v>
      </c>
      <c r="CH49" s="19">
        <f t="shared" si="91"/>
        <v>71.56899999999996</v>
      </c>
      <c r="CI49" s="19">
        <f t="shared" si="91"/>
        <v>96.045000000000016</v>
      </c>
      <c r="CJ49" s="19">
        <f t="shared" si="91"/>
        <v>101.08800000000002</v>
      </c>
      <c r="CK49" s="19">
        <f t="shared" si="91"/>
        <v>111.65599999999998</v>
      </c>
      <c r="CL49" s="19">
        <f t="shared" si="91"/>
        <v>108.12299999999999</v>
      </c>
      <c r="CM49" s="19">
        <f t="shared" si="91"/>
        <v>89.567000000000007</v>
      </c>
      <c r="CN49" s="19">
        <f t="shared" si="91"/>
        <v>94.202000000000027</v>
      </c>
      <c r="CO49" s="19">
        <f t="shared" si="91"/>
        <v>108.32400000000001</v>
      </c>
      <c r="CP49" s="19">
        <f t="shared" si="91"/>
        <v>116.13599999999997</v>
      </c>
      <c r="CQ49" s="19">
        <f t="shared" si="91"/>
        <v>122.24000000000001</v>
      </c>
      <c r="CR49" s="19">
        <f t="shared" si="91"/>
        <v>125.57600000000002</v>
      </c>
      <c r="CS49" s="19">
        <f t="shared" si="91"/>
        <v>130.34400000000002</v>
      </c>
      <c r="CT49" s="19">
        <f t="shared" si="91"/>
        <v>130.69599999999997</v>
      </c>
      <c r="CU49" s="19">
        <f t="shared" si="91"/>
        <v>126.49599999999998</v>
      </c>
      <c r="CV49" s="19">
        <f t="shared" si="91"/>
        <v>127.15100000000001</v>
      </c>
      <c r="CW49" s="19">
        <f t="shared" si="91"/>
        <v>126.97699999999998</v>
      </c>
      <c r="CX49" s="19">
        <f t="shared" ref="CX49:EC49" si="92">CX$25-CX31</f>
        <v>127.809</v>
      </c>
      <c r="CY49" s="19">
        <f t="shared" si="92"/>
        <v>127.49000000000001</v>
      </c>
      <c r="CZ49" s="19">
        <f t="shared" si="92"/>
        <v>125.87099999999998</v>
      </c>
      <c r="DA49" s="19">
        <f t="shared" si="92"/>
        <v>126.67700000000002</v>
      </c>
      <c r="DB49" s="19">
        <f t="shared" si="92"/>
        <v>127.41299999999998</v>
      </c>
      <c r="DC49" s="19">
        <f t="shared" si="92"/>
        <v>126.083</v>
      </c>
      <c r="DD49" s="19">
        <f t="shared" si="92"/>
        <v>124.99800000000002</v>
      </c>
      <c r="DE49" s="19">
        <f t="shared" si="92"/>
        <v>121.69700000000003</v>
      </c>
      <c r="DF49" s="19">
        <f t="shared" si="92"/>
        <v>122.11500000000001</v>
      </c>
      <c r="DG49" s="19">
        <f t="shared" si="92"/>
        <v>118.054</v>
      </c>
      <c r="DH49" s="19">
        <f t="shared" si="92"/>
        <v>120.262</v>
      </c>
      <c r="DI49" s="19">
        <f t="shared" si="92"/>
        <v>118.99999999999997</v>
      </c>
      <c r="DJ49" s="19">
        <f t="shared" si="92"/>
        <v>116.99700000000001</v>
      </c>
      <c r="DK49" s="19">
        <f t="shared" si="92"/>
        <v>116.04700000000003</v>
      </c>
      <c r="DL49" s="19">
        <f t="shared" si="92"/>
        <v>118.43</v>
      </c>
      <c r="DM49" s="19">
        <f t="shared" si="92"/>
        <v>121.779</v>
      </c>
      <c r="DN49" s="19">
        <f t="shared" si="92"/>
        <v>121.60699999999997</v>
      </c>
      <c r="DO49" s="19">
        <f t="shared" si="92"/>
        <v>120.07099999999997</v>
      </c>
      <c r="DP49" s="19">
        <f t="shared" si="92"/>
        <v>121.214</v>
      </c>
      <c r="DQ49" s="19">
        <f t="shared" si="92"/>
        <v>120.05500000000004</v>
      </c>
      <c r="DR49" s="19">
        <f t="shared" si="92"/>
        <v>117.62300000000002</v>
      </c>
      <c r="DS49" s="19">
        <f t="shared" si="92"/>
        <v>114.25199999999998</v>
      </c>
      <c r="DT49" s="19">
        <f t="shared" si="92"/>
        <v>108.72000000000003</v>
      </c>
      <c r="DU49" s="19">
        <f t="shared" si="92"/>
        <v>106.29499999999999</v>
      </c>
      <c r="DV49" s="19">
        <f t="shared" si="92"/>
        <v>105.55799999999999</v>
      </c>
      <c r="DW49" s="19">
        <f t="shared" si="92"/>
        <v>107.19000000000003</v>
      </c>
      <c r="DX49" s="19">
        <f t="shared" si="92"/>
        <v>104.53900000000002</v>
      </c>
      <c r="DY49" s="19">
        <f t="shared" si="92"/>
        <v>102.35999999999999</v>
      </c>
      <c r="DZ49" s="19">
        <f t="shared" si="92"/>
        <v>107.58800000000002</v>
      </c>
      <c r="EA49" s="19">
        <f t="shared" si="92"/>
        <v>107.98100000000002</v>
      </c>
      <c r="EB49" s="19">
        <f t="shared" si="92"/>
        <v>108.07500000000002</v>
      </c>
      <c r="EC49" s="19">
        <f t="shared" si="92"/>
        <v>107.07299999999998</v>
      </c>
      <c r="ED49" s="19">
        <f t="shared" ref="ED49:FI49" si="93">ED$25-ED31</f>
        <v>104.11500000000001</v>
      </c>
      <c r="EE49" s="19">
        <f t="shared" si="93"/>
        <v>104.40699999999998</v>
      </c>
      <c r="EF49" s="19">
        <f t="shared" si="93"/>
        <v>105.58899999999997</v>
      </c>
      <c r="EG49" s="19">
        <f t="shared" si="93"/>
        <v>105.22799999999998</v>
      </c>
      <c r="EH49" s="19">
        <f t="shared" si="93"/>
        <v>103.65899999999999</v>
      </c>
      <c r="EI49" s="19">
        <f t="shared" si="93"/>
        <v>104.90899999999999</v>
      </c>
      <c r="EJ49" s="19">
        <f t="shared" si="93"/>
        <v>103.78899999999999</v>
      </c>
      <c r="EK49" s="19">
        <f t="shared" si="93"/>
        <v>102.405</v>
      </c>
      <c r="EL49" s="19">
        <f t="shared" si="93"/>
        <v>104.67500000000001</v>
      </c>
      <c r="EM49" s="19">
        <f t="shared" si="93"/>
        <v>103.654</v>
      </c>
      <c r="EN49" s="19">
        <f t="shared" si="93"/>
        <v>105.44800000000001</v>
      </c>
      <c r="EO49" s="19">
        <f t="shared" si="93"/>
        <v>100.25899999999999</v>
      </c>
      <c r="EP49" s="19">
        <f t="shared" si="93"/>
        <v>104.399</v>
      </c>
      <c r="EQ49" s="19">
        <f t="shared" si="93"/>
        <v>102.98500000000001</v>
      </c>
      <c r="ER49" s="19">
        <f t="shared" si="93"/>
        <v>103.93599999999998</v>
      </c>
      <c r="ES49" s="19">
        <f t="shared" si="93"/>
        <v>98.202000000000027</v>
      </c>
      <c r="ET49" s="19">
        <f t="shared" si="93"/>
        <v>98.801000000000016</v>
      </c>
      <c r="EU49" s="19">
        <f t="shared" si="93"/>
        <v>97.361999999999995</v>
      </c>
      <c r="EV49" s="19">
        <f t="shared" si="93"/>
        <v>101.809</v>
      </c>
      <c r="EW49" s="19">
        <f t="shared" si="93"/>
        <v>101.07800000000003</v>
      </c>
      <c r="EX49" s="19">
        <f t="shared" si="93"/>
        <v>104.80200000000002</v>
      </c>
      <c r="EY49" s="19">
        <f t="shared" si="93"/>
        <v>105.00899999999999</v>
      </c>
      <c r="EZ49" s="19">
        <f t="shared" si="93"/>
        <v>106.71800000000002</v>
      </c>
      <c r="FA49" s="19">
        <f t="shared" si="93"/>
        <v>109.34900000000002</v>
      </c>
      <c r="FB49" s="19">
        <f t="shared" si="93"/>
        <v>106.58300000000003</v>
      </c>
      <c r="FC49" s="19">
        <f t="shared" si="93"/>
        <v>104.999</v>
      </c>
      <c r="FD49" s="19">
        <f t="shared" si="93"/>
        <v>103.03899999999999</v>
      </c>
      <c r="FE49" s="19">
        <f t="shared" si="93"/>
        <v>105.31600000000003</v>
      </c>
      <c r="FF49" s="19">
        <f t="shared" si="93"/>
        <v>108.72499999999999</v>
      </c>
      <c r="FG49" s="19">
        <f t="shared" si="93"/>
        <v>110.46200000000002</v>
      </c>
      <c r="FH49" s="19">
        <f t="shared" si="93"/>
        <v>110.36700000000002</v>
      </c>
      <c r="FI49" s="19">
        <f t="shared" si="93"/>
        <v>111.40200000000002</v>
      </c>
      <c r="FJ49" s="19">
        <f t="shared" ref="FJ49:GN49" si="94">FJ$25-FJ31</f>
        <v>110.10100000000003</v>
      </c>
      <c r="FK49" s="19">
        <f t="shared" si="94"/>
        <v>111.56</v>
      </c>
      <c r="FL49" s="19">
        <f t="shared" si="94"/>
        <v>110.76100000000002</v>
      </c>
      <c r="FM49" s="19">
        <f t="shared" si="94"/>
        <v>116.30400000000003</v>
      </c>
      <c r="FN49" s="19">
        <f t="shared" si="94"/>
        <v>118.68899999999999</v>
      </c>
      <c r="FO49" s="19">
        <f t="shared" si="94"/>
        <v>122.00699999999998</v>
      </c>
      <c r="FP49" s="19">
        <f t="shared" si="94"/>
        <v>121.904</v>
      </c>
      <c r="FQ49" s="19">
        <f t="shared" si="94"/>
        <v>124.15499999999997</v>
      </c>
      <c r="FR49" s="19">
        <f t="shared" si="94"/>
        <v>121.81299999999999</v>
      </c>
      <c r="FS49" s="19">
        <f t="shared" si="94"/>
        <v>119.13599999999997</v>
      </c>
      <c r="FT49" s="19">
        <f t="shared" si="94"/>
        <v>118.05699999999999</v>
      </c>
      <c r="FU49" s="19">
        <f t="shared" si="94"/>
        <v>127.93600000000004</v>
      </c>
      <c r="FV49" s="19">
        <f t="shared" si="94"/>
        <v>128.10400000000001</v>
      </c>
      <c r="FW49" s="19">
        <f t="shared" si="94"/>
        <v>131.34399999999999</v>
      </c>
      <c r="FX49" s="19">
        <f t="shared" si="94"/>
        <v>133.476</v>
      </c>
      <c r="FY49" s="19">
        <f t="shared" si="94"/>
        <v>133.31300000000002</v>
      </c>
      <c r="FZ49" s="19">
        <f t="shared" si="94"/>
        <v>131.077</v>
      </c>
      <c r="GA49" s="19">
        <f t="shared" si="94"/>
        <v>125.41400000000002</v>
      </c>
      <c r="GB49" s="19">
        <f t="shared" si="94"/>
        <v>125.05699999999999</v>
      </c>
      <c r="GC49" s="19">
        <f t="shared" si="94"/>
        <v>126.15200000000002</v>
      </c>
      <c r="GD49" s="19">
        <f t="shared" si="94"/>
        <v>119.10400000000001</v>
      </c>
      <c r="GE49" s="19">
        <f t="shared" si="94"/>
        <v>118.91200000000001</v>
      </c>
      <c r="GF49" s="19">
        <f t="shared" si="94"/>
        <v>119.434</v>
      </c>
      <c r="GG49" s="19">
        <f t="shared" si="94"/>
        <v>117.59399999999999</v>
      </c>
      <c r="GH49" s="19">
        <f t="shared" si="94"/>
        <v>118.17200000000003</v>
      </c>
      <c r="GI49" s="19">
        <f t="shared" si="94"/>
        <v>119.02300000000002</v>
      </c>
      <c r="GJ49" s="19">
        <f t="shared" si="94"/>
        <v>122.44399999999996</v>
      </c>
      <c r="GK49" s="19">
        <f t="shared" si="94"/>
        <v>121.50700000000001</v>
      </c>
      <c r="GL49" s="19">
        <f t="shared" si="94"/>
        <v>121.76599999999999</v>
      </c>
      <c r="GM49" s="19">
        <f t="shared" si="94"/>
        <v>123.29200000000003</v>
      </c>
      <c r="GN49" s="19">
        <f t="shared" si="94"/>
        <v>121.40899999999999</v>
      </c>
      <c r="GO49" s="19">
        <f>GO$25-GO31</f>
        <v>127.23199999999997</v>
      </c>
      <c r="GP49" s="19">
        <f t="shared" ref="GP49:HU49" si="95">GP$25-GP31</f>
        <v>124.92099999999999</v>
      </c>
      <c r="GQ49" s="19">
        <f t="shared" si="95"/>
        <v>124.12200000000001</v>
      </c>
      <c r="GR49" s="19">
        <f t="shared" si="95"/>
        <v>124.48600000000002</v>
      </c>
      <c r="GS49" s="19">
        <f t="shared" si="95"/>
        <v>119.17099999999996</v>
      </c>
      <c r="GT49" s="19">
        <f t="shared" si="95"/>
        <v>122.96199999999999</v>
      </c>
      <c r="GU49" s="19">
        <f t="shared" si="95"/>
        <v>118.916</v>
      </c>
      <c r="GV49" s="19">
        <f t="shared" si="95"/>
        <v>114.89500000000004</v>
      </c>
      <c r="GW49" s="19">
        <f t="shared" si="95"/>
        <v>108.65199999999999</v>
      </c>
      <c r="GX49" s="19">
        <f t="shared" si="95"/>
        <v>106.82200000000003</v>
      </c>
      <c r="GY49" s="19">
        <f t="shared" si="95"/>
        <v>107.49700000000001</v>
      </c>
      <c r="GZ49" s="19">
        <f t="shared" si="95"/>
        <v>108.47999999999999</v>
      </c>
      <c r="HA49" s="19">
        <f t="shared" si="95"/>
        <v>105.70000000000002</v>
      </c>
      <c r="HB49" s="19">
        <f t="shared" si="95"/>
        <v>113.60900000000001</v>
      </c>
      <c r="HC49" s="19">
        <f t="shared" si="95"/>
        <v>91.848000000000013</v>
      </c>
      <c r="HD49" s="19">
        <f t="shared" si="95"/>
        <v>96.715000000000003</v>
      </c>
      <c r="HE49" s="19">
        <f t="shared" si="95"/>
        <v>102.965</v>
      </c>
      <c r="HF49" s="19">
        <f t="shared" si="95"/>
        <v>106.09400000000002</v>
      </c>
      <c r="HG49" s="19">
        <f t="shared" si="95"/>
        <v>102.12600000000003</v>
      </c>
      <c r="HH49" s="19">
        <f t="shared" si="95"/>
        <v>105.81299999999999</v>
      </c>
      <c r="HI49" s="19">
        <f t="shared" si="95"/>
        <v>108.965</v>
      </c>
      <c r="HJ49" s="19">
        <f t="shared" si="95"/>
        <v>107.09</v>
      </c>
      <c r="HK49" s="19">
        <f t="shared" si="95"/>
        <v>109.333</v>
      </c>
      <c r="HL49" s="19">
        <f t="shared" si="95"/>
        <v>109.28300000000002</v>
      </c>
      <c r="HM49" s="19">
        <f t="shared" si="95"/>
        <v>113.089</v>
      </c>
      <c r="HN49" s="19">
        <f t="shared" si="95"/>
        <v>112.14000000000001</v>
      </c>
      <c r="HO49" s="19">
        <f t="shared" si="95"/>
        <v>108.09599999999998</v>
      </c>
      <c r="HP49" s="19">
        <f t="shared" si="95"/>
        <v>109.27100000000002</v>
      </c>
      <c r="HQ49" s="19">
        <f t="shared" si="95"/>
        <v>109.22400000000002</v>
      </c>
      <c r="HR49" s="19">
        <f t="shared" si="95"/>
        <v>109.76299999999998</v>
      </c>
      <c r="HS49" s="19">
        <f t="shared" si="95"/>
        <v>107.23999999999998</v>
      </c>
      <c r="HT49" s="19">
        <f t="shared" si="95"/>
        <v>100.124</v>
      </c>
      <c r="HU49" s="19">
        <f t="shared" si="95"/>
        <v>98.87700000000001</v>
      </c>
      <c r="HV49" s="19">
        <f t="shared" ref="HV49:IZ49" si="96">HV$25-HV31</f>
        <v>94.93</v>
      </c>
      <c r="HW49" s="19">
        <f t="shared" si="96"/>
        <v>102.06800000000001</v>
      </c>
      <c r="HX49" s="19">
        <f t="shared" si="96"/>
        <v>94.942000000000007</v>
      </c>
      <c r="HY49" s="19">
        <f t="shared" si="96"/>
        <v>96.085999999999984</v>
      </c>
      <c r="HZ49" s="19">
        <f t="shared" si="96"/>
        <v>99.64500000000001</v>
      </c>
      <c r="IA49" s="19">
        <f t="shared" si="96"/>
        <v>100.47500000000002</v>
      </c>
      <c r="IB49" s="19">
        <f t="shared" si="96"/>
        <v>104.43800000000002</v>
      </c>
      <c r="IC49" s="19">
        <f t="shared" si="96"/>
        <v>100.14599999999996</v>
      </c>
      <c r="ID49" s="19">
        <f t="shared" si="96"/>
        <v>95.511000000000024</v>
      </c>
      <c r="IE49" s="19">
        <f t="shared" si="96"/>
        <v>99.242000000000019</v>
      </c>
      <c r="IF49" s="19">
        <f t="shared" si="96"/>
        <v>106.13000000000002</v>
      </c>
      <c r="IG49" s="19">
        <f t="shared" si="96"/>
        <v>103.66299999999998</v>
      </c>
      <c r="IH49" s="19">
        <f t="shared" si="96"/>
        <v>103.47900000000001</v>
      </c>
      <c r="II49" s="19">
        <f t="shared" si="96"/>
        <v>119.53</v>
      </c>
      <c r="IJ49" s="19">
        <f t="shared" si="96"/>
        <v>117.89400000000001</v>
      </c>
      <c r="IK49" s="19">
        <f t="shared" si="96"/>
        <v>117.262</v>
      </c>
      <c r="IL49" s="19">
        <f t="shared" si="96"/>
        <v>109.39099999999999</v>
      </c>
      <c r="IM49" s="19">
        <f t="shared" si="96"/>
        <v>100.19099999999997</v>
      </c>
      <c r="IN49" s="19">
        <f t="shared" si="96"/>
        <v>94.467999999999989</v>
      </c>
      <c r="IO49" s="19">
        <f t="shared" si="96"/>
        <v>93.286999999999978</v>
      </c>
      <c r="IP49" s="19">
        <f t="shared" si="96"/>
        <v>93.489999999999981</v>
      </c>
      <c r="IQ49" s="19">
        <f t="shared" si="96"/>
        <v>104.52500000000001</v>
      </c>
      <c r="IR49" s="19">
        <f t="shared" si="96"/>
        <v>110.227</v>
      </c>
      <c r="IS49" s="19">
        <f t="shared" si="96"/>
        <v>108.23800000000003</v>
      </c>
      <c r="IT49" s="19">
        <f t="shared" si="96"/>
        <v>105.66099999999997</v>
      </c>
      <c r="IU49" s="19">
        <f t="shared" si="96"/>
        <v>107.68799999999999</v>
      </c>
      <c r="IV49" s="19">
        <f t="shared" si="96"/>
        <v>107.387</v>
      </c>
      <c r="IW49" s="19">
        <f t="shared" si="96"/>
        <v>103.39600000000002</v>
      </c>
      <c r="IX49" s="19">
        <f t="shared" si="96"/>
        <v>107.97599999999997</v>
      </c>
      <c r="IY49" s="19">
        <f t="shared" si="96"/>
        <v>110.49099999999999</v>
      </c>
      <c r="IZ49" s="19">
        <f t="shared" si="96"/>
        <v>112.28800000000001</v>
      </c>
      <c r="JA49" s="19">
        <f>JA$25-JA31</f>
        <v>105.57</v>
      </c>
      <c r="JB49" s="19">
        <f t="shared" ref="JB49:KG49" si="97">JB$25-JB31</f>
        <v>98.731999999999971</v>
      </c>
      <c r="JC49" s="19">
        <f t="shared" si="97"/>
        <v>98.911999999999978</v>
      </c>
      <c r="JD49" s="19">
        <f t="shared" si="97"/>
        <v>94.872999999999962</v>
      </c>
      <c r="JE49" s="19">
        <f t="shared" si="97"/>
        <v>92.940999999999974</v>
      </c>
      <c r="JF49" s="19">
        <f t="shared" si="97"/>
        <v>93.121000000000038</v>
      </c>
      <c r="JG49" s="19">
        <f t="shared" si="97"/>
        <v>96.413000000000011</v>
      </c>
      <c r="JH49" s="19">
        <f t="shared" si="97"/>
        <v>95.748000000000019</v>
      </c>
      <c r="JI49" s="19">
        <f t="shared" si="97"/>
        <v>94.064000000000021</v>
      </c>
      <c r="JJ49" s="19">
        <f t="shared" si="97"/>
        <v>93.581999999999994</v>
      </c>
      <c r="JK49" s="19">
        <f t="shared" si="97"/>
        <v>87.19599999999997</v>
      </c>
      <c r="JL49" s="19">
        <f t="shared" si="97"/>
        <v>79.719000000000051</v>
      </c>
      <c r="JM49" s="19">
        <f t="shared" si="97"/>
        <v>77.358000000000004</v>
      </c>
      <c r="JN49" s="19">
        <f t="shared" si="97"/>
        <v>80.923000000000002</v>
      </c>
      <c r="JO49" s="19">
        <f t="shared" si="97"/>
        <v>83.540999999999997</v>
      </c>
      <c r="JP49" s="19">
        <f t="shared" si="97"/>
        <v>83.52600000000001</v>
      </c>
      <c r="JQ49" s="19">
        <f t="shared" si="97"/>
        <v>89.578000000000031</v>
      </c>
      <c r="JR49" s="19">
        <f t="shared" si="97"/>
        <v>83.72199999999998</v>
      </c>
      <c r="JS49" s="19">
        <f t="shared" si="97"/>
        <v>82.660000000000025</v>
      </c>
      <c r="JT49" s="19">
        <f t="shared" si="97"/>
        <v>81.836999999999989</v>
      </c>
      <c r="JU49" s="19">
        <f t="shared" si="97"/>
        <v>79.698000000000036</v>
      </c>
      <c r="JV49" s="19">
        <f t="shared" si="97"/>
        <v>73.753000000000043</v>
      </c>
      <c r="JW49" s="19">
        <f t="shared" si="97"/>
        <v>65.162000000000035</v>
      </c>
      <c r="JX49" s="19">
        <f t="shared" si="97"/>
        <v>66.29400000000004</v>
      </c>
      <c r="JY49" s="19">
        <f t="shared" si="97"/>
        <v>69.534000000000049</v>
      </c>
      <c r="JZ49" s="19">
        <f t="shared" si="97"/>
        <v>67.79200000000003</v>
      </c>
      <c r="KA49" s="19">
        <f t="shared" si="97"/>
        <v>71.38</v>
      </c>
      <c r="KB49" s="19">
        <f t="shared" si="97"/>
        <v>62.27600000000001</v>
      </c>
      <c r="KC49" s="19">
        <f t="shared" si="97"/>
        <v>61.971000000000004</v>
      </c>
      <c r="KD49" s="19">
        <f t="shared" si="97"/>
        <v>61.796999999999969</v>
      </c>
      <c r="KE49" s="19">
        <f t="shared" si="97"/>
        <v>69.361999999999966</v>
      </c>
      <c r="KF49" s="19">
        <f t="shared" si="97"/>
        <v>75.382999999999981</v>
      </c>
      <c r="KG49" s="19">
        <f t="shared" si="97"/>
        <v>75.526999999999987</v>
      </c>
      <c r="KH49" s="19">
        <f t="shared" ref="KH49:LL49" si="98">KH$25-KH31</f>
        <v>76.106999999999971</v>
      </c>
      <c r="KI49" s="19">
        <f t="shared" si="98"/>
        <v>77.166999999999973</v>
      </c>
      <c r="KJ49" s="19">
        <f t="shared" si="98"/>
        <v>73.634000000000015</v>
      </c>
      <c r="KK49" s="19">
        <f t="shared" si="98"/>
        <v>63.544999999999959</v>
      </c>
      <c r="KL49" s="19">
        <f t="shared" si="98"/>
        <v>60.300000000000011</v>
      </c>
      <c r="KM49" s="19">
        <f t="shared" si="98"/>
        <v>61.20599999999996</v>
      </c>
      <c r="KN49" s="19">
        <f t="shared" si="98"/>
        <v>52.224000000000046</v>
      </c>
      <c r="KO49" s="19">
        <f t="shared" si="98"/>
        <v>51.77600000000001</v>
      </c>
      <c r="KP49" s="19">
        <f t="shared" si="98"/>
        <v>55.488</v>
      </c>
      <c r="KQ49" s="19">
        <f t="shared" si="98"/>
        <v>57.892999999999972</v>
      </c>
      <c r="KR49" s="19">
        <f t="shared" si="98"/>
        <v>57.168000000000006</v>
      </c>
      <c r="KS49" s="19">
        <f t="shared" si="98"/>
        <v>58.449000000000012</v>
      </c>
      <c r="KT49" s="19">
        <f t="shared" si="98"/>
        <v>51.479000000000042</v>
      </c>
      <c r="KU49" s="19">
        <f t="shared" si="98"/>
        <v>51.826999999999998</v>
      </c>
      <c r="KV49" s="19">
        <f t="shared" si="98"/>
        <v>49.008999999999958</v>
      </c>
      <c r="KW49" s="19">
        <f t="shared" si="98"/>
        <v>49.767999999999972</v>
      </c>
      <c r="KX49" s="19">
        <f t="shared" si="98"/>
        <v>50.950999999999965</v>
      </c>
      <c r="KY49" s="19">
        <f t="shared" si="98"/>
        <v>45.75</v>
      </c>
      <c r="KZ49" s="19">
        <f t="shared" si="98"/>
        <v>47.154999999999973</v>
      </c>
      <c r="LA49" s="19">
        <f t="shared" si="98"/>
        <v>44.84899999999999</v>
      </c>
      <c r="LB49" s="19">
        <f t="shared" si="98"/>
        <v>49.38900000000001</v>
      </c>
      <c r="LC49" s="19">
        <f t="shared" si="98"/>
        <v>51.968999999999994</v>
      </c>
      <c r="LD49" s="19">
        <f t="shared" si="98"/>
        <v>48.449999999999989</v>
      </c>
      <c r="LE49" s="19">
        <f t="shared" si="98"/>
        <v>45.305000000000007</v>
      </c>
      <c r="LF49" s="19">
        <f t="shared" si="98"/>
        <v>27.938999999999965</v>
      </c>
      <c r="LG49" s="19">
        <f t="shared" si="98"/>
        <v>44.988</v>
      </c>
      <c r="LH49" s="19">
        <f t="shared" si="98"/>
        <v>43.367999999999995</v>
      </c>
      <c r="LI49" s="19">
        <f t="shared" si="98"/>
        <v>47.968000000000018</v>
      </c>
      <c r="LJ49" s="19">
        <f t="shared" si="98"/>
        <v>49.261000000000024</v>
      </c>
      <c r="LK49" s="19">
        <f t="shared" si="98"/>
        <v>52.531000000000006</v>
      </c>
      <c r="LL49" s="19">
        <f t="shared" si="98"/>
        <v>52.81</v>
      </c>
      <c r="LM49" s="19">
        <f>LM$25-LM31</f>
        <v>59.19599999999997</v>
      </c>
      <c r="LN49" s="19">
        <f t="shared" ref="LN49:MS49" si="99">LN$25-LN31</f>
        <v>63.093000000000018</v>
      </c>
      <c r="LO49" s="19">
        <f t="shared" si="99"/>
        <v>66.550999999999988</v>
      </c>
      <c r="LP49" s="19">
        <f t="shared" si="99"/>
        <v>71.676999999999964</v>
      </c>
      <c r="LQ49" s="19">
        <f t="shared" si="99"/>
        <v>64.479999999999961</v>
      </c>
      <c r="LR49" s="19">
        <f t="shared" si="99"/>
        <v>59.709000000000003</v>
      </c>
      <c r="LS49" s="19">
        <f t="shared" si="99"/>
        <v>63.959000000000003</v>
      </c>
      <c r="LT49" s="19">
        <f t="shared" si="99"/>
        <v>61.353000000000009</v>
      </c>
      <c r="LU49" s="19">
        <f t="shared" si="99"/>
        <v>61.834000000000003</v>
      </c>
      <c r="LV49" s="19">
        <f t="shared" si="99"/>
        <v>74.903999999999996</v>
      </c>
      <c r="LW49" s="19">
        <f t="shared" si="99"/>
        <v>77.014999999999986</v>
      </c>
      <c r="LX49" s="19">
        <f t="shared" si="99"/>
        <v>70.100000000000023</v>
      </c>
      <c r="LY49" s="19">
        <f t="shared" si="99"/>
        <v>77.432999999999993</v>
      </c>
      <c r="LZ49" s="19">
        <f t="shared" si="99"/>
        <v>68.742999999999995</v>
      </c>
      <c r="MA49" s="19">
        <f t="shared" si="99"/>
        <v>49.607000000000028</v>
      </c>
      <c r="MB49" s="19">
        <f t="shared" si="99"/>
        <v>44.44</v>
      </c>
      <c r="MC49" s="19">
        <f t="shared" si="99"/>
        <v>41.019000000000005</v>
      </c>
      <c r="MD49" s="19">
        <f t="shared" si="99"/>
        <v>38.052999999999997</v>
      </c>
      <c r="ME49" s="19">
        <f t="shared" si="99"/>
        <v>36.723000000000013</v>
      </c>
      <c r="MF49" s="19">
        <f t="shared" si="99"/>
        <v>37.377999999999986</v>
      </c>
      <c r="MG49" s="19">
        <f t="shared" si="99"/>
        <v>38.694000000000017</v>
      </c>
      <c r="MH49" s="19">
        <f t="shared" si="99"/>
        <v>36.849000000000046</v>
      </c>
      <c r="MI49" s="19">
        <f t="shared" si="99"/>
        <v>38.959000000000003</v>
      </c>
      <c r="MJ49" s="19">
        <f t="shared" si="99"/>
        <v>39.355999999999995</v>
      </c>
      <c r="MK49" s="19">
        <f t="shared" si="99"/>
        <v>33.239999999999952</v>
      </c>
      <c r="ML49" s="19">
        <f t="shared" si="99"/>
        <v>27.006999999999948</v>
      </c>
      <c r="MM49" s="19">
        <f t="shared" si="99"/>
        <v>18.649000000000001</v>
      </c>
      <c r="MN49" s="19">
        <f t="shared" si="99"/>
        <v>17.42900000000003</v>
      </c>
      <c r="MO49" s="19">
        <f t="shared" si="99"/>
        <v>21.215000000000032</v>
      </c>
      <c r="MP49" s="19">
        <f t="shared" si="99"/>
        <v>19.383000000000038</v>
      </c>
      <c r="MQ49" s="19">
        <f t="shared" si="99"/>
        <v>19.149999999999977</v>
      </c>
      <c r="MR49" s="19">
        <f t="shared" si="99"/>
        <v>17.852000000000032</v>
      </c>
      <c r="MS49" s="19">
        <f t="shared" si="99"/>
        <v>28.939999999999998</v>
      </c>
      <c r="MT49" s="19">
        <f t="shared" ref="MT49:NX49" si="100">MT$25-MT31</f>
        <v>27.168000000000006</v>
      </c>
      <c r="MU49" s="19">
        <f t="shared" si="100"/>
        <v>23.778999999999996</v>
      </c>
      <c r="MV49" s="19">
        <f t="shared" si="100"/>
        <v>15.474999999999966</v>
      </c>
      <c r="MW49" s="19">
        <f t="shared" si="100"/>
        <v>13.603999999999985</v>
      </c>
      <c r="MX49" s="19">
        <f t="shared" si="100"/>
        <v>24.091000000000008</v>
      </c>
      <c r="MY49" s="19">
        <f t="shared" si="100"/>
        <v>32.849999999999966</v>
      </c>
      <c r="MZ49" s="19">
        <f t="shared" si="100"/>
        <v>32.875999999999976</v>
      </c>
      <c r="NA49" s="19">
        <f t="shared" si="100"/>
        <v>27.674000000000035</v>
      </c>
      <c r="NB49" s="19">
        <f t="shared" si="100"/>
        <v>23.935999999999979</v>
      </c>
      <c r="NC49" s="19">
        <f t="shared" si="100"/>
        <v>21.588999999999999</v>
      </c>
      <c r="ND49" s="19">
        <f t="shared" si="100"/>
        <v>15.516999999999996</v>
      </c>
      <c r="NE49" s="19">
        <f t="shared" si="100"/>
        <v>14.90100000000001</v>
      </c>
      <c r="NF49" s="19">
        <f t="shared" si="100"/>
        <v>12.772000000000048</v>
      </c>
      <c r="NG49" s="19">
        <f t="shared" si="100"/>
        <v>14.15100000000001</v>
      </c>
      <c r="NH49" s="19">
        <f t="shared" si="100"/>
        <v>10.704000000000008</v>
      </c>
      <c r="NI49" s="19">
        <f t="shared" si="100"/>
        <v>8.1330000000000382</v>
      </c>
      <c r="NJ49" s="19">
        <f t="shared" si="100"/>
        <v>8.4000000000000341</v>
      </c>
      <c r="NK49" s="19">
        <f t="shared" si="100"/>
        <v>9.4250000000000114</v>
      </c>
      <c r="NL49" s="19">
        <f t="shared" si="100"/>
        <v>10.590000000000032</v>
      </c>
      <c r="NM49" s="19">
        <f t="shared" si="100"/>
        <v>8.4089999999999918</v>
      </c>
      <c r="NN49" s="19">
        <f t="shared" si="100"/>
        <v>8.7740000000000009</v>
      </c>
      <c r="NO49" s="19">
        <f t="shared" si="100"/>
        <v>4.6159999999999854</v>
      </c>
      <c r="NP49" s="19">
        <f t="shared" si="100"/>
        <v>4.4320000000000164</v>
      </c>
      <c r="NQ49" s="19">
        <f t="shared" si="100"/>
        <v>8.1800000000000068</v>
      </c>
      <c r="NR49" s="19">
        <f t="shared" si="100"/>
        <v>0.57300000000003593</v>
      </c>
      <c r="NS49" s="19">
        <f t="shared" si="100"/>
        <v>2.9569999999999936</v>
      </c>
      <c r="NT49" s="19">
        <f t="shared" si="100"/>
        <v>-18.218999999999994</v>
      </c>
      <c r="NU49" s="19">
        <f t="shared" si="100"/>
        <v>-20.04200000000003</v>
      </c>
      <c r="NV49" s="19">
        <f t="shared" si="100"/>
        <v>-24.699999999999989</v>
      </c>
      <c r="NW49" s="19">
        <f t="shared" si="100"/>
        <v>-24.447999999999979</v>
      </c>
      <c r="NX49" s="19">
        <f t="shared" si="100"/>
        <v>-14.65300000000002</v>
      </c>
      <c r="NY49" s="19">
        <f>NY$25-NY31</f>
        <v>-11.546999999999969</v>
      </c>
      <c r="NZ49" s="19">
        <f t="shared" ref="NZ49:PE49" si="101">NZ$25-NZ31</f>
        <v>-8.8439999999999941</v>
      </c>
      <c r="OA49" s="19">
        <f t="shared" si="101"/>
        <v>-9.8690000000000282</v>
      </c>
      <c r="OB49" s="19">
        <f t="shared" si="101"/>
        <v>-8.1779999999999973</v>
      </c>
      <c r="OC49" s="19">
        <f t="shared" si="101"/>
        <v>-8.1129999999999995</v>
      </c>
      <c r="OD49" s="19">
        <f t="shared" si="101"/>
        <v>-4.3840000000000146</v>
      </c>
      <c r="OE49" s="19">
        <f t="shared" si="101"/>
        <v>-2.4900000000000091</v>
      </c>
      <c r="OF49" s="19">
        <f t="shared" si="101"/>
        <v>-2.2299999999999613</v>
      </c>
      <c r="OG49" s="19">
        <f t="shared" si="101"/>
        <v>-2.8919999999999959</v>
      </c>
      <c r="OH49" s="19">
        <f t="shared" si="101"/>
        <v>-1.6050000000000182</v>
      </c>
      <c r="OI49" s="19">
        <f t="shared" si="101"/>
        <v>-2.1680000000000064</v>
      </c>
      <c r="OJ49" s="19">
        <f t="shared" si="101"/>
        <v>-11.16500000000002</v>
      </c>
      <c r="OK49" s="19">
        <f t="shared" si="101"/>
        <v>-15.42900000000003</v>
      </c>
      <c r="OL49" s="19">
        <f t="shared" si="101"/>
        <v>-15.577999999999975</v>
      </c>
      <c r="OM49" s="19">
        <f t="shared" si="101"/>
        <v>-12.067000000000007</v>
      </c>
      <c r="ON49" s="19">
        <f t="shared" si="101"/>
        <v>-8.9750000000000227</v>
      </c>
      <c r="OO49" s="19">
        <f t="shared" si="101"/>
        <v>-5.0199999999999818</v>
      </c>
      <c r="OP49" s="19">
        <f t="shared" si="101"/>
        <v>-1.0529999999999973</v>
      </c>
      <c r="OQ49" s="19">
        <f t="shared" si="101"/>
        <v>10.855999999999995</v>
      </c>
      <c r="OR49" s="19">
        <f t="shared" si="101"/>
        <v>4.5939999999999941</v>
      </c>
      <c r="OS49" s="19">
        <f t="shared" si="101"/>
        <v>9.6850000000000023</v>
      </c>
      <c r="OT49" s="19">
        <f t="shared" si="101"/>
        <v>11.40100000000001</v>
      </c>
      <c r="OU49" s="19">
        <f t="shared" si="101"/>
        <v>13.113</v>
      </c>
      <c r="OV49" s="19">
        <f t="shared" si="101"/>
        <v>15.51600000000002</v>
      </c>
      <c r="OW49" s="19">
        <f t="shared" si="101"/>
        <v>15.37700000000001</v>
      </c>
      <c r="OX49" s="19">
        <f t="shared" si="101"/>
        <v>15.074999999999989</v>
      </c>
      <c r="OY49" s="19">
        <f t="shared" si="101"/>
        <v>15.713000000000022</v>
      </c>
      <c r="OZ49" s="19">
        <f t="shared" si="101"/>
        <v>16.274000000000001</v>
      </c>
      <c r="PA49" s="19">
        <f t="shared" si="101"/>
        <v>22.935000000000002</v>
      </c>
      <c r="PB49" s="19">
        <f t="shared" si="101"/>
        <v>25.406000000000006</v>
      </c>
      <c r="PC49" s="19">
        <f t="shared" si="101"/>
        <v>25.550999999999988</v>
      </c>
      <c r="PD49" s="19">
        <f t="shared" si="101"/>
        <v>28.377999999999986</v>
      </c>
      <c r="PE49" s="19">
        <f t="shared" si="101"/>
        <v>29.13900000000001</v>
      </c>
      <c r="PF49" s="19">
        <f t="shared" ref="PF49:QJ49" si="102">PF$25-PF31</f>
        <v>30.194999999999993</v>
      </c>
      <c r="PG49" s="19">
        <f t="shared" si="102"/>
        <v>35.91500000000002</v>
      </c>
      <c r="PH49" s="19">
        <f t="shared" si="102"/>
        <v>41.079999999999984</v>
      </c>
      <c r="PI49" s="19">
        <f t="shared" si="102"/>
        <v>44.374000000000024</v>
      </c>
      <c r="PJ49" s="19">
        <f t="shared" si="102"/>
        <v>42.817000000000007</v>
      </c>
      <c r="PK49" s="19">
        <f t="shared" si="102"/>
        <v>44.741000000000042</v>
      </c>
      <c r="PL49" s="19">
        <f t="shared" si="102"/>
        <v>48.774000000000001</v>
      </c>
      <c r="PM49" s="19">
        <f t="shared" si="102"/>
        <v>48.225000000000023</v>
      </c>
      <c r="PN49" s="19">
        <f t="shared" si="102"/>
        <v>45.600999999999999</v>
      </c>
      <c r="PO49" s="19">
        <f t="shared" si="102"/>
        <v>41.555000000000007</v>
      </c>
      <c r="PP49" s="19">
        <f t="shared" si="102"/>
        <v>36.620000000000005</v>
      </c>
      <c r="PQ49" s="19">
        <f t="shared" si="102"/>
        <v>32.92900000000003</v>
      </c>
      <c r="PR49" s="19">
        <f t="shared" si="102"/>
        <v>34.942999999999984</v>
      </c>
      <c r="PS49" s="19">
        <f t="shared" si="102"/>
        <v>35.768000000000029</v>
      </c>
      <c r="PT49" s="19">
        <f t="shared" si="102"/>
        <v>42.411999999999978</v>
      </c>
      <c r="PU49" s="19">
        <f t="shared" si="102"/>
        <v>45.555000000000007</v>
      </c>
      <c r="PV49" s="19">
        <f t="shared" si="102"/>
        <v>45.871000000000038</v>
      </c>
      <c r="PW49" s="19">
        <f t="shared" si="102"/>
        <v>51.229000000000042</v>
      </c>
      <c r="PX49" s="19">
        <f t="shared" si="102"/>
        <v>53.689000000000021</v>
      </c>
      <c r="PY49" s="19">
        <f t="shared" si="102"/>
        <v>55.81699999999995</v>
      </c>
      <c r="PZ49" s="19">
        <f t="shared" si="102"/>
        <v>60.72399999999999</v>
      </c>
      <c r="QA49" s="19">
        <f t="shared" si="102"/>
        <v>61.700000000000045</v>
      </c>
      <c r="QB49" s="19">
        <f t="shared" si="102"/>
        <v>64.05400000000003</v>
      </c>
      <c r="QC49" s="19">
        <f t="shared" si="102"/>
        <v>66.019000000000005</v>
      </c>
      <c r="QD49" s="19">
        <f t="shared" si="102"/>
        <v>67.282000000000039</v>
      </c>
      <c r="QE49" s="19">
        <f t="shared" si="102"/>
        <v>67.498999999999967</v>
      </c>
      <c r="QF49" s="19">
        <f t="shared" si="102"/>
        <v>67.209000000000032</v>
      </c>
      <c r="QG49" s="19">
        <f t="shared" si="102"/>
        <v>69.450999999999993</v>
      </c>
      <c r="QH49" s="19">
        <f t="shared" si="102"/>
        <v>68.586000000000013</v>
      </c>
      <c r="QI49" s="19">
        <f t="shared" si="102"/>
        <v>69.721000000000004</v>
      </c>
      <c r="QJ49" s="19">
        <f t="shared" si="102"/>
        <v>69.638000000000005</v>
      </c>
      <c r="QK49" s="19">
        <f>QK$25-QK31</f>
        <v>72.480000000000018</v>
      </c>
      <c r="QL49" s="19">
        <f t="shared" ref="QL49:RQ49" si="103">QL$25-QL31</f>
        <v>73.180999999999983</v>
      </c>
      <c r="QM49" s="19">
        <f t="shared" si="103"/>
        <v>73.019999999999982</v>
      </c>
      <c r="QN49" s="19">
        <f t="shared" si="103"/>
        <v>68.896999999999991</v>
      </c>
      <c r="QO49" s="19">
        <f t="shared" si="103"/>
        <v>69.167999999999978</v>
      </c>
      <c r="QP49" s="19">
        <f t="shared" si="103"/>
        <v>70.951999999999998</v>
      </c>
      <c r="QQ49" s="19">
        <f t="shared" si="103"/>
        <v>71.570000000000022</v>
      </c>
      <c r="QR49" s="19">
        <f t="shared" si="103"/>
        <v>70.600999999999999</v>
      </c>
      <c r="QS49" s="19">
        <f t="shared" si="103"/>
        <v>71.570999999999998</v>
      </c>
      <c r="QT49" s="19">
        <f t="shared" si="103"/>
        <v>71.438000000000017</v>
      </c>
      <c r="QU49" s="19">
        <f t="shared" si="103"/>
        <v>69.518999999999977</v>
      </c>
      <c r="QV49" s="19">
        <f t="shared" si="103"/>
        <v>66.060999999999979</v>
      </c>
      <c r="QW49" s="19">
        <f t="shared" si="103"/>
        <v>65.351000000000028</v>
      </c>
      <c r="QX49" s="19">
        <f t="shared" si="103"/>
        <v>66.837999999999994</v>
      </c>
      <c r="QY49" s="19">
        <f t="shared" si="103"/>
        <v>69.479000000000013</v>
      </c>
      <c r="QZ49" s="19">
        <f t="shared" si="103"/>
        <v>66.875</v>
      </c>
      <c r="RA49" s="19">
        <f t="shared" si="103"/>
        <v>63.166999999999973</v>
      </c>
      <c r="RB49" s="19">
        <f t="shared" si="103"/>
        <v>62.668000000000006</v>
      </c>
      <c r="RC49" s="19">
        <f t="shared" si="103"/>
        <v>60.632000000000005</v>
      </c>
      <c r="RD49" s="19">
        <f t="shared" si="103"/>
        <v>60.781999999999982</v>
      </c>
      <c r="RE49" s="19">
        <f t="shared" si="103"/>
        <v>61.511000000000024</v>
      </c>
      <c r="RF49" s="19">
        <f t="shared" si="103"/>
        <v>61.158999999999992</v>
      </c>
      <c r="RG49" s="19">
        <f t="shared" si="103"/>
        <v>61.87299999999999</v>
      </c>
      <c r="RH49" s="19">
        <f t="shared" si="103"/>
        <v>62.173000000000002</v>
      </c>
      <c r="RI49" s="19">
        <f t="shared" si="103"/>
        <v>63.289000000000044</v>
      </c>
      <c r="RJ49" s="19">
        <f t="shared" si="103"/>
        <v>63.547000000000025</v>
      </c>
      <c r="RK49" s="19">
        <f t="shared" si="103"/>
        <v>63.949000000000012</v>
      </c>
      <c r="RL49" s="19">
        <f t="shared" si="103"/>
        <v>64.738999999999976</v>
      </c>
      <c r="RM49" s="19">
        <f t="shared" si="103"/>
        <v>62.84699999999998</v>
      </c>
      <c r="RN49" s="19">
        <f t="shared" si="103"/>
        <v>64.909999999999968</v>
      </c>
      <c r="RO49" s="19">
        <f t="shared" si="103"/>
        <v>66.459000000000003</v>
      </c>
      <c r="RP49" s="19">
        <f t="shared" si="103"/>
        <v>65.596000000000004</v>
      </c>
      <c r="RQ49" s="19">
        <f t="shared" si="103"/>
        <v>67.855999999999995</v>
      </c>
      <c r="RR49" s="19">
        <f t="shared" ref="RR49:SQ49" si="104">RR$25-RR31</f>
        <v>67.798000000000002</v>
      </c>
      <c r="RS49" s="19">
        <f t="shared" si="104"/>
        <v>68.795000000000016</v>
      </c>
      <c r="RT49" s="19">
        <f t="shared" si="104"/>
        <v>71.311000000000035</v>
      </c>
      <c r="RU49" s="19">
        <f t="shared" si="104"/>
        <v>70.075999999999993</v>
      </c>
      <c r="RV49" s="19">
        <f t="shared" si="104"/>
        <v>70.630999999999972</v>
      </c>
      <c r="RW49" s="19">
        <f t="shared" si="104"/>
        <v>71.928000000000026</v>
      </c>
      <c r="RX49" s="19">
        <f t="shared" si="104"/>
        <v>72.262</v>
      </c>
      <c r="RY49" s="19">
        <f t="shared" si="104"/>
        <v>72.200000000000017</v>
      </c>
      <c r="RZ49" s="19">
        <f t="shared" si="104"/>
        <v>76.404000000000025</v>
      </c>
      <c r="SA49" s="19">
        <f t="shared" si="104"/>
        <v>74.279000000000025</v>
      </c>
      <c r="SB49" s="19">
        <f t="shared" si="104"/>
        <v>74.70799999999997</v>
      </c>
      <c r="SC49" s="19">
        <f t="shared" si="104"/>
        <v>70.972999999999985</v>
      </c>
      <c r="SD49" s="19">
        <f t="shared" si="104"/>
        <v>72.242000000000019</v>
      </c>
      <c r="SE49" s="19">
        <f t="shared" si="104"/>
        <v>72.306000000000012</v>
      </c>
      <c r="SF49" s="19">
        <f t="shared" si="104"/>
        <v>74.803999999999974</v>
      </c>
      <c r="SG49" s="19">
        <f t="shared" si="104"/>
        <v>75.156000000000006</v>
      </c>
      <c r="SH49" s="19">
        <f t="shared" si="104"/>
        <v>76.41900000000004</v>
      </c>
      <c r="SI49" s="19">
        <f t="shared" si="104"/>
        <v>78.18100000000004</v>
      </c>
      <c r="SJ49" s="19">
        <f t="shared" si="104"/>
        <v>82.975000000000023</v>
      </c>
      <c r="SK49" s="19">
        <f t="shared" si="104"/>
        <v>83.716000000000008</v>
      </c>
      <c r="SL49" s="19">
        <f t="shared" si="104"/>
        <v>84.869</v>
      </c>
      <c r="SM49" s="19">
        <f t="shared" si="104"/>
        <v>83.239999999999981</v>
      </c>
      <c r="SN49" s="19">
        <f t="shared" si="104"/>
        <v>83.252999999999986</v>
      </c>
      <c r="SO49" s="19">
        <f t="shared" si="104"/>
        <v>82.677999999999997</v>
      </c>
      <c r="SP49" s="19">
        <f t="shared" si="104"/>
        <v>82.846000000000004</v>
      </c>
      <c r="SQ49" s="19">
        <f t="shared" si="104"/>
        <v>81.362000000000023</v>
      </c>
    </row>
    <row r="50" spans="1:511" x14ac:dyDescent="0.25">
      <c r="A50" s="2">
        <f t="shared" si="26"/>
        <v>8</v>
      </c>
      <c r="B50" s="12" t="str">
        <f t="shared" si="9"/>
        <v>VW 2 1/2 PERP nc-22</v>
      </c>
      <c r="C50" s="12" t="str">
        <f t="shared" si="27"/>
        <v>VW 3 1/2 PERP nc-30-VW 2 1/2 PERP nc-22</v>
      </c>
      <c r="F50" s="19">
        <f t="shared" ref="F50:AK50" ca="1" si="105">F$25-F32</f>
        <v>20.454999999999984</v>
      </c>
      <c r="G50" s="19">
        <f t="shared" si="105"/>
        <v>13.158000000000015</v>
      </c>
      <c r="H50" s="19">
        <f t="shared" si="105"/>
        <v>13.055000000000007</v>
      </c>
      <c r="I50" s="19">
        <f t="shared" si="105"/>
        <v>2.2520000000000095</v>
      </c>
      <c r="J50" s="19">
        <f t="shared" si="105"/>
        <v>-3.5029999999999859</v>
      </c>
      <c r="K50" s="19">
        <f t="shared" si="105"/>
        <v>-4.6510000000000105</v>
      </c>
      <c r="L50" s="19">
        <f t="shared" si="105"/>
        <v>4.2470000000000141</v>
      </c>
      <c r="M50" s="19">
        <f t="shared" si="105"/>
        <v>6.9049999999999727</v>
      </c>
      <c r="N50" s="19">
        <f t="shared" si="105"/>
        <v>2.97199999999998</v>
      </c>
      <c r="O50" s="19">
        <f t="shared" si="105"/>
        <v>13.119000000000028</v>
      </c>
      <c r="P50" s="19">
        <f t="shared" si="105"/>
        <v>17.488</v>
      </c>
      <c r="Q50" s="19">
        <f t="shared" si="105"/>
        <v>42.684000000000026</v>
      </c>
      <c r="R50" s="19">
        <f t="shared" si="105"/>
        <v>61.146000000000015</v>
      </c>
      <c r="S50" s="19">
        <f t="shared" si="105"/>
        <v>48.826000000000022</v>
      </c>
      <c r="T50" s="19">
        <f t="shared" si="105"/>
        <v>52.826000000000022</v>
      </c>
      <c r="U50" s="19">
        <f t="shared" si="105"/>
        <v>39.711999999999989</v>
      </c>
      <c r="V50" s="19">
        <f t="shared" si="105"/>
        <v>59.558999999999969</v>
      </c>
      <c r="W50" s="19">
        <f t="shared" si="105"/>
        <v>79.509999999999991</v>
      </c>
      <c r="X50" s="19">
        <f t="shared" si="105"/>
        <v>129.42000000000002</v>
      </c>
      <c r="Y50" s="19">
        <f t="shared" si="105"/>
        <v>113.41699999999997</v>
      </c>
      <c r="Z50" s="19">
        <f t="shared" si="105"/>
        <v>77.937000000000012</v>
      </c>
      <c r="AA50" s="19">
        <f t="shared" si="105"/>
        <v>64.246999999999957</v>
      </c>
      <c r="AB50" s="19">
        <f t="shared" si="105"/>
        <v>37.557999999999993</v>
      </c>
      <c r="AC50" s="19">
        <f t="shared" si="105"/>
        <v>32.685000000000002</v>
      </c>
      <c r="AD50" s="19">
        <f t="shared" si="105"/>
        <v>39.867000000000019</v>
      </c>
      <c r="AE50" s="19">
        <f t="shared" si="105"/>
        <v>57.338000000000022</v>
      </c>
      <c r="AF50" s="19">
        <f t="shared" si="105"/>
        <v>60.88900000000001</v>
      </c>
      <c r="AG50" s="19">
        <f t="shared" si="105"/>
        <v>40.250999999999976</v>
      </c>
      <c r="AH50" s="19">
        <f t="shared" si="105"/>
        <v>11.800000000000011</v>
      </c>
      <c r="AI50" s="19">
        <f t="shared" si="105"/>
        <v>19.324000000000012</v>
      </c>
      <c r="AJ50" s="19">
        <f t="shared" si="105"/>
        <v>25.441000000000031</v>
      </c>
      <c r="AK50" s="19">
        <f t="shared" si="105"/>
        <v>19.113</v>
      </c>
      <c r="AL50" s="19">
        <f t="shared" ref="AL50:BP50" si="106">AL$25-AL32</f>
        <v>4.4590000000000032</v>
      </c>
      <c r="AM50" s="19">
        <f t="shared" si="106"/>
        <v>-31.420999999999992</v>
      </c>
      <c r="AN50" s="19">
        <f t="shared" si="106"/>
        <v>-47.802999999999997</v>
      </c>
      <c r="AO50" s="19">
        <f t="shared" si="106"/>
        <v>-46.151999999999987</v>
      </c>
      <c r="AP50" s="19">
        <f t="shared" si="106"/>
        <v>-29.745999999999981</v>
      </c>
      <c r="AQ50" s="19">
        <f t="shared" si="106"/>
        <v>-18.98599999999999</v>
      </c>
      <c r="AR50" s="19">
        <f t="shared" si="106"/>
        <v>-25.211999999999989</v>
      </c>
      <c r="AS50" s="19">
        <f t="shared" si="106"/>
        <v>-37.439000000000021</v>
      </c>
      <c r="AT50" s="19">
        <f t="shared" si="106"/>
        <v>-35.043000000000006</v>
      </c>
      <c r="AU50" s="19">
        <f t="shared" si="106"/>
        <v>-45.074000000000012</v>
      </c>
      <c r="AV50" s="19">
        <f t="shared" si="106"/>
        <v>-50.589999999999975</v>
      </c>
      <c r="AW50" s="19">
        <f t="shared" si="106"/>
        <v>-75.545000000000073</v>
      </c>
      <c r="AX50" s="19">
        <f t="shared" si="106"/>
        <v>-33.628999999999962</v>
      </c>
      <c r="AY50" s="19">
        <f t="shared" si="106"/>
        <v>-14.944999999999993</v>
      </c>
      <c r="AZ50" s="19">
        <f t="shared" si="106"/>
        <v>1.5329999999999586</v>
      </c>
      <c r="BA50" s="19">
        <f t="shared" si="106"/>
        <v>17.634999999999991</v>
      </c>
      <c r="BB50" s="19">
        <f t="shared" si="106"/>
        <v>6.6680000000000064</v>
      </c>
      <c r="BC50" s="19">
        <f t="shared" si="106"/>
        <v>-12.111999999999966</v>
      </c>
      <c r="BD50" s="19">
        <f t="shared" si="106"/>
        <v>-60.46100000000007</v>
      </c>
      <c r="BE50" s="19">
        <f t="shared" si="106"/>
        <v>-48.059000000000026</v>
      </c>
      <c r="BF50" s="19">
        <f t="shared" si="106"/>
        <v>-23.168999999999983</v>
      </c>
      <c r="BG50" s="19">
        <f t="shared" si="106"/>
        <v>7.632000000000005</v>
      </c>
      <c r="BH50" s="19">
        <f t="shared" si="106"/>
        <v>25.202999999999975</v>
      </c>
      <c r="BI50" s="19">
        <f t="shared" si="106"/>
        <v>67.15500000000003</v>
      </c>
      <c r="BJ50" s="19">
        <f t="shared" si="106"/>
        <v>94.94599999999997</v>
      </c>
      <c r="BK50" s="19">
        <f t="shared" si="106"/>
        <v>16.173999999999978</v>
      </c>
      <c r="BL50" s="19">
        <f t="shared" si="106"/>
        <v>-40.82000000000005</v>
      </c>
      <c r="BM50" s="19">
        <f t="shared" si="106"/>
        <v>-47.892999999999915</v>
      </c>
      <c r="BN50" s="19">
        <f t="shared" si="106"/>
        <v>-78.995000000000005</v>
      </c>
      <c r="BO50" s="19">
        <f t="shared" si="106"/>
        <v>-81.097999999999956</v>
      </c>
      <c r="BP50" s="19">
        <f t="shared" si="106"/>
        <v>-51.891000000000076</v>
      </c>
      <c r="BQ50" s="19">
        <f t="shared" ref="BQ50" si="107">BQ$25-BQ32</f>
        <v>-33.403999999999996</v>
      </c>
      <c r="BR50" s="19">
        <f t="shared" ref="BR50:CW50" si="108">BR$25-BR32</f>
        <v>-25.867999999999938</v>
      </c>
      <c r="BS50" s="19">
        <f t="shared" si="108"/>
        <v>-22.627999999999929</v>
      </c>
      <c r="BT50" s="19">
        <f t="shared" si="108"/>
        <v>17.383999999999958</v>
      </c>
      <c r="BU50" s="19">
        <f t="shared" si="108"/>
        <v>10.922000000000025</v>
      </c>
      <c r="BV50" s="19">
        <f t="shared" si="108"/>
        <v>27.546999999999969</v>
      </c>
      <c r="BW50" s="19">
        <f t="shared" si="108"/>
        <v>-44.583999999999946</v>
      </c>
      <c r="BX50" s="19">
        <f t="shared" si="108"/>
        <v>-56.612999999999943</v>
      </c>
      <c r="BY50" s="19">
        <f t="shared" si="108"/>
        <v>-27.615000000000009</v>
      </c>
      <c r="BZ50" s="19">
        <f t="shared" si="108"/>
        <v>-113.82600000000002</v>
      </c>
      <c r="CA50" s="19">
        <f t="shared" si="108"/>
        <v>-140.31600000000003</v>
      </c>
      <c r="CB50" s="19">
        <f t="shared" si="108"/>
        <v>-40.576999999999998</v>
      </c>
      <c r="CC50" s="19">
        <f t="shared" si="108"/>
        <v>-38.725000000000023</v>
      </c>
      <c r="CD50" s="19">
        <f t="shared" si="108"/>
        <v>27.615000000000009</v>
      </c>
      <c r="CE50" s="19">
        <f t="shared" si="108"/>
        <v>53.31</v>
      </c>
      <c r="CF50" s="19">
        <f t="shared" si="108"/>
        <v>80.613999999999976</v>
      </c>
      <c r="CG50" s="19">
        <f t="shared" si="108"/>
        <v>97.389999999999986</v>
      </c>
      <c r="CH50" s="19">
        <f t="shared" si="108"/>
        <v>79.389999999999986</v>
      </c>
      <c r="CI50" s="19">
        <f t="shared" si="108"/>
        <v>123.89400000000001</v>
      </c>
      <c r="CJ50" s="19">
        <f t="shared" si="108"/>
        <v>128.26900000000001</v>
      </c>
      <c r="CK50" s="19">
        <f t="shared" si="108"/>
        <v>133.31799999999998</v>
      </c>
      <c r="CL50" s="19">
        <f t="shared" si="108"/>
        <v>126.047</v>
      </c>
      <c r="CM50" s="19">
        <f t="shared" si="108"/>
        <v>100.48099999999999</v>
      </c>
      <c r="CN50" s="19">
        <f t="shared" si="108"/>
        <v>100.72000000000003</v>
      </c>
      <c r="CO50" s="19">
        <f t="shared" si="108"/>
        <v>115.11700000000002</v>
      </c>
      <c r="CP50" s="19">
        <f t="shared" si="108"/>
        <v>123.69999999999999</v>
      </c>
      <c r="CQ50" s="19">
        <f t="shared" si="108"/>
        <v>135.82500000000002</v>
      </c>
      <c r="CR50" s="19">
        <f t="shared" si="108"/>
        <v>137.68600000000001</v>
      </c>
      <c r="CS50" s="19">
        <f t="shared" si="108"/>
        <v>144.95700000000002</v>
      </c>
      <c r="CT50" s="19">
        <f t="shared" si="108"/>
        <v>144.97499999999997</v>
      </c>
      <c r="CU50" s="19">
        <f t="shared" si="108"/>
        <v>141.97</v>
      </c>
      <c r="CV50" s="19">
        <f t="shared" si="108"/>
        <v>142.70499999999998</v>
      </c>
      <c r="CW50" s="19">
        <f t="shared" si="108"/>
        <v>142.21599999999998</v>
      </c>
      <c r="CX50" s="19">
        <f t="shared" ref="CX50:EC50" si="109">CX$25-CX32</f>
        <v>144.017</v>
      </c>
      <c r="CY50" s="19">
        <f t="shared" si="109"/>
        <v>143.68000000000004</v>
      </c>
      <c r="CZ50" s="19">
        <f t="shared" si="109"/>
        <v>142.53699999999998</v>
      </c>
      <c r="DA50" s="19">
        <f t="shared" si="109"/>
        <v>143.32100000000003</v>
      </c>
      <c r="DB50" s="19">
        <f t="shared" si="109"/>
        <v>144.54099999999997</v>
      </c>
      <c r="DC50" s="19">
        <f t="shared" si="109"/>
        <v>142.84800000000001</v>
      </c>
      <c r="DD50" s="19">
        <f t="shared" si="109"/>
        <v>140.56400000000002</v>
      </c>
      <c r="DE50" s="19">
        <f t="shared" si="109"/>
        <v>137.47300000000001</v>
      </c>
      <c r="DF50" s="19">
        <f t="shared" si="109"/>
        <v>136.70400000000001</v>
      </c>
      <c r="DG50" s="19">
        <f t="shared" si="109"/>
        <v>135.23599999999999</v>
      </c>
      <c r="DH50" s="19">
        <f t="shared" si="109"/>
        <v>136.67699999999999</v>
      </c>
      <c r="DI50" s="19">
        <f t="shared" si="109"/>
        <v>134.84499999999997</v>
      </c>
      <c r="DJ50" s="19">
        <f t="shared" si="109"/>
        <v>132.96299999999999</v>
      </c>
      <c r="DK50" s="19">
        <f t="shared" si="109"/>
        <v>129.45000000000002</v>
      </c>
      <c r="DL50" s="19">
        <f t="shared" si="109"/>
        <v>133.23699999999999</v>
      </c>
      <c r="DM50" s="19">
        <f t="shared" si="109"/>
        <v>136.32899999999998</v>
      </c>
      <c r="DN50" s="19">
        <f t="shared" si="109"/>
        <v>136.68699999999998</v>
      </c>
      <c r="DO50" s="19">
        <f t="shared" si="109"/>
        <v>134.87199999999999</v>
      </c>
      <c r="DP50" s="19">
        <f t="shared" si="109"/>
        <v>134.48399999999998</v>
      </c>
      <c r="DQ50" s="19">
        <f t="shared" si="109"/>
        <v>134.28800000000001</v>
      </c>
      <c r="DR50" s="19">
        <f t="shared" si="109"/>
        <v>131.11000000000001</v>
      </c>
      <c r="DS50" s="19">
        <f t="shared" si="109"/>
        <v>128.61799999999997</v>
      </c>
      <c r="DT50" s="19">
        <f t="shared" si="109"/>
        <v>125.36200000000002</v>
      </c>
      <c r="DU50" s="19">
        <f t="shared" si="109"/>
        <v>121.35099999999997</v>
      </c>
      <c r="DV50" s="19">
        <f t="shared" si="109"/>
        <v>119.81599999999997</v>
      </c>
      <c r="DW50" s="19">
        <f t="shared" si="109"/>
        <v>122.18600000000001</v>
      </c>
      <c r="DX50" s="19">
        <f t="shared" si="109"/>
        <v>119.79600000000002</v>
      </c>
      <c r="DY50" s="19">
        <f t="shared" si="109"/>
        <v>121.01899999999998</v>
      </c>
      <c r="DZ50" s="19">
        <f t="shared" si="109"/>
        <v>124.62400000000002</v>
      </c>
      <c r="EA50" s="19">
        <f t="shared" si="109"/>
        <v>124.62200000000001</v>
      </c>
      <c r="EB50" s="19">
        <f t="shared" si="109"/>
        <v>127.16600000000003</v>
      </c>
      <c r="EC50" s="19">
        <f t="shared" si="109"/>
        <v>121.61999999999998</v>
      </c>
      <c r="ED50" s="19">
        <f t="shared" ref="ED50:FI50" si="110">ED$25-ED32</f>
        <v>119.03600000000003</v>
      </c>
      <c r="EE50" s="19">
        <f t="shared" si="110"/>
        <v>118.28999999999999</v>
      </c>
      <c r="EF50" s="19">
        <f t="shared" si="110"/>
        <v>120.12199999999999</v>
      </c>
      <c r="EG50" s="19">
        <f t="shared" si="110"/>
        <v>117.31</v>
      </c>
      <c r="EH50" s="19">
        <f t="shared" si="110"/>
        <v>117.18099999999998</v>
      </c>
      <c r="EI50" s="19">
        <f t="shared" si="110"/>
        <v>118.554</v>
      </c>
      <c r="EJ50" s="19">
        <f t="shared" si="110"/>
        <v>117.61099999999999</v>
      </c>
      <c r="EK50" s="19">
        <f t="shared" si="110"/>
        <v>114.91799999999998</v>
      </c>
      <c r="EL50" s="19">
        <f t="shared" si="110"/>
        <v>118.02700000000002</v>
      </c>
      <c r="EM50" s="19">
        <f t="shared" si="110"/>
        <v>117.155</v>
      </c>
      <c r="EN50" s="19">
        <f t="shared" si="110"/>
        <v>117.54500000000002</v>
      </c>
      <c r="EO50" s="19">
        <f t="shared" si="110"/>
        <v>113.22099999999998</v>
      </c>
      <c r="EP50" s="19">
        <f t="shared" si="110"/>
        <v>119.06200000000001</v>
      </c>
      <c r="EQ50" s="19">
        <f t="shared" si="110"/>
        <v>119.40300000000002</v>
      </c>
      <c r="ER50" s="19">
        <f t="shared" si="110"/>
        <v>123.58599999999998</v>
      </c>
      <c r="ES50" s="19">
        <f t="shared" si="110"/>
        <v>122.35400000000001</v>
      </c>
      <c r="ET50" s="19">
        <f t="shared" si="110"/>
        <v>126.30500000000001</v>
      </c>
      <c r="EU50" s="19">
        <f t="shared" si="110"/>
        <v>123.46100000000001</v>
      </c>
      <c r="EV50" s="19">
        <f t="shared" si="110"/>
        <v>129.30099999999999</v>
      </c>
      <c r="EW50" s="19">
        <f t="shared" si="110"/>
        <v>128.26800000000003</v>
      </c>
      <c r="EX50" s="19">
        <f t="shared" si="110"/>
        <v>129.46</v>
      </c>
      <c r="EY50" s="19">
        <f t="shared" si="110"/>
        <v>131.79299999999998</v>
      </c>
      <c r="EZ50" s="19">
        <f t="shared" si="110"/>
        <v>128.79400000000001</v>
      </c>
      <c r="FA50" s="19">
        <f t="shared" si="110"/>
        <v>131.84900000000002</v>
      </c>
      <c r="FB50" s="19">
        <f t="shared" si="110"/>
        <v>127.69900000000001</v>
      </c>
      <c r="FC50" s="19">
        <f t="shared" si="110"/>
        <v>121.149</v>
      </c>
      <c r="FD50" s="19">
        <f t="shared" si="110"/>
        <v>118.529</v>
      </c>
      <c r="FE50" s="19">
        <f t="shared" si="110"/>
        <v>121.51800000000003</v>
      </c>
      <c r="FF50" s="19">
        <f t="shared" si="110"/>
        <v>125.31299999999999</v>
      </c>
      <c r="FG50" s="19">
        <f t="shared" si="110"/>
        <v>126.24700000000001</v>
      </c>
      <c r="FH50" s="19">
        <f t="shared" si="110"/>
        <v>126.37900000000002</v>
      </c>
      <c r="FI50" s="19">
        <f t="shared" si="110"/>
        <v>127.63200000000001</v>
      </c>
      <c r="FJ50" s="19">
        <f t="shared" ref="FJ50:GN50" si="111">FJ$25-FJ32</f>
        <v>124.24500000000003</v>
      </c>
      <c r="FK50" s="19">
        <f t="shared" si="111"/>
        <v>123.304</v>
      </c>
      <c r="FL50" s="19">
        <f t="shared" si="111"/>
        <v>123.38600000000002</v>
      </c>
      <c r="FM50" s="19">
        <f t="shared" si="111"/>
        <v>130.47000000000003</v>
      </c>
      <c r="FN50" s="19">
        <f t="shared" si="111"/>
        <v>131.58199999999999</v>
      </c>
      <c r="FO50" s="19">
        <f t="shared" si="111"/>
        <v>135.58599999999998</v>
      </c>
      <c r="FP50" s="19">
        <f t="shared" si="111"/>
        <v>134.14599999999999</v>
      </c>
      <c r="FQ50" s="19">
        <f t="shared" si="111"/>
        <v>141.40799999999999</v>
      </c>
      <c r="FR50" s="19">
        <f t="shared" si="111"/>
        <v>140.499</v>
      </c>
      <c r="FS50" s="19">
        <f t="shared" si="111"/>
        <v>142.21199999999999</v>
      </c>
      <c r="FT50" s="19">
        <f t="shared" si="111"/>
        <v>142.07</v>
      </c>
      <c r="FU50" s="19">
        <f t="shared" si="111"/>
        <v>143.95300000000003</v>
      </c>
      <c r="FV50" s="19">
        <f t="shared" si="111"/>
        <v>145.78000000000003</v>
      </c>
      <c r="FW50" s="19">
        <f t="shared" si="111"/>
        <v>147.63999999999999</v>
      </c>
      <c r="FX50" s="19">
        <f t="shared" si="111"/>
        <v>148.62800000000001</v>
      </c>
      <c r="FY50" s="19">
        <f t="shared" si="111"/>
        <v>145.76800000000003</v>
      </c>
      <c r="FZ50" s="19">
        <f t="shared" si="111"/>
        <v>142.89600000000002</v>
      </c>
      <c r="GA50" s="19">
        <f t="shared" si="111"/>
        <v>136.24700000000001</v>
      </c>
      <c r="GB50" s="19">
        <f t="shared" si="111"/>
        <v>136.95099999999999</v>
      </c>
      <c r="GC50" s="19">
        <f t="shared" si="111"/>
        <v>138.64100000000002</v>
      </c>
      <c r="GD50" s="19">
        <f t="shared" si="111"/>
        <v>131.303</v>
      </c>
      <c r="GE50" s="19">
        <f t="shared" si="111"/>
        <v>132.66400000000002</v>
      </c>
      <c r="GF50" s="19">
        <f t="shared" si="111"/>
        <v>131.77600000000001</v>
      </c>
      <c r="GG50" s="19">
        <f t="shared" si="111"/>
        <v>128.33799999999999</v>
      </c>
      <c r="GH50" s="19">
        <f t="shared" si="111"/>
        <v>132.18700000000001</v>
      </c>
      <c r="GI50" s="19">
        <f t="shared" si="111"/>
        <v>131.44100000000003</v>
      </c>
      <c r="GJ50" s="19">
        <f t="shared" si="111"/>
        <v>136.50899999999999</v>
      </c>
      <c r="GK50" s="19">
        <f t="shared" si="111"/>
        <v>136.37800000000001</v>
      </c>
      <c r="GL50" s="19">
        <f t="shared" si="111"/>
        <v>138.35900000000001</v>
      </c>
      <c r="GM50" s="19">
        <f t="shared" si="111"/>
        <v>138.56800000000004</v>
      </c>
      <c r="GN50" s="19">
        <f t="shared" si="111"/>
        <v>141.25400000000002</v>
      </c>
      <c r="GO50" s="19">
        <f>GO$25-GO32</f>
        <v>144.71599999999998</v>
      </c>
      <c r="GP50" s="19">
        <f t="shared" ref="GP50:HU50" si="112">GP$25-GP32</f>
        <v>141.39499999999998</v>
      </c>
      <c r="GQ50" s="19">
        <f t="shared" si="112"/>
        <v>141.08600000000001</v>
      </c>
      <c r="GR50" s="19">
        <f t="shared" si="112"/>
        <v>141.75800000000001</v>
      </c>
      <c r="GS50" s="19">
        <f t="shared" si="112"/>
        <v>133.36499999999998</v>
      </c>
      <c r="GT50" s="19">
        <f t="shared" si="112"/>
        <v>137.23099999999999</v>
      </c>
      <c r="GU50" s="19">
        <f t="shared" si="112"/>
        <v>133.94999999999999</v>
      </c>
      <c r="GV50" s="19">
        <f t="shared" si="112"/>
        <v>129.89600000000002</v>
      </c>
      <c r="GW50" s="19">
        <f t="shared" si="112"/>
        <v>124.82599999999996</v>
      </c>
      <c r="GX50" s="19">
        <f t="shared" si="112"/>
        <v>123.50700000000001</v>
      </c>
      <c r="GY50" s="19">
        <f t="shared" si="112"/>
        <v>127.43300000000002</v>
      </c>
      <c r="GZ50" s="19">
        <f t="shared" si="112"/>
        <v>129.14699999999999</v>
      </c>
      <c r="HA50" s="19">
        <f t="shared" si="112"/>
        <v>123.93200000000002</v>
      </c>
      <c r="HB50" s="19">
        <f t="shared" si="112"/>
        <v>132.71100000000001</v>
      </c>
      <c r="HC50" s="19">
        <f t="shared" si="112"/>
        <v>117.02000000000001</v>
      </c>
      <c r="HD50" s="19">
        <f t="shared" si="112"/>
        <v>120.62900000000002</v>
      </c>
      <c r="HE50" s="19">
        <f t="shared" si="112"/>
        <v>127.816</v>
      </c>
      <c r="HF50" s="19">
        <f t="shared" si="112"/>
        <v>135.501</v>
      </c>
      <c r="HG50" s="19">
        <f t="shared" si="112"/>
        <v>131.74500000000003</v>
      </c>
      <c r="HH50" s="19">
        <f t="shared" si="112"/>
        <v>135.83499999999998</v>
      </c>
      <c r="HI50" s="19">
        <f t="shared" si="112"/>
        <v>138.059</v>
      </c>
      <c r="HJ50" s="19">
        <f t="shared" si="112"/>
        <v>137.714</v>
      </c>
      <c r="HK50" s="19">
        <f t="shared" si="112"/>
        <v>140.05799999999999</v>
      </c>
      <c r="HL50" s="19">
        <f t="shared" si="112"/>
        <v>140.05100000000002</v>
      </c>
      <c r="HM50" s="19">
        <f t="shared" si="112"/>
        <v>145.523</v>
      </c>
      <c r="HN50" s="19">
        <f t="shared" si="112"/>
        <v>141.83200000000002</v>
      </c>
      <c r="HO50" s="19">
        <f t="shared" si="112"/>
        <v>134.55199999999996</v>
      </c>
      <c r="HP50" s="19">
        <f t="shared" si="112"/>
        <v>135.11600000000001</v>
      </c>
      <c r="HQ50" s="19">
        <f t="shared" si="112"/>
        <v>136.89000000000001</v>
      </c>
      <c r="HR50" s="19">
        <f t="shared" si="112"/>
        <v>136.99099999999999</v>
      </c>
      <c r="HS50" s="19">
        <f t="shared" si="112"/>
        <v>135.297</v>
      </c>
      <c r="HT50" s="19">
        <f t="shared" si="112"/>
        <v>127.21299999999999</v>
      </c>
      <c r="HU50" s="19">
        <f t="shared" si="112"/>
        <v>130.91</v>
      </c>
      <c r="HV50" s="19">
        <f t="shared" ref="HV50:IZ50" si="113">HV$25-HV32</f>
        <v>130.00400000000002</v>
      </c>
      <c r="HW50" s="19">
        <f t="shared" si="113"/>
        <v>136.84100000000001</v>
      </c>
      <c r="HX50" s="19">
        <f t="shared" si="113"/>
        <v>128.39900000000003</v>
      </c>
      <c r="HY50" s="19">
        <f t="shared" si="113"/>
        <v>135.88299999999998</v>
      </c>
      <c r="HZ50" s="19">
        <f t="shared" si="113"/>
        <v>135.03300000000002</v>
      </c>
      <c r="IA50" s="19">
        <f t="shared" si="113"/>
        <v>136.56400000000002</v>
      </c>
      <c r="IB50" s="19">
        <f t="shared" si="113"/>
        <v>134.523</v>
      </c>
      <c r="IC50" s="19">
        <f t="shared" si="113"/>
        <v>126.89999999999998</v>
      </c>
      <c r="ID50" s="19">
        <f t="shared" si="113"/>
        <v>123.95699999999999</v>
      </c>
      <c r="IE50" s="19">
        <f t="shared" si="113"/>
        <v>129.36099999999999</v>
      </c>
      <c r="IF50" s="19">
        <f t="shared" si="113"/>
        <v>141.29600000000002</v>
      </c>
      <c r="IG50" s="19">
        <f t="shared" si="113"/>
        <v>135.66899999999998</v>
      </c>
      <c r="IH50" s="19">
        <f t="shared" si="113"/>
        <v>132.52400000000003</v>
      </c>
      <c r="II50" s="19">
        <f t="shared" si="113"/>
        <v>144.59199999999998</v>
      </c>
      <c r="IJ50" s="19">
        <f t="shared" si="113"/>
        <v>143.91200000000001</v>
      </c>
      <c r="IK50" s="19">
        <f t="shared" si="113"/>
        <v>144.102</v>
      </c>
      <c r="IL50" s="19">
        <f t="shared" si="113"/>
        <v>130.89400000000001</v>
      </c>
      <c r="IM50" s="19">
        <f t="shared" si="113"/>
        <v>118.85199999999998</v>
      </c>
      <c r="IN50" s="19">
        <f t="shared" si="113"/>
        <v>117.09299999999999</v>
      </c>
      <c r="IO50" s="19">
        <f t="shared" si="113"/>
        <v>116.11899999999997</v>
      </c>
      <c r="IP50" s="19">
        <f t="shared" si="113"/>
        <v>112.24399999999997</v>
      </c>
      <c r="IQ50" s="19">
        <f t="shared" si="113"/>
        <v>120.98500000000001</v>
      </c>
      <c r="IR50" s="19">
        <f t="shared" si="113"/>
        <v>129.64100000000002</v>
      </c>
      <c r="IS50" s="19">
        <f t="shared" si="113"/>
        <v>128.67000000000002</v>
      </c>
      <c r="IT50" s="19">
        <f t="shared" si="113"/>
        <v>127.89099999999999</v>
      </c>
      <c r="IU50" s="19">
        <f t="shared" si="113"/>
        <v>132.03800000000001</v>
      </c>
      <c r="IV50" s="19">
        <f t="shared" si="113"/>
        <v>132.02200000000002</v>
      </c>
      <c r="IW50" s="19">
        <f t="shared" si="113"/>
        <v>128.97</v>
      </c>
      <c r="IX50" s="19">
        <f t="shared" si="113"/>
        <v>136.35</v>
      </c>
      <c r="IY50" s="19">
        <f t="shared" si="113"/>
        <v>143.36499999999998</v>
      </c>
      <c r="IZ50" s="19">
        <f t="shared" si="113"/>
        <v>145.62400000000002</v>
      </c>
      <c r="JA50" s="19">
        <f>JA$25-JA32</f>
        <v>138.30799999999999</v>
      </c>
      <c r="JB50" s="19">
        <f t="shared" ref="JB50:KG50" si="114">JB$25-JB32</f>
        <v>132.69799999999998</v>
      </c>
      <c r="JC50" s="19">
        <f t="shared" si="114"/>
        <v>133.21099999999998</v>
      </c>
      <c r="JD50" s="19">
        <f t="shared" si="114"/>
        <v>126.36699999999996</v>
      </c>
      <c r="JE50" s="19">
        <f t="shared" si="114"/>
        <v>126.48799999999997</v>
      </c>
      <c r="JF50" s="19">
        <f t="shared" si="114"/>
        <v>123.89600000000002</v>
      </c>
      <c r="JG50" s="19">
        <f t="shared" si="114"/>
        <v>128.65100000000004</v>
      </c>
      <c r="JH50" s="19">
        <f t="shared" si="114"/>
        <v>130.94900000000001</v>
      </c>
      <c r="JI50" s="19">
        <f t="shared" si="114"/>
        <v>131.31500000000003</v>
      </c>
      <c r="JJ50" s="19">
        <f t="shared" si="114"/>
        <v>128.97499999999997</v>
      </c>
      <c r="JK50" s="19">
        <f t="shared" si="114"/>
        <v>121.57799999999997</v>
      </c>
      <c r="JL50" s="19">
        <f t="shared" si="114"/>
        <v>111.41700000000003</v>
      </c>
      <c r="JM50" s="19">
        <f t="shared" si="114"/>
        <v>106.79500000000002</v>
      </c>
      <c r="JN50" s="19">
        <f t="shared" si="114"/>
        <v>109.785</v>
      </c>
      <c r="JO50" s="19">
        <f t="shared" si="114"/>
        <v>112.04199999999997</v>
      </c>
      <c r="JP50" s="19">
        <f t="shared" si="114"/>
        <v>109.298</v>
      </c>
      <c r="JQ50" s="19">
        <f t="shared" si="114"/>
        <v>118.02500000000001</v>
      </c>
      <c r="JR50" s="19">
        <f t="shared" si="114"/>
        <v>107.26400000000001</v>
      </c>
      <c r="JS50" s="19">
        <f t="shared" si="114"/>
        <v>101.18700000000001</v>
      </c>
      <c r="JT50" s="19">
        <f t="shared" si="114"/>
        <v>99.653999999999996</v>
      </c>
      <c r="JU50" s="19">
        <f t="shared" si="114"/>
        <v>97.992000000000019</v>
      </c>
      <c r="JV50" s="19">
        <f t="shared" si="114"/>
        <v>84.979000000000042</v>
      </c>
      <c r="JW50" s="19">
        <f t="shared" si="114"/>
        <v>69.401999999999987</v>
      </c>
      <c r="JX50" s="19">
        <f t="shared" si="114"/>
        <v>72.795999999999992</v>
      </c>
      <c r="JY50" s="19">
        <f t="shared" si="114"/>
        <v>77.284000000000049</v>
      </c>
      <c r="JZ50" s="19">
        <f t="shared" si="114"/>
        <v>73.165999999999997</v>
      </c>
      <c r="KA50" s="19">
        <f t="shared" si="114"/>
        <v>77.734000000000037</v>
      </c>
      <c r="KB50" s="19">
        <f t="shared" si="114"/>
        <v>64.334000000000003</v>
      </c>
      <c r="KC50" s="19">
        <f t="shared" si="114"/>
        <v>66.451000000000022</v>
      </c>
      <c r="KD50" s="19">
        <f t="shared" si="114"/>
        <v>65.484999999999957</v>
      </c>
      <c r="KE50" s="19">
        <f t="shared" si="114"/>
        <v>79.975999999999999</v>
      </c>
      <c r="KF50" s="19">
        <f t="shared" si="114"/>
        <v>90.293000000000006</v>
      </c>
      <c r="KG50" s="19">
        <f t="shared" si="114"/>
        <v>94.524999999999977</v>
      </c>
      <c r="KH50" s="19">
        <f t="shared" ref="KH50:LL50" si="115">KH$25-KH32</f>
        <v>99.373999999999995</v>
      </c>
      <c r="KI50" s="19">
        <f t="shared" si="115"/>
        <v>98.257999999999981</v>
      </c>
      <c r="KJ50" s="19">
        <f t="shared" si="115"/>
        <v>92.454000000000008</v>
      </c>
      <c r="KK50" s="19">
        <f t="shared" si="115"/>
        <v>80.536999999999978</v>
      </c>
      <c r="KL50" s="19">
        <f t="shared" si="115"/>
        <v>78.580000000000041</v>
      </c>
      <c r="KM50" s="19">
        <f t="shared" si="115"/>
        <v>84.514999999999986</v>
      </c>
      <c r="KN50" s="19">
        <f t="shared" si="115"/>
        <v>75.843000000000018</v>
      </c>
      <c r="KO50" s="19">
        <f t="shared" si="115"/>
        <v>79.934000000000026</v>
      </c>
      <c r="KP50" s="19">
        <f t="shared" si="115"/>
        <v>85.800000000000011</v>
      </c>
      <c r="KQ50" s="19">
        <f t="shared" si="115"/>
        <v>89.233000000000004</v>
      </c>
      <c r="KR50" s="19">
        <f t="shared" si="115"/>
        <v>94.605999999999995</v>
      </c>
      <c r="KS50" s="19">
        <f t="shared" si="115"/>
        <v>98.058000000000021</v>
      </c>
      <c r="KT50" s="19">
        <f t="shared" si="115"/>
        <v>93.821000000000026</v>
      </c>
      <c r="KU50" s="19">
        <f t="shared" si="115"/>
        <v>93.338999999999999</v>
      </c>
      <c r="KV50" s="19">
        <f t="shared" si="115"/>
        <v>89.31899999999996</v>
      </c>
      <c r="KW50" s="19">
        <f t="shared" si="115"/>
        <v>93.84899999999999</v>
      </c>
      <c r="KX50" s="19">
        <f t="shared" si="115"/>
        <v>95.365999999999985</v>
      </c>
      <c r="KY50" s="19">
        <f t="shared" si="115"/>
        <v>91.608000000000033</v>
      </c>
      <c r="KZ50" s="19">
        <f t="shared" si="115"/>
        <v>89.615999999999985</v>
      </c>
      <c r="LA50" s="19">
        <f t="shared" si="115"/>
        <v>86.57</v>
      </c>
      <c r="LB50" s="19">
        <f t="shared" si="115"/>
        <v>94.466999999999985</v>
      </c>
      <c r="LC50" s="19">
        <f t="shared" si="115"/>
        <v>93.117999999999995</v>
      </c>
      <c r="LD50" s="19">
        <f t="shared" si="115"/>
        <v>89.019000000000005</v>
      </c>
      <c r="LE50" s="19">
        <f t="shared" si="115"/>
        <v>83.550999999999988</v>
      </c>
      <c r="LF50" s="19">
        <f t="shared" si="115"/>
        <v>79.159999999999968</v>
      </c>
      <c r="LG50" s="19">
        <f t="shared" si="115"/>
        <v>76.437999999999988</v>
      </c>
      <c r="LH50" s="19">
        <f t="shared" si="115"/>
        <v>75.360000000000014</v>
      </c>
      <c r="LI50" s="19">
        <f t="shared" si="115"/>
        <v>81.650000000000006</v>
      </c>
      <c r="LJ50" s="19">
        <f t="shared" si="115"/>
        <v>83.61099999999999</v>
      </c>
      <c r="LK50" s="19">
        <f t="shared" si="115"/>
        <v>86.239000000000004</v>
      </c>
      <c r="LL50" s="19">
        <f t="shared" si="115"/>
        <v>88.312000000000012</v>
      </c>
      <c r="LM50" s="19">
        <f>LM$25-LM32</f>
        <v>91.127999999999986</v>
      </c>
      <c r="LN50" s="19">
        <f t="shared" ref="LN50:NF50" si="116">LN$25-LN32</f>
        <v>89.199000000000012</v>
      </c>
      <c r="LO50" s="19">
        <f t="shared" si="116"/>
        <v>89.238</v>
      </c>
      <c r="LP50" s="19">
        <f t="shared" si="116"/>
        <v>91.312000000000012</v>
      </c>
      <c r="LQ50" s="19">
        <f t="shared" si="116"/>
        <v>79.459000000000003</v>
      </c>
      <c r="LR50" s="19">
        <f t="shared" si="116"/>
        <v>73.953000000000031</v>
      </c>
      <c r="LS50" s="19">
        <f t="shared" si="116"/>
        <v>81.473000000000013</v>
      </c>
      <c r="LT50" s="19">
        <f t="shared" si="116"/>
        <v>77.185000000000002</v>
      </c>
      <c r="LU50" s="19">
        <f t="shared" si="116"/>
        <v>86.756000000000029</v>
      </c>
      <c r="LV50" s="19">
        <f t="shared" si="116"/>
        <v>101.96600000000001</v>
      </c>
      <c r="LW50" s="19">
        <f t="shared" si="116"/>
        <v>99.22999999999999</v>
      </c>
      <c r="LX50" s="19">
        <f t="shared" si="116"/>
        <v>89.911999999999978</v>
      </c>
      <c r="LY50" s="19">
        <f t="shared" si="116"/>
        <v>95.412999999999982</v>
      </c>
      <c r="LZ50" s="19">
        <f t="shared" si="116"/>
        <v>89.63</v>
      </c>
      <c r="MA50" s="19">
        <f t="shared" si="116"/>
        <v>80.107000000000028</v>
      </c>
      <c r="MB50" s="19">
        <f t="shared" si="116"/>
        <v>73.750999999999976</v>
      </c>
      <c r="MC50" s="19">
        <f t="shared" si="116"/>
        <v>70.310999999999979</v>
      </c>
      <c r="MD50" s="19">
        <f t="shared" si="116"/>
        <v>68.21999999999997</v>
      </c>
      <c r="ME50" s="19">
        <f t="shared" si="116"/>
        <v>62.02600000000001</v>
      </c>
      <c r="MF50" s="19">
        <f t="shared" si="116"/>
        <v>62.177999999999997</v>
      </c>
      <c r="MG50" s="19">
        <f t="shared" si="116"/>
        <v>61.555999999999983</v>
      </c>
      <c r="MH50" s="19">
        <f t="shared" si="116"/>
        <v>59.381000000000029</v>
      </c>
      <c r="MI50" s="19">
        <f t="shared" si="116"/>
        <v>59.569999999999993</v>
      </c>
      <c r="MJ50" s="19">
        <f t="shared" si="116"/>
        <v>64.600999999999999</v>
      </c>
      <c r="MK50" s="19">
        <f t="shared" si="116"/>
        <v>54.82099999999997</v>
      </c>
      <c r="ML50" s="19">
        <f t="shared" si="116"/>
        <v>43.477999999999952</v>
      </c>
      <c r="MM50" s="19">
        <f t="shared" si="116"/>
        <v>29.757000000000005</v>
      </c>
      <c r="MN50" s="19">
        <f t="shared" si="116"/>
        <v>30.503000000000043</v>
      </c>
      <c r="MO50" s="19">
        <f t="shared" si="116"/>
        <v>32.511000000000024</v>
      </c>
      <c r="MP50" s="19">
        <f t="shared" si="116"/>
        <v>31.590000000000032</v>
      </c>
      <c r="MQ50" s="19">
        <f t="shared" si="116"/>
        <v>29.473000000000013</v>
      </c>
      <c r="MR50" s="19">
        <f t="shared" si="116"/>
        <v>25.727000000000032</v>
      </c>
      <c r="MS50" s="19">
        <f t="shared" si="116"/>
        <v>36.836999999999989</v>
      </c>
      <c r="MT50" s="19">
        <f t="shared" si="116"/>
        <v>36.81800000000004</v>
      </c>
      <c r="MU50" s="19">
        <f t="shared" si="116"/>
        <v>35.438999999999965</v>
      </c>
      <c r="MV50" s="19">
        <f t="shared" si="116"/>
        <v>28.384000000000015</v>
      </c>
      <c r="MW50" s="19">
        <f t="shared" si="116"/>
        <v>34.463999999999999</v>
      </c>
      <c r="MX50" s="19">
        <f t="shared" si="116"/>
        <v>43.230999999999995</v>
      </c>
      <c r="MY50" s="19">
        <f t="shared" si="116"/>
        <v>54.093999999999994</v>
      </c>
      <c r="MZ50" s="19">
        <f t="shared" si="116"/>
        <v>53.725999999999999</v>
      </c>
      <c r="NA50" s="19">
        <f t="shared" si="116"/>
        <v>52.49799999999999</v>
      </c>
      <c r="NB50" s="19">
        <f t="shared" si="116"/>
        <v>51.302000000000021</v>
      </c>
      <c r="NC50" s="19">
        <f t="shared" si="116"/>
        <v>58.435000000000002</v>
      </c>
      <c r="ND50" s="19">
        <f t="shared" si="116"/>
        <v>47.427999999999997</v>
      </c>
      <c r="NE50" s="19">
        <f t="shared" si="116"/>
        <v>50.172000000000025</v>
      </c>
      <c r="NF50" s="19">
        <f t="shared" si="116"/>
        <v>51.833000000000027</v>
      </c>
      <c r="NG50" s="19">
        <f t="shared" ref="NG50:NY50" si="117">NG$25-NG32</f>
        <v>57.444000000000017</v>
      </c>
      <c r="NH50" s="19">
        <f t="shared" si="117"/>
        <v>55.412000000000035</v>
      </c>
      <c r="NI50" s="19">
        <f t="shared" si="117"/>
        <v>54.028999999999996</v>
      </c>
      <c r="NJ50" s="19">
        <f t="shared" si="117"/>
        <v>54.293000000000006</v>
      </c>
      <c r="NK50" s="19">
        <f t="shared" si="117"/>
        <v>57.551000000000045</v>
      </c>
      <c r="NL50" s="19">
        <f t="shared" si="117"/>
        <v>56.043000000000006</v>
      </c>
      <c r="NM50" s="19">
        <f t="shared" si="117"/>
        <v>49.982000000000028</v>
      </c>
      <c r="NN50" s="19">
        <f t="shared" si="117"/>
        <v>46.602000000000032</v>
      </c>
      <c r="NO50" s="19">
        <f t="shared" si="117"/>
        <v>43.422000000000025</v>
      </c>
      <c r="NP50" s="19">
        <f t="shared" si="117"/>
        <v>44.875999999999976</v>
      </c>
      <c r="NQ50" s="19">
        <f t="shared" si="117"/>
        <v>58.984000000000037</v>
      </c>
      <c r="NR50" s="19">
        <f t="shared" si="117"/>
        <v>54.749000000000024</v>
      </c>
      <c r="NS50" s="19">
        <f t="shared" si="117"/>
        <v>55.637999999999977</v>
      </c>
      <c r="NT50" s="19">
        <f t="shared" si="117"/>
        <v>21.920999999999992</v>
      </c>
      <c r="NU50" s="19">
        <f t="shared" si="117"/>
        <v>15.171999999999969</v>
      </c>
      <c r="NV50" s="19">
        <f t="shared" si="117"/>
        <v>8.7839999999999918</v>
      </c>
      <c r="NW50" s="19">
        <f t="shared" si="117"/>
        <v>10.536999999999978</v>
      </c>
      <c r="NX50" s="19">
        <f t="shared" si="117"/>
        <v>19.276999999999987</v>
      </c>
      <c r="NY50" s="19">
        <f t="shared" si="117"/>
        <v>21.766999999999996</v>
      </c>
      <c r="NZ50" s="19">
        <f t="shared" ref="NZ50:PE50" si="118">NZ$25-NZ32</f>
        <v>25.670999999999992</v>
      </c>
      <c r="OA50" s="19">
        <f t="shared" si="118"/>
        <v>23.246999999999957</v>
      </c>
      <c r="OB50" s="19">
        <f t="shared" si="118"/>
        <v>23.51400000000001</v>
      </c>
      <c r="OC50" s="19">
        <f t="shared" si="118"/>
        <v>20.813999999999965</v>
      </c>
      <c r="OD50" s="19">
        <f t="shared" si="118"/>
        <v>28.564999999999998</v>
      </c>
      <c r="OE50" s="19">
        <f t="shared" si="118"/>
        <v>26.633000000000038</v>
      </c>
      <c r="OF50" s="19">
        <f t="shared" si="118"/>
        <v>27.057999999999993</v>
      </c>
      <c r="OG50" s="19">
        <f t="shared" si="118"/>
        <v>27.988999999999976</v>
      </c>
      <c r="OH50" s="19">
        <f t="shared" si="118"/>
        <v>28.97399999999999</v>
      </c>
      <c r="OI50" s="19">
        <f t="shared" si="118"/>
        <v>26.949000000000012</v>
      </c>
      <c r="OJ50" s="19">
        <f t="shared" si="118"/>
        <v>15.651999999999987</v>
      </c>
      <c r="OK50" s="19">
        <f t="shared" si="118"/>
        <v>1.1539999999999964</v>
      </c>
      <c r="OL50" s="19">
        <f t="shared" si="118"/>
        <v>0.32800000000003138</v>
      </c>
      <c r="OM50" s="19">
        <f t="shared" si="118"/>
        <v>1.9270000000000209</v>
      </c>
      <c r="ON50" s="19">
        <f t="shared" si="118"/>
        <v>1.5289999999999964</v>
      </c>
      <c r="OO50" s="19">
        <f t="shared" si="118"/>
        <v>5.6100000000000136</v>
      </c>
      <c r="OP50" s="19">
        <f t="shared" si="118"/>
        <v>12.754000000000019</v>
      </c>
      <c r="OQ50" s="19">
        <f t="shared" si="118"/>
        <v>21.376000000000033</v>
      </c>
      <c r="OR50" s="19">
        <f t="shared" si="118"/>
        <v>9.4780000000000086</v>
      </c>
      <c r="OS50" s="19">
        <f t="shared" si="118"/>
        <v>15.391999999999996</v>
      </c>
      <c r="OT50" s="19">
        <f t="shared" si="118"/>
        <v>16.273000000000025</v>
      </c>
      <c r="OU50" s="19">
        <f t="shared" si="118"/>
        <v>20.579999999999984</v>
      </c>
      <c r="OV50" s="19">
        <f t="shared" si="118"/>
        <v>21.854000000000042</v>
      </c>
      <c r="OW50" s="19">
        <f t="shared" si="118"/>
        <v>17.314000000000021</v>
      </c>
      <c r="OX50" s="19">
        <f t="shared" si="118"/>
        <v>15.168999999999983</v>
      </c>
      <c r="OY50" s="19">
        <f t="shared" si="118"/>
        <v>13.567999999999984</v>
      </c>
      <c r="OZ50" s="19">
        <f t="shared" si="118"/>
        <v>8.1510000000000105</v>
      </c>
      <c r="PA50" s="19">
        <f t="shared" si="118"/>
        <v>20.22199999999998</v>
      </c>
      <c r="PB50" s="19">
        <f t="shared" si="118"/>
        <v>22.812999999999988</v>
      </c>
      <c r="PC50" s="19">
        <f t="shared" si="118"/>
        <v>23.682000000000016</v>
      </c>
      <c r="PD50" s="19">
        <f t="shared" si="118"/>
        <v>27.120000000000005</v>
      </c>
      <c r="PE50" s="19">
        <f t="shared" si="118"/>
        <v>28.920000000000016</v>
      </c>
      <c r="PF50" s="19">
        <f t="shared" ref="PF50:QJ50" si="119">PF$25-PF32</f>
        <v>28.980999999999995</v>
      </c>
      <c r="PG50" s="19">
        <f t="shared" si="119"/>
        <v>41.451000000000022</v>
      </c>
      <c r="PH50" s="19">
        <f t="shared" si="119"/>
        <v>46.952999999999975</v>
      </c>
      <c r="PI50" s="19">
        <f t="shared" si="119"/>
        <v>47.23599999999999</v>
      </c>
      <c r="PJ50" s="19">
        <f t="shared" si="119"/>
        <v>44.826000000000022</v>
      </c>
      <c r="PK50" s="19">
        <f t="shared" si="119"/>
        <v>46.004000000000019</v>
      </c>
      <c r="PL50" s="19">
        <f t="shared" si="119"/>
        <v>49.03000000000003</v>
      </c>
      <c r="PM50" s="19">
        <f t="shared" si="119"/>
        <v>47.878000000000043</v>
      </c>
      <c r="PN50" s="19">
        <f t="shared" si="119"/>
        <v>45.114000000000033</v>
      </c>
      <c r="PO50" s="19">
        <f t="shared" si="119"/>
        <v>43.795000000000016</v>
      </c>
      <c r="PP50" s="19">
        <f t="shared" si="119"/>
        <v>44.980999999999995</v>
      </c>
      <c r="PQ50" s="19">
        <f t="shared" si="119"/>
        <v>37.146000000000015</v>
      </c>
      <c r="PR50" s="19">
        <f t="shared" si="119"/>
        <v>40.959000000000003</v>
      </c>
      <c r="PS50" s="19">
        <f t="shared" si="119"/>
        <v>41.355000000000018</v>
      </c>
      <c r="PT50" s="19">
        <f t="shared" si="119"/>
        <v>51.586999999999989</v>
      </c>
      <c r="PU50" s="19">
        <f t="shared" si="119"/>
        <v>53.129000000000019</v>
      </c>
      <c r="PV50" s="19">
        <f t="shared" si="119"/>
        <v>53.536000000000001</v>
      </c>
      <c r="PW50" s="19">
        <f t="shared" si="119"/>
        <v>62.029000000000053</v>
      </c>
      <c r="PX50" s="19">
        <f t="shared" si="119"/>
        <v>64.31</v>
      </c>
      <c r="PY50" s="19">
        <f t="shared" si="119"/>
        <v>63.779999999999973</v>
      </c>
      <c r="PZ50" s="19">
        <f t="shared" si="119"/>
        <v>66.166999999999973</v>
      </c>
      <c r="QA50" s="19">
        <f t="shared" si="119"/>
        <v>67.922000000000025</v>
      </c>
      <c r="QB50" s="19">
        <f t="shared" si="119"/>
        <v>68.625</v>
      </c>
      <c r="QC50" s="19">
        <f t="shared" si="119"/>
        <v>72.899000000000001</v>
      </c>
      <c r="QD50" s="19">
        <f t="shared" si="119"/>
        <v>72.531000000000034</v>
      </c>
      <c r="QE50" s="19">
        <f t="shared" si="119"/>
        <v>73.751999999999981</v>
      </c>
      <c r="QF50" s="19">
        <f t="shared" si="119"/>
        <v>73.369000000000028</v>
      </c>
      <c r="QG50" s="19">
        <f t="shared" si="119"/>
        <v>76.89100000000002</v>
      </c>
      <c r="QH50" s="19">
        <f t="shared" si="119"/>
        <v>78.369000000000028</v>
      </c>
      <c r="QI50" s="19">
        <f t="shared" si="119"/>
        <v>78.544999999999987</v>
      </c>
      <c r="QJ50" s="19">
        <f t="shared" si="119"/>
        <v>80.335000000000008</v>
      </c>
      <c r="QK50" s="19">
        <f>QK$25-QK32</f>
        <v>81.711000000000013</v>
      </c>
      <c r="QL50" s="19">
        <f t="shared" ref="QL50:RQ50" si="120">QL$25-QL32</f>
        <v>82.358000000000004</v>
      </c>
      <c r="QM50" s="19">
        <f t="shared" si="120"/>
        <v>81.159999999999968</v>
      </c>
      <c r="QN50" s="19">
        <f t="shared" si="120"/>
        <v>82.032000000000011</v>
      </c>
      <c r="QO50" s="19">
        <f t="shared" si="120"/>
        <v>86.551999999999992</v>
      </c>
      <c r="QP50" s="19">
        <f t="shared" si="120"/>
        <v>87.13</v>
      </c>
      <c r="QQ50" s="19">
        <f t="shared" si="120"/>
        <v>86.953000000000003</v>
      </c>
      <c r="QR50" s="19">
        <f t="shared" si="120"/>
        <v>84.996999999999986</v>
      </c>
      <c r="QS50" s="19">
        <f t="shared" si="120"/>
        <v>87.425999999999988</v>
      </c>
      <c r="QT50" s="19">
        <f t="shared" si="120"/>
        <v>87.406000000000034</v>
      </c>
      <c r="QU50" s="19">
        <f t="shared" si="120"/>
        <v>83.393999999999977</v>
      </c>
      <c r="QV50" s="19">
        <f t="shared" si="120"/>
        <v>83.141999999999996</v>
      </c>
      <c r="QW50" s="19">
        <f t="shared" si="120"/>
        <v>84.282000000000039</v>
      </c>
      <c r="QX50" s="19">
        <f t="shared" si="120"/>
        <v>82.850999999999999</v>
      </c>
      <c r="QY50" s="19">
        <f t="shared" si="120"/>
        <v>84.221000000000032</v>
      </c>
      <c r="QZ50" s="19">
        <f t="shared" si="120"/>
        <v>77.510999999999996</v>
      </c>
      <c r="RA50" s="19">
        <f t="shared" si="120"/>
        <v>69.252999999999986</v>
      </c>
      <c r="RB50" s="19">
        <f t="shared" si="120"/>
        <v>69.730999999999995</v>
      </c>
      <c r="RC50" s="19">
        <f t="shared" si="120"/>
        <v>70.413000000000011</v>
      </c>
      <c r="RD50" s="19">
        <f t="shared" si="120"/>
        <v>71.153999999999996</v>
      </c>
      <c r="RE50" s="19">
        <f t="shared" si="120"/>
        <v>71.689000000000021</v>
      </c>
      <c r="RF50" s="19">
        <f t="shared" si="120"/>
        <v>73.343999999999994</v>
      </c>
      <c r="RG50" s="19">
        <f t="shared" si="120"/>
        <v>73.957999999999998</v>
      </c>
      <c r="RH50" s="19">
        <f t="shared" si="120"/>
        <v>75.051999999999964</v>
      </c>
      <c r="RI50" s="19">
        <f t="shared" si="120"/>
        <v>76.506000000000029</v>
      </c>
      <c r="RJ50" s="19">
        <f t="shared" si="120"/>
        <v>78.429000000000002</v>
      </c>
      <c r="RK50" s="19">
        <f t="shared" si="120"/>
        <v>77.206000000000017</v>
      </c>
      <c r="RL50" s="19">
        <f t="shared" si="120"/>
        <v>77.475999999999971</v>
      </c>
      <c r="RM50" s="19">
        <f t="shared" si="120"/>
        <v>75.706999999999994</v>
      </c>
      <c r="RN50" s="19">
        <f t="shared" si="120"/>
        <v>75.016999999999996</v>
      </c>
      <c r="RO50" s="19">
        <f t="shared" si="120"/>
        <v>76.480000000000018</v>
      </c>
      <c r="RP50" s="19">
        <f t="shared" si="120"/>
        <v>77.138000000000034</v>
      </c>
      <c r="RQ50" s="19">
        <f t="shared" si="120"/>
        <v>77.884000000000015</v>
      </c>
      <c r="RR50" s="19">
        <f t="shared" ref="RR50:SQ50" si="121">RR$25-RR32</f>
        <v>79.713999999999999</v>
      </c>
      <c r="RS50" s="19">
        <f t="shared" si="121"/>
        <v>81.403999999999996</v>
      </c>
      <c r="RT50" s="19">
        <f t="shared" si="121"/>
        <v>84.227000000000032</v>
      </c>
      <c r="RU50" s="19">
        <f t="shared" si="121"/>
        <v>81.75</v>
      </c>
      <c r="RV50" s="19">
        <f t="shared" si="121"/>
        <v>81.508999999999986</v>
      </c>
      <c r="RW50" s="19">
        <f t="shared" si="121"/>
        <v>83.006000000000029</v>
      </c>
      <c r="RX50" s="19">
        <f t="shared" si="121"/>
        <v>84.045999999999992</v>
      </c>
      <c r="RY50" s="19">
        <f t="shared" si="121"/>
        <v>83.37700000000001</v>
      </c>
      <c r="RZ50" s="19">
        <f t="shared" si="121"/>
        <v>85.418000000000006</v>
      </c>
      <c r="SA50" s="19">
        <f t="shared" si="121"/>
        <v>85.78000000000003</v>
      </c>
      <c r="SB50" s="19">
        <f t="shared" si="121"/>
        <v>87.586999999999961</v>
      </c>
      <c r="SC50" s="19">
        <f t="shared" si="121"/>
        <v>83.269000000000005</v>
      </c>
      <c r="SD50" s="19">
        <f t="shared" si="121"/>
        <v>88.085000000000008</v>
      </c>
      <c r="SE50" s="19">
        <f t="shared" si="121"/>
        <v>91.218000000000018</v>
      </c>
      <c r="SF50" s="19">
        <f t="shared" si="121"/>
        <v>86.98399999999998</v>
      </c>
      <c r="SG50" s="19">
        <f t="shared" si="121"/>
        <v>86.448000000000008</v>
      </c>
      <c r="SH50" s="19">
        <f t="shared" si="121"/>
        <v>85.031000000000034</v>
      </c>
      <c r="SI50" s="19">
        <f t="shared" si="121"/>
        <v>87.196000000000026</v>
      </c>
      <c r="SJ50" s="19">
        <f t="shared" si="121"/>
        <v>90.934000000000026</v>
      </c>
      <c r="SK50" s="19">
        <f t="shared" si="121"/>
        <v>91.062999999999988</v>
      </c>
      <c r="SL50" s="19">
        <f t="shared" si="121"/>
        <v>91.312999999999988</v>
      </c>
      <c r="SM50" s="19">
        <f t="shared" si="121"/>
        <v>89.298999999999978</v>
      </c>
      <c r="SN50" s="19">
        <f t="shared" si="121"/>
        <v>89.712999999999965</v>
      </c>
      <c r="SO50" s="19">
        <f t="shared" si="121"/>
        <v>91.001000000000005</v>
      </c>
      <c r="SP50" s="19">
        <f t="shared" si="121"/>
        <v>89.22999999999999</v>
      </c>
      <c r="SQ50" s="19">
        <f t="shared" si="121"/>
        <v>90.387000000000029</v>
      </c>
    </row>
    <row r="51" spans="1:511" x14ac:dyDescent="0.25">
      <c r="A51" s="2">
        <f t="shared" si="26"/>
        <v>9</v>
      </c>
      <c r="B51" s="12" t="str">
        <f t="shared" si="9"/>
        <v>VW 3 3/4 PERP nc-21</v>
      </c>
      <c r="C51" s="12" t="str">
        <f>$B$43&amp;"-"&amp;B51</f>
        <v>VW 3 1/2 PERP nc-30-VW 3 3/4 PERP nc-21</v>
      </c>
      <c r="F51" s="19">
        <f t="shared" ref="F51:BQ51" ca="1" si="122">F$25-F33</f>
        <v>170.77199999999999</v>
      </c>
      <c r="G51" s="19">
        <f t="shared" si="122"/>
        <v>147.768</v>
      </c>
      <c r="H51" s="19">
        <f t="shared" si="122"/>
        <v>140.37699999999995</v>
      </c>
      <c r="I51" s="19">
        <f t="shared" si="122"/>
        <v>123.46300000000002</v>
      </c>
      <c r="J51" s="19">
        <f t="shared" si="122"/>
        <v>119.76300000000003</v>
      </c>
      <c r="K51" s="19">
        <f t="shared" si="122"/>
        <v>116.95499999999998</v>
      </c>
      <c r="L51" s="19">
        <f t="shared" si="122"/>
        <v>110.89100000000002</v>
      </c>
      <c r="M51" s="19">
        <f t="shared" si="122"/>
        <v>118.02099999999996</v>
      </c>
      <c r="N51" s="19">
        <f t="shared" si="122"/>
        <v>106.75700000000001</v>
      </c>
      <c r="O51" s="19">
        <f t="shared" si="122"/>
        <v>125.268</v>
      </c>
      <c r="P51" s="19">
        <f t="shared" si="122"/>
        <v>132.27900000000002</v>
      </c>
      <c r="Q51" s="19">
        <f t="shared" si="122"/>
        <v>140.35500000000002</v>
      </c>
      <c r="R51" s="19">
        <f t="shared" si="122"/>
        <v>145.59300000000002</v>
      </c>
      <c r="S51" s="19">
        <f t="shared" si="122"/>
        <v>137.67400000000001</v>
      </c>
      <c r="T51" s="19">
        <f t="shared" si="122"/>
        <v>136.47300000000001</v>
      </c>
      <c r="U51" s="19">
        <f t="shared" si="122"/>
        <v>121.25299999999999</v>
      </c>
      <c r="V51" s="19">
        <f t="shared" si="122"/>
        <v>132.959</v>
      </c>
      <c r="W51" s="19">
        <f t="shared" si="122"/>
        <v>17.98399999999998</v>
      </c>
      <c r="X51" s="19">
        <f t="shared" si="122"/>
        <v>109.37300000000002</v>
      </c>
      <c r="Y51" s="19">
        <f t="shared" si="122"/>
        <v>96.132999999999981</v>
      </c>
      <c r="Z51" s="19">
        <f t="shared" si="122"/>
        <v>26.136000000000024</v>
      </c>
      <c r="AA51" s="19">
        <f t="shared" si="122"/>
        <v>-21.5</v>
      </c>
      <c r="AB51" s="19">
        <f t="shared" si="122"/>
        <v>-78.393000000000029</v>
      </c>
      <c r="AC51" s="19">
        <f t="shared" si="122"/>
        <v>-77.194000000000017</v>
      </c>
      <c r="AD51" s="19">
        <f t="shared" si="122"/>
        <v>-72.062999999999988</v>
      </c>
      <c r="AE51" s="19">
        <f t="shared" si="122"/>
        <v>-61.260999999999967</v>
      </c>
      <c r="AF51" s="19">
        <f t="shared" si="122"/>
        <v>-53.015999999999963</v>
      </c>
      <c r="AG51" s="19">
        <f t="shared" si="122"/>
        <v>-64.882999999999981</v>
      </c>
      <c r="AH51" s="19">
        <f t="shared" si="122"/>
        <v>-122.93</v>
      </c>
      <c r="AI51" s="19">
        <f t="shared" si="122"/>
        <v>-110.71300000000002</v>
      </c>
      <c r="AJ51" s="19">
        <f t="shared" si="122"/>
        <v>-111.31899999999996</v>
      </c>
      <c r="AK51" s="19">
        <f t="shared" si="122"/>
        <v>-122.36299999999994</v>
      </c>
      <c r="AL51" s="19">
        <f t="shared" si="122"/>
        <v>-150.13500000000005</v>
      </c>
      <c r="AM51" s="19">
        <f t="shared" si="122"/>
        <v>-183.86099999999999</v>
      </c>
      <c r="AN51" s="19">
        <f t="shared" si="122"/>
        <v>-211.27700000000004</v>
      </c>
      <c r="AO51" s="19">
        <f t="shared" si="122"/>
        <v>-203.44</v>
      </c>
      <c r="AP51" s="19">
        <f t="shared" si="122"/>
        <v>-186.08899999999994</v>
      </c>
      <c r="AQ51" s="19">
        <f t="shared" si="122"/>
        <v>-154.52399999999994</v>
      </c>
      <c r="AR51" s="19">
        <f t="shared" si="122"/>
        <v>-155.19899999999996</v>
      </c>
      <c r="AS51" s="19">
        <f t="shared" si="122"/>
        <v>-195.79199999999997</v>
      </c>
      <c r="AT51" s="19">
        <f t="shared" si="122"/>
        <v>-165.61900000000003</v>
      </c>
      <c r="AU51" s="19">
        <f t="shared" si="122"/>
        <v>-169.76</v>
      </c>
      <c r="AV51" s="19">
        <f t="shared" si="122"/>
        <v>-179.375</v>
      </c>
      <c r="AW51" s="19">
        <f t="shared" si="122"/>
        <v>-184.26800000000003</v>
      </c>
      <c r="AX51" s="19">
        <f t="shared" si="122"/>
        <v>-111.58199999999994</v>
      </c>
      <c r="AY51" s="19">
        <f t="shared" si="122"/>
        <v>-91.489000000000033</v>
      </c>
      <c r="AZ51" s="19">
        <f t="shared" si="122"/>
        <v>-45.402000000000044</v>
      </c>
      <c r="BA51" s="19">
        <f t="shared" si="122"/>
        <v>-29.873999999999967</v>
      </c>
      <c r="BB51" s="19">
        <f t="shared" si="122"/>
        <v>-62.415999999999997</v>
      </c>
      <c r="BC51" s="19">
        <f t="shared" si="122"/>
        <v>-106.22399999999993</v>
      </c>
      <c r="BD51" s="19">
        <f t="shared" si="122"/>
        <v>-167.55599999999998</v>
      </c>
      <c r="BE51" s="19">
        <f t="shared" si="122"/>
        <v>-158.90500000000003</v>
      </c>
      <c r="BF51" s="19">
        <f t="shared" si="122"/>
        <v>-117.84100000000001</v>
      </c>
      <c r="BG51" s="19">
        <f t="shared" si="122"/>
        <v>-40.375</v>
      </c>
      <c r="BH51" s="19">
        <f t="shared" si="122"/>
        <v>-13.67900000000003</v>
      </c>
      <c r="BI51" s="19">
        <f t="shared" si="122"/>
        <v>52.375</v>
      </c>
      <c r="BJ51" s="19">
        <f t="shared" si="122"/>
        <v>92.988</v>
      </c>
      <c r="BK51" s="19">
        <f t="shared" si="122"/>
        <v>-4.4209999999999923</v>
      </c>
      <c r="BL51" s="19">
        <f t="shared" si="122"/>
        <v>-129.2650000000001</v>
      </c>
      <c r="BM51" s="19">
        <f t="shared" si="122"/>
        <v>-182.36599999999999</v>
      </c>
      <c r="BN51" s="19">
        <f t="shared" si="122"/>
        <v>-234.00200000000007</v>
      </c>
      <c r="BO51" s="19">
        <f t="shared" si="122"/>
        <v>-237.87199999999996</v>
      </c>
      <c r="BP51" s="19">
        <f t="shared" si="122"/>
        <v>-211.3660000000001</v>
      </c>
      <c r="BQ51" s="19">
        <f t="shared" si="122"/>
        <v>-191.22400000000005</v>
      </c>
      <c r="BR51" s="19">
        <f t="shared" ref="BR51:CW51" si="123">BR$25-BR33</f>
        <v>-162.1339999999999</v>
      </c>
      <c r="BS51" s="19">
        <f t="shared" si="123"/>
        <v>-176.68899999999996</v>
      </c>
      <c r="BT51" s="19">
        <f t="shared" si="123"/>
        <v>-38.215000000000032</v>
      </c>
      <c r="BU51" s="19">
        <f t="shared" si="123"/>
        <v>-24.317999999999984</v>
      </c>
      <c r="BV51" s="19">
        <f t="shared" si="123"/>
        <v>12.003999999999962</v>
      </c>
      <c r="BW51" s="19">
        <f t="shared" si="123"/>
        <v>-123.95699999999999</v>
      </c>
      <c r="BX51" s="19">
        <f t="shared" si="123"/>
        <v>-94.815999999999917</v>
      </c>
      <c r="BY51" s="19">
        <f t="shared" si="123"/>
        <v>-27.45799999999997</v>
      </c>
      <c r="BZ51" s="19">
        <f t="shared" si="123"/>
        <v>-133.67599999999993</v>
      </c>
      <c r="CA51" s="19">
        <f t="shared" si="123"/>
        <v>-130.28100000000006</v>
      </c>
      <c r="CB51" s="19">
        <f t="shared" si="123"/>
        <v>26.786999999999921</v>
      </c>
      <c r="CC51" s="19">
        <f t="shared" si="123"/>
        <v>62.547000000000025</v>
      </c>
      <c r="CD51" s="19">
        <f t="shared" si="123"/>
        <v>75.810999999999979</v>
      </c>
      <c r="CE51" s="19">
        <f t="shared" si="123"/>
        <v>77.857000000000028</v>
      </c>
      <c r="CF51" s="19">
        <f t="shared" si="123"/>
        <v>161.755</v>
      </c>
      <c r="CG51" s="19">
        <f t="shared" si="123"/>
        <v>171.85599999999999</v>
      </c>
      <c r="CH51" s="19">
        <f t="shared" si="123"/>
        <v>176.71899999999997</v>
      </c>
      <c r="CI51" s="19">
        <f t="shared" si="123"/>
        <v>223.54300000000001</v>
      </c>
      <c r="CJ51" s="19">
        <f t="shared" si="123"/>
        <v>221.18300000000002</v>
      </c>
      <c r="CK51" s="19">
        <f t="shared" si="123"/>
        <v>226.79699999999997</v>
      </c>
      <c r="CL51" s="19">
        <f t="shared" si="123"/>
        <v>225.63</v>
      </c>
      <c r="CM51" s="19">
        <f t="shared" si="123"/>
        <v>193.81100000000001</v>
      </c>
      <c r="CN51" s="19">
        <f t="shared" si="123"/>
        <v>186.73300000000003</v>
      </c>
      <c r="CO51" s="19">
        <f t="shared" si="123"/>
        <v>225.108</v>
      </c>
      <c r="CP51" s="19">
        <f t="shared" si="123"/>
        <v>217.40299999999996</v>
      </c>
      <c r="CQ51" s="19">
        <f t="shared" si="123"/>
        <v>220.18900000000002</v>
      </c>
      <c r="CR51" s="19">
        <f t="shared" si="123"/>
        <v>226.875</v>
      </c>
      <c r="CS51" s="19">
        <f t="shared" si="123"/>
        <v>214.46300000000002</v>
      </c>
      <c r="CT51" s="19">
        <f t="shared" si="123"/>
        <v>211.96499999999997</v>
      </c>
      <c r="CU51" s="19">
        <f t="shared" si="123"/>
        <v>211.999</v>
      </c>
      <c r="CV51" s="19">
        <f t="shared" si="123"/>
        <v>210.542</v>
      </c>
      <c r="CW51" s="19">
        <f t="shared" si="123"/>
        <v>208.19399999999996</v>
      </c>
      <c r="CX51" s="19">
        <f t="shared" ref="CX51:EC51" si="124">CX$25-CX33</f>
        <v>208.08799999999999</v>
      </c>
      <c r="CY51" s="19">
        <f t="shared" si="124"/>
        <v>207.83500000000004</v>
      </c>
      <c r="CZ51" s="19">
        <f t="shared" si="124"/>
        <v>205.47699999999998</v>
      </c>
      <c r="DA51" s="19">
        <f t="shared" si="124"/>
        <v>207.48700000000002</v>
      </c>
      <c r="DB51" s="19">
        <f t="shared" si="124"/>
        <v>206.69799999999998</v>
      </c>
      <c r="DC51" s="19">
        <f t="shared" si="124"/>
        <v>204.72800000000001</v>
      </c>
      <c r="DD51" s="19">
        <f t="shared" si="124"/>
        <v>202.80300000000003</v>
      </c>
      <c r="DE51" s="19">
        <f t="shared" si="124"/>
        <v>201.12900000000002</v>
      </c>
      <c r="DF51" s="19">
        <f t="shared" si="124"/>
        <v>204.75</v>
      </c>
      <c r="DG51" s="19">
        <f t="shared" si="124"/>
        <v>201.994</v>
      </c>
      <c r="DH51" s="19">
        <f t="shared" si="124"/>
        <v>203.06700000000001</v>
      </c>
      <c r="DI51" s="19">
        <f t="shared" si="124"/>
        <v>198.42599999999999</v>
      </c>
      <c r="DJ51" s="19">
        <f t="shared" si="124"/>
        <v>197.70499999999998</v>
      </c>
      <c r="DK51" s="19">
        <f t="shared" si="124"/>
        <v>192.709</v>
      </c>
      <c r="DL51" s="19">
        <f t="shared" si="124"/>
        <v>197.04599999999999</v>
      </c>
      <c r="DM51" s="19">
        <f t="shared" si="124"/>
        <v>199.084</v>
      </c>
      <c r="DN51" s="19">
        <f t="shared" si="124"/>
        <v>197.39299999999997</v>
      </c>
      <c r="DO51" s="19">
        <f t="shared" si="124"/>
        <v>194.43799999999999</v>
      </c>
      <c r="DP51" s="19">
        <f t="shared" si="124"/>
        <v>195.07799999999997</v>
      </c>
      <c r="DQ51" s="19">
        <f t="shared" si="124"/>
        <v>192.61300000000003</v>
      </c>
      <c r="DR51" s="19">
        <f t="shared" si="124"/>
        <v>191.87500000000003</v>
      </c>
      <c r="DS51" s="19">
        <f t="shared" si="124"/>
        <v>190.863</v>
      </c>
      <c r="DT51" s="19">
        <f t="shared" si="124"/>
        <v>187.00700000000001</v>
      </c>
      <c r="DU51" s="19">
        <f t="shared" si="124"/>
        <v>186.24499999999998</v>
      </c>
      <c r="DV51" s="19">
        <f t="shared" si="124"/>
        <v>185.59799999999998</v>
      </c>
      <c r="DW51" s="19">
        <f t="shared" si="124"/>
        <v>188.33</v>
      </c>
      <c r="DX51" s="19">
        <f t="shared" si="124"/>
        <v>185.58700000000005</v>
      </c>
      <c r="DY51" s="19">
        <f t="shared" si="124"/>
        <v>189.21999999999997</v>
      </c>
      <c r="DZ51" s="19">
        <f t="shared" si="124"/>
        <v>194.50700000000001</v>
      </c>
      <c r="EA51" s="19">
        <f t="shared" si="124"/>
        <v>193.98100000000002</v>
      </c>
      <c r="EB51" s="19">
        <f t="shared" si="124"/>
        <v>196.60000000000002</v>
      </c>
      <c r="EC51" s="19">
        <f t="shared" si="124"/>
        <v>194.31299999999999</v>
      </c>
      <c r="ED51" s="19">
        <f t="shared" ref="ED51:FI51" si="125">ED$25-ED33</f>
        <v>187.20700000000002</v>
      </c>
      <c r="EE51" s="19">
        <f t="shared" si="125"/>
        <v>186.69099999999997</v>
      </c>
      <c r="EF51" s="19">
        <f t="shared" si="125"/>
        <v>188.26</v>
      </c>
      <c r="EG51" s="19">
        <f t="shared" si="125"/>
        <v>188.39</v>
      </c>
      <c r="EH51" s="19">
        <f t="shared" si="125"/>
        <v>186.20399999999998</v>
      </c>
      <c r="EI51" s="19">
        <f t="shared" si="125"/>
        <v>186.73399999999998</v>
      </c>
      <c r="EJ51" s="19">
        <f t="shared" si="125"/>
        <v>185.72499999999999</v>
      </c>
      <c r="EK51" s="19">
        <f t="shared" si="125"/>
        <v>184.19499999999999</v>
      </c>
      <c r="EL51" s="19">
        <f t="shared" si="125"/>
        <v>186.84899999999999</v>
      </c>
      <c r="EM51" s="19">
        <f t="shared" si="125"/>
        <v>186.53100000000001</v>
      </c>
      <c r="EN51" s="19">
        <f t="shared" si="125"/>
        <v>187.49400000000003</v>
      </c>
      <c r="EO51" s="19">
        <f t="shared" si="125"/>
        <v>184.84299999999996</v>
      </c>
      <c r="EP51" s="19">
        <f t="shared" si="125"/>
        <v>189.089</v>
      </c>
      <c r="EQ51" s="19">
        <f t="shared" si="125"/>
        <v>187.00600000000003</v>
      </c>
      <c r="ER51" s="19">
        <f t="shared" si="125"/>
        <v>189.27299999999997</v>
      </c>
      <c r="ES51" s="19">
        <f t="shared" si="125"/>
        <v>190.03200000000004</v>
      </c>
      <c r="ET51" s="19">
        <f t="shared" si="125"/>
        <v>188.25400000000002</v>
      </c>
      <c r="EU51" s="19">
        <f t="shared" si="125"/>
        <v>188.505</v>
      </c>
      <c r="EV51" s="19">
        <f t="shared" si="125"/>
        <v>194.672</v>
      </c>
      <c r="EW51" s="19">
        <f t="shared" si="125"/>
        <v>190.30600000000004</v>
      </c>
      <c r="EX51" s="19">
        <f t="shared" si="125"/>
        <v>195.24800000000002</v>
      </c>
      <c r="EY51" s="19">
        <f t="shared" si="125"/>
        <v>193.35899999999998</v>
      </c>
      <c r="EZ51" s="19">
        <f t="shared" si="125"/>
        <v>192.79600000000002</v>
      </c>
      <c r="FA51" s="19">
        <f t="shared" si="125"/>
        <v>195.78500000000003</v>
      </c>
      <c r="FB51" s="19">
        <f t="shared" si="125"/>
        <v>194.40100000000001</v>
      </c>
      <c r="FC51" s="19">
        <f t="shared" si="125"/>
        <v>198.15999999999997</v>
      </c>
      <c r="FD51" s="19">
        <f t="shared" si="125"/>
        <v>196.25199999999998</v>
      </c>
      <c r="FE51" s="19">
        <f t="shared" si="125"/>
        <v>198.14200000000002</v>
      </c>
      <c r="FF51" s="19">
        <f t="shared" si="125"/>
        <v>198.59199999999998</v>
      </c>
      <c r="FG51" s="19">
        <f t="shared" si="125"/>
        <v>198.37600000000003</v>
      </c>
      <c r="FH51" s="19">
        <f t="shared" si="125"/>
        <v>199.18100000000004</v>
      </c>
      <c r="FI51" s="19">
        <f t="shared" si="125"/>
        <v>199.93300000000002</v>
      </c>
      <c r="FJ51" s="19">
        <f t="shared" ref="FJ51:FW51" si="126">FJ$25-FJ33</f>
        <v>193.29500000000002</v>
      </c>
      <c r="FK51" s="19">
        <f t="shared" si="126"/>
        <v>191.453</v>
      </c>
      <c r="FL51" s="19">
        <f t="shared" si="126"/>
        <v>193.01300000000001</v>
      </c>
      <c r="FM51" s="19">
        <f t="shared" si="126"/>
        <v>198.26100000000002</v>
      </c>
      <c r="FN51" s="19">
        <f t="shared" si="126"/>
        <v>193.227</v>
      </c>
      <c r="FO51" s="19">
        <f t="shared" si="126"/>
        <v>192.238</v>
      </c>
      <c r="FP51" s="19">
        <f t="shared" si="126"/>
        <v>190.38900000000001</v>
      </c>
      <c r="FQ51" s="19">
        <f t="shared" si="126"/>
        <v>197.63899999999998</v>
      </c>
      <c r="FR51" s="19">
        <f t="shared" si="126"/>
        <v>202.13</v>
      </c>
      <c r="FS51" s="19">
        <f t="shared" si="126"/>
        <v>206.11999999999998</v>
      </c>
      <c r="FT51" s="19">
        <f t="shared" si="126"/>
        <v>203.82400000000001</v>
      </c>
      <c r="FU51" s="19">
        <f t="shared" si="126"/>
        <v>204.77300000000002</v>
      </c>
      <c r="FV51" s="19">
        <f t="shared" si="126"/>
        <v>205.61100000000002</v>
      </c>
      <c r="FW51" s="19">
        <f t="shared" si="126"/>
        <v>209.13799999999998</v>
      </c>
      <c r="FX51" s="19">
        <f t="shared" ref="FX51:II51" si="127">FX$25-FX33</f>
        <v>213.00300000000001</v>
      </c>
      <c r="FY51" s="19">
        <f t="shared" si="127"/>
        <v>214.49200000000002</v>
      </c>
      <c r="FZ51" s="19">
        <f t="shared" si="127"/>
        <v>211.08300000000003</v>
      </c>
      <c r="GA51" s="19">
        <f t="shared" si="127"/>
        <v>210.54599999999999</v>
      </c>
      <c r="GB51" s="19">
        <f t="shared" si="127"/>
        <v>209.29899999999998</v>
      </c>
      <c r="GC51" s="19">
        <f t="shared" si="127"/>
        <v>210.98700000000002</v>
      </c>
      <c r="GD51" s="19">
        <f t="shared" si="127"/>
        <v>203.202</v>
      </c>
      <c r="GE51" s="19">
        <f t="shared" si="127"/>
        <v>204.12900000000002</v>
      </c>
      <c r="GF51" s="19">
        <f t="shared" si="127"/>
        <v>204.13800000000001</v>
      </c>
      <c r="GG51" s="19">
        <f t="shared" si="127"/>
        <v>201.227</v>
      </c>
      <c r="GH51" s="19">
        <f t="shared" si="127"/>
        <v>201.43300000000002</v>
      </c>
      <c r="GI51" s="19">
        <f t="shared" si="127"/>
        <v>203.61</v>
      </c>
      <c r="GJ51" s="19">
        <f t="shared" si="127"/>
        <v>207.48999999999998</v>
      </c>
      <c r="GK51" s="19">
        <f t="shared" si="127"/>
        <v>204.96900000000002</v>
      </c>
      <c r="GL51" s="19">
        <f t="shared" si="127"/>
        <v>202.56199999999998</v>
      </c>
      <c r="GM51" s="19">
        <f t="shared" si="127"/>
        <v>205.57500000000002</v>
      </c>
      <c r="GN51" s="19">
        <f t="shared" si="127"/>
        <v>204.15899999999999</v>
      </c>
      <c r="GO51" s="19">
        <f t="shared" si="127"/>
        <v>207.62399999999997</v>
      </c>
      <c r="GP51" s="19">
        <f t="shared" si="127"/>
        <v>205.60499999999999</v>
      </c>
      <c r="GQ51" s="19">
        <f t="shared" si="127"/>
        <v>205.20500000000001</v>
      </c>
      <c r="GR51" s="19">
        <f t="shared" si="127"/>
        <v>203.31300000000002</v>
      </c>
      <c r="GS51" s="19">
        <f t="shared" si="127"/>
        <v>201.40699999999998</v>
      </c>
      <c r="GT51" s="19">
        <f t="shared" si="127"/>
        <v>208.58999999999997</v>
      </c>
      <c r="GU51" s="19">
        <f t="shared" si="127"/>
        <v>206.49699999999999</v>
      </c>
      <c r="GV51" s="19">
        <f t="shared" si="127"/>
        <v>205.72600000000003</v>
      </c>
      <c r="GW51" s="19">
        <f t="shared" si="127"/>
        <v>198.78599999999997</v>
      </c>
      <c r="GX51" s="19">
        <f t="shared" si="127"/>
        <v>202.57500000000002</v>
      </c>
      <c r="GY51" s="19">
        <f t="shared" si="127"/>
        <v>210.26900000000001</v>
      </c>
      <c r="GZ51" s="19">
        <f t="shared" si="127"/>
        <v>216.03699999999998</v>
      </c>
      <c r="HA51" s="19">
        <f t="shared" si="127"/>
        <v>210.30300000000003</v>
      </c>
      <c r="HB51" s="19">
        <f t="shared" si="127"/>
        <v>226.673</v>
      </c>
      <c r="HC51" s="19">
        <f t="shared" si="127"/>
        <v>206.37400000000002</v>
      </c>
      <c r="HD51" s="19">
        <f t="shared" si="127"/>
        <v>211.95500000000001</v>
      </c>
      <c r="HE51" s="19">
        <f t="shared" si="127"/>
        <v>215.47300000000001</v>
      </c>
      <c r="HF51" s="19">
        <f t="shared" si="127"/>
        <v>217.74100000000001</v>
      </c>
      <c r="HG51" s="19">
        <f t="shared" si="127"/>
        <v>215.40800000000002</v>
      </c>
      <c r="HH51" s="19">
        <f t="shared" si="127"/>
        <v>218.041</v>
      </c>
      <c r="HI51" s="19">
        <f t="shared" si="127"/>
        <v>220.17500000000001</v>
      </c>
      <c r="HJ51" s="19">
        <f t="shared" si="127"/>
        <v>220.49700000000001</v>
      </c>
      <c r="HK51" s="19">
        <f t="shared" si="127"/>
        <v>219.70400000000001</v>
      </c>
      <c r="HL51" s="19">
        <f t="shared" si="127"/>
        <v>222.42400000000001</v>
      </c>
      <c r="HM51" s="19">
        <f t="shared" si="127"/>
        <v>225.89699999999999</v>
      </c>
      <c r="HN51" s="19">
        <f t="shared" si="127"/>
        <v>221.68200000000002</v>
      </c>
      <c r="HO51" s="19">
        <f t="shared" si="127"/>
        <v>218.14</v>
      </c>
      <c r="HP51" s="19">
        <f t="shared" si="127"/>
        <v>221.16800000000001</v>
      </c>
      <c r="HQ51" s="19">
        <f t="shared" si="127"/>
        <v>220.15300000000002</v>
      </c>
      <c r="HR51" s="19">
        <f t="shared" si="127"/>
        <v>219.983</v>
      </c>
      <c r="HS51" s="19">
        <f t="shared" si="127"/>
        <v>222.96799999999999</v>
      </c>
      <c r="HT51" s="19">
        <f t="shared" si="127"/>
        <v>220.4</v>
      </c>
      <c r="HU51" s="19">
        <f t="shared" si="127"/>
        <v>222.80799999999999</v>
      </c>
      <c r="HV51" s="19">
        <f t="shared" si="127"/>
        <v>225.48600000000002</v>
      </c>
      <c r="HW51" s="19">
        <f t="shared" si="127"/>
        <v>226.87400000000002</v>
      </c>
      <c r="HX51" s="19">
        <f t="shared" si="127"/>
        <v>215.67500000000001</v>
      </c>
      <c r="HY51" s="19">
        <f t="shared" si="127"/>
        <v>213.30299999999997</v>
      </c>
      <c r="HZ51" s="19">
        <f t="shared" si="127"/>
        <v>218.03000000000003</v>
      </c>
      <c r="IA51" s="19">
        <f t="shared" si="127"/>
        <v>223.392</v>
      </c>
      <c r="IB51" s="19">
        <f t="shared" si="127"/>
        <v>220.97800000000001</v>
      </c>
      <c r="IC51" s="19">
        <f t="shared" si="127"/>
        <v>214.19199999999998</v>
      </c>
      <c r="ID51" s="19">
        <f t="shared" si="127"/>
        <v>209.846</v>
      </c>
      <c r="IE51" s="19">
        <f t="shared" si="127"/>
        <v>219.70699999999999</v>
      </c>
      <c r="IF51" s="19">
        <f t="shared" si="127"/>
        <v>215.33500000000004</v>
      </c>
      <c r="IG51" s="19">
        <f t="shared" si="127"/>
        <v>211.23999999999998</v>
      </c>
      <c r="IH51" s="19">
        <f t="shared" si="127"/>
        <v>208.36200000000002</v>
      </c>
      <c r="II51" s="19">
        <f t="shared" si="127"/>
        <v>217.565</v>
      </c>
      <c r="IJ51" s="19">
        <f t="shared" ref="IJ51:IZ51" si="128">IJ$25-IJ33</f>
        <v>217.6</v>
      </c>
      <c r="IK51" s="19">
        <f t="shared" si="128"/>
        <v>212.75899999999999</v>
      </c>
      <c r="IL51" s="19">
        <f t="shared" si="128"/>
        <v>211.786</v>
      </c>
      <c r="IM51" s="19">
        <f t="shared" si="128"/>
        <v>200.78399999999999</v>
      </c>
      <c r="IN51" s="19">
        <f t="shared" si="128"/>
        <v>197.017</v>
      </c>
      <c r="IO51" s="19">
        <f t="shared" si="128"/>
        <v>193.33699999999996</v>
      </c>
      <c r="IP51" s="19">
        <f t="shared" si="128"/>
        <v>186.03199999999998</v>
      </c>
      <c r="IQ51" s="19">
        <f t="shared" si="128"/>
        <v>190.38499999999999</v>
      </c>
      <c r="IR51" s="19">
        <f t="shared" si="128"/>
        <v>193.49700000000001</v>
      </c>
      <c r="IS51" s="19">
        <f t="shared" si="128"/>
        <v>191.13300000000001</v>
      </c>
      <c r="IT51" s="19">
        <f t="shared" si="128"/>
        <v>185.75199999999998</v>
      </c>
      <c r="IU51" s="19">
        <f t="shared" si="128"/>
        <v>188.458</v>
      </c>
      <c r="IV51" s="19">
        <f t="shared" si="128"/>
        <v>187.54300000000001</v>
      </c>
      <c r="IW51" s="19">
        <f t="shared" si="128"/>
        <v>180.977</v>
      </c>
      <c r="IX51" s="19">
        <f t="shared" si="128"/>
        <v>181.62899999999999</v>
      </c>
      <c r="IY51" s="19">
        <f t="shared" si="128"/>
        <v>187.50099999999998</v>
      </c>
      <c r="IZ51" s="19">
        <f t="shared" si="128"/>
        <v>193.56200000000001</v>
      </c>
      <c r="JA51" s="19">
        <f>JA$25-JA33</f>
        <v>189.02099999999999</v>
      </c>
      <c r="JB51" s="19">
        <f t="shared" ref="JB51:JR51" si="129">JB$25-JB33</f>
        <v>183.83499999999998</v>
      </c>
      <c r="JC51" s="19">
        <f t="shared" si="129"/>
        <v>183.40599999999998</v>
      </c>
      <c r="JD51" s="19">
        <f t="shared" si="129"/>
        <v>184.61399999999998</v>
      </c>
      <c r="JE51" s="19">
        <f t="shared" si="129"/>
        <v>189.11399999999998</v>
      </c>
      <c r="JF51" s="19">
        <f t="shared" si="129"/>
        <v>188.48600000000002</v>
      </c>
      <c r="JG51" s="19">
        <f t="shared" si="129"/>
        <v>195.35300000000004</v>
      </c>
      <c r="JH51" s="19">
        <f t="shared" si="129"/>
        <v>197.06200000000001</v>
      </c>
      <c r="JI51" s="19">
        <f t="shared" si="129"/>
        <v>195.93600000000004</v>
      </c>
      <c r="JJ51" s="19">
        <f t="shared" si="129"/>
        <v>194.81399999999999</v>
      </c>
      <c r="JK51" s="19">
        <f t="shared" si="129"/>
        <v>186.96699999999998</v>
      </c>
      <c r="JL51" s="19">
        <f t="shared" si="129"/>
        <v>183.97400000000002</v>
      </c>
      <c r="JM51" s="19">
        <f t="shared" si="129"/>
        <v>188.85599999999999</v>
      </c>
      <c r="JN51" s="19">
        <f t="shared" si="129"/>
        <v>187.98399999999998</v>
      </c>
      <c r="JO51" s="19">
        <f t="shared" si="129"/>
        <v>188.20599999999999</v>
      </c>
      <c r="JP51" s="19">
        <f t="shared" si="129"/>
        <v>194.17400000000001</v>
      </c>
      <c r="JQ51" s="19">
        <f t="shared" si="129"/>
        <v>206.52100000000002</v>
      </c>
      <c r="JR51" s="19">
        <f t="shared" si="129"/>
        <v>208.52800000000002</v>
      </c>
      <c r="JS51" s="19">
        <f t="shared" ref="JS51:MD51" si="130">JS$25-JS33</f>
        <v>208.31100000000001</v>
      </c>
      <c r="JT51" s="19">
        <f t="shared" si="130"/>
        <v>206.66599999999997</v>
      </c>
      <c r="JU51" s="19">
        <f t="shared" si="130"/>
        <v>201.00700000000003</v>
      </c>
      <c r="JV51" s="19">
        <f t="shared" si="130"/>
        <v>193.22700000000003</v>
      </c>
      <c r="JW51" s="19">
        <f t="shared" si="130"/>
        <v>181.86100000000002</v>
      </c>
      <c r="JX51" s="19">
        <f t="shared" si="130"/>
        <v>181.33</v>
      </c>
      <c r="JY51" s="19">
        <f t="shared" si="130"/>
        <v>186.18500000000003</v>
      </c>
      <c r="JZ51" s="19">
        <f t="shared" si="130"/>
        <v>181.24800000000002</v>
      </c>
      <c r="KA51" s="19">
        <f t="shared" si="130"/>
        <v>181.79600000000002</v>
      </c>
      <c r="KB51" s="19">
        <f t="shared" si="130"/>
        <v>171.75800000000004</v>
      </c>
      <c r="KC51" s="19">
        <f t="shared" si="130"/>
        <v>170.69100000000003</v>
      </c>
      <c r="KD51" s="19">
        <f t="shared" si="130"/>
        <v>172.30599999999998</v>
      </c>
      <c r="KE51" s="19">
        <f t="shared" si="130"/>
        <v>178.63299999999998</v>
      </c>
      <c r="KF51" s="19">
        <f t="shared" si="130"/>
        <v>181.22899999999998</v>
      </c>
      <c r="KG51" s="19">
        <f t="shared" si="130"/>
        <v>182.922</v>
      </c>
      <c r="KH51" s="19">
        <f t="shared" si="130"/>
        <v>181.291</v>
      </c>
      <c r="KI51" s="19">
        <f t="shared" si="130"/>
        <v>180.25799999999998</v>
      </c>
      <c r="KJ51" s="19">
        <f t="shared" si="130"/>
        <v>174.18200000000002</v>
      </c>
      <c r="KK51" s="19">
        <f t="shared" si="130"/>
        <v>158.11399999999998</v>
      </c>
      <c r="KL51" s="19">
        <f t="shared" si="130"/>
        <v>155.78700000000001</v>
      </c>
      <c r="KM51" s="19">
        <f t="shared" si="130"/>
        <v>157.53199999999998</v>
      </c>
      <c r="KN51" s="19">
        <f t="shared" si="130"/>
        <v>151.28200000000001</v>
      </c>
      <c r="KO51" s="19">
        <f t="shared" si="130"/>
        <v>152.595</v>
      </c>
      <c r="KP51" s="19">
        <f t="shared" si="130"/>
        <v>168.16</v>
      </c>
      <c r="KQ51" s="19">
        <f t="shared" si="130"/>
        <v>173.136</v>
      </c>
      <c r="KR51" s="19">
        <f t="shared" si="130"/>
        <v>172.459</v>
      </c>
      <c r="KS51" s="19">
        <f t="shared" si="130"/>
        <v>176.52000000000004</v>
      </c>
      <c r="KT51" s="19">
        <f t="shared" si="130"/>
        <v>173.87700000000004</v>
      </c>
      <c r="KU51" s="19">
        <f t="shared" si="130"/>
        <v>173.429</v>
      </c>
      <c r="KV51" s="19">
        <f t="shared" si="130"/>
        <v>173.37899999999996</v>
      </c>
      <c r="KW51" s="19">
        <f t="shared" si="130"/>
        <v>159.6</v>
      </c>
      <c r="KX51" s="19">
        <f t="shared" si="130"/>
        <v>173.52399999999997</v>
      </c>
      <c r="KY51" s="19">
        <f t="shared" si="130"/>
        <v>169.73600000000002</v>
      </c>
      <c r="KZ51" s="19">
        <f t="shared" si="130"/>
        <v>169.81599999999997</v>
      </c>
      <c r="LA51" s="19">
        <f t="shared" si="130"/>
        <v>165.881</v>
      </c>
      <c r="LB51" s="19">
        <f t="shared" si="130"/>
        <v>171.67299999999997</v>
      </c>
      <c r="LC51" s="19">
        <f t="shared" si="130"/>
        <v>175.17899999999997</v>
      </c>
      <c r="LD51" s="19">
        <f t="shared" si="130"/>
        <v>170.94399999999999</v>
      </c>
      <c r="LE51" s="19">
        <f t="shared" si="130"/>
        <v>161.12499999999997</v>
      </c>
      <c r="LF51" s="19">
        <f t="shared" si="130"/>
        <v>159.33499999999998</v>
      </c>
      <c r="LG51" s="19">
        <f t="shared" si="130"/>
        <v>155.249</v>
      </c>
      <c r="LH51" s="19">
        <f t="shared" si="130"/>
        <v>154.471</v>
      </c>
      <c r="LI51" s="19">
        <f t="shared" si="130"/>
        <v>159.49800000000002</v>
      </c>
      <c r="LJ51" s="19">
        <f t="shared" si="130"/>
        <v>160.86699999999999</v>
      </c>
      <c r="LK51" s="19">
        <f t="shared" si="130"/>
        <v>159.78900000000002</v>
      </c>
      <c r="LL51" s="19">
        <f t="shared" si="130"/>
        <v>163.14400000000003</v>
      </c>
      <c r="LM51" s="19">
        <f t="shared" si="130"/>
        <v>164.26299999999998</v>
      </c>
      <c r="LN51" s="19">
        <f t="shared" si="130"/>
        <v>160.90200000000002</v>
      </c>
      <c r="LO51" s="19">
        <f t="shared" si="130"/>
        <v>159.84399999999999</v>
      </c>
      <c r="LP51" s="19">
        <f t="shared" si="130"/>
        <v>163.33699999999999</v>
      </c>
      <c r="LQ51" s="19">
        <f t="shared" si="130"/>
        <v>151.67299999999997</v>
      </c>
      <c r="LR51" s="19">
        <f t="shared" si="130"/>
        <v>146.59200000000001</v>
      </c>
      <c r="LS51" s="19">
        <f t="shared" si="130"/>
        <v>151.39000000000001</v>
      </c>
      <c r="LT51" s="19">
        <f t="shared" si="130"/>
        <v>147.54300000000001</v>
      </c>
      <c r="LU51" s="19">
        <f t="shared" si="130"/>
        <v>147.20000000000002</v>
      </c>
      <c r="LV51" s="19">
        <f t="shared" si="130"/>
        <v>160.035</v>
      </c>
      <c r="LW51" s="19">
        <f t="shared" si="130"/>
        <v>160.023</v>
      </c>
      <c r="LX51" s="19">
        <f t="shared" si="130"/>
        <v>151.49600000000001</v>
      </c>
      <c r="LY51" s="19">
        <f t="shared" si="130"/>
        <v>156.53299999999999</v>
      </c>
      <c r="LZ51" s="19">
        <f t="shared" si="130"/>
        <v>153.43799999999999</v>
      </c>
      <c r="MA51" s="19">
        <f t="shared" si="130"/>
        <v>145.517</v>
      </c>
      <c r="MB51" s="19">
        <f t="shared" si="130"/>
        <v>141.44599999999997</v>
      </c>
      <c r="MC51" s="19">
        <f t="shared" si="130"/>
        <v>137.97299999999998</v>
      </c>
      <c r="MD51" s="19">
        <f t="shared" si="130"/>
        <v>134.41399999999996</v>
      </c>
      <c r="ME51" s="19">
        <f t="shared" ref="ME51:NY51" si="131">ME$25-ME33</f>
        <v>128.58500000000001</v>
      </c>
      <c r="MF51" s="19">
        <f t="shared" si="131"/>
        <v>126.59199999999998</v>
      </c>
      <c r="MG51" s="19">
        <f t="shared" si="131"/>
        <v>126.089</v>
      </c>
      <c r="MH51" s="19">
        <f t="shared" si="131"/>
        <v>124.06500000000003</v>
      </c>
      <c r="MI51" s="19">
        <f t="shared" si="131"/>
        <v>130.411</v>
      </c>
      <c r="MJ51" s="19">
        <f t="shared" si="131"/>
        <v>137.72299999999998</v>
      </c>
      <c r="MK51" s="19">
        <f t="shared" si="131"/>
        <v>124.66999999999996</v>
      </c>
      <c r="ML51" s="19">
        <f t="shared" si="131"/>
        <v>111.68499999999995</v>
      </c>
      <c r="MM51" s="19">
        <f t="shared" si="131"/>
        <v>106.42500000000001</v>
      </c>
      <c r="MN51" s="19">
        <f t="shared" si="131"/>
        <v>103.56900000000002</v>
      </c>
      <c r="MO51" s="19">
        <f t="shared" si="131"/>
        <v>108.32600000000002</v>
      </c>
      <c r="MP51" s="19">
        <f t="shared" si="131"/>
        <v>107.553</v>
      </c>
      <c r="MQ51" s="19">
        <f t="shared" si="131"/>
        <v>106.15100000000001</v>
      </c>
      <c r="MR51" s="19">
        <f t="shared" si="131"/>
        <v>104.899</v>
      </c>
      <c r="MS51" s="19">
        <f t="shared" si="131"/>
        <v>105.84100000000001</v>
      </c>
      <c r="MT51" s="19">
        <f t="shared" si="131"/>
        <v>104.58300000000003</v>
      </c>
      <c r="MU51" s="19">
        <f t="shared" si="131"/>
        <v>91.88</v>
      </c>
      <c r="MV51" s="19">
        <f t="shared" si="131"/>
        <v>82.675000000000011</v>
      </c>
      <c r="MW51" s="19">
        <f t="shared" si="131"/>
        <v>89.091999999999985</v>
      </c>
      <c r="MX51" s="19">
        <f t="shared" si="131"/>
        <v>90.79000000000002</v>
      </c>
      <c r="MY51" s="19">
        <f t="shared" si="131"/>
        <v>91.996999999999957</v>
      </c>
      <c r="MZ51" s="19">
        <f t="shared" si="131"/>
        <v>89.213000000000022</v>
      </c>
      <c r="NA51" s="19">
        <f t="shared" si="131"/>
        <v>90.939000000000021</v>
      </c>
      <c r="NB51" s="19">
        <f t="shared" si="131"/>
        <v>88.93</v>
      </c>
      <c r="NC51" s="19">
        <f t="shared" si="131"/>
        <v>92.22199999999998</v>
      </c>
      <c r="ND51" s="19">
        <f t="shared" si="131"/>
        <v>85.786999999999978</v>
      </c>
      <c r="NE51" s="19">
        <f t="shared" si="131"/>
        <v>87.927999999999997</v>
      </c>
      <c r="NF51" s="19">
        <f t="shared" si="131"/>
        <v>86.946000000000026</v>
      </c>
      <c r="NG51" s="19">
        <f t="shared" si="131"/>
        <v>89.151999999999987</v>
      </c>
      <c r="NH51" s="19">
        <f t="shared" si="131"/>
        <v>89.978999999999985</v>
      </c>
      <c r="NI51" s="19">
        <f t="shared" si="131"/>
        <v>89.182000000000016</v>
      </c>
      <c r="NJ51" s="19">
        <f t="shared" si="131"/>
        <v>90.047000000000025</v>
      </c>
      <c r="NK51" s="19">
        <f t="shared" si="131"/>
        <v>90.921000000000049</v>
      </c>
      <c r="NL51" s="19">
        <f t="shared" si="131"/>
        <v>89.150000000000034</v>
      </c>
      <c r="NM51" s="19">
        <f t="shared" si="131"/>
        <v>88.843999999999994</v>
      </c>
      <c r="NN51" s="19">
        <f t="shared" si="131"/>
        <v>90.671000000000049</v>
      </c>
      <c r="NO51" s="19">
        <f t="shared" si="131"/>
        <v>91.94</v>
      </c>
      <c r="NP51" s="19">
        <f t="shared" si="131"/>
        <v>88.26600000000002</v>
      </c>
      <c r="NQ51" s="19">
        <f t="shared" si="131"/>
        <v>96.619000000000028</v>
      </c>
      <c r="NR51" s="19">
        <f t="shared" si="131"/>
        <v>89.392000000000053</v>
      </c>
      <c r="NS51" s="19">
        <f t="shared" si="131"/>
        <v>92.076000000000022</v>
      </c>
      <c r="NT51" s="19">
        <f t="shared" si="131"/>
        <v>70.994000000000028</v>
      </c>
      <c r="NU51" s="19">
        <f t="shared" si="131"/>
        <v>68.45599999999996</v>
      </c>
      <c r="NV51" s="19">
        <f t="shared" si="131"/>
        <v>61.763000000000034</v>
      </c>
      <c r="NW51" s="19">
        <f t="shared" si="131"/>
        <v>60.62700000000001</v>
      </c>
      <c r="NX51" s="19">
        <f t="shared" si="131"/>
        <v>72.538999999999987</v>
      </c>
      <c r="NY51" s="19">
        <f t="shared" si="131"/>
        <v>81.110000000000014</v>
      </c>
      <c r="NZ51" s="19">
        <f t="shared" ref="NZ51:OP51" si="132">NZ$25-NZ33</f>
        <v>79.468000000000018</v>
      </c>
      <c r="OA51" s="19">
        <f t="shared" si="132"/>
        <v>78.477999999999952</v>
      </c>
      <c r="OB51" s="19">
        <f t="shared" si="132"/>
        <v>80.300000000000011</v>
      </c>
      <c r="OC51" s="19">
        <f t="shared" si="132"/>
        <v>79.596000000000004</v>
      </c>
      <c r="OD51" s="19">
        <f t="shared" si="132"/>
        <v>85.355999999999995</v>
      </c>
      <c r="OE51" s="19">
        <f t="shared" si="132"/>
        <v>84.175000000000011</v>
      </c>
      <c r="OF51" s="19">
        <f t="shared" si="132"/>
        <v>87.309000000000026</v>
      </c>
      <c r="OG51" s="19">
        <f t="shared" si="132"/>
        <v>87.257000000000005</v>
      </c>
      <c r="OH51" s="19">
        <f t="shared" si="132"/>
        <v>88.872000000000014</v>
      </c>
      <c r="OI51" s="19">
        <f t="shared" si="132"/>
        <v>93.572999999999979</v>
      </c>
      <c r="OJ51" s="19">
        <f t="shared" si="132"/>
        <v>77.795000000000016</v>
      </c>
      <c r="OK51" s="19">
        <f t="shared" si="132"/>
        <v>65.938999999999965</v>
      </c>
      <c r="OL51" s="19">
        <f t="shared" si="132"/>
        <v>62.538999999999987</v>
      </c>
      <c r="OM51" s="19">
        <f t="shared" si="132"/>
        <v>67.876000000000033</v>
      </c>
      <c r="ON51" s="19">
        <f t="shared" si="132"/>
        <v>71.63900000000001</v>
      </c>
      <c r="OO51" s="19">
        <f t="shared" si="132"/>
        <v>78.199999999999989</v>
      </c>
      <c r="OP51" s="19">
        <f t="shared" si="132"/>
        <v>95.487000000000023</v>
      </c>
      <c r="OQ51" s="19">
        <f t="shared" ref="OQ51:QK51" si="133">OQ$25-OQ33</f>
        <v>105.16200000000003</v>
      </c>
      <c r="OR51" s="19">
        <f t="shared" si="133"/>
        <v>92.552999999999997</v>
      </c>
      <c r="OS51" s="19">
        <f t="shared" si="133"/>
        <v>99.088000000000022</v>
      </c>
      <c r="OT51" s="19">
        <f t="shared" si="133"/>
        <v>101.62099999999998</v>
      </c>
      <c r="OU51" s="19">
        <f t="shared" si="133"/>
        <v>99.118999999999971</v>
      </c>
      <c r="OV51" s="19">
        <f t="shared" si="133"/>
        <v>99.778999999999996</v>
      </c>
      <c r="OW51" s="19">
        <f t="shared" si="133"/>
        <v>99.18300000000005</v>
      </c>
      <c r="OX51" s="19">
        <f t="shared" si="133"/>
        <v>95.995999999999981</v>
      </c>
      <c r="OY51" s="19">
        <f t="shared" si="133"/>
        <v>92.889999999999986</v>
      </c>
      <c r="OZ51" s="19">
        <f t="shared" si="133"/>
        <v>92.855000000000018</v>
      </c>
      <c r="PA51" s="19">
        <f t="shared" si="133"/>
        <v>101.62900000000002</v>
      </c>
      <c r="PB51" s="19">
        <f t="shared" si="133"/>
        <v>100.76299999999998</v>
      </c>
      <c r="PC51" s="19">
        <f t="shared" si="133"/>
        <v>102.89499999999998</v>
      </c>
      <c r="PD51" s="19">
        <f t="shared" si="133"/>
        <v>99.212999999999994</v>
      </c>
      <c r="PE51" s="19">
        <f t="shared" si="133"/>
        <v>99.156000000000034</v>
      </c>
      <c r="PF51" s="19">
        <f t="shared" si="133"/>
        <v>96.947999999999979</v>
      </c>
      <c r="PG51" s="19">
        <f t="shared" si="133"/>
        <v>108.667</v>
      </c>
      <c r="PH51" s="19">
        <f t="shared" si="133"/>
        <v>112.053</v>
      </c>
      <c r="PI51" s="19">
        <f t="shared" si="133"/>
        <v>107.06100000000001</v>
      </c>
      <c r="PJ51" s="19">
        <f t="shared" si="133"/>
        <v>107.203</v>
      </c>
      <c r="PK51" s="19">
        <f t="shared" si="133"/>
        <v>107.26800000000003</v>
      </c>
      <c r="PL51" s="19">
        <f t="shared" si="133"/>
        <v>112.19800000000001</v>
      </c>
      <c r="PM51" s="19">
        <f t="shared" si="133"/>
        <v>113.38600000000002</v>
      </c>
      <c r="PN51" s="19">
        <f t="shared" si="133"/>
        <v>112.04000000000002</v>
      </c>
      <c r="PO51" s="19">
        <f t="shared" si="133"/>
        <v>111.68799999999999</v>
      </c>
      <c r="PP51" s="19">
        <f t="shared" si="133"/>
        <v>100.435</v>
      </c>
      <c r="PQ51" s="19">
        <f t="shared" si="133"/>
        <v>102.84199999999998</v>
      </c>
      <c r="PR51" s="19">
        <f t="shared" si="133"/>
        <v>107.172</v>
      </c>
      <c r="PS51" s="19">
        <f t="shared" si="133"/>
        <v>107.62000000000003</v>
      </c>
      <c r="PT51" s="19">
        <f t="shared" si="133"/>
        <v>116.69899999999998</v>
      </c>
      <c r="PU51" s="19">
        <f t="shared" si="133"/>
        <v>115.74199999999999</v>
      </c>
      <c r="PV51" s="19">
        <f t="shared" si="133"/>
        <v>116.08300000000003</v>
      </c>
      <c r="PW51" s="19">
        <f t="shared" si="133"/>
        <v>119.70800000000003</v>
      </c>
      <c r="PX51" s="19">
        <f t="shared" si="133"/>
        <v>118.49299999999999</v>
      </c>
      <c r="PY51" s="19">
        <f t="shared" si="133"/>
        <v>116.10599999999997</v>
      </c>
      <c r="PZ51" s="19">
        <f t="shared" si="133"/>
        <v>118.72099999999998</v>
      </c>
      <c r="QA51" s="19">
        <f t="shared" si="133"/>
        <v>120.43</v>
      </c>
      <c r="QB51" s="19">
        <f t="shared" si="133"/>
        <v>120.33100000000002</v>
      </c>
      <c r="QC51" s="19">
        <f t="shared" si="133"/>
        <v>130.82999999999998</v>
      </c>
      <c r="QD51" s="19">
        <f t="shared" si="133"/>
        <v>132.51000000000002</v>
      </c>
      <c r="QE51" s="19">
        <f t="shared" si="133"/>
        <v>132.35499999999996</v>
      </c>
      <c r="QF51" s="19">
        <f t="shared" si="133"/>
        <v>128.65600000000003</v>
      </c>
      <c r="QG51" s="19">
        <f t="shared" si="133"/>
        <v>130.44</v>
      </c>
      <c r="QH51" s="19">
        <f t="shared" si="133"/>
        <v>131.05400000000003</v>
      </c>
      <c r="QI51" s="19">
        <f t="shared" si="133"/>
        <v>132.36799999999999</v>
      </c>
      <c r="QJ51" s="19">
        <f t="shared" si="133"/>
        <v>132.98599999999999</v>
      </c>
      <c r="QK51" s="19">
        <f t="shared" si="133"/>
        <v>135.65200000000002</v>
      </c>
      <c r="QL51" s="19">
        <f t="shared" ref="QL51:RQ51" si="134">QL$25-QL33</f>
        <v>134.876</v>
      </c>
      <c r="QM51" s="19">
        <f t="shared" si="134"/>
        <v>133.89799999999997</v>
      </c>
      <c r="QN51" s="19">
        <f t="shared" si="134"/>
        <v>130.57300000000001</v>
      </c>
      <c r="QO51" s="19">
        <f t="shared" si="134"/>
        <v>131.96899999999999</v>
      </c>
      <c r="QP51" s="19">
        <f t="shared" si="134"/>
        <v>133.143</v>
      </c>
      <c r="QQ51" s="19">
        <f t="shared" si="134"/>
        <v>132.214</v>
      </c>
      <c r="QR51" s="19">
        <f t="shared" si="134"/>
        <v>130.84399999999999</v>
      </c>
      <c r="QS51" s="19">
        <f t="shared" si="134"/>
        <v>132.42599999999999</v>
      </c>
      <c r="QT51" s="19">
        <f t="shared" si="134"/>
        <v>134.20500000000001</v>
      </c>
      <c r="QU51" s="19">
        <f t="shared" si="134"/>
        <v>136.03199999999998</v>
      </c>
      <c r="QV51" s="19">
        <f t="shared" si="134"/>
        <v>135.596</v>
      </c>
      <c r="QW51" s="19">
        <f t="shared" si="134"/>
        <v>133.07800000000003</v>
      </c>
      <c r="QX51" s="19">
        <f t="shared" si="134"/>
        <v>132.124</v>
      </c>
      <c r="QY51" s="19">
        <f t="shared" si="134"/>
        <v>131.32200000000003</v>
      </c>
      <c r="QZ51" s="19">
        <f t="shared" si="134"/>
        <v>125.876</v>
      </c>
      <c r="RA51" s="19">
        <f t="shared" si="134"/>
        <v>119.68999999999997</v>
      </c>
      <c r="RB51" s="19">
        <f t="shared" si="134"/>
        <v>119.58799999999999</v>
      </c>
      <c r="RC51" s="19">
        <f t="shared" si="134"/>
        <v>120.232</v>
      </c>
      <c r="RD51" s="19">
        <f t="shared" si="134"/>
        <v>123.42600000000002</v>
      </c>
      <c r="RE51" s="19">
        <f t="shared" si="134"/>
        <v>125.65899999999999</v>
      </c>
      <c r="RF51" s="19">
        <f t="shared" si="134"/>
        <v>129.36299999999997</v>
      </c>
      <c r="RG51" s="19">
        <f t="shared" si="134"/>
        <v>134.20099999999999</v>
      </c>
      <c r="RH51" s="19">
        <f t="shared" si="134"/>
        <v>134.94199999999998</v>
      </c>
      <c r="RI51" s="19">
        <f t="shared" si="134"/>
        <v>134.14500000000004</v>
      </c>
      <c r="RJ51" s="19">
        <f t="shared" si="134"/>
        <v>138.03200000000001</v>
      </c>
      <c r="RK51" s="19">
        <f t="shared" si="134"/>
        <v>138.72000000000003</v>
      </c>
      <c r="RL51" s="19">
        <f t="shared" si="134"/>
        <v>137.39499999999998</v>
      </c>
      <c r="RM51" s="19">
        <f t="shared" si="134"/>
        <v>135.887</v>
      </c>
      <c r="RN51" s="19">
        <f t="shared" si="134"/>
        <v>135.81799999999998</v>
      </c>
      <c r="RO51" s="19">
        <f t="shared" si="134"/>
        <v>137.52000000000001</v>
      </c>
      <c r="RP51" s="19">
        <f t="shared" si="134"/>
        <v>136.76300000000001</v>
      </c>
      <c r="RQ51" s="19">
        <f t="shared" si="134"/>
        <v>137.87899999999999</v>
      </c>
      <c r="RR51" s="19">
        <f t="shared" ref="RR51:SQ51" si="135">RR$25-RR33</f>
        <v>144.20999999999998</v>
      </c>
      <c r="RS51" s="19">
        <f t="shared" si="135"/>
        <v>146.53399999999999</v>
      </c>
      <c r="RT51" s="19">
        <f t="shared" si="135"/>
        <v>149.07000000000002</v>
      </c>
      <c r="RU51" s="19">
        <f t="shared" si="135"/>
        <v>147.934</v>
      </c>
      <c r="RV51" s="19">
        <f t="shared" si="135"/>
        <v>146.44999999999999</v>
      </c>
      <c r="RW51" s="19">
        <f t="shared" si="135"/>
        <v>149.20900000000003</v>
      </c>
      <c r="RX51" s="19">
        <f t="shared" si="135"/>
        <v>150.11799999999999</v>
      </c>
      <c r="RY51" s="19">
        <f t="shared" si="135"/>
        <v>148.821</v>
      </c>
      <c r="RZ51" s="19">
        <f t="shared" si="135"/>
        <v>148.14500000000001</v>
      </c>
      <c r="SA51" s="19">
        <f t="shared" si="135"/>
        <v>153.53000000000003</v>
      </c>
      <c r="SB51" s="19">
        <f t="shared" si="135"/>
        <v>154.26999999999998</v>
      </c>
      <c r="SC51" s="19">
        <f t="shared" si="135"/>
        <v>153.41499999999999</v>
      </c>
      <c r="SD51" s="19">
        <f t="shared" si="135"/>
        <v>154.99400000000003</v>
      </c>
      <c r="SE51" s="19">
        <f t="shared" si="135"/>
        <v>156.119</v>
      </c>
      <c r="SF51" s="19">
        <f t="shared" si="135"/>
        <v>146.42999999999998</v>
      </c>
      <c r="SG51" s="19">
        <f t="shared" si="135"/>
        <v>145.613</v>
      </c>
      <c r="SH51" s="19">
        <f t="shared" si="135"/>
        <v>143.94000000000003</v>
      </c>
      <c r="SI51" s="19">
        <f t="shared" si="135"/>
        <v>146.02100000000002</v>
      </c>
      <c r="SJ51" s="19">
        <f t="shared" si="135"/>
        <v>150.80500000000004</v>
      </c>
      <c r="SK51" s="19">
        <f t="shared" si="135"/>
        <v>149.73399999999998</v>
      </c>
      <c r="SL51" s="19">
        <f t="shared" si="135"/>
        <v>150.57999999999998</v>
      </c>
      <c r="SM51" s="19">
        <f t="shared" si="135"/>
        <v>147.44299999999998</v>
      </c>
      <c r="SN51" s="19">
        <f t="shared" si="135"/>
        <v>147.44799999999998</v>
      </c>
      <c r="SO51" s="19">
        <f t="shared" si="135"/>
        <v>145.696</v>
      </c>
      <c r="SP51" s="19">
        <f t="shared" si="135"/>
        <v>146.46299999999999</v>
      </c>
      <c r="SQ51" s="19">
        <f t="shared" si="135"/>
        <v>149.39400000000003</v>
      </c>
    </row>
    <row r="52" spans="1:511" x14ac:dyDescent="0.25"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</row>
    <row r="56" spans="1:511" x14ac:dyDescent="0.25">
      <c r="AA56" s="12" t="s">
        <v>1109</v>
      </c>
    </row>
    <row r="58" spans="1:511" x14ac:dyDescent="0.25">
      <c r="AA58" s="21" t="s">
        <v>1106</v>
      </c>
      <c r="AB58" s="12" t="s">
        <v>1107</v>
      </c>
      <c r="AC58" s="22" t="s">
        <v>1101</v>
      </c>
      <c r="AD58" s="22" t="s">
        <v>1102</v>
      </c>
      <c r="AE58" s="22" t="s">
        <v>1103</v>
      </c>
      <c r="AF58" s="22" t="s">
        <v>1104</v>
      </c>
      <c r="AG58" s="22" t="s">
        <v>1105</v>
      </c>
      <c r="AH58" s="22" t="s">
        <v>1108</v>
      </c>
    </row>
    <row r="59" spans="1:511" x14ac:dyDescent="0.25">
      <c r="AA59" s="21" t="str">
        <f t="shared" ref="AA59:AA67" si="136">B25</f>
        <v>VW 3 1/2 PERP nc-30</v>
      </c>
      <c r="AB59" s="29">
        <f t="shared" ref="AB59:AB67" ca="1" si="137">F25</f>
        <v>396.839</v>
      </c>
      <c r="AC59" s="23">
        <f t="shared" ref="AC59:AC67" ca="1" si="138">MIN($F25:$AI25)</f>
        <v>319.91500000000002</v>
      </c>
      <c r="AD59" s="23">
        <f t="shared" ref="AD59:AD67" ca="1" si="139">_xlfn.QUARTILE.EXC($F25:$AI25,1)</f>
        <v>370.20100000000002</v>
      </c>
      <c r="AE59" s="23">
        <f t="shared" ref="AE59:AE67" ca="1" si="140">AVERAGE($F25:$AI25)</f>
        <v>378.55643333333336</v>
      </c>
      <c r="AF59" s="23">
        <f t="shared" ref="AF59:AF67" ca="1" si="141">_xlfn.QUARTILE.EXC($F25:$AI25,3)</f>
        <v>394.55099999999999</v>
      </c>
      <c r="AG59" s="23">
        <f t="shared" ref="AG59:AG67" ca="1" si="142">MAX($F25:$AI25)</f>
        <v>402.81</v>
      </c>
      <c r="AH59" s="26">
        <f ca="1">(AB59-AC59)/(AG59-AC59)-0.5</f>
        <v>0.42796911755835687</v>
      </c>
    </row>
    <row r="60" spans="1:511" x14ac:dyDescent="0.25">
      <c r="AA60" s="21" t="str">
        <f t="shared" si="136"/>
        <v>VW 4 5/8 PERP nc-28</v>
      </c>
      <c r="AB60" s="29">
        <f t="shared" ca="1" si="137"/>
        <v>420.536</v>
      </c>
      <c r="AC60" s="23">
        <f t="shared" ca="1" si="138"/>
        <v>348.66</v>
      </c>
      <c r="AD60" s="23">
        <f t="shared" ca="1" si="139"/>
        <v>399.56549999999999</v>
      </c>
      <c r="AE60" s="23">
        <f t="shared" ca="1" si="140"/>
        <v>412.60503333333338</v>
      </c>
      <c r="AF60" s="23">
        <f t="shared" ca="1" si="141"/>
        <v>428.62450000000001</v>
      </c>
      <c r="AG60" s="23">
        <f t="shared" ca="1" si="142"/>
        <v>452.94200000000001</v>
      </c>
      <c r="AH60" s="26">
        <f t="shared" ref="AH60:AH67" ca="1" si="143">(AB60-AC60)/(AG60-AC60)-0.5</f>
        <v>0.18924646631249864</v>
      </c>
    </row>
    <row r="61" spans="1:511" x14ac:dyDescent="0.25">
      <c r="AA61" s="21" t="str">
        <f t="shared" si="136"/>
        <v>VW 3 7/8 PERP nc-27</v>
      </c>
      <c r="AB61" s="29">
        <f t="shared" ca="1" si="137"/>
        <v>409.697</v>
      </c>
      <c r="AC61" s="23">
        <f t="shared" ca="1" si="138"/>
        <v>332.053</v>
      </c>
      <c r="AD61" s="23">
        <f t="shared" ca="1" si="139"/>
        <v>396.63424999999995</v>
      </c>
      <c r="AE61" s="23">
        <f t="shared" ca="1" si="140"/>
        <v>407.61156666666659</v>
      </c>
      <c r="AF61" s="23">
        <f t="shared" ca="1" si="141"/>
        <v>423.9015</v>
      </c>
      <c r="AG61" s="23">
        <f t="shared" ca="1" si="142"/>
        <v>453.08600000000001</v>
      </c>
      <c r="AH61" s="26">
        <f t="shared" ca="1" si="143"/>
        <v>0.14151099286971314</v>
      </c>
    </row>
    <row r="62" spans="1:511" x14ac:dyDescent="0.25">
      <c r="AA62" s="21" t="str">
        <f t="shared" si="136"/>
        <v>VW 4 5/8 PERP nc-26</v>
      </c>
      <c r="AB62" s="29">
        <f t="shared" ca="1" si="137"/>
        <v>399.74</v>
      </c>
      <c r="AC62" s="23">
        <f t="shared" ca="1" si="138"/>
        <v>306.81900000000002</v>
      </c>
      <c r="AD62" s="23">
        <f t="shared" ca="1" si="139"/>
        <v>375.93399999999997</v>
      </c>
      <c r="AE62" s="23">
        <f t="shared" ca="1" si="140"/>
        <v>388.28106666666662</v>
      </c>
      <c r="AF62" s="23">
        <f t="shared" ca="1" si="141"/>
        <v>406.76400000000001</v>
      </c>
      <c r="AG62" s="23">
        <f t="shared" ca="1" si="142"/>
        <v>427.00599999999997</v>
      </c>
      <c r="AH62" s="26">
        <f t="shared" ca="1" si="143"/>
        <v>0.27313686172381391</v>
      </c>
    </row>
    <row r="63" spans="1:511" x14ac:dyDescent="0.25">
      <c r="AA63" s="21" t="str">
        <f t="shared" si="136"/>
        <v>VW 3 3/8 PERP nc-24</v>
      </c>
      <c r="AB63" s="29">
        <f t="shared" ca="1" si="137"/>
        <v>389.34100000000001</v>
      </c>
      <c r="AC63" s="23">
        <f t="shared" ca="1" si="138"/>
        <v>282.30399999999997</v>
      </c>
      <c r="AD63" s="23">
        <f t="shared" ca="1" si="139"/>
        <v>365.36374999999998</v>
      </c>
      <c r="AE63" s="23">
        <f t="shared" ca="1" si="140"/>
        <v>379.7806666666666</v>
      </c>
      <c r="AF63" s="23">
        <f t="shared" ca="1" si="141"/>
        <v>400.34574999999995</v>
      </c>
      <c r="AG63" s="23">
        <f t="shared" ca="1" si="142"/>
        <v>430.93700000000001</v>
      </c>
      <c r="AH63" s="26">
        <f t="shared" ca="1" si="143"/>
        <v>0.22014290231644396</v>
      </c>
    </row>
    <row r="64" spans="1:511" x14ac:dyDescent="0.25">
      <c r="AA64" s="21" t="str">
        <f t="shared" si="136"/>
        <v>VW 5 1/8 PERP nc-23</v>
      </c>
      <c r="AB64" s="29">
        <f t="shared" ca="1" si="137"/>
        <v>351.25</v>
      </c>
      <c r="AC64" s="23">
        <f t="shared" ca="1" si="138"/>
        <v>246.36500000000001</v>
      </c>
      <c r="AD64" s="23">
        <f t="shared" ca="1" si="139"/>
        <v>324.14375000000001</v>
      </c>
      <c r="AE64" s="23">
        <f t="shared" ca="1" si="140"/>
        <v>338.38579999999996</v>
      </c>
      <c r="AF64" s="23">
        <f t="shared" ca="1" si="141"/>
        <v>355.98824999999999</v>
      </c>
      <c r="AG64" s="23">
        <f t="shared" ca="1" si="142"/>
        <v>388.35599999999999</v>
      </c>
      <c r="AH64" s="26">
        <f t="shared" ca="1" si="143"/>
        <v>0.23867357790282484</v>
      </c>
    </row>
    <row r="65" spans="27:34" x14ac:dyDescent="0.25">
      <c r="AA65" s="21" t="str">
        <f t="shared" si="136"/>
        <v>VW 2.7 PERP nc-22</v>
      </c>
      <c r="AB65" s="29">
        <f t="shared" ca="1" si="137"/>
        <v>380.435</v>
      </c>
      <c r="AC65" s="23">
        <f t="shared" ca="1" si="138"/>
        <v>223.173</v>
      </c>
      <c r="AD65" s="23">
        <f t="shared" ca="1" si="139"/>
        <v>332.06624999999997</v>
      </c>
      <c r="AE65" s="23">
        <f t="shared" ca="1" si="140"/>
        <v>352.13803333333328</v>
      </c>
      <c r="AF65" s="23">
        <f t="shared" ca="1" si="141"/>
        <v>385.49650000000003</v>
      </c>
      <c r="AG65" s="23">
        <f t="shared" ca="1" si="142"/>
        <v>408.09</v>
      </c>
      <c r="AH65" s="26">
        <f t="shared" ca="1" si="143"/>
        <v>0.350446416500376</v>
      </c>
    </row>
    <row r="66" spans="27:34" x14ac:dyDescent="0.25">
      <c r="AA66" s="21" t="str">
        <f t="shared" si="136"/>
        <v>VW 2 1/2 PERP nc-22</v>
      </c>
      <c r="AB66" s="29">
        <f t="shared" ca="1" si="137"/>
        <v>376.38400000000001</v>
      </c>
      <c r="AC66" s="23">
        <f t="shared" ca="1" si="138"/>
        <v>190.495</v>
      </c>
      <c r="AD66" s="23">
        <f t="shared" ca="1" si="139"/>
        <v>317.01324999999997</v>
      </c>
      <c r="AE66" s="23">
        <f t="shared" ca="1" si="140"/>
        <v>340.07333333333338</v>
      </c>
      <c r="AF66" s="23">
        <f t="shared" ca="1" si="141"/>
        <v>380.42475000000002</v>
      </c>
      <c r="AG66" s="23">
        <f t="shared" ca="1" si="142"/>
        <v>399.197</v>
      </c>
      <c r="AH66" s="26">
        <f t="shared" ca="1" si="143"/>
        <v>0.39069103314774178</v>
      </c>
    </row>
    <row r="67" spans="27:34" x14ac:dyDescent="0.25">
      <c r="AA67" s="21" t="str">
        <f t="shared" si="136"/>
        <v>VW 3 3/4 PERP nc-21</v>
      </c>
      <c r="AB67" s="29">
        <f t="shared" ca="1" si="137"/>
        <v>226.06700000000001</v>
      </c>
      <c r="AC67" s="23">
        <f t="shared" ca="1" si="138"/>
        <v>210.542</v>
      </c>
      <c r="AD67" s="23">
        <f t="shared" ca="1" si="139"/>
        <v>239.05674999999999</v>
      </c>
      <c r="AE67" s="23">
        <f t="shared" ca="1" si="140"/>
        <v>318.07996666666662</v>
      </c>
      <c r="AF67" s="23">
        <f t="shared" ca="1" si="141"/>
        <v>439.21899999999999</v>
      </c>
      <c r="AG67" s="23">
        <f t="shared" ca="1" si="142"/>
        <v>523.58100000000002</v>
      </c>
      <c r="AH67" s="26">
        <f t="shared" ca="1" si="143"/>
        <v>-0.45040554052370468</v>
      </c>
    </row>
    <row r="68" spans="27:34" x14ac:dyDescent="0.25">
      <c r="AA68" s="21"/>
    </row>
    <row r="70" spans="27:34" x14ac:dyDescent="0.25">
      <c r="AA70" s="21" t="str">
        <f>B42</f>
        <v>basis</v>
      </c>
      <c r="AC70" s="22" t="s">
        <v>1101</v>
      </c>
      <c r="AD70" s="22" t="s">
        <v>1102</v>
      </c>
      <c r="AE70" s="22" t="s">
        <v>1103</v>
      </c>
      <c r="AF70" s="22" t="s">
        <v>1104</v>
      </c>
      <c r="AG70" s="22" t="s">
        <v>1105</v>
      </c>
      <c r="AH70" s="22" t="s">
        <v>1108</v>
      </c>
    </row>
    <row r="71" spans="27:34" ht="11" x14ac:dyDescent="0.3">
      <c r="AA71" s="24" t="str">
        <f t="shared" ref="AA71:AA79" si="144">B43</f>
        <v>VW 3 1/2 PERP nc-30</v>
      </c>
    </row>
    <row r="72" spans="27:34" x14ac:dyDescent="0.25">
      <c r="AA72" s="21" t="str">
        <f t="shared" si="144"/>
        <v>VW 4 5/8 PERP nc-28</v>
      </c>
      <c r="AB72" s="23">
        <f ca="1">F44</f>
        <v>-23.697000000000003</v>
      </c>
      <c r="AC72" s="23">
        <f t="shared" ref="AC72:AC79" ca="1" si="145">MIN($F44:$AI44)</f>
        <v>-50.132000000000005</v>
      </c>
      <c r="AD72" s="23">
        <f t="shared" ref="AD72:AD79" ca="1" si="146">_xlfn.QUARTILE.EXC($F44:$AI44,1)</f>
        <v>-41.510750000000002</v>
      </c>
      <c r="AE72" s="23">
        <f t="shared" ref="AE72:AE79" ca="1" si="147">AVERAGE($F44:$AI44)</f>
        <v>-34.048599999999993</v>
      </c>
      <c r="AF72" s="23">
        <f t="shared" ref="AF72:AF79" ca="1" si="148">_xlfn.QUARTILE.EXC($F44:$AI44,3)</f>
        <v>-26.485499999999973</v>
      </c>
      <c r="AG72" s="23">
        <f t="shared" ref="AG72:AG79" ca="1" si="149">MAX($F44:$AI44)</f>
        <v>-23.579000000000008</v>
      </c>
      <c r="AH72" s="25">
        <f ca="1">-((AB72-AC72)/(AG72-AC72)-0.5)</f>
        <v>-0.49555605769592903</v>
      </c>
    </row>
    <row r="73" spans="27:34" x14ac:dyDescent="0.25">
      <c r="AA73" s="21" t="str">
        <f t="shared" si="144"/>
        <v>VW 3 7/8 PERP nc-27</v>
      </c>
      <c r="AB73" s="23">
        <f t="shared" ref="AB73:AB79" ca="1" si="150">F45</f>
        <v>-12.858000000000004</v>
      </c>
      <c r="AC73" s="23">
        <f t="shared" ca="1" si="145"/>
        <v>-51.680000000000007</v>
      </c>
      <c r="AD73" s="23">
        <f t="shared" ca="1" si="146"/>
        <v>-37.637249999999995</v>
      </c>
      <c r="AE73" s="23">
        <f t="shared" ca="1" si="147"/>
        <v>-29.055133333333327</v>
      </c>
      <c r="AF73" s="23">
        <f t="shared" ca="1" si="148"/>
        <v>-20.462249999999969</v>
      </c>
      <c r="AG73" s="23">
        <f t="shared" ca="1" si="149"/>
        <v>-11.459000000000003</v>
      </c>
      <c r="AH73" s="25">
        <f t="shared" ref="AH73:AH79" ca="1" si="151">-((AB73-AC73)/(AG73-AC73)-0.5)</f>
        <v>-0.46521717510753091</v>
      </c>
    </row>
    <row r="74" spans="27:34" x14ac:dyDescent="0.25">
      <c r="AA74" s="21" t="str">
        <f t="shared" si="144"/>
        <v>VW 4 5/8 PERP nc-26</v>
      </c>
      <c r="AB74" s="23">
        <f t="shared" ca="1" si="150"/>
        <v>-2.9010000000000105</v>
      </c>
      <c r="AC74" s="23">
        <f t="shared" ca="1" si="145"/>
        <v>-26.354999999999961</v>
      </c>
      <c r="AD74" s="23">
        <f t="shared" ca="1" si="146"/>
        <v>-18.015000000000001</v>
      </c>
      <c r="AE74" s="23">
        <f t="shared" ca="1" si="147"/>
        <v>-9.7246333333333279</v>
      </c>
      <c r="AF74" s="23">
        <f t="shared" ca="1" si="148"/>
        <v>-3.1972499999999968</v>
      </c>
      <c r="AG74" s="23">
        <f t="shared" ca="1" si="149"/>
        <v>13.096000000000004</v>
      </c>
      <c r="AH74" s="25">
        <f t="shared" ca="1" si="151"/>
        <v>-9.4509644875921284E-2</v>
      </c>
    </row>
    <row r="75" spans="27:34" x14ac:dyDescent="0.25">
      <c r="AA75" s="21" t="str">
        <f t="shared" si="144"/>
        <v>VW 3 3/8 PERP nc-24</v>
      </c>
      <c r="AB75" s="23">
        <f t="shared" ca="1" si="150"/>
        <v>7.4979999999999905</v>
      </c>
      <c r="AC75" s="23">
        <f t="shared" ca="1" si="145"/>
        <v>-30.286000000000001</v>
      </c>
      <c r="AD75" s="23">
        <f t="shared" ca="1" si="146"/>
        <v>-13.18425000000002</v>
      </c>
      <c r="AE75" s="23">
        <f t="shared" ca="1" si="147"/>
        <v>-1.2242333333333326</v>
      </c>
      <c r="AF75" s="23">
        <f t="shared" ca="1" si="148"/>
        <v>8.2780000000000058</v>
      </c>
      <c r="AG75" s="23">
        <f t="shared" ca="1" si="149"/>
        <v>37.611000000000047</v>
      </c>
      <c r="AH75" s="25">
        <f t="shared" ca="1" si="151"/>
        <v>-5.6489977465866925E-2</v>
      </c>
    </row>
    <row r="76" spans="27:34" x14ac:dyDescent="0.25">
      <c r="AA76" s="21" t="str">
        <f t="shared" si="144"/>
        <v>VW 5 1/8 PERP nc-23</v>
      </c>
      <c r="AB76" s="23">
        <f t="shared" ca="1" si="150"/>
        <v>45.588999999999999</v>
      </c>
      <c r="AC76" s="23">
        <f t="shared" ca="1" si="145"/>
        <v>13.807000000000016</v>
      </c>
      <c r="AD76" s="23">
        <f t="shared" ca="1" si="146"/>
        <v>32.047500000000014</v>
      </c>
      <c r="AE76" s="23">
        <f t="shared" ca="1" si="147"/>
        <v>40.170633333333321</v>
      </c>
      <c r="AF76" s="23">
        <f t="shared" ca="1" si="148"/>
        <v>47.085500000000025</v>
      </c>
      <c r="AG76" s="23">
        <f t="shared" ca="1" si="149"/>
        <v>73.550000000000011</v>
      </c>
      <c r="AH76" s="25">
        <f t="shared" ca="1" si="151"/>
        <v>-3.197864184925403E-2</v>
      </c>
    </row>
    <row r="77" spans="27:34" x14ac:dyDescent="0.25">
      <c r="AA77" s="21" t="str">
        <f t="shared" si="144"/>
        <v>VW 2.7 PERP nc-22</v>
      </c>
      <c r="AB77" s="23">
        <f t="shared" ca="1" si="150"/>
        <v>16.403999999999996</v>
      </c>
      <c r="AC77" s="23">
        <f t="shared" ca="1" si="145"/>
        <v>-7.2620000000000005</v>
      </c>
      <c r="AD77" s="23">
        <f t="shared" ca="1" si="146"/>
        <v>2.9727500000000191</v>
      </c>
      <c r="AE77" s="23">
        <f t="shared" ca="1" si="147"/>
        <v>26.418399999999998</v>
      </c>
      <c r="AF77" s="23">
        <f t="shared" ca="1" si="148"/>
        <v>40.436750000000032</v>
      </c>
      <c r="AG77" s="23">
        <f t="shared" ca="1" si="149"/>
        <v>97.321999999999974</v>
      </c>
      <c r="AH77" s="25">
        <f t="shared" ca="1" si="151"/>
        <v>0.27371299625181666</v>
      </c>
    </row>
    <row r="78" spans="27:34" x14ac:dyDescent="0.25">
      <c r="AA78" s="21" t="str">
        <f t="shared" si="144"/>
        <v>VW 2 1/2 PERP nc-22</v>
      </c>
      <c r="AB78" s="23">
        <f t="shared" ca="1" si="150"/>
        <v>20.454999999999984</v>
      </c>
      <c r="AC78" s="23">
        <f t="shared" ca="1" si="145"/>
        <v>-4.6510000000000105</v>
      </c>
      <c r="AD78" s="23">
        <f t="shared" ca="1" si="146"/>
        <v>12.741250000000008</v>
      </c>
      <c r="AE78" s="23">
        <f t="shared" ca="1" si="147"/>
        <v>38.4831</v>
      </c>
      <c r="AF78" s="23">
        <f t="shared" ca="1" si="148"/>
        <v>59.891499999999979</v>
      </c>
      <c r="AG78" s="23">
        <f t="shared" ca="1" si="149"/>
        <v>129.42000000000002</v>
      </c>
      <c r="AH78" s="25">
        <f t="shared" ca="1" si="151"/>
        <v>0.31274101036018237</v>
      </c>
    </row>
    <row r="79" spans="27:34" x14ac:dyDescent="0.25">
      <c r="AA79" s="21" t="str">
        <f t="shared" si="144"/>
        <v>VW 3 3/4 PERP nc-21</v>
      </c>
      <c r="AB79" s="23">
        <f t="shared" ca="1" si="150"/>
        <v>170.77199999999999</v>
      </c>
      <c r="AC79" s="23">
        <f t="shared" ca="1" si="145"/>
        <v>-122.93</v>
      </c>
      <c r="AD79" s="23">
        <f t="shared" ca="1" si="146"/>
        <v>-55.077249999999964</v>
      </c>
      <c r="AE79" s="23">
        <f t="shared" ca="1" si="147"/>
        <v>60.476466666666653</v>
      </c>
      <c r="AF79" s="23">
        <f t="shared" ca="1" si="148"/>
        <v>133.83750000000001</v>
      </c>
      <c r="AG79" s="23">
        <f t="shared" ca="1" si="149"/>
        <v>170.77199999999999</v>
      </c>
      <c r="AH79" s="25">
        <f t="shared" ca="1" si="151"/>
        <v>-0.5</v>
      </c>
    </row>
  </sheetData>
  <conditionalFormatting sqref="AH72:AH7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{897F9CD0-6580-4EF4-833F-854BCBCEA8D4}</x14:id>
        </ext>
      </extLst>
    </cfRule>
  </conditionalFormatting>
  <conditionalFormatting sqref="AH59:AH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{E7880610-802B-4205-9A48-746B61F3CB0F}</x14:id>
        </ext>
      </extLst>
    </cfRule>
  </conditionalFormatting>
  <dataValidations count="1">
    <dataValidation type="list" allowBlank="1" showInputMessage="1" showErrorMessage="1" sqref="B38:B39" xr:uid="{1D1D2031-FE96-4685-A549-F5EFB51AE6F7}">
      <formula1>$B$25:$B$34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7F9CD0-6580-4EF4-833F-854BCBCEA8D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AH72:AH79</xm:sqref>
        </x14:conditionalFormatting>
        <x14:conditionalFormatting xmlns:xm="http://schemas.microsoft.com/office/excel/2006/main">
          <x14:cfRule type="dataBar" id="{E7880610-802B-4205-9A48-746B61F3CB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AH59:AH67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0353F45-7720-42BD-B8E5-4CD4243F7B5F}">
          <x14:formula1>
            <xm:f>_xlfn.ANCHORARRAY(tkrBbg!$B$10)</xm:f>
          </x14:formula1>
          <xm:sqref>J25</xm:sqref>
        </x14:dataValidation>
        <x14:dataValidation type="list" allowBlank="1" showInputMessage="1" showErrorMessage="1" xr:uid="{1B445458-CCE0-47C1-8AB2-2EC60A122427}">
          <x14:formula1>
            <xm:f>tkrBbg!$L:$L</xm:f>
          </x14:formula1>
          <xm:sqref>B25:B33</xm:sqref>
        </x14:dataValidation>
        <x14:dataValidation type="list" allowBlank="1" showInputMessage="1" showErrorMessage="1" xr:uid="{F5B47EBF-055D-4FC9-9B86-CE54D67142EA}">
          <x14:formula1>
            <xm:f>tkrBbg!$X:$X</xm:f>
          </x14:formula1>
          <xm:sqref>B22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73C75-1BF4-4EBE-B53B-B7DA4742A6E3}">
  <sheetPr>
    <tabColor theme="9"/>
  </sheetPr>
  <dimension ref="A2:SV58"/>
  <sheetViews>
    <sheetView topLeftCell="A13" zoomScaleNormal="100" workbookViewId="0">
      <selection activeCell="AC66" sqref="AC66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9.08984375" style="12" bestFit="1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516" s="2" customFormat="1" x14ac:dyDescent="0.25">
      <c r="B2" s="2" t="s">
        <v>1085</v>
      </c>
    </row>
    <row r="3" spans="1:516" s="2" customFormat="1" x14ac:dyDescent="0.25">
      <c r="B3" s="15" t="s">
        <v>745</v>
      </c>
    </row>
    <row r="4" spans="1:516" s="2" customFormat="1" x14ac:dyDescent="0.25">
      <c r="D4" s="2" t="s">
        <v>1086</v>
      </c>
      <c r="F4" s="2">
        <v>1</v>
      </c>
      <c r="G4" s="2">
        <f>F4+1</f>
        <v>2</v>
      </c>
      <c r="H4" s="2">
        <f t="shared" ref="H4:BS4" si="0">G4+1</f>
        <v>3</v>
      </c>
      <c r="I4" s="2">
        <f t="shared" si="0"/>
        <v>4</v>
      </c>
      <c r="J4" s="2">
        <f t="shared" si="0"/>
        <v>5</v>
      </c>
      <c r="K4" s="2">
        <f t="shared" si="0"/>
        <v>6</v>
      </c>
      <c r="L4" s="2">
        <f t="shared" si="0"/>
        <v>7</v>
      </c>
      <c r="M4" s="2">
        <f t="shared" si="0"/>
        <v>8</v>
      </c>
      <c r="N4" s="2">
        <f t="shared" si="0"/>
        <v>9</v>
      </c>
      <c r="O4" s="2">
        <f t="shared" si="0"/>
        <v>10</v>
      </c>
      <c r="P4" s="2">
        <f t="shared" si="0"/>
        <v>11</v>
      </c>
      <c r="Q4" s="2">
        <f t="shared" si="0"/>
        <v>12</v>
      </c>
      <c r="R4" s="2">
        <f t="shared" si="0"/>
        <v>13</v>
      </c>
      <c r="S4" s="2">
        <f t="shared" si="0"/>
        <v>14</v>
      </c>
      <c r="T4" s="2">
        <f t="shared" si="0"/>
        <v>15</v>
      </c>
      <c r="U4" s="2">
        <f t="shared" si="0"/>
        <v>16</v>
      </c>
      <c r="V4" s="2">
        <f t="shared" si="0"/>
        <v>17</v>
      </c>
      <c r="W4" s="2">
        <f t="shared" si="0"/>
        <v>18</v>
      </c>
      <c r="X4" s="2">
        <f t="shared" si="0"/>
        <v>19</v>
      </c>
      <c r="Y4" s="2">
        <f t="shared" si="0"/>
        <v>20</v>
      </c>
      <c r="Z4" s="2">
        <f t="shared" si="0"/>
        <v>21</v>
      </c>
      <c r="AA4" s="2">
        <f t="shared" si="0"/>
        <v>22</v>
      </c>
      <c r="AB4" s="2">
        <f t="shared" si="0"/>
        <v>23</v>
      </c>
      <c r="AC4" s="2">
        <f t="shared" si="0"/>
        <v>24</v>
      </c>
      <c r="AD4" s="2">
        <f t="shared" si="0"/>
        <v>25</v>
      </c>
      <c r="AE4" s="2">
        <f t="shared" si="0"/>
        <v>26</v>
      </c>
      <c r="AF4" s="2">
        <f t="shared" si="0"/>
        <v>27</v>
      </c>
      <c r="AG4" s="2">
        <f t="shared" si="0"/>
        <v>28</v>
      </c>
      <c r="AH4" s="2">
        <f t="shared" si="0"/>
        <v>29</v>
      </c>
      <c r="AI4" s="2">
        <f t="shared" si="0"/>
        <v>30</v>
      </c>
      <c r="AJ4" s="2">
        <f t="shared" si="0"/>
        <v>31</v>
      </c>
      <c r="AK4" s="2">
        <f t="shared" si="0"/>
        <v>32</v>
      </c>
      <c r="AL4" s="2">
        <f t="shared" si="0"/>
        <v>33</v>
      </c>
      <c r="AM4" s="2">
        <f t="shared" si="0"/>
        <v>34</v>
      </c>
      <c r="AN4" s="2">
        <f t="shared" si="0"/>
        <v>35</v>
      </c>
      <c r="AO4" s="2">
        <f t="shared" si="0"/>
        <v>36</v>
      </c>
      <c r="AP4" s="2">
        <f t="shared" si="0"/>
        <v>37</v>
      </c>
      <c r="AQ4" s="2">
        <f t="shared" si="0"/>
        <v>38</v>
      </c>
      <c r="AR4" s="2">
        <f t="shared" si="0"/>
        <v>39</v>
      </c>
      <c r="AS4" s="2">
        <f t="shared" si="0"/>
        <v>40</v>
      </c>
      <c r="AT4" s="2">
        <f t="shared" si="0"/>
        <v>41</v>
      </c>
      <c r="AU4" s="2">
        <f t="shared" si="0"/>
        <v>42</v>
      </c>
      <c r="AV4" s="2">
        <f t="shared" si="0"/>
        <v>43</v>
      </c>
      <c r="AW4" s="2">
        <f t="shared" si="0"/>
        <v>44</v>
      </c>
      <c r="AX4" s="2">
        <f t="shared" si="0"/>
        <v>45</v>
      </c>
      <c r="AY4" s="2">
        <f t="shared" si="0"/>
        <v>46</v>
      </c>
      <c r="AZ4" s="2">
        <f t="shared" si="0"/>
        <v>47</v>
      </c>
      <c r="BA4" s="2">
        <f t="shared" si="0"/>
        <v>48</v>
      </c>
      <c r="BB4" s="2">
        <f t="shared" si="0"/>
        <v>49</v>
      </c>
      <c r="BC4" s="2">
        <f t="shared" si="0"/>
        <v>50</v>
      </c>
      <c r="BD4" s="2">
        <f t="shared" si="0"/>
        <v>51</v>
      </c>
      <c r="BE4" s="2">
        <f t="shared" si="0"/>
        <v>52</v>
      </c>
      <c r="BF4" s="2">
        <f t="shared" si="0"/>
        <v>53</v>
      </c>
      <c r="BG4" s="2">
        <f t="shared" si="0"/>
        <v>54</v>
      </c>
      <c r="BH4" s="2">
        <f t="shared" si="0"/>
        <v>55</v>
      </c>
      <c r="BI4" s="2">
        <f t="shared" si="0"/>
        <v>56</v>
      </c>
      <c r="BJ4" s="2">
        <f t="shared" si="0"/>
        <v>57</v>
      </c>
      <c r="BK4" s="2">
        <f t="shared" si="0"/>
        <v>58</v>
      </c>
      <c r="BL4" s="2">
        <f t="shared" si="0"/>
        <v>59</v>
      </c>
      <c r="BM4" s="2">
        <f t="shared" si="0"/>
        <v>60</v>
      </c>
      <c r="BN4" s="2">
        <f t="shared" si="0"/>
        <v>61</v>
      </c>
      <c r="BO4" s="2">
        <f t="shared" si="0"/>
        <v>62</v>
      </c>
      <c r="BP4" s="2">
        <f t="shared" si="0"/>
        <v>63</v>
      </c>
      <c r="BQ4" s="2">
        <f t="shared" si="0"/>
        <v>64</v>
      </c>
      <c r="BR4" s="2">
        <f t="shared" si="0"/>
        <v>65</v>
      </c>
      <c r="BS4" s="2">
        <f t="shared" si="0"/>
        <v>66</v>
      </c>
      <c r="BT4" s="2">
        <f t="shared" ref="BT4:EE4" si="1">BS4+1</f>
        <v>67</v>
      </c>
      <c r="BU4" s="2">
        <f t="shared" si="1"/>
        <v>68</v>
      </c>
      <c r="BV4" s="2">
        <f t="shared" si="1"/>
        <v>69</v>
      </c>
      <c r="BW4" s="2">
        <f t="shared" si="1"/>
        <v>70</v>
      </c>
      <c r="BX4" s="2">
        <f t="shared" si="1"/>
        <v>71</v>
      </c>
      <c r="BY4" s="2">
        <f t="shared" si="1"/>
        <v>72</v>
      </c>
      <c r="BZ4" s="2">
        <f t="shared" si="1"/>
        <v>73</v>
      </c>
      <c r="CA4" s="2">
        <f t="shared" si="1"/>
        <v>74</v>
      </c>
      <c r="CB4" s="2">
        <f t="shared" si="1"/>
        <v>75</v>
      </c>
      <c r="CC4" s="2">
        <f t="shared" si="1"/>
        <v>76</v>
      </c>
      <c r="CD4" s="2">
        <f t="shared" si="1"/>
        <v>77</v>
      </c>
      <c r="CE4" s="2">
        <f t="shared" si="1"/>
        <v>78</v>
      </c>
      <c r="CF4" s="2">
        <f t="shared" si="1"/>
        <v>79</v>
      </c>
      <c r="CG4" s="2">
        <f t="shared" si="1"/>
        <v>80</v>
      </c>
      <c r="CH4" s="2">
        <f t="shared" si="1"/>
        <v>81</v>
      </c>
      <c r="CI4" s="2">
        <f t="shared" si="1"/>
        <v>82</v>
      </c>
      <c r="CJ4" s="2">
        <f t="shared" si="1"/>
        <v>83</v>
      </c>
      <c r="CK4" s="2">
        <f t="shared" si="1"/>
        <v>84</v>
      </c>
      <c r="CL4" s="2">
        <f t="shared" si="1"/>
        <v>85</v>
      </c>
      <c r="CM4" s="2">
        <f t="shared" si="1"/>
        <v>86</v>
      </c>
      <c r="CN4" s="2">
        <f t="shared" si="1"/>
        <v>87</v>
      </c>
      <c r="CO4" s="2">
        <f t="shared" si="1"/>
        <v>88</v>
      </c>
      <c r="CP4" s="2">
        <f t="shared" si="1"/>
        <v>89</v>
      </c>
      <c r="CQ4" s="2">
        <f t="shared" si="1"/>
        <v>90</v>
      </c>
      <c r="CR4" s="2">
        <f t="shared" si="1"/>
        <v>91</v>
      </c>
      <c r="CS4" s="2">
        <f t="shared" si="1"/>
        <v>92</v>
      </c>
      <c r="CT4" s="2">
        <f t="shared" si="1"/>
        <v>93</v>
      </c>
      <c r="CU4" s="2">
        <f t="shared" si="1"/>
        <v>94</v>
      </c>
      <c r="CV4" s="2">
        <f t="shared" si="1"/>
        <v>95</v>
      </c>
      <c r="CW4" s="2">
        <f t="shared" si="1"/>
        <v>96</v>
      </c>
      <c r="CX4" s="2">
        <f t="shared" si="1"/>
        <v>97</v>
      </c>
      <c r="CY4" s="2">
        <f t="shared" si="1"/>
        <v>98</v>
      </c>
      <c r="CZ4" s="2">
        <f t="shared" si="1"/>
        <v>99</v>
      </c>
      <c r="DA4" s="2">
        <f t="shared" si="1"/>
        <v>100</v>
      </c>
      <c r="DB4" s="2">
        <f t="shared" si="1"/>
        <v>101</v>
      </c>
      <c r="DC4" s="2">
        <f t="shared" si="1"/>
        <v>102</v>
      </c>
      <c r="DD4" s="2">
        <f t="shared" si="1"/>
        <v>103</v>
      </c>
      <c r="DE4" s="2">
        <f t="shared" si="1"/>
        <v>104</v>
      </c>
      <c r="DF4" s="2">
        <f t="shared" si="1"/>
        <v>105</v>
      </c>
      <c r="DG4" s="2">
        <f t="shared" si="1"/>
        <v>106</v>
      </c>
      <c r="DH4" s="2">
        <f t="shared" si="1"/>
        <v>107</v>
      </c>
      <c r="DI4" s="2">
        <f t="shared" si="1"/>
        <v>108</v>
      </c>
      <c r="DJ4" s="2">
        <f t="shared" si="1"/>
        <v>109</v>
      </c>
      <c r="DK4" s="2">
        <f t="shared" si="1"/>
        <v>110</v>
      </c>
      <c r="DL4" s="2">
        <f t="shared" si="1"/>
        <v>111</v>
      </c>
      <c r="DM4" s="2">
        <f t="shared" si="1"/>
        <v>112</v>
      </c>
      <c r="DN4" s="2">
        <f t="shared" si="1"/>
        <v>113</v>
      </c>
      <c r="DO4" s="2">
        <f t="shared" si="1"/>
        <v>114</v>
      </c>
      <c r="DP4" s="2">
        <f t="shared" si="1"/>
        <v>115</v>
      </c>
      <c r="DQ4" s="2">
        <f t="shared" si="1"/>
        <v>116</v>
      </c>
      <c r="DR4" s="2">
        <f t="shared" si="1"/>
        <v>117</v>
      </c>
      <c r="DS4" s="2">
        <f t="shared" si="1"/>
        <v>118</v>
      </c>
      <c r="DT4" s="2">
        <f t="shared" si="1"/>
        <v>119</v>
      </c>
      <c r="DU4" s="2">
        <f t="shared" si="1"/>
        <v>120</v>
      </c>
      <c r="DV4" s="2">
        <f t="shared" si="1"/>
        <v>121</v>
      </c>
      <c r="DW4" s="2">
        <f t="shared" si="1"/>
        <v>122</v>
      </c>
      <c r="DX4" s="2">
        <f t="shared" si="1"/>
        <v>123</v>
      </c>
      <c r="DY4" s="2">
        <f t="shared" si="1"/>
        <v>124</v>
      </c>
      <c r="DZ4" s="2">
        <f t="shared" si="1"/>
        <v>125</v>
      </c>
      <c r="EA4" s="2">
        <f t="shared" si="1"/>
        <v>126</v>
      </c>
      <c r="EB4" s="2">
        <f t="shared" si="1"/>
        <v>127</v>
      </c>
      <c r="EC4" s="2">
        <f t="shared" si="1"/>
        <v>128</v>
      </c>
      <c r="ED4" s="2">
        <f t="shared" si="1"/>
        <v>129</v>
      </c>
      <c r="EE4" s="2">
        <f t="shared" si="1"/>
        <v>130</v>
      </c>
      <c r="EF4" s="2">
        <f t="shared" ref="EF4:GQ4" si="2">EE4+1</f>
        <v>131</v>
      </c>
      <c r="EG4" s="2">
        <f t="shared" si="2"/>
        <v>132</v>
      </c>
      <c r="EH4" s="2">
        <f t="shared" si="2"/>
        <v>133</v>
      </c>
      <c r="EI4" s="2">
        <f t="shared" si="2"/>
        <v>134</v>
      </c>
      <c r="EJ4" s="2">
        <f t="shared" si="2"/>
        <v>135</v>
      </c>
      <c r="EK4" s="2">
        <f t="shared" si="2"/>
        <v>136</v>
      </c>
      <c r="EL4" s="2">
        <f t="shared" si="2"/>
        <v>137</v>
      </c>
      <c r="EM4" s="2">
        <f t="shared" si="2"/>
        <v>138</v>
      </c>
      <c r="EN4" s="2">
        <f t="shared" si="2"/>
        <v>139</v>
      </c>
      <c r="EO4" s="2">
        <f t="shared" si="2"/>
        <v>140</v>
      </c>
      <c r="EP4" s="2">
        <f t="shared" si="2"/>
        <v>141</v>
      </c>
      <c r="EQ4" s="2">
        <f t="shared" si="2"/>
        <v>142</v>
      </c>
      <c r="ER4" s="2">
        <f t="shared" si="2"/>
        <v>143</v>
      </c>
      <c r="ES4" s="2">
        <f t="shared" si="2"/>
        <v>144</v>
      </c>
      <c r="ET4" s="2">
        <f t="shared" si="2"/>
        <v>145</v>
      </c>
      <c r="EU4" s="2">
        <f t="shared" si="2"/>
        <v>146</v>
      </c>
      <c r="EV4" s="2">
        <f t="shared" si="2"/>
        <v>147</v>
      </c>
      <c r="EW4" s="2">
        <f t="shared" si="2"/>
        <v>148</v>
      </c>
      <c r="EX4" s="2">
        <f t="shared" si="2"/>
        <v>149</v>
      </c>
      <c r="EY4" s="2">
        <f t="shared" si="2"/>
        <v>150</v>
      </c>
      <c r="EZ4" s="2">
        <f t="shared" si="2"/>
        <v>151</v>
      </c>
      <c r="FA4" s="2">
        <f t="shared" si="2"/>
        <v>152</v>
      </c>
      <c r="FB4" s="2">
        <f t="shared" si="2"/>
        <v>153</v>
      </c>
      <c r="FC4" s="2">
        <f t="shared" si="2"/>
        <v>154</v>
      </c>
      <c r="FD4" s="2">
        <f t="shared" si="2"/>
        <v>155</v>
      </c>
      <c r="FE4" s="2">
        <f t="shared" si="2"/>
        <v>156</v>
      </c>
      <c r="FF4" s="2">
        <f t="shared" si="2"/>
        <v>157</v>
      </c>
      <c r="FG4" s="2">
        <f t="shared" si="2"/>
        <v>158</v>
      </c>
      <c r="FH4" s="2">
        <f t="shared" si="2"/>
        <v>159</v>
      </c>
      <c r="FI4" s="2">
        <f t="shared" si="2"/>
        <v>160</v>
      </c>
      <c r="FJ4" s="2">
        <f t="shared" si="2"/>
        <v>161</v>
      </c>
      <c r="FK4" s="2">
        <f t="shared" si="2"/>
        <v>162</v>
      </c>
      <c r="FL4" s="2">
        <f t="shared" si="2"/>
        <v>163</v>
      </c>
      <c r="FM4" s="2">
        <f t="shared" si="2"/>
        <v>164</v>
      </c>
      <c r="FN4" s="2">
        <f t="shared" si="2"/>
        <v>165</v>
      </c>
      <c r="FO4" s="2">
        <f t="shared" si="2"/>
        <v>166</v>
      </c>
      <c r="FP4" s="2">
        <f t="shared" si="2"/>
        <v>167</v>
      </c>
      <c r="FQ4" s="2">
        <f t="shared" si="2"/>
        <v>168</v>
      </c>
      <c r="FR4" s="2">
        <f t="shared" si="2"/>
        <v>169</v>
      </c>
      <c r="FS4" s="2">
        <f t="shared" si="2"/>
        <v>170</v>
      </c>
      <c r="FT4" s="2">
        <f t="shared" si="2"/>
        <v>171</v>
      </c>
      <c r="FU4" s="2">
        <f t="shared" si="2"/>
        <v>172</v>
      </c>
      <c r="FV4" s="2">
        <f t="shared" si="2"/>
        <v>173</v>
      </c>
      <c r="FW4" s="2">
        <f t="shared" si="2"/>
        <v>174</v>
      </c>
      <c r="FX4" s="2">
        <f t="shared" si="2"/>
        <v>175</v>
      </c>
      <c r="FY4" s="2">
        <f t="shared" si="2"/>
        <v>176</v>
      </c>
      <c r="FZ4" s="2">
        <f t="shared" si="2"/>
        <v>177</v>
      </c>
      <c r="GA4" s="2">
        <f t="shared" si="2"/>
        <v>178</v>
      </c>
      <c r="GB4" s="2">
        <f t="shared" si="2"/>
        <v>179</v>
      </c>
      <c r="GC4" s="2">
        <f t="shared" si="2"/>
        <v>180</v>
      </c>
      <c r="GD4" s="2">
        <f t="shared" si="2"/>
        <v>181</v>
      </c>
      <c r="GE4" s="2">
        <f t="shared" si="2"/>
        <v>182</v>
      </c>
      <c r="GF4" s="2">
        <f t="shared" si="2"/>
        <v>183</v>
      </c>
      <c r="GG4" s="2">
        <f t="shared" si="2"/>
        <v>184</v>
      </c>
      <c r="GH4" s="2">
        <f t="shared" si="2"/>
        <v>185</v>
      </c>
      <c r="GI4" s="2">
        <f t="shared" si="2"/>
        <v>186</v>
      </c>
      <c r="GJ4" s="2">
        <f t="shared" si="2"/>
        <v>187</v>
      </c>
      <c r="GK4" s="2">
        <f t="shared" si="2"/>
        <v>188</v>
      </c>
      <c r="GL4" s="2">
        <f t="shared" si="2"/>
        <v>189</v>
      </c>
      <c r="GM4" s="2">
        <f t="shared" si="2"/>
        <v>190</v>
      </c>
      <c r="GN4" s="2">
        <f t="shared" si="2"/>
        <v>191</v>
      </c>
      <c r="GO4" s="2">
        <f t="shared" si="2"/>
        <v>192</v>
      </c>
      <c r="GP4" s="2">
        <f t="shared" si="2"/>
        <v>193</v>
      </c>
      <c r="GQ4" s="2">
        <f t="shared" si="2"/>
        <v>194</v>
      </c>
      <c r="GR4" s="2">
        <f t="shared" ref="GR4:JC4" si="3">GQ4+1</f>
        <v>195</v>
      </c>
      <c r="GS4" s="2">
        <f t="shared" si="3"/>
        <v>196</v>
      </c>
      <c r="GT4" s="2">
        <f t="shared" si="3"/>
        <v>197</v>
      </c>
      <c r="GU4" s="2">
        <f t="shared" si="3"/>
        <v>198</v>
      </c>
      <c r="GV4" s="2">
        <f t="shared" si="3"/>
        <v>199</v>
      </c>
      <c r="GW4" s="2">
        <f t="shared" si="3"/>
        <v>200</v>
      </c>
      <c r="GX4" s="2">
        <f t="shared" si="3"/>
        <v>201</v>
      </c>
      <c r="GY4" s="2">
        <f t="shared" si="3"/>
        <v>202</v>
      </c>
      <c r="GZ4" s="2">
        <f t="shared" si="3"/>
        <v>203</v>
      </c>
      <c r="HA4" s="2">
        <f t="shared" si="3"/>
        <v>204</v>
      </c>
      <c r="HB4" s="2">
        <f t="shared" si="3"/>
        <v>205</v>
      </c>
      <c r="HC4" s="2">
        <f t="shared" si="3"/>
        <v>206</v>
      </c>
      <c r="HD4" s="2">
        <f t="shared" si="3"/>
        <v>207</v>
      </c>
      <c r="HE4" s="2">
        <f t="shared" si="3"/>
        <v>208</v>
      </c>
      <c r="HF4" s="2">
        <f t="shared" si="3"/>
        <v>209</v>
      </c>
      <c r="HG4" s="2">
        <f t="shared" si="3"/>
        <v>210</v>
      </c>
      <c r="HH4" s="2">
        <f t="shared" si="3"/>
        <v>211</v>
      </c>
      <c r="HI4" s="2">
        <f t="shared" si="3"/>
        <v>212</v>
      </c>
      <c r="HJ4" s="2">
        <f t="shared" si="3"/>
        <v>213</v>
      </c>
      <c r="HK4" s="2">
        <f t="shared" si="3"/>
        <v>214</v>
      </c>
      <c r="HL4" s="2">
        <f t="shared" si="3"/>
        <v>215</v>
      </c>
      <c r="HM4" s="2">
        <f t="shared" si="3"/>
        <v>216</v>
      </c>
      <c r="HN4" s="2">
        <f t="shared" si="3"/>
        <v>217</v>
      </c>
      <c r="HO4" s="2">
        <f t="shared" si="3"/>
        <v>218</v>
      </c>
      <c r="HP4" s="2">
        <f t="shared" si="3"/>
        <v>219</v>
      </c>
      <c r="HQ4" s="2">
        <f t="shared" si="3"/>
        <v>220</v>
      </c>
      <c r="HR4" s="2">
        <f t="shared" si="3"/>
        <v>221</v>
      </c>
      <c r="HS4" s="2">
        <f t="shared" si="3"/>
        <v>222</v>
      </c>
      <c r="HT4" s="2">
        <f t="shared" si="3"/>
        <v>223</v>
      </c>
      <c r="HU4" s="2">
        <f t="shared" si="3"/>
        <v>224</v>
      </c>
      <c r="HV4" s="2">
        <f t="shared" si="3"/>
        <v>225</v>
      </c>
      <c r="HW4" s="2">
        <f t="shared" si="3"/>
        <v>226</v>
      </c>
      <c r="HX4" s="2">
        <f t="shared" si="3"/>
        <v>227</v>
      </c>
      <c r="HY4" s="2">
        <f t="shared" si="3"/>
        <v>228</v>
      </c>
      <c r="HZ4" s="2">
        <f t="shared" si="3"/>
        <v>229</v>
      </c>
      <c r="IA4" s="2">
        <f t="shared" si="3"/>
        <v>230</v>
      </c>
      <c r="IB4" s="2">
        <f t="shared" si="3"/>
        <v>231</v>
      </c>
      <c r="IC4" s="2">
        <f t="shared" si="3"/>
        <v>232</v>
      </c>
      <c r="ID4" s="2">
        <f t="shared" si="3"/>
        <v>233</v>
      </c>
      <c r="IE4" s="2">
        <f t="shared" si="3"/>
        <v>234</v>
      </c>
      <c r="IF4" s="2">
        <f t="shared" si="3"/>
        <v>235</v>
      </c>
      <c r="IG4" s="2">
        <f t="shared" si="3"/>
        <v>236</v>
      </c>
      <c r="IH4" s="2">
        <f t="shared" si="3"/>
        <v>237</v>
      </c>
      <c r="II4" s="2">
        <f t="shared" si="3"/>
        <v>238</v>
      </c>
      <c r="IJ4" s="2">
        <f t="shared" si="3"/>
        <v>239</v>
      </c>
      <c r="IK4" s="2">
        <f t="shared" si="3"/>
        <v>240</v>
      </c>
      <c r="IL4" s="2">
        <f t="shared" si="3"/>
        <v>241</v>
      </c>
      <c r="IM4" s="2">
        <f t="shared" si="3"/>
        <v>242</v>
      </c>
      <c r="IN4" s="2">
        <f t="shared" si="3"/>
        <v>243</v>
      </c>
      <c r="IO4" s="2">
        <f t="shared" si="3"/>
        <v>244</v>
      </c>
      <c r="IP4" s="2">
        <f t="shared" si="3"/>
        <v>245</v>
      </c>
      <c r="IQ4" s="2">
        <f t="shared" si="3"/>
        <v>246</v>
      </c>
      <c r="IR4" s="2">
        <f t="shared" si="3"/>
        <v>247</v>
      </c>
      <c r="IS4" s="2">
        <f t="shared" si="3"/>
        <v>248</v>
      </c>
      <c r="IT4" s="2">
        <f t="shared" si="3"/>
        <v>249</v>
      </c>
      <c r="IU4" s="2">
        <f t="shared" si="3"/>
        <v>250</v>
      </c>
      <c r="IV4" s="2">
        <f t="shared" si="3"/>
        <v>251</v>
      </c>
      <c r="IW4" s="2">
        <f t="shared" si="3"/>
        <v>252</v>
      </c>
      <c r="IX4" s="2">
        <f t="shared" si="3"/>
        <v>253</v>
      </c>
      <c r="IY4" s="2">
        <f t="shared" si="3"/>
        <v>254</v>
      </c>
      <c r="IZ4" s="2">
        <f t="shared" si="3"/>
        <v>255</v>
      </c>
      <c r="JA4" s="2">
        <f t="shared" si="3"/>
        <v>256</v>
      </c>
      <c r="JB4" s="2">
        <f t="shared" si="3"/>
        <v>257</v>
      </c>
      <c r="JC4" s="2">
        <f t="shared" si="3"/>
        <v>258</v>
      </c>
      <c r="JD4" s="2">
        <f t="shared" ref="JD4:LO4" si="4">JC4+1</f>
        <v>259</v>
      </c>
      <c r="JE4" s="2">
        <f t="shared" si="4"/>
        <v>260</v>
      </c>
      <c r="JF4" s="2">
        <f t="shared" si="4"/>
        <v>261</v>
      </c>
      <c r="JG4" s="2">
        <f t="shared" si="4"/>
        <v>262</v>
      </c>
      <c r="JH4" s="2">
        <f t="shared" si="4"/>
        <v>263</v>
      </c>
      <c r="JI4" s="2">
        <f t="shared" si="4"/>
        <v>264</v>
      </c>
      <c r="JJ4" s="2">
        <f t="shared" si="4"/>
        <v>265</v>
      </c>
      <c r="JK4" s="2">
        <f t="shared" si="4"/>
        <v>266</v>
      </c>
      <c r="JL4" s="2">
        <f t="shared" si="4"/>
        <v>267</v>
      </c>
      <c r="JM4" s="2">
        <f t="shared" si="4"/>
        <v>268</v>
      </c>
      <c r="JN4" s="2">
        <f t="shared" si="4"/>
        <v>269</v>
      </c>
      <c r="JO4" s="2">
        <f t="shared" si="4"/>
        <v>270</v>
      </c>
      <c r="JP4" s="2">
        <f t="shared" si="4"/>
        <v>271</v>
      </c>
      <c r="JQ4" s="2">
        <f t="shared" si="4"/>
        <v>272</v>
      </c>
      <c r="JR4" s="2">
        <f t="shared" si="4"/>
        <v>273</v>
      </c>
      <c r="JS4" s="2">
        <f t="shared" si="4"/>
        <v>274</v>
      </c>
      <c r="JT4" s="2">
        <f t="shared" si="4"/>
        <v>275</v>
      </c>
      <c r="JU4" s="2">
        <f t="shared" si="4"/>
        <v>276</v>
      </c>
      <c r="JV4" s="2">
        <f t="shared" si="4"/>
        <v>277</v>
      </c>
      <c r="JW4" s="2">
        <f t="shared" si="4"/>
        <v>278</v>
      </c>
      <c r="JX4" s="2">
        <f t="shared" si="4"/>
        <v>279</v>
      </c>
      <c r="JY4" s="2">
        <f t="shared" si="4"/>
        <v>280</v>
      </c>
      <c r="JZ4" s="2">
        <f t="shared" si="4"/>
        <v>281</v>
      </c>
      <c r="KA4" s="2">
        <f t="shared" si="4"/>
        <v>282</v>
      </c>
      <c r="KB4" s="2">
        <f t="shared" si="4"/>
        <v>283</v>
      </c>
      <c r="KC4" s="2">
        <f t="shared" si="4"/>
        <v>284</v>
      </c>
      <c r="KD4" s="2">
        <f t="shared" si="4"/>
        <v>285</v>
      </c>
      <c r="KE4" s="2">
        <f t="shared" si="4"/>
        <v>286</v>
      </c>
      <c r="KF4" s="2">
        <f t="shared" si="4"/>
        <v>287</v>
      </c>
      <c r="KG4" s="2">
        <f t="shared" si="4"/>
        <v>288</v>
      </c>
      <c r="KH4" s="2">
        <f t="shared" si="4"/>
        <v>289</v>
      </c>
      <c r="KI4" s="2">
        <f t="shared" si="4"/>
        <v>290</v>
      </c>
      <c r="KJ4" s="2">
        <f t="shared" si="4"/>
        <v>291</v>
      </c>
      <c r="KK4" s="2">
        <f t="shared" si="4"/>
        <v>292</v>
      </c>
      <c r="KL4" s="2">
        <f t="shared" si="4"/>
        <v>293</v>
      </c>
      <c r="KM4" s="2">
        <f t="shared" si="4"/>
        <v>294</v>
      </c>
      <c r="KN4" s="2">
        <f t="shared" si="4"/>
        <v>295</v>
      </c>
      <c r="KO4" s="2">
        <f t="shared" si="4"/>
        <v>296</v>
      </c>
      <c r="KP4" s="2">
        <f t="shared" si="4"/>
        <v>297</v>
      </c>
      <c r="KQ4" s="2">
        <f t="shared" si="4"/>
        <v>298</v>
      </c>
      <c r="KR4" s="2">
        <f t="shared" si="4"/>
        <v>299</v>
      </c>
      <c r="KS4" s="2">
        <f t="shared" si="4"/>
        <v>300</v>
      </c>
      <c r="KT4" s="2">
        <f t="shared" si="4"/>
        <v>301</v>
      </c>
      <c r="KU4" s="2">
        <f t="shared" si="4"/>
        <v>302</v>
      </c>
      <c r="KV4" s="2">
        <f t="shared" si="4"/>
        <v>303</v>
      </c>
      <c r="KW4" s="2">
        <f t="shared" si="4"/>
        <v>304</v>
      </c>
      <c r="KX4" s="2">
        <f t="shared" si="4"/>
        <v>305</v>
      </c>
      <c r="KY4" s="2">
        <f t="shared" si="4"/>
        <v>306</v>
      </c>
      <c r="KZ4" s="2">
        <f t="shared" si="4"/>
        <v>307</v>
      </c>
      <c r="LA4" s="2">
        <f t="shared" si="4"/>
        <v>308</v>
      </c>
      <c r="LB4" s="2">
        <f t="shared" si="4"/>
        <v>309</v>
      </c>
      <c r="LC4" s="2">
        <f t="shared" si="4"/>
        <v>310</v>
      </c>
      <c r="LD4" s="2">
        <f t="shared" si="4"/>
        <v>311</v>
      </c>
      <c r="LE4" s="2">
        <f t="shared" si="4"/>
        <v>312</v>
      </c>
      <c r="LF4" s="2">
        <f t="shared" si="4"/>
        <v>313</v>
      </c>
      <c r="LG4" s="2">
        <f t="shared" si="4"/>
        <v>314</v>
      </c>
      <c r="LH4" s="2">
        <f t="shared" si="4"/>
        <v>315</v>
      </c>
      <c r="LI4" s="2">
        <f t="shared" si="4"/>
        <v>316</v>
      </c>
      <c r="LJ4" s="2">
        <f t="shared" si="4"/>
        <v>317</v>
      </c>
      <c r="LK4" s="2">
        <f t="shared" si="4"/>
        <v>318</v>
      </c>
      <c r="LL4" s="2">
        <f t="shared" si="4"/>
        <v>319</v>
      </c>
      <c r="LM4" s="2">
        <f t="shared" si="4"/>
        <v>320</v>
      </c>
      <c r="LN4" s="2">
        <f t="shared" si="4"/>
        <v>321</v>
      </c>
      <c r="LO4" s="2">
        <f t="shared" si="4"/>
        <v>322</v>
      </c>
      <c r="LP4" s="2">
        <f t="shared" ref="LP4:OA4" si="5">LO4+1</f>
        <v>323</v>
      </c>
      <c r="LQ4" s="2">
        <f t="shared" si="5"/>
        <v>324</v>
      </c>
      <c r="LR4" s="2">
        <f t="shared" si="5"/>
        <v>325</v>
      </c>
      <c r="LS4" s="2">
        <f t="shared" si="5"/>
        <v>326</v>
      </c>
      <c r="LT4" s="2">
        <f t="shared" si="5"/>
        <v>327</v>
      </c>
      <c r="LU4" s="2">
        <f t="shared" si="5"/>
        <v>328</v>
      </c>
      <c r="LV4" s="2">
        <f t="shared" si="5"/>
        <v>329</v>
      </c>
      <c r="LW4" s="2">
        <f t="shared" si="5"/>
        <v>330</v>
      </c>
      <c r="LX4" s="2">
        <f t="shared" si="5"/>
        <v>331</v>
      </c>
      <c r="LY4" s="2">
        <f t="shared" si="5"/>
        <v>332</v>
      </c>
      <c r="LZ4" s="2">
        <f t="shared" si="5"/>
        <v>333</v>
      </c>
      <c r="MA4" s="2">
        <f t="shared" si="5"/>
        <v>334</v>
      </c>
      <c r="MB4" s="2">
        <f t="shared" si="5"/>
        <v>335</v>
      </c>
      <c r="MC4" s="2">
        <f t="shared" si="5"/>
        <v>336</v>
      </c>
      <c r="MD4" s="2">
        <f t="shared" si="5"/>
        <v>337</v>
      </c>
      <c r="ME4" s="2">
        <f t="shared" si="5"/>
        <v>338</v>
      </c>
      <c r="MF4" s="2">
        <f t="shared" si="5"/>
        <v>339</v>
      </c>
      <c r="MG4" s="2">
        <f t="shared" si="5"/>
        <v>340</v>
      </c>
      <c r="MH4" s="2">
        <f t="shared" si="5"/>
        <v>341</v>
      </c>
      <c r="MI4" s="2">
        <f t="shared" si="5"/>
        <v>342</v>
      </c>
      <c r="MJ4" s="2">
        <f t="shared" si="5"/>
        <v>343</v>
      </c>
      <c r="MK4" s="2">
        <f t="shared" si="5"/>
        <v>344</v>
      </c>
      <c r="ML4" s="2">
        <f t="shared" si="5"/>
        <v>345</v>
      </c>
      <c r="MM4" s="2">
        <f t="shared" si="5"/>
        <v>346</v>
      </c>
      <c r="MN4" s="2">
        <f t="shared" si="5"/>
        <v>347</v>
      </c>
      <c r="MO4" s="2">
        <f t="shared" si="5"/>
        <v>348</v>
      </c>
      <c r="MP4" s="2">
        <f t="shared" si="5"/>
        <v>349</v>
      </c>
      <c r="MQ4" s="2">
        <f t="shared" si="5"/>
        <v>350</v>
      </c>
      <c r="MR4" s="2">
        <f t="shared" si="5"/>
        <v>351</v>
      </c>
      <c r="MS4" s="2">
        <f t="shared" si="5"/>
        <v>352</v>
      </c>
      <c r="MT4" s="2">
        <f t="shared" si="5"/>
        <v>353</v>
      </c>
      <c r="MU4" s="2">
        <f t="shared" si="5"/>
        <v>354</v>
      </c>
      <c r="MV4" s="2">
        <f t="shared" si="5"/>
        <v>355</v>
      </c>
      <c r="MW4" s="2">
        <f t="shared" si="5"/>
        <v>356</v>
      </c>
      <c r="MX4" s="2">
        <f t="shared" si="5"/>
        <v>357</v>
      </c>
      <c r="MY4" s="2">
        <f t="shared" si="5"/>
        <v>358</v>
      </c>
      <c r="MZ4" s="2">
        <f t="shared" si="5"/>
        <v>359</v>
      </c>
      <c r="NA4" s="2">
        <f t="shared" si="5"/>
        <v>360</v>
      </c>
      <c r="NB4" s="2">
        <f t="shared" si="5"/>
        <v>361</v>
      </c>
      <c r="NC4" s="2">
        <f t="shared" si="5"/>
        <v>362</v>
      </c>
      <c r="ND4" s="2">
        <f t="shared" si="5"/>
        <v>363</v>
      </c>
      <c r="NE4" s="2">
        <f t="shared" si="5"/>
        <v>364</v>
      </c>
      <c r="NF4" s="2">
        <f t="shared" si="5"/>
        <v>365</v>
      </c>
      <c r="NG4" s="2">
        <f t="shared" si="5"/>
        <v>366</v>
      </c>
      <c r="NH4" s="2">
        <f t="shared" si="5"/>
        <v>367</v>
      </c>
      <c r="NI4" s="2">
        <f t="shared" si="5"/>
        <v>368</v>
      </c>
      <c r="NJ4" s="2">
        <f t="shared" si="5"/>
        <v>369</v>
      </c>
      <c r="NK4" s="2">
        <f t="shared" si="5"/>
        <v>370</v>
      </c>
      <c r="NL4" s="2">
        <f t="shared" si="5"/>
        <v>371</v>
      </c>
      <c r="NM4" s="2">
        <f t="shared" si="5"/>
        <v>372</v>
      </c>
      <c r="NN4" s="2">
        <f t="shared" si="5"/>
        <v>373</v>
      </c>
      <c r="NO4" s="2">
        <f t="shared" si="5"/>
        <v>374</v>
      </c>
      <c r="NP4" s="2">
        <f t="shared" si="5"/>
        <v>375</v>
      </c>
      <c r="NQ4" s="2">
        <f t="shared" si="5"/>
        <v>376</v>
      </c>
      <c r="NR4" s="2">
        <f t="shared" si="5"/>
        <v>377</v>
      </c>
      <c r="NS4" s="2">
        <f t="shared" si="5"/>
        <v>378</v>
      </c>
      <c r="NT4" s="2">
        <f t="shared" si="5"/>
        <v>379</v>
      </c>
      <c r="NU4" s="2">
        <f t="shared" si="5"/>
        <v>380</v>
      </c>
      <c r="NV4" s="2">
        <f t="shared" si="5"/>
        <v>381</v>
      </c>
      <c r="NW4" s="2">
        <f t="shared" si="5"/>
        <v>382</v>
      </c>
      <c r="NX4" s="2">
        <f t="shared" si="5"/>
        <v>383</v>
      </c>
      <c r="NY4" s="2">
        <f t="shared" si="5"/>
        <v>384</v>
      </c>
      <c r="NZ4" s="2">
        <f t="shared" si="5"/>
        <v>385</v>
      </c>
      <c r="OA4" s="2">
        <f t="shared" si="5"/>
        <v>386</v>
      </c>
      <c r="OB4" s="2">
        <f t="shared" ref="OB4:QM4" si="6">OA4+1</f>
        <v>387</v>
      </c>
      <c r="OC4" s="2">
        <f t="shared" si="6"/>
        <v>388</v>
      </c>
      <c r="OD4" s="2">
        <f t="shared" si="6"/>
        <v>389</v>
      </c>
      <c r="OE4" s="2">
        <f t="shared" si="6"/>
        <v>390</v>
      </c>
      <c r="OF4" s="2">
        <f t="shared" si="6"/>
        <v>391</v>
      </c>
      <c r="OG4" s="2">
        <f t="shared" si="6"/>
        <v>392</v>
      </c>
      <c r="OH4" s="2">
        <f t="shared" si="6"/>
        <v>393</v>
      </c>
      <c r="OI4" s="2">
        <f t="shared" si="6"/>
        <v>394</v>
      </c>
      <c r="OJ4" s="2">
        <f t="shared" si="6"/>
        <v>395</v>
      </c>
      <c r="OK4" s="2">
        <f t="shared" si="6"/>
        <v>396</v>
      </c>
      <c r="OL4" s="2">
        <f t="shared" si="6"/>
        <v>397</v>
      </c>
      <c r="OM4" s="2">
        <f t="shared" si="6"/>
        <v>398</v>
      </c>
      <c r="ON4" s="2">
        <f t="shared" si="6"/>
        <v>399</v>
      </c>
      <c r="OO4" s="2">
        <f t="shared" si="6"/>
        <v>400</v>
      </c>
      <c r="OP4" s="2">
        <f t="shared" si="6"/>
        <v>401</v>
      </c>
      <c r="OQ4" s="2">
        <f t="shared" si="6"/>
        <v>402</v>
      </c>
      <c r="OR4" s="2">
        <f t="shared" si="6"/>
        <v>403</v>
      </c>
      <c r="OS4" s="2">
        <f t="shared" si="6"/>
        <v>404</v>
      </c>
      <c r="OT4" s="2">
        <f t="shared" si="6"/>
        <v>405</v>
      </c>
      <c r="OU4" s="2">
        <f t="shared" si="6"/>
        <v>406</v>
      </c>
      <c r="OV4" s="2">
        <f t="shared" si="6"/>
        <v>407</v>
      </c>
      <c r="OW4" s="2">
        <f t="shared" si="6"/>
        <v>408</v>
      </c>
      <c r="OX4" s="2">
        <f t="shared" si="6"/>
        <v>409</v>
      </c>
      <c r="OY4" s="2">
        <f t="shared" si="6"/>
        <v>410</v>
      </c>
      <c r="OZ4" s="2">
        <f t="shared" si="6"/>
        <v>411</v>
      </c>
      <c r="PA4" s="2">
        <f t="shared" si="6"/>
        <v>412</v>
      </c>
      <c r="PB4" s="2">
        <f t="shared" si="6"/>
        <v>413</v>
      </c>
      <c r="PC4" s="2">
        <f t="shared" si="6"/>
        <v>414</v>
      </c>
      <c r="PD4" s="2">
        <f t="shared" si="6"/>
        <v>415</v>
      </c>
      <c r="PE4" s="2">
        <f t="shared" si="6"/>
        <v>416</v>
      </c>
      <c r="PF4" s="2">
        <f t="shared" si="6"/>
        <v>417</v>
      </c>
      <c r="PG4" s="2">
        <f t="shared" si="6"/>
        <v>418</v>
      </c>
      <c r="PH4" s="2">
        <f t="shared" si="6"/>
        <v>419</v>
      </c>
      <c r="PI4" s="2">
        <f t="shared" si="6"/>
        <v>420</v>
      </c>
      <c r="PJ4" s="2">
        <f t="shared" si="6"/>
        <v>421</v>
      </c>
      <c r="PK4" s="2">
        <f t="shared" si="6"/>
        <v>422</v>
      </c>
      <c r="PL4" s="2">
        <f t="shared" si="6"/>
        <v>423</v>
      </c>
      <c r="PM4" s="2">
        <f t="shared" si="6"/>
        <v>424</v>
      </c>
      <c r="PN4" s="2">
        <f t="shared" si="6"/>
        <v>425</v>
      </c>
      <c r="PO4" s="2">
        <f t="shared" si="6"/>
        <v>426</v>
      </c>
      <c r="PP4" s="2">
        <f t="shared" si="6"/>
        <v>427</v>
      </c>
      <c r="PQ4" s="2">
        <f t="shared" si="6"/>
        <v>428</v>
      </c>
      <c r="PR4" s="2">
        <f t="shared" si="6"/>
        <v>429</v>
      </c>
      <c r="PS4" s="2">
        <f t="shared" si="6"/>
        <v>430</v>
      </c>
      <c r="PT4" s="2">
        <f t="shared" si="6"/>
        <v>431</v>
      </c>
      <c r="PU4" s="2">
        <f t="shared" si="6"/>
        <v>432</v>
      </c>
      <c r="PV4" s="2">
        <f t="shared" si="6"/>
        <v>433</v>
      </c>
      <c r="PW4" s="2">
        <f t="shared" si="6"/>
        <v>434</v>
      </c>
      <c r="PX4" s="2">
        <f t="shared" si="6"/>
        <v>435</v>
      </c>
      <c r="PY4" s="2">
        <f t="shared" si="6"/>
        <v>436</v>
      </c>
      <c r="PZ4" s="2">
        <f t="shared" si="6"/>
        <v>437</v>
      </c>
      <c r="QA4" s="2">
        <f t="shared" si="6"/>
        <v>438</v>
      </c>
      <c r="QB4" s="2">
        <f t="shared" si="6"/>
        <v>439</v>
      </c>
      <c r="QC4" s="2">
        <f t="shared" si="6"/>
        <v>440</v>
      </c>
      <c r="QD4" s="2">
        <f t="shared" si="6"/>
        <v>441</v>
      </c>
      <c r="QE4" s="2">
        <f t="shared" si="6"/>
        <v>442</v>
      </c>
      <c r="QF4" s="2">
        <f t="shared" si="6"/>
        <v>443</v>
      </c>
      <c r="QG4" s="2">
        <f t="shared" si="6"/>
        <v>444</v>
      </c>
      <c r="QH4" s="2">
        <f t="shared" si="6"/>
        <v>445</v>
      </c>
      <c r="QI4" s="2">
        <f t="shared" si="6"/>
        <v>446</v>
      </c>
      <c r="QJ4" s="2">
        <f t="shared" si="6"/>
        <v>447</v>
      </c>
      <c r="QK4" s="2">
        <f t="shared" si="6"/>
        <v>448</v>
      </c>
      <c r="QL4" s="2">
        <f t="shared" si="6"/>
        <v>449</v>
      </c>
      <c r="QM4" s="2">
        <f t="shared" si="6"/>
        <v>450</v>
      </c>
      <c r="QN4" s="2">
        <f t="shared" ref="QN4:SQ4" si="7">QM4+1</f>
        <v>451</v>
      </c>
      <c r="QO4" s="2">
        <f t="shared" si="7"/>
        <v>452</v>
      </c>
      <c r="QP4" s="2">
        <f t="shared" si="7"/>
        <v>453</v>
      </c>
      <c r="QQ4" s="2">
        <f t="shared" si="7"/>
        <v>454</v>
      </c>
      <c r="QR4" s="2">
        <f t="shared" si="7"/>
        <v>455</v>
      </c>
      <c r="QS4" s="2">
        <f t="shared" si="7"/>
        <v>456</v>
      </c>
      <c r="QT4" s="2">
        <f t="shared" si="7"/>
        <v>457</v>
      </c>
      <c r="QU4" s="2">
        <f t="shared" si="7"/>
        <v>458</v>
      </c>
      <c r="QV4" s="2">
        <f t="shared" si="7"/>
        <v>459</v>
      </c>
      <c r="QW4" s="2">
        <f t="shared" si="7"/>
        <v>460</v>
      </c>
      <c r="QX4" s="2">
        <f t="shared" si="7"/>
        <v>461</v>
      </c>
      <c r="QY4" s="2">
        <f t="shared" si="7"/>
        <v>462</v>
      </c>
      <c r="QZ4" s="2">
        <f t="shared" si="7"/>
        <v>463</v>
      </c>
      <c r="RA4" s="2">
        <f t="shared" si="7"/>
        <v>464</v>
      </c>
      <c r="RB4" s="2">
        <f t="shared" si="7"/>
        <v>465</v>
      </c>
      <c r="RC4" s="2">
        <f t="shared" si="7"/>
        <v>466</v>
      </c>
      <c r="RD4" s="2">
        <f t="shared" si="7"/>
        <v>467</v>
      </c>
      <c r="RE4" s="2">
        <f t="shared" si="7"/>
        <v>468</v>
      </c>
      <c r="RF4" s="2">
        <f t="shared" si="7"/>
        <v>469</v>
      </c>
      <c r="RG4" s="2">
        <f t="shared" si="7"/>
        <v>470</v>
      </c>
      <c r="RH4" s="2">
        <f t="shared" si="7"/>
        <v>471</v>
      </c>
      <c r="RI4" s="2">
        <f t="shared" si="7"/>
        <v>472</v>
      </c>
      <c r="RJ4" s="2">
        <f t="shared" si="7"/>
        <v>473</v>
      </c>
      <c r="RK4" s="2">
        <f t="shared" si="7"/>
        <v>474</v>
      </c>
      <c r="RL4" s="2">
        <f t="shared" si="7"/>
        <v>475</v>
      </c>
      <c r="RM4" s="2">
        <f t="shared" si="7"/>
        <v>476</v>
      </c>
      <c r="RN4" s="2">
        <f t="shared" si="7"/>
        <v>477</v>
      </c>
      <c r="RO4" s="2">
        <f t="shared" si="7"/>
        <v>478</v>
      </c>
      <c r="RP4" s="2">
        <f t="shared" si="7"/>
        <v>479</v>
      </c>
      <c r="RQ4" s="2">
        <f t="shared" si="7"/>
        <v>480</v>
      </c>
      <c r="RR4" s="2">
        <f t="shared" si="7"/>
        <v>481</v>
      </c>
      <c r="RS4" s="2">
        <f t="shared" si="7"/>
        <v>482</v>
      </c>
      <c r="RT4" s="2">
        <f t="shared" si="7"/>
        <v>483</v>
      </c>
      <c r="RU4" s="2">
        <f t="shared" si="7"/>
        <v>484</v>
      </c>
      <c r="RV4" s="2">
        <f t="shared" si="7"/>
        <v>485</v>
      </c>
      <c r="RW4" s="2">
        <f t="shared" si="7"/>
        <v>486</v>
      </c>
      <c r="RX4" s="2">
        <f t="shared" si="7"/>
        <v>487</v>
      </c>
      <c r="RY4" s="2">
        <f t="shared" si="7"/>
        <v>488</v>
      </c>
      <c r="RZ4" s="2">
        <f t="shared" si="7"/>
        <v>489</v>
      </c>
      <c r="SA4" s="2">
        <f t="shared" si="7"/>
        <v>490</v>
      </c>
      <c r="SB4" s="2">
        <f t="shared" si="7"/>
        <v>491</v>
      </c>
      <c r="SC4" s="2">
        <f t="shared" si="7"/>
        <v>492</v>
      </c>
      <c r="SD4" s="2">
        <f t="shared" si="7"/>
        <v>493</v>
      </c>
      <c r="SE4" s="2">
        <f t="shared" si="7"/>
        <v>494</v>
      </c>
      <c r="SF4" s="2">
        <f t="shared" si="7"/>
        <v>495</v>
      </c>
      <c r="SG4" s="2">
        <f t="shared" si="7"/>
        <v>496</v>
      </c>
      <c r="SH4" s="2">
        <f t="shared" si="7"/>
        <v>497</v>
      </c>
      <c r="SI4" s="2">
        <f t="shared" si="7"/>
        <v>498</v>
      </c>
      <c r="SJ4" s="2">
        <f t="shared" si="7"/>
        <v>499</v>
      </c>
      <c r="SK4" s="2">
        <f t="shared" si="7"/>
        <v>500</v>
      </c>
      <c r="SL4" s="2">
        <f t="shared" si="7"/>
        <v>501</v>
      </c>
      <c r="SM4" s="2">
        <f t="shared" si="7"/>
        <v>502</v>
      </c>
      <c r="SN4" s="2">
        <f t="shared" si="7"/>
        <v>503</v>
      </c>
      <c r="SO4" s="2">
        <f t="shared" si="7"/>
        <v>504</v>
      </c>
      <c r="SP4" s="2">
        <f t="shared" si="7"/>
        <v>505</v>
      </c>
      <c r="SQ4" s="2">
        <f t="shared" si="7"/>
        <v>506</v>
      </c>
    </row>
    <row r="5" spans="1:516" s="2" customFormat="1" x14ac:dyDescent="0.25">
      <c r="B5" s="2" t="s">
        <v>894</v>
      </c>
      <c r="C5" s="2" t="s">
        <v>1080</v>
      </c>
      <c r="D5" s="2" t="s">
        <v>765</v>
      </c>
      <c r="E5" s="2" t="s">
        <v>739</v>
      </c>
      <c r="F5" s="27">
        <f>_xll.BDH(D5,"px_last","-2AY",,"Dates=o","fill=C","sort=R","dir=H","cols=506;rows=1")</f>
        <v>44005</v>
      </c>
      <c r="G5" s="28">
        <v>44004</v>
      </c>
      <c r="H5" s="28">
        <v>44001</v>
      </c>
      <c r="I5" s="28">
        <v>44000</v>
      </c>
      <c r="J5" s="28">
        <v>43999</v>
      </c>
      <c r="K5" s="28">
        <v>43998</v>
      </c>
      <c r="L5" s="28">
        <v>43997</v>
      </c>
      <c r="M5" s="28">
        <v>43994</v>
      </c>
      <c r="N5" s="28">
        <v>43993</v>
      </c>
      <c r="O5" s="28">
        <v>43992</v>
      </c>
      <c r="P5" s="28">
        <v>43991</v>
      </c>
      <c r="Q5" s="28">
        <v>43990</v>
      </c>
      <c r="R5" s="28">
        <v>43987</v>
      </c>
      <c r="S5" s="28">
        <v>43986</v>
      </c>
      <c r="T5" s="28">
        <v>43985</v>
      </c>
      <c r="U5" s="28">
        <v>43984</v>
      </c>
      <c r="V5" s="28">
        <v>43983</v>
      </c>
      <c r="W5" s="28">
        <v>43980</v>
      </c>
      <c r="X5" s="28">
        <v>43979</v>
      </c>
      <c r="Y5" s="28">
        <v>43978</v>
      </c>
      <c r="Z5" s="28">
        <v>43977</v>
      </c>
      <c r="AA5" s="28">
        <v>43973</v>
      </c>
      <c r="AB5" s="28">
        <v>43972</v>
      </c>
      <c r="AC5" s="28">
        <v>43971</v>
      </c>
      <c r="AD5" s="28">
        <v>43970</v>
      </c>
      <c r="AE5" s="28">
        <v>43969</v>
      </c>
      <c r="AF5" s="28">
        <v>43966</v>
      </c>
      <c r="AG5" s="28">
        <v>43965</v>
      </c>
      <c r="AH5" s="28">
        <v>43964</v>
      </c>
      <c r="AI5" s="28">
        <v>43963</v>
      </c>
      <c r="AJ5" s="28">
        <v>43962</v>
      </c>
      <c r="AK5" s="28">
        <v>43958</v>
      </c>
      <c r="AL5" s="28">
        <v>43957</v>
      </c>
      <c r="AM5" s="28">
        <v>43956</v>
      </c>
      <c r="AN5" s="28">
        <v>43955</v>
      </c>
      <c r="AO5" s="28">
        <v>43952</v>
      </c>
      <c r="AP5" s="28">
        <v>43951</v>
      </c>
      <c r="AQ5" s="28">
        <v>43950</v>
      </c>
      <c r="AR5" s="28">
        <v>43949</v>
      </c>
      <c r="AS5" s="28">
        <v>43948</v>
      </c>
      <c r="AT5" s="28">
        <v>43945</v>
      </c>
      <c r="AU5" s="28">
        <v>43944</v>
      </c>
      <c r="AV5" s="28">
        <v>43943</v>
      </c>
      <c r="AW5" s="28">
        <v>43942</v>
      </c>
      <c r="AX5" s="28">
        <v>43941</v>
      </c>
      <c r="AY5" s="28">
        <v>43938</v>
      </c>
      <c r="AZ5" s="28">
        <v>43937</v>
      </c>
      <c r="BA5" s="28">
        <v>43936</v>
      </c>
      <c r="BB5" s="28">
        <v>43935</v>
      </c>
      <c r="BC5" s="28">
        <v>43930</v>
      </c>
      <c r="BD5" s="28">
        <v>43929</v>
      </c>
      <c r="BE5" s="28">
        <v>43928</v>
      </c>
      <c r="BF5" s="28">
        <v>43927</v>
      </c>
      <c r="BG5" s="28">
        <v>43924</v>
      </c>
      <c r="BH5" s="28">
        <v>43923</v>
      </c>
      <c r="BI5" s="28">
        <v>43922</v>
      </c>
      <c r="BJ5" s="28">
        <v>43921</v>
      </c>
      <c r="BK5" s="28">
        <v>43920</v>
      </c>
      <c r="BL5" s="28">
        <v>43917</v>
      </c>
      <c r="BM5" s="28">
        <v>43916</v>
      </c>
      <c r="BN5" s="28">
        <v>43915</v>
      </c>
      <c r="BO5" s="28">
        <v>43914</v>
      </c>
      <c r="BP5" s="28">
        <v>43913</v>
      </c>
      <c r="BQ5" s="28">
        <v>43910</v>
      </c>
      <c r="BR5" s="28">
        <v>43909</v>
      </c>
      <c r="BS5" s="28">
        <v>43908</v>
      </c>
      <c r="BT5" s="28">
        <v>43907</v>
      </c>
      <c r="BU5" s="28">
        <v>43906</v>
      </c>
      <c r="BV5" s="28">
        <v>43903</v>
      </c>
      <c r="BW5" s="28">
        <v>43902</v>
      </c>
      <c r="BX5" s="28">
        <v>43901</v>
      </c>
      <c r="BY5" s="28">
        <v>43900</v>
      </c>
      <c r="BZ5" s="28">
        <v>43899</v>
      </c>
      <c r="CA5" s="28">
        <v>43896</v>
      </c>
      <c r="CB5" s="28">
        <v>43895</v>
      </c>
      <c r="CC5" s="28">
        <v>43894</v>
      </c>
      <c r="CD5" s="28">
        <v>43893</v>
      </c>
      <c r="CE5" s="28">
        <v>43892</v>
      </c>
      <c r="CF5" s="28">
        <v>43889</v>
      </c>
      <c r="CG5" s="28">
        <v>43888</v>
      </c>
      <c r="CH5" s="28">
        <v>43887</v>
      </c>
      <c r="CI5" s="28">
        <v>43886</v>
      </c>
      <c r="CJ5" s="28">
        <v>43885</v>
      </c>
      <c r="CK5" s="28">
        <v>43882</v>
      </c>
      <c r="CL5" s="28">
        <v>43881</v>
      </c>
      <c r="CM5" s="28">
        <v>43880</v>
      </c>
      <c r="CN5" s="28">
        <v>43879</v>
      </c>
      <c r="CO5" s="28">
        <v>43878</v>
      </c>
      <c r="CP5" s="28">
        <v>43875</v>
      </c>
      <c r="CQ5" s="28">
        <v>43874</v>
      </c>
      <c r="CR5" s="28">
        <v>43873</v>
      </c>
      <c r="CS5" s="28">
        <v>43872</v>
      </c>
      <c r="CT5" s="28">
        <v>43871</v>
      </c>
      <c r="CU5" s="28">
        <v>43868</v>
      </c>
      <c r="CV5" s="28">
        <v>43867</v>
      </c>
      <c r="CW5" s="28">
        <v>43866</v>
      </c>
      <c r="CX5" s="28">
        <v>43865</v>
      </c>
      <c r="CY5" s="28">
        <v>43864</v>
      </c>
      <c r="CZ5" s="28">
        <v>43861</v>
      </c>
      <c r="DA5" s="28">
        <v>43860</v>
      </c>
      <c r="DB5" s="28">
        <v>43859</v>
      </c>
      <c r="DC5" s="28">
        <v>43858</v>
      </c>
      <c r="DD5" s="28">
        <v>43857</v>
      </c>
      <c r="DE5" s="28">
        <v>43854</v>
      </c>
      <c r="DF5" s="28">
        <v>43853</v>
      </c>
      <c r="DG5" s="28">
        <v>43852</v>
      </c>
      <c r="DH5" s="28">
        <v>43851</v>
      </c>
      <c r="DI5" s="28">
        <v>43850</v>
      </c>
      <c r="DJ5" s="28">
        <v>43847</v>
      </c>
      <c r="DK5" s="28">
        <v>43846</v>
      </c>
      <c r="DL5" s="28">
        <v>43845</v>
      </c>
      <c r="DM5" s="28">
        <v>43844</v>
      </c>
      <c r="DN5" s="28">
        <v>43843</v>
      </c>
      <c r="DO5" s="28">
        <v>43840</v>
      </c>
      <c r="DP5" s="28">
        <v>43839</v>
      </c>
      <c r="DQ5" s="28">
        <v>43838</v>
      </c>
      <c r="DR5" s="28">
        <v>43837</v>
      </c>
      <c r="DS5" s="28">
        <v>43836</v>
      </c>
      <c r="DT5" s="28">
        <v>43833</v>
      </c>
      <c r="DU5" s="28">
        <v>43832</v>
      </c>
      <c r="DV5" s="28">
        <v>43830</v>
      </c>
      <c r="DW5" s="28">
        <v>43829</v>
      </c>
      <c r="DX5" s="28">
        <v>43826</v>
      </c>
      <c r="DY5" s="28">
        <v>43823</v>
      </c>
      <c r="DZ5" s="28">
        <v>43822</v>
      </c>
      <c r="EA5" s="28">
        <v>43819</v>
      </c>
      <c r="EB5" s="28">
        <v>43818</v>
      </c>
      <c r="EC5" s="28">
        <v>43817</v>
      </c>
      <c r="ED5" s="28">
        <v>43816</v>
      </c>
      <c r="EE5" s="28">
        <v>43815</v>
      </c>
      <c r="EF5" s="28">
        <v>43812</v>
      </c>
      <c r="EG5" s="28">
        <v>43811</v>
      </c>
      <c r="EH5" s="28">
        <v>43810</v>
      </c>
      <c r="EI5" s="28">
        <v>43809</v>
      </c>
      <c r="EJ5" s="28">
        <v>43808</v>
      </c>
      <c r="EK5" s="28">
        <v>43805</v>
      </c>
      <c r="EL5" s="28">
        <v>43804</v>
      </c>
      <c r="EM5" s="28">
        <v>43803</v>
      </c>
      <c r="EN5" s="28">
        <v>43802</v>
      </c>
      <c r="EO5" s="28">
        <v>43801</v>
      </c>
      <c r="EP5" s="28">
        <v>43798</v>
      </c>
      <c r="EQ5" s="28">
        <v>43797</v>
      </c>
      <c r="ER5" s="28">
        <v>43796</v>
      </c>
      <c r="ES5" s="28">
        <v>43795</v>
      </c>
      <c r="ET5" s="28">
        <v>43794</v>
      </c>
      <c r="EU5" s="28">
        <v>43791</v>
      </c>
      <c r="EV5" s="28">
        <v>43790</v>
      </c>
      <c r="EW5" s="28">
        <v>43789</v>
      </c>
      <c r="EX5" s="28">
        <v>43788</v>
      </c>
      <c r="EY5" s="28">
        <v>43787</v>
      </c>
      <c r="EZ5" s="28">
        <v>43784</v>
      </c>
      <c r="FA5" s="28">
        <v>43783</v>
      </c>
      <c r="FB5" s="28">
        <v>43782</v>
      </c>
      <c r="FC5" s="28">
        <v>43781</v>
      </c>
      <c r="FD5" s="28">
        <v>43780</v>
      </c>
      <c r="FE5" s="28">
        <v>43777</v>
      </c>
      <c r="FF5" s="28">
        <v>43776</v>
      </c>
      <c r="FG5" s="28">
        <v>43775</v>
      </c>
      <c r="FH5" s="28">
        <v>43774</v>
      </c>
      <c r="FI5" s="28">
        <v>43773</v>
      </c>
      <c r="FJ5" s="28">
        <v>43770</v>
      </c>
      <c r="FK5" s="28">
        <v>43769</v>
      </c>
      <c r="FL5" s="28">
        <v>43768</v>
      </c>
      <c r="FM5" s="28">
        <v>43767</v>
      </c>
      <c r="FN5" s="28">
        <v>43766</v>
      </c>
      <c r="FO5" s="28">
        <v>43763</v>
      </c>
      <c r="FP5" s="28">
        <v>43762</v>
      </c>
      <c r="FQ5" s="28">
        <v>43761</v>
      </c>
      <c r="FR5" s="28">
        <v>43760</v>
      </c>
      <c r="FS5" s="28">
        <v>43759</v>
      </c>
      <c r="FT5" s="28">
        <v>43756</v>
      </c>
      <c r="FU5" s="28">
        <v>43755</v>
      </c>
      <c r="FV5" s="28">
        <v>43754</v>
      </c>
      <c r="FW5" s="28">
        <v>43753</v>
      </c>
      <c r="FX5" s="28">
        <v>43752</v>
      </c>
      <c r="FY5" s="28">
        <v>43749</v>
      </c>
      <c r="FZ5" s="28">
        <v>43748</v>
      </c>
      <c r="GA5" s="28">
        <v>43747</v>
      </c>
      <c r="GB5" s="28">
        <v>43746</v>
      </c>
      <c r="GC5" s="28">
        <v>43745</v>
      </c>
      <c r="GD5" s="28">
        <v>43742</v>
      </c>
      <c r="GE5" s="28">
        <v>43741</v>
      </c>
      <c r="GF5" s="28">
        <v>43740</v>
      </c>
      <c r="GG5" s="28">
        <v>43739</v>
      </c>
      <c r="GH5" s="28">
        <v>43738</v>
      </c>
      <c r="GI5" s="28">
        <v>43735</v>
      </c>
      <c r="GJ5" s="28">
        <v>43734</v>
      </c>
      <c r="GK5" s="28">
        <v>43733</v>
      </c>
      <c r="GL5" s="28">
        <v>43732</v>
      </c>
      <c r="GM5" s="28">
        <v>43731</v>
      </c>
      <c r="GN5" s="28">
        <v>43728</v>
      </c>
      <c r="GO5" s="28">
        <v>43727</v>
      </c>
      <c r="GP5" s="28">
        <v>43726</v>
      </c>
      <c r="GQ5" s="28">
        <v>43725</v>
      </c>
      <c r="GR5" s="28">
        <v>43724</v>
      </c>
      <c r="GS5" s="28">
        <v>43721</v>
      </c>
      <c r="GT5" s="28">
        <v>43720</v>
      </c>
      <c r="GU5" s="28">
        <v>43719</v>
      </c>
      <c r="GV5" s="28">
        <v>43718</v>
      </c>
      <c r="GW5" s="28">
        <v>43717</v>
      </c>
      <c r="GX5" s="28">
        <v>43714</v>
      </c>
      <c r="GY5" s="28">
        <v>43713</v>
      </c>
      <c r="GZ5" s="28">
        <v>43712</v>
      </c>
      <c r="HA5" s="28">
        <v>43711</v>
      </c>
      <c r="HB5" s="28">
        <v>43710</v>
      </c>
      <c r="HC5" s="28">
        <v>43707</v>
      </c>
      <c r="HD5" s="28">
        <v>43706</v>
      </c>
      <c r="HE5" s="28">
        <v>43705</v>
      </c>
      <c r="HF5" s="28">
        <v>43704</v>
      </c>
      <c r="HG5" s="28">
        <v>43700</v>
      </c>
      <c r="HH5" s="28">
        <v>43699</v>
      </c>
      <c r="HI5" s="28">
        <v>43698</v>
      </c>
      <c r="HJ5" s="28">
        <v>43697</v>
      </c>
      <c r="HK5" s="28">
        <v>43696</v>
      </c>
      <c r="HL5" s="28">
        <v>43693</v>
      </c>
      <c r="HM5" s="28">
        <v>43692</v>
      </c>
      <c r="HN5" s="28">
        <v>43691</v>
      </c>
      <c r="HO5" s="28">
        <v>43690</v>
      </c>
      <c r="HP5" s="28">
        <v>43689</v>
      </c>
      <c r="HQ5" s="28">
        <v>43686</v>
      </c>
      <c r="HR5" s="28">
        <v>43685</v>
      </c>
      <c r="HS5" s="28">
        <v>43684</v>
      </c>
      <c r="HT5" s="28">
        <v>43683</v>
      </c>
      <c r="HU5" s="28">
        <v>43682</v>
      </c>
      <c r="HV5" s="28">
        <v>43679</v>
      </c>
      <c r="HW5" s="28">
        <v>43678</v>
      </c>
      <c r="HX5" s="28">
        <v>43677</v>
      </c>
      <c r="HY5" s="28">
        <v>43676</v>
      </c>
      <c r="HZ5" s="28">
        <v>43675</v>
      </c>
      <c r="IA5" s="28">
        <v>43672</v>
      </c>
      <c r="IB5" s="28">
        <v>43671</v>
      </c>
      <c r="IC5" s="28">
        <v>43670</v>
      </c>
      <c r="ID5" s="28">
        <v>43669</v>
      </c>
      <c r="IE5" s="28">
        <v>43668</v>
      </c>
      <c r="IF5" s="28">
        <v>43665</v>
      </c>
      <c r="IG5" s="28">
        <v>43664</v>
      </c>
      <c r="IH5" s="28">
        <v>43663</v>
      </c>
      <c r="II5" s="28">
        <v>43662</v>
      </c>
      <c r="IJ5" s="28">
        <v>43661</v>
      </c>
      <c r="IK5" s="28">
        <v>43658</v>
      </c>
      <c r="IL5" s="28">
        <v>43657</v>
      </c>
      <c r="IM5" s="28">
        <v>43656</v>
      </c>
      <c r="IN5" s="28">
        <v>43655</v>
      </c>
      <c r="IO5" s="28">
        <v>43654</v>
      </c>
      <c r="IP5" s="28">
        <v>43651</v>
      </c>
      <c r="IQ5" s="28">
        <v>43650</v>
      </c>
      <c r="IR5" s="28">
        <v>43649</v>
      </c>
      <c r="IS5" s="28">
        <v>43648</v>
      </c>
      <c r="IT5" s="28">
        <v>43647</v>
      </c>
      <c r="IU5" s="28">
        <v>43644</v>
      </c>
      <c r="IV5" s="28">
        <v>43643</v>
      </c>
      <c r="IW5" s="28">
        <v>43642</v>
      </c>
      <c r="IX5" s="28">
        <v>43641</v>
      </c>
      <c r="IY5" s="28">
        <v>43640</v>
      </c>
      <c r="IZ5" s="28">
        <v>43637</v>
      </c>
      <c r="JA5" s="28">
        <v>43636</v>
      </c>
      <c r="JB5" s="28">
        <v>43635</v>
      </c>
      <c r="JC5" s="28">
        <v>43634</v>
      </c>
      <c r="JD5" s="28">
        <v>43633</v>
      </c>
      <c r="JE5" s="28">
        <v>43630</v>
      </c>
      <c r="JF5" s="28">
        <v>43629</v>
      </c>
      <c r="JG5" s="28">
        <v>43628</v>
      </c>
      <c r="JH5" s="28">
        <v>43627</v>
      </c>
      <c r="JI5" s="28">
        <v>43626</v>
      </c>
      <c r="JJ5" s="28">
        <v>43623</v>
      </c>
      <c r="JK5" s="28">
        <v>43622</v>
      </c>
      <c r="JL5" s="28">
        <v>43621</v>
      </c>
      <c r="JM5" s="28">
        <v>43620</v>
      </c>
      <c r="JN5" s="28">
        <v>43619</v>
      </c>
      <c r="JO5" s="28">
        <v>43616</v>
      </c>
      <c r="JP5" s="28">
        <v>43615</v>
      </c>
      <c r="JQ5" s="28">
        <v>43614</v>
      </c>
      <c r="JR5" s="28">
        <v>43613</v>
      </c>
      <c r="JS5" s="28">
        <v>43609</v>
      </c>
      <c r="JT5" s="28">
        <v>43608</v>
      </c>
      <c r="JU5" s="28">
        <v>43607</v>
      </c>
      <c r="JV5" s="28">
        <v>43606</v>
      </c>
      <c r="JW5" s="28">
        <v>43605</v>
      </c>
      <c r="JX5" s="28">
        <v>43602</v>
      </c>
      <c r="JY5" s="28">
        <v>43601</v>
      </c>
      <c r="JZ5" s="28">
        <v>43600</v>
      </c>
      <c r="KA5" s="28">
        <v>43599</v>
      </c>
      <c r="KB5" s="28">
        <v>43598</v>
      </c>
      <c r="KC5" s="28">
        <v>43595</v>
      </c>
      <c r="KD5" s="28">
        <v>43594</v>
      </c>
      <c r="KE5" s="28">
        <v>43593</v>
      </c>
      <c r="KF5" s="28">
        <v>43592</v>
      </c>
      <c r="KG5" s="28">
        <v>43588</v>
      </c>
      <c r="KH5" s="28">
        <v>43587</v>
      </c>
      <c r="KI5" s="28">
        <v>43586</v>
      </c>
      <c r="KJ5" s="28">
        <v>43585</v>
      </c>
      <c r="KK5" s="28">
        <v>43584</v>
      </c>
      <c r="KL5" s="28">
        <v>43581</v>
      </c>
      <c r="KM5" s="28">
        <v>43580</v>
      </c>
      <c r="KN5" s="28">
        <v>43579</v>
      </c>
      <c r="KO5" s="28">
        <v>43578</v>
      </c>
      <c r="KP5" s="28">
        <v>43573</v>
      </c>
      <c r="KQ5" s="28">
        <v>43572</v>
      </c>
      <c r="KR5" s="28">
        <v>43571</v>
      </c>
      <c r="KS5" s="28">
        <v>43570</v>
      </c>
      <c r="KT5" s="28">
        <v>43567</v>
      </c>
      <c r="KU5" s="28">
        <v>43566</v>
      </c>
      <c r="KV5" s="28">
        <v>43565</v>
      </c>
      <c r="KW5" s="28">
        <v>43564</v>
      </c>
      <c r="KX5" s="28">
        <v>43563</v>
      </c>
      <c r="KY5" s="28">
        <v>43560</v>
      </c>
      <c r="KZ5" s="28">
        <v>43559</v>
      </c>
      <c r="LA5" s="28">
        <v>43558</v>
      </c>
      <c r="LB5" s="28">
        <v>43557</v>
      </c>
      <c r="LC5" s="28">
        <v>43556</v>
      </c>
      <c r="LD5" s="28">
        <v>43553</v>
      </c>
      <c r="LE5" s="28">
        <v>43552</v>
      </c>
      <c r="LF5" s="28">
        <v>43551</v>
      </c>
      <c r="LG5" s="28">
        <v>43550</v>
      </c>
      <c r="LH5" s="28">
        <v>43549</v>
      </c>
      <c r="LI5" s="28">
        <v>43546</v>
      </c>
      <c r="LJ5" s="28">
        <v>43545</v>
      </c>
      <c r="LK5" s="28">
        <v>43544</v>
      </c>
      <c r="LL5" s="28">
        <v>43543</v>
      </c>
      <c r="LM5" s="28">
        <v>43542</v>
      </c>
      <c r="LN5" s="28">
        <v>43539</v>
      </c>
      <c r="LO5" s="28">
        <v>43538</v>
      </c>
      <c r="LP5" s="28">
        <v>43537</v>
      </c>
      <c r="LQ5" s="28">
        <v>43536</v>
      </c>
      <c r="LR5" s="28">
        <v>43535</v>
      </c>
      <c r="LS5" s="28">
        <v>43532</v>
      </c>
      <c r="LT5" s="28">
        <v>43531</v>
      </c>
      <c r="LU5" s="28">
        <v>43530</v>
      </c>
      <c r="LV5" s="28">
        <v>43529</v>
      </c>
      <c r="LW5" s="28">
        <v>43528</v>
      </c>
      <c r="LX5" s="28">
        <v>43525</v>
      </c>
      <c r="LY5" s="28">
        <v>43524</v>
      </c>
      <c r="LZ5" s="28">
        <v>43523</v>
      </c>
      <c r="MA5" s="28">
        <v>43522</v>
      </c>
      <c r="MB5" s="28">
        <v>43521</v>
      </c>
      <c r="MC5" s="28">
        <v>43518</v>
      </c>
      <c r="MD5" s="28">
        <v>43517</v>
      </c>
      <c r="ME5" s="28">
        <v>43516</v>
      </c>
      <c r="MF5" s="28">
        <v>43515</v>
      </c>
      <c r="MG5" s="28">
        <v>43514</v>
      </c>
      <c r="MH5" s="28">
        <v>43511</v>
      </c>
      <c r="MI5" s="28">
        <v>43510</v>
      </c>
      <c r="MJ5" s="28">
        <v>43509</v>
      </c>
      <c r="MK5" s="28">
        <v>43508</v>
      </c>
      <c r="ML5" s="28">
        <v>43507</v>
      </c>
      <c r="MM5" s="28">
        <v>43504</v>
      </c>
      <c r="MN5" s="28">
        <v>43503</v>
      </c>
      <c r="MO5" s="28">
        <v>43502</v>
      </c>
      <c r="MP5" s="28">
        <v>43501</v>
      </c>
      <c r="MQ5" s="28">
        <v>43500</v>
      </c>
      <c r="MR5" s="28">
        <v>43497</v>
      </c>
      <c r="MS5" s="28">
        <v>43496</v>
      </c>
      <c r="MT5" s="28">
        <v>43495</v>
      </c>
      <c r="MU5" s="28">
        <v>43494</v>
      </c>
      <c r="MV5" s="28">
        <v>43493</v>
      </c>
      <c r="MW5" s="28">
        <v>43490</v>
      </c>
      <c r="MX5" s="28">
        <v>43489</v>
      </c>
      <c r="MY5" s="28">
        <v>43488</v>
      </c>
      <c r="MZ5" s="28">
        <v>43487</v>
      </c>
      <c r="NA5" s="28">
        <v>43486</v>
      </c>
      <c r="NB5" s="28">
        <v>43483</v>
      </c>
      <c r="NC5" s="28">
        <v>43482</v>
      </c>
      <c r="ND5" s="28">
        <v>43481</v>
      </c>
      <c r="NE5" s="28">
        <v>43480</v>
      </c>
      <c r="NF5" s="28">
        <v>43479</v>
      </c>
      <c r="NG5" s="28">
        <v>43476</v>
      </c>
      <c r="NH5" s="28">
        <v>43475</v>
      </c>
      <c r="NI5" s="28">
        <v>43474</v>
      </c>
      <c r="NJ5" s="28">
        <v>43473</v>
      </c>
      <c r="NK5" s="28">
        <v>43472</v>
      </c>
      <c r="NL5" s="28">
        <v>43469</v>
      </c>
      <c r="NM5" s="28">
        <v>43468</v>
      </c>
      <c r="NN5" s="28">
        <v>43467</v>
      </c>
      <c r="NO5" s="28">
        <v>43465</v>
      </c>
      <c r="NP5" s="28">
        <v>43462</v>
      </c>
      <c r="NQ5" s="28">
        <v>43461</v>
      </c>
      <c r="NR5" s="28">
        <v>43458</v>
      </c>
      <c r="NS5" s="28">
        <v>43455</v>
      </c>
      <c r="NT5" s="28">
        <v>43454</v>
      </c>
      <c r="NU5" s="28">
        <v>43453</v>
      </c>
      <c r="NV5" s="28">
        <v>43452</v>
      </c>
      <c r="NW5" s="28">
        <v>43451</v>
      </c>
      <c r="NX5" s="28">
        <v>43448</v>
      </c>
      <c r="NY5" s="28">
        <v>43447</v>
      </c>
      <c r="NZ5" s="28">
        <v>43446</v>
      </c>
      <c r="OA5" s="28">
        <v>43445</v>
      </c>
      <c r="OB5" s="28">
        <v>43444</v>
      </c>
      <c r="OC5" s="28">
        <v>43441</v>
      </c>
      <c r="OD5" s="28">
        <v>43440</v>
      </c>
      <c r="OE5" s="28">
        <v>43439</v>
      </c>
      <c r="OF5" s="28">
        <v>43438</v>
      </c>
      <c r="OG5" s="28">
        <v>43437</v>
      </c>
      <c r="OH5" s="28">
        <v>43434</v>
      </c>
      <c r="OI5" s="28">
        <v>43433</v>
      </c>
      <c r="OJ5" s="28">
        <v>43432</v>
      </c>
      <c r="OK5" s="28">
        <v>43431</v>
      </c>
      <c r="OL5" s="28">
        <v>43430</v>
      </c>
      <c r="OM5" s="28">
        <v>43427</v>
      </c>
      <c r="ON5" s="28">
        <v>43426</v>
      </c>
      <c r="OO5" s="28">
        <v>43425</v>
      </c>
      <c r="OP5" s="28">
        <v>43424</v>
      </c>
      <c r="OQ5" s="28">
        <v>43423</v>
      </c>
      <c r="OR5" s="28">
        <v>43420</v>
      </c>
      <c r="OS5" s="28">
        <v>43419</v>
      </c>
      <c r="OT5" s="28">
        <v>43418</v>
      </c>
      <c r="OU5" s="28">
        <v>43417</v>
      </c>
      <c r="OV5" s="28">
        <v>43416</v>
      </c>
      <c r="OW5" s="28">
        <v>43413</v>
      </c>
      <c r="OX5" s="28">
        <v>43412</v>
      </c>
      <c r="OY5" s="28">
        <v>43411</v>
      </c>
      <c r="OZ5" s="28">
        <v>43410</v>
      </c>
      <c r="PA5" s="28">
        <v>43409</v>
      </c>
      <c r="PB5" s="28">
        <v>43406</v>
      </c>
      <c r="PC5" s="28">
        <v>43405</v>
      </c>
      <c r="PD5" s="28">
        <v>43404</v>
      </c>
      <c r="PE5" s="28">
        <v>43403</v>
      </c>
      <c r="PF5" s="28">
        <v>43402</v>
      </c>
      <c r="PG5" s="28">
        <v>43399</v>
      </c>
      <c r="PH5" s="28">
        <v>43398</v>
      </c>
      <c r="PI5" s="28">
        <v>43397</v>
      </c>
      <c r="PJ5" s="28">
        <v>43396</v>
      </c>
      <c r="PK5" s="28">
        <v>43395</v>
      </c>
      <c r="PL5" s="28">
        <v>43392</v>
      </c>
      <c r="PM5" s="28">
        <v>43391</v>
      </c>
      <c r="PN5" s="28">
        <v>43390</v>
      </c>
      <c r="PO5" s="28">
        <v>43389</v>
      </c>
      <c r="PP5" s="28">
        <v>43388</v>
      </c>
      <c r="PQ5" s="28">
        <v>43385</v>
      </c>
      <c r="PR5" s="28">
        <v>43384</v>
      </c>
      <c r="PS5" s="28">
        <v>43383</v>
      </c>
      <c r="PT5" s="28">
        <v>43382</v>
      </c>
      <c r="PU5" s="28">
        <v>43381</v>
      </c>
      <c r="PV5" s="28">
        <v>43378</v>
      </c>
      <c r="PW5" s="28">
        <v>43377</v>
      </c>
      <c r="PX5" s="28">
        <v>43376</v>
      </c>
      <c r="PY5" s="28">
        <v>43375</v>
      </c>
      <c r="PZ5" s="28">
        <v>43374</v>
      </c>
      <c r="QA5" s="28">
        <v>43371</v>
      </c>
      <c r="QB5" s="28">
        <v>43370</v>
      </c>
      <c r="QC5" s="28">
        <v>43369</v>
      </c>
      <c r="QD5" s="28">
        <v>43368</v>
      </c>
      <c r="QE5" s="28">
        <v>43367</v>
      </c>
      <c r="QF5" s="28">
        <v>43364</v>
      </c>
      <c r="QG5" s="28">
        <v>43363</v>
      </c>
      <c r="QH5" s="28">
        <v>43362</v>
      </c>
      <c r="QI5" s="28">
        <v>43361</v>
      </c>
      <c r="QJ5" s="28">
        <v>43360</v>
      </c>
      <c r="QK5" s="28">
        <v>43357</v>
      </c>
      <c r="QL5" s="28">
        <v>43356</v>
      </c>
      <c r="QM5" s="28">
        <v>43355</v>
      </c>
      <c r="QN5" s="28">
        <v>43354</v>
      </c>
      <c r="QO5" s="28">
        <v>43353</v>
      </c>
      <c r="QP5" s="28">
        <v>43350</v>
      </c>
      <c r="QQ5" s="28">
        <v>43349</v>
      </c>
      <c r="QR5" s="28">
        <v>43348</v>
      </c>
      <c r="QS5" s="28">
        <v>43347</v>
      </c>
      <c r="QT5" s="28">
        <v>43346</v>
      </c>
      <c r="QU5" s="28">
        <v>43343</v>
      </c>
      <c r="QV5" s="28">
        <v>43342</v>
      </c>
      <c r="QW5" s="28">
        <v>43341</v>
      </c>
      <c r="QX5" s="28">
        <v>43340</v>
      </c>
      <c r="QY5" s="28">
        <v>43336</v>
      </c>
      <c r="QZ5" s="28">
        <v>43335</v>
      </c>
      <c r="RA5" s="28">
        <v>43334</v>
      </c>
      <c r="RB5" s="28">
        <v>43333</v>
      </c>
      <c r="RC5" s="28">
        <v>43332</v>
      </c>
      <c r="RD5" s="28">
        <v>43329</v>
      </c>
      <c r="RE5" s="28">
        <v>43328</v>
      </c>
      <c r="RF5" s="28">
        <v>43327</v>
      </c>
      <c r="RG5" s="28">
        <v>43326</v>
      </c>
      <c r="RH5" s="28">
        <v>43325</v>
      </c>
      <c r="RI5" s="28">
        <v>43322</v>
      </c>
      <c r="RJ5" s="28">
        <v>43321</v>
      </c>
      <c r="RK5" s="28">
        <v>43320</v>
      </c>
      <c r="RL5" s="28">
        <v>43319</v>
      </c>
      <c r="RM5" s="28">
        <v>43318</v>
      </c>
      <c r="RN5" s="28">
        <v>43315</v>
      </c>
      <c r="RO5" s="28">
        <v>43314</v>
      </c>
      <c r="RP5" s="28">
        <v>43313</v>
      </c>
      <c r="RQ5" s="28">
        <v>43312</v>
      </c>
      <c r="RR5" s="28">
        <v>43311</v>
      </c>
      <c r="RS5" s="28">
        <v>43308</v>
      </c>
      <c r="RT5" s="28">
        <v>43307</v>
      </c>
      <c r="RU5" s="28">
        <v>43306</v>
      </c>
      <c r="RV5" s="28">
        <v>43305</v>
      </c>
      <c r="RW5" s="28">
        <v>43304</v>
      </c>
      <c r="RX5" s="28">
        <v>43301</v>
      </c>
      <c r="RY5" s="28">
        <v>43300</v>
      </c>
      <c r="RZ5" s="28">
        <v>43299</v>
      </c>
      <c r="SA5" s="28">
        <v>43298</v>
      </c>
      <c r="SB5" s="28">
        <v>43297</v>
      </c>
      <c r="SC5" s="28">
        <v>43294</v>
      </c>
      <c r="SD5" s="28">
        <v>43293</v>
      </c>
      <c r="SE5" s="28">
        <v>43292</v>
      </c>
      <c r="SF5" s="28">
        <v>43291</v>
      </c>
      <c r="SG5" s="28">
        <v>43290</v>
      </c>
      <c r="SH5" s="28">
        <v>43287</v>
      </c>
      <c r="SI5" s="28">
        <v>43286</v>
      </c>
      <c r="SJ5" s="28">
        <v>43285</v>
      </c>
      <c r="SK5" s="28">
        <v>43284</v>
      </c>
      <c r="SL5" s="28">
        <v>43283</v>
      </c>
      <c r="SM5" s="28">
        <v>43280</v>
      </c>
      <c r="SN5" s="28">
        <v>43279</v>
      </c>
      <c r="SO5" s="28">
        <v>43278</v>
      </c>
      <c r="SP5" s="28">
        <v>43277</v>
      </c>
      <c r="SQ5" s="28">
        <v>43276</v>
      </c>
      <c r="SR5" s="28"/>
      <c r="SS5" s="28"/>
    </row>
    <row r="6" spans="1:516" s="2" customFormat="1" x14ac:dyDescent="0.25">
      <c r="A6" s="2">
        <v>1</v>
      </c>
      <c r="B6" s="15" t="s">
        <v>1098</v>
      </c>
      <c r="C6" s="2">
        <f ca="1">_xlfn.XMATCH(B6,tkrBbg!L:L)</f>
        <v>148</v>
      </c>
      <c r="D6" s="2" t="str" cm="1">
        <f t="array" aca="1" ref="D6" ca="1">INDEX(tkrBbg!E:E,C6)</f>
        <v>EK811579 Corp</v>
      </c>
      <c r="E6" s="18" cm="1">
        <f t="array" aca="1" ref="E6" ca="1">_xll.BDP(D6,E$5)*1</f>
        <v>47562</v>
      </c>
      <c r="F6" s="19">
        <f ca="1">_xll.BDH(D6,$B$3,"-2AY",,"Dates=H","Fill=C","Sort=R","Dir=H","cols=511;rows=1")</f>
        <v>396.839</v>
      </c>
      <c r="G6" s="19">
        <v>395.50200000000001</v>
      </c>
      <c r="H6" s="19">
        <v>398.96</v>
      </c>
      <c r="I6" s="19">
        <v>399.262</v>
      </c>
      <c r="J6" s="19">
        <v>395.69400000000002</v>
      </c>
      <c r="K6" s="19">
        <v>391.036</v>
      </c>
      <c r="L6" s="19">
        <v>383.27800000000002</v>
      </c>
      <c r="M6" s="19">
        <v>376.75099999999998</v>
      </c>
      <c r="N6" s="19">
        <v>382.75700000000001</v>
      </c>
      <c r="O6" s="19">
        <v>375.298</v>
      </c>
      <c r="P6" s="19">
        <v>377.03300000000002</v>
      </c>
      <c r="Q6" s="19">
        <v>368.38600000000002</v>
      </c>
      <c r="R6" s="19">
        <v>362.89800000000002</v>
      </c>
      <c r="S6" s="19">
        <v>377.46600000000001</v>
      </c>
      <c r="T6" s="19">
        <v>373.32400000000001</v>
      </c>
      <c r="U6" s="19">
        <v>379.69499999999999</v>
      </c>
      <c r="V6" s="19">
        <v>359.755</v>
      </c>
      <c r="W6" s="19">
        <v>339.05099999999999</v>
      </c>
      <c r="X6" s="19">
        <v>319.91500000000002</v>
      </c>
      <c r="Y6" s="19">
        <v>329.17399999999998</v>
      </c>
      <c r="Z6" s="19">
        <v>360.839</v>
      </c>
      <c r="AA6" s="19">
        <v>370.80599999999998</v>
      </c>
      <c r="AB6" s="19">
        <v>389.19</v>
      </c>
      <c r="AC6" s="19">
        <v>394.23399999999998</v>
      </c>
      <c r="AD6" s="19">
        <v>393.34500000000003</v>
      </c>
      <c r="AE6" s="19">
        <v>387.20100000000002</v>
      </c>
      <c r="AF6" s="19">
        <v>383.12200000000001</v>
      </c>
      <c r="AG6" s="19">
        <v>392.42099999999999</v>
      </c>
      <c r="AH6" s="19">
        <v>400.65100000000001</v>
      </c>
      <c r="AI6" s="19">
        <v>402.81</v>
      </c>
      <c r="AJ6" s="19">
        <v>402.25400000000002</v>
      </c>
      <c r="AK6" s="19">
        <v>405.55700000000002</v>
      </c>
      <c r="AL6" s="19">
        <v>412.12299999999999</v>
      </c>
      <c r="AM6" s="19">
        <v>427.98599999999999</v>
      </c>
      <c r="AN6" s="19">
        <v>437.59199999999998</v>
      </c>
      <c r="AO6" s="19">
        <v>439.339</v>
      </c>
      <c r="AP6" s="19">
        <v>432.65800000000002</v>
      </c>
      <c r="AQ6" s="19">
        <v>429.49700000000001</v>
      </c>
      <c r="AR6" s="19">
        <v>430.00400000000002</v>
      </c>
      <c r="AS6" s="19">
        <v>431.46899999999999</v>
      </c>
      <c r="AT6" s="19">
        <v>439.12599999999998</v>
      </c>
      <c r="AU6" s="19">
        <v>439.81200000000001</v>
      </c>
      <c r="AV6" s="19">
        <v>445.27800000000002</v>
      </c>
      <c r="AW6" s="19">
        <v>447.39499999999998</v>
      </c>
      <c r="AX6" s="19">
        <v>427.67500000000001</v>
      </c>
      <c r="AY6" s="19">
        <v>418.57499999999999</v>
      </c>
      <c r="AZ6" s="19">
        <v>412.39299999999997</v>
      </c>
      <c r="BA6" s="19">
        <v>405.18</v>
      </c>
      <c r="BB6" s="19">
        <v>423.755</v>
      </c>
      <c r="BC6" s="19">
        <v>427.45600000000002</v>
      </c>
      <c r="BD6" s="19">
        <v>460.20499999999998</v>
      </c>
      <c r="BE6" s="19">
        <v>470.58499999999998</v>
      </c>
      <c r="BF6" s="19">
        <v>462.48599999999999</v>
      </c>
      <c r="BG6" s="19">
        <v>463.08699999999999</v>
      </c>
      <c r="BH6" s="19">
        <v>465.46899999999999</v>
      </c>
      <c r="BI6" s="19">
        <v>443.56700000000001</v>
      </c>
      <c r="BJ6" s="19">
        <v>429.37599999999998</v>
      </c>
      <c r="BK6" s="19">
        <v>459.59399999999999</v>
      </c>
      <c r="BL6" s="19">
        <v>517.95399999999995</v>
      </c>
      <c r="BM6" s="19">
        <v>534.18100000000004</v>
      </c>
      <c r="BN6" s="19">
        <v>570.66099999999994</v>
      </c>
      <c r="BO6" s="19">
        <v>576.45000000000005</v>
      </c>
      <c r="BP6" s="19">
        <v>571.72299999999996</v>
      </c>
      <c r="BQ6" s="19">
        <v>561.84100000000001</v>
      </c>
      <c r="BR6" s="19">
        <v>561.27700000000004</v>
      </c>
      <c r="BS6" s="19">
        <v>562.13300000000004</v>
      </c>
      <c r="BT6" s="19">
        <v>524.91999999999996</v>
      </c>
      <c r="BU6" s="19">
        <v>486.512</v>
      </c>
      <c r="BV6" s="19">
        <v>495.03899999999999</v>
      </c>
      <c r="BW6" s="19">
        <v>603.98500000000001</v>
      </c>
      <c r="BX6" s="19">
        <v>662.53700000000003</v>
      </c>
      <c r="BY6" s="19">
        <v>650.17700000000002</v>
      </c>
      <c r="BZ6" s="19">
        <v>721.96500000000003</v>
      </c>
      <c r="CA6" s="19">
        <v>730.03499999999997</v>
      </c>
      <c r="CB6" s="19">
        <v>669.01099999999997</v>
      </c>
      <c r="CC6" s="19">
        <v>554.24900000000002</v>
      </c>
      <c r="CD6" s="19">
        <v>472.64400000000001</v>
      </c>
      <c r="CE6" s="19">
        <v>466.20400000000001</v>
      </c>
      <c r="CF6" s="19">
        <v>395.97399999999999</v>
      </c>
      <c r="CG6" s="19">
        <v>393.52699999999999</v>
      </c>
      <c r="CH6" s="19">
        <v>407.16699999999997</v>
      </c>
      <c r="CI6" s="19">
        <v>360.464</v>
      </c>
      <c r="CJ6" s="19">
        <v>331.03300000000002</v>
      </c>
      <c r="CK6" s="19">
        <v>318.10899999999998</v>
      </c>
      <c r="CL6" s="19">
        <v>323.93099999999998</v>
      </c>
      <c r="CM6" s="19">
        <v>345.88</v>
      </c>
      <c r="CN6" s="19">
        <v>349.94600000000003</v>
      </c>
      <c r="CO6" s="19">
        <v>322.37700000000001</v>
      </c>
      <c r="CP6" s="19">
        <v>304.24599999999998</v>
      </c>
      <c r="CQ6" s="19">
        <v>302.04000000000002</v>
      </c>
      <c r="CR6" s="19">
        <v>296.90300000000002</v>
      </c>
      <c r="CS6" s="19">
        <v>278.51600000000002</v>
      </c>
      <c r="CT6" s="19">
        <v>279.15499999999997</v>
      </c>
      <c r="CU6" s="19">
        <v>277.99799999999999</v>
      </c>
      <c r="CV6" s="19">
        <v>279.654</v>
      </c>
      <c r="CW6" s="19">
        <v>277.55399999999997</v>
      </c>
      <c r="CX6" s="19">
        <v>278.32</v>
      </c>
      <c r="CY6" s="19">
        <v>277.95100000000002</v>
      </c>
      <c r="CZ6" s="19">
        <v>275.93799999999999</v>
      </c>
      <c r="DA6" s="19">
        <v>278.36</v>
      </c>
      <c r="DB6" s="19">
        <v>280.32799999999997</v>
      </c>
      <c r="DC6" s="19">
        <v>275.37700000000001</v>
      </c>
      <c r="DD6" s="19">
        <v>271.36900000000003</v>
      </c>
      <c r="DE6" s="19">
        <v>272.68400000000003</v>
      </c>
      <c r="DF6" s="19">
        <v>280.435</v>
      </c>
      <c r="DG6" s="19">
        <v>287.63</v>
      </c>
      <c r="DH6" s="19">
        <v>286.92099999999999</v>
      </c>
      <c r="DI6" s="19">
        <v>284.08999999999997</v>
      </c>
      <c r="DJ6" s="19">
        <v>277.875</v>
      </c>
      <c r="DK6" s="19">
        <v>278.30200000000002</v>
      </c>
      <c r="DL6" s="19">
        <v>283.161</v>
      </c>
      <c r="DM6" s="19">
        <v>273.30799999999999</v>
      </c>
      <c r="DN6" s="19">
        <v>270.16699999999997</v>
      </c>
      <c r="DO6" s="19">
        <v>264.93599999999998</v>
      </c>
      <c r="DP6" s="19">
        <v>265.18799999999999</v>
      </c>
      <c r="DQ6" s="19">
        <v>263.10000000000002</v>
      </c>
      <c r="DR6" s="19">
        <v>263.93400000000003</v>
      </c>
      <c r="DS6" s="19">
        <v>268.31099999999998</v>
      </c>
      <c r="DT6" s="19">
        <v>269.65800000000002</v>
      </c>
      <c r="DU6" s="19">
        <v>267.11399999999998</v>
      </c>
      <c r="DV6" s="19">
        <v>266.24599999999998</v>
      </c>
      <c r="DW6" s="19">
        <v>270.49700000000001</v>
      </c>
      <c r="DX6" s="19">
        <v>270.04700000000003</v>
      </c>
      <c r="DY6" s="19">
        <v>275.02699999999999</v>
      </c>
      <c r="DZ6" s="19">
        <v>276.15100000000001</v>
      </c>
      <c r="EA6" s="19">
        <v>273.11900000000003</v>
      </c>
      <c r="EB6" s="19">
        <v>269.84500000000003</v>
      </c>
      <c r="EC6" s="19">
        <v>263.39299999999997</v>
      </c>
      <c r="ED6" s="19">
        <v>258.86200000000002</v>
      </c>
      <c r="EE6" s="19">
        <v>259.08199999999999</v>
      </c>
      <c r="EF6" s="19">
        <v>262.91899999999998</v>
      </c>
      <c r="EG6" s="19">
        <v>262.45</v>
      </c>
      <c r="EH6" s="19">
        <v>262.68099999999998</v>
      </c>
      <c r="EI6" s="19">
        <v>264.13</v>
      </c>
      <c r="EJ6" s="19">
        <v>263.839</v>
      </c>
      <c r="EK6" s="19">
        <v>265.05099999999999</v>
      </c>
      <c r="EL6" s="19">
        <v>268.846</v>
      </c>
      <c r="EM6" s="19">
        <v>267.983</v>
      </c>
      <c r="EN6" s="19">
        <v>269.50900000000001</v>
      </c>
      <c r="EO6" s="19">
        <v>268.88799999999998</v>
      </c>
      <c r="EP6" s="19">
        <v>272.209</v>
      </c>
      <c r="EQ6" s="19">
        <v>269.14100000000002</v>
      </c>
      <c r="ER6" s="19">
        <v>271.40699999999998</v>
      </c>
      <c r="ES6" s="19">
        <v>275.93900000000002</v>
      </c>
      <c r="ET6" s="19">
        <v>281.495</v>
      </c>
      <c r="EU6" s="19">
        <v>289.471</v>
      </c>
      <c r="EV6" s="19">
        <v>293.90899999999999</v>
      </c>
      <c r="EW6" s="19">
        <v>285.73200000000003</v>
      </c>
      <c r="EX6" s="19">
        <v>290.42</v>
      </c>
      <c r="EY6" s="19">
        <v>290.91899999999998</v>
      </c>
      <c r="EZ6" s="19">
        <v>290.64600000000002</v>
      </c>
      <c r="FA6" s="19">
        <v>291.28100000000001</v>
      </c>
      <c r="FB6" s="19">
        <v>294.48700000000002</v>
      </c>
      <c r="FC6" s="19">
        <v>304.46199999999999</v>
      </c>
      <c r="FD6" s="19">
        <v>306.26499999999999</v>
      </c>
      <c r="FE6" s="19">
        <v>307.79000000000002</v>
      </c>
      <c r="FF6" s="19">
        <v>304.476</v>
      </c>
      <c r="FG6" s="19">
        <v>304.33100000000002</v>
      </c>
      <c r="FH6" s="19">
        <v>304.53500000000003</v>
      </c>
      <c r="FI6" s="19">
        <v>306.38400000000001</v>
      </c>
      <c r="FJ6" s="19">
        <v>303.51600000000002</v>
      </c>
      <c r="FK6" s="19">
        <v>298.726</v>
      </c>
      <c r="FL6" s="19">
        <v>300.03800000000001</v>
      </c>
      <c r="FM6" s="19">
        <v>299.85000000000002</v>
      </c>
      <c r="FN6" s="19">
        <v>294.387</v>
      </c>
      <c r="FO6" s="19">
        <v>292.47899999999998</v>
      </c>
      <c r="FP6" s="19">
        <v>288.74299999999999</v>
      </c>
      <c r="FQ6" s="19">
        <v>301.50799999999998</v>
      </c>
      <c r="FR6" s="19">
        <v>313.13</v>
      </c>
      <c r="FS6" s="19">
        <v>314.75099999999998</v>
      </c>
      <c r="FT6" s="19">
        <v>310.96899999999999</v>
      </c>
      <c r="FU6" s="19">
        <v>308.10000000000002</v>
      </c>
      <c r="FV6" s="19">
        <v>302.67700000000002</v>
      </c>
      <c r="FW6" s="19">
        <v>307.05599999999998</v>
      </c>
      <c r="FX6" s="19">
        <v>312.69200000000001</v>
      </c>
      <c r="FY6" s="19">
        <v>314.71800000000002</v>
      </c>
      <c r="FZ6" s="19">
        <v>312.76400000000001</v>
      </c>
      <c r="GA6" s="19">
        <v>312.12</v>
      </c>
      <c r="GB6" s="19">
        <v>318.39</v>
      </c>
      <c r="GC6" s="19">
        <v>320.74700000000001</v>
      </c>
      <c r="GD6" s="19">
        <v>320.673</v>
      </c>
      <c r="GE6" s="19">
        <v>325.91300000000001</v>
      </c>
      <c r="GF6" s="19">
        <v>330.38900000000001</v>
      </c>
      <c r="GG6" s="19">
        <v>329.334</v>
      </c>
      <c r="GH6" s="19">
        <v>338.38600000000002</v>
      </c>
      <c r="GI6" s="19">
        <v>342.62400000000002</v>
      </c>
      <c r="GJ6" s="19">
        <v>345.28</v>
      </c>
      <c r="GK6" s="19">
        <v>338.15800000000002</v>
      </c>
      <c r="GL6" s="19">
        <v>337.13</v>
      </c>
      <c r="GM6" s="19">
        <v>339.73200000000003</v>
      </c>
      <c r="GN6" s="19">
        <v>333.15600000000001</v>
      </c>
      <c r="GO6" s="19">
        <v>328.03</v>
      </c>
      <c r="GP6" s="19">
        <v>330.08</v>
      </c>
      <c r="GQ6" s="19">
        <v>330.81200000000001</v>
      </c>
      <c r="GR6" s="19">
        <v>334.21100000000001</v>
      </c>
      <c r="GS6" s="19">
        <v>334.84</v>
      </c>
      <c r="GT6" s="19">
        <v>334.17599999999999</v>
      </c>
      <c r="GU6" s="19">
        <v>331.78899999999999</v>
      </c>
      <c r="GV6" s="19">
        <v>325.52300000000002</v>
      </c>
      <c r="GW6" s="19">
        <v>330.13799999999998</v>
      </c>
      <c r="GX6" s="19">
        <v>327.23</v>
      </c>
      <c r="GY6" s="19">
        <v>317.42700000000002</v>
      </c>
      <c r="GZ6" s="19">
        <v>310.72199999999998</v>
      </c>
      <c r="HA6" s="19">
        <v>303.69600000000003</v>
      </c>
      <c r="HB6" s="19">
        <v>309.52600000000001</v>
      </c>
      <c r="HC6" s="19">
        <v>330.49700000000001</v>
      </c>
      <c r="HD6" s="19">
        <v>327.73500000000001</v>
      </c>
      <c r="HE6" s="19">
        <v>324.846</v>
      </c>
      <c r="HF6" s="19">
        <v>325.15800000000002</v>
      </c>
      <c r="HG6" s="19">
        <v>316.76600000000002</v>
      </c>
      <c r="HH6" s="19">
        <v>328.36399999999998</v>
      </c>
      <c r="HI6" s="19">
        <v>332.91300000000001</v>
      </c>
      <c r="HJ6" s="19">
        <v>327.26900000000001</v>
      </c>
      <c r="HK6" s="19">
        <v>328.279</v>
      </c>
      <c r="HL6" s="19">
        <v>330.64400000000001</v>
      </c>
      <c r="HM6" s="19">
        <v>336.35300000000001</v>
      </c>
      <c r="HN6" s="19">
        <v>330.32100000000003</v>
      </c>
      <c r="HO6" s="19">
        <v>325.96499999999997</v>
      </c>
      <c r="HP6" s="19">
        <v>325.73</v>
      </c>
      <c r="HQ6" s="19">
        <v>323.94400000000002</v>
      </c>
      <c r="HR6" s="19">
        <v>336.37299999999999</v>
      </c>
      <c r="HS6" s="19">
        <v>346.56799999999998</v>
      </c>
      <c r="HT6" s="19">
        <v>349.45400000000001</v>
      </c>
      <c r="HU6" s="19">
        <v>364.97399999999999</v>
      </c>
      <c r="HV6" s="19">
        <v>367.31700000000001</v>
      </c>
      <c r="HW6" s="19">
        <v>351.96100000000001</v>
      </c>
      <c r="HX6" s="19">
        <v>337.76600000000002</v>
      </c>
      <c r="HY6" s="19">
        <v>333.25599999999997</v>
      </c>
      <c r="HZ6" s="19">
        <v>340.78800000000001</v>
      </c>
      <c r="IA6" s="19">
        <v>343.3</v>
      </c>
      <c r="IB6" s="19">
        <v>355.721</v>
      </c>
      <c r="IC6" s="19">
        <v>360.88099999999997</v>
      </c>
      <c r="ID6" s="19">
        <v>373.488</v>
      </c>
      <c r="IE6" s="19">
        <v>360.084</v>
      </c>
      <c r="IF6" s="19">
        <v>345.41</v>
      </c>
      <c r="IG6" s="19">
        <v>341.41899999999998</v>
      </c>
      <c r="IH6" s="19">
        <v>340.41500000000002</v>
      </c>
      <c r="II6" s="19">
        <v>328.678</v>
      </c>
      <c r="IJ6" s="19">
        <v>326.34399999999999</v>
      </c>
      <c r="IK6" s="19">
        <v>322.29599999999999</v>
      </c>
      <c r="IL6" s="19">
        <v>334.476</v>
      </c>
      <c r="IM6" s="19">
        <v>341.13299999999998</v>
      </c>
      <c r="IN6" s="19">
        <v>345.714</v>
      </c>
      <c r="IO6" s="19">
        <v>343.51799999999997</v>
      </c>
      <c r="IP6" s="19">
        <v>346.78199999999998</v>
      </c>
      <c r="IQ6" s="19">
        <v>337.911</v>
      </c>
      <c r="IR6" s="19">
        <v>328.49</v>
      </c>
      <c r="IS6" s="19">
        <v>327.63400000000001</v>
      </c>
      <c r="IT6" s="19">
        <v>325.43599999999998</v>
      </c>
      <c r="IU6" s="19">
        <v>329.166</v>
      </c>
      <c r="IV6" s="19">
        <v>341.00900000000001</v>
      </c>
      <c r="IW6" s="19">
        <v>347.45400000000001</v>
      </c>
      <c r="IX6" s="19">
        <v>345.39499999999998</v>
      </c>
      <c r="IY6" s="19">
        <v>334.99599999999998</v>
      </c>
      <c r="IZ6" s="19">
        <v>335.13400000000001</v>
      </c>
      <c r="JA6" s="19">
        <v>336.28899999999999</v>
      </c>
      <c r="JB6" s="19">
        <v>335.13099999999997</v>
      </c>
      <c r="JC6" s="19">
        <v>333.77499999999998</v>
      </c>
      <c r="JD6" s="19">
        <v>345.73899999999998</v>
      </c>
      <c r="JE6" s="19">
        <v>353.42399999999998</v>
      </c>
      <c r="JF6" s="19">
        <v>355.49700000000001</v>
      </c>
      <c r="JG6" s="19">
        <v>357.53500000000003</v>
      </c>
      <c r="JH6" s="19">
        <v>349.27100000000002</v>
      </c>
      <c r="JI6" s="19">
        <v>339.24900000000002</v>
      </c>
      <c r="JJ6" s="19">
        <v>329.72199999999998</v>
      </c>
      <c r="JK6" s="19">
        <v>329.50599999999997</v>
      </c>
      <c r="JL6" s="19">
        <v>342.98200000000003</v>
      </c>
      <c r="JM6" s="19">
        <v>361.22800000000001</v>
      </c>
      <c r="JN6" s="19">
        <v>364.78899999999999</v>
      </c>
      <c r="JO6" s="19">
        <v>365.65699999999998</v>
      </c>
      <c r="JP6" s="19">
        <v>366.52800000000002</v>
      </c>
      <c r="JQ6" s="19">
        <v>357.37700000000001</v>
      </c>
      <c r="JR6" s="19">
        <v>363.93</v>
      </c>
      <c r="JS6" s="19">
        <v>371.226</v>
      </c>
      <c r="JT6" s="19">
        <v>370.29199999999997</v>
      </c>
      <c r="JU6" s="19">
        <v>376.03500000000003</v>
      </c>
      <c r="JV6" s="19">
        <v>382.85</v>
      </c>
      <c r="JW6" s="19">
        <v>390.74</v>
      </c>
      <c r="JX6" s="19">
        <v>387.80700000000002</v>
      </c>
      <c r="JY6" s="19">
        <v>383.35700000000003</v>
      </c>
      <c r="JZ6" s="19">
        <v>385.25200000000001</v>
      </c>
      <c r="KA6" s="19">
        <v>381.69900000000001</v>
      </c>
      <c r="KB6" s="19">
        <v>380.59500000000003</v>
      </c>
      <c r="KC6" s="19">
        <v>378.49200000000002</v>
      </c>
      <c r="KD6" s="19">
        <v>379.50099999999998</v>
      </c>
      <c r="KE6" s="19">
        <v>367.76799999999997</v>
      </c>
      <c r="KF6" s="19">
        <v>358.59199999999998</v>
      </c>
      <c r="KG6" s="19">
        <v>352.51499999999999</v>
      </c>
      <c r="KH6" s="19">
        <v>351.18299999999999</v>
      </c>
      <c r="KI6" s="19">
        <v>349.16399999999999</v>
      </c>
      <c r="KJ6" s="19">
        <v>356.73200000000003</v>
      </c>
      <c r="KK6" s="19">
        <v>355.01299999999998</v>
      </c>
      <c r="KL6" s="19">
        <v>356.09300000000002</v>
      </c>
      <c r="KM6" s="19">
        <v>347.13099999999997</v>
      </c>
      <c r="KN6" s="19">
        <v>350.77800000000002</v>
      </c>
      <c r="KO6" s="19">
        <v>342.197</v>
      </c>
      <c r="KP6" s="19">
        <v>332.988</v>
      </c>
      <c r="KQ6" s="19">
        <v>317.29599999999999</v>
      </c>
      <c r="KR6" s="19">
        <v>315.714</v>
      </c>
      <c r="KS6" s="19">
        <v>316.83300000000003</v>
      </c>
      <c r="KT6" s="19">
        <v>325.02300000000002</v>
      </c>
      <c r="KU6" s="19">
        <v>326.803</v>
      </c>
      <c r="KV6" s="19">
        <v>326.79199999999997</v>
      </c>
      <c r="KW6" s="19">
        <v>323.21899999999999</v>
      </c>
      <c r="KX6" s="19">
        <v>317.78199999999998</v>
      </c>
      <c r="KY6" s="19">
        <v>315.60000000000002</v>
      </c>
      <c r="KZ6" s="19">
        <v>317.56599999999997</v>
      </c>
      <c r="LA6" s="19">
        <v>312.53100000000001</v>
      </c>
      <c r="LB6" s="19">
        <v>311.39</v>
      </c>
      <c r="LC6" s="19">
        <v>314.90199999999999</v>
      </c>
      <c r="LD6" s="19">
        <v>319.827</v>
      </c>
      <c r="LE6" s="19">
        <v>334.85399999999998</v>
      </c>
      <c r="LF6" s="19">
        <v>344.15</v>
      </c>
      <c r="LG6" s="19">
        <v>345.161</v>
      </c>
      <c r="LH6" s="19">
        <v>343.685</v>
      </c>
      <c r="LI6" s="19">
        <v>334.80700000000002</v>
      </c>
      <c r="LJ6" s="19">
        <v>334.029</v>
      </c>
      <c r="LK6" s="19">
        <v>329.85500000000002</v>
      </c>
      <c r="LL6" s="19">
        <v>334.42200000000003</v>
      </c>
      <c r="LM6" s="19">
        <v>334.66699999999997</v>
      </c>
      <c r="LN6" s="19">
        <v>354.90300000000002</v>
      </c>
      <c r="LO6" s="19">
        <v>362.27199999999999</v>
      </c>
      <c r="LP6" s="19">
        <v>369.08699999999999</v>
      </c>
      <c r="LQ6" s="19">
        <v>366.47699999999998</v>
      </c>
      <c r="LR6" s="19">
        <v>372.858</v>
      </c>
      <c r="LS6" s="19">
        <v>366.71800000000002</v>
      </c>
      <c r="LT6" s="19">
        <v>360.93</v>
      </c>
      <c r="LU6" s="19">
        <v>354.36900000000003</v>
      </c>
      <c r="LV6" s="19">
        <v>344.887</v>
      </c>
      <c r="LW6" s="19">
        <v>352.041</v>
      </c>
      <c r="LX6" s="19">
        <v>351.721</v>
      </c>
      <c r="LY6" s="19">
        <v>346.87799999999999</v>
      </c>
      <c r="LZ6" s="19">
        <v>355</v>
      </c>
      <c r="MA6" s="19">
        <v>359.84100000000001</v>
      </c>
      <c r="MB6" s="19">
        <v>372.00099999999998</v>
      </c>
      <c r="MC6" s="19">
        <v>374.91399999999999</v>
      </c>
      <c r="MD6" s="19">
        <v>368.53</v>
      </c>
      <c r="ME6" s="19">
        <v>358.47300000000001</v>
      </c>
      <c r="MF6" s="19">
        <v>352.51799999999997</v>
      </c>
      <c r="MG6" s="19">
        <v>353.46899999999999</v>
      </c>
      <c r="MH6" s="19">
        <v>352.94600000000003</v>
      </c>
      <c r="MI6" s="19">
        <v>350.67599999999999</v>
      </c>
      <c r="MJ6" s="19">
        <v>357.29599999999999</v>
      </c>
      <c r="MK6" s="19">
        <v>363.51799999999997</v>
      </c>
      <c r="ML6" s="19">
        <v>372.67899999999997</v>
      </c>
      <c r="MM6" s="19">
        <v>380.411</v>
      </c>
      <c r="MN6" s="19">
        <v>375.78500000000003</v>
      </c>
      <c r="MO6" s="19">
        <v>368.72800000000001</v>
      </c>
      <c r="MP6" s="19">
        <v>365.33800000000002</v>
      </c>
      <c r="MQ6" s="19">
        <v>365.47399999999999</v>
      </c>
      <c r="MR6" s="19">
        <v>368.25400000000002</v>
      </c>
      <c r="MS6" s="19">
        <v>362.32900000000001</v>
      </c>
      <c r="MT6" s="19">
        <v>358.54700000000003</v>
      </c>
      <c r="MU6" s="19">
        <v>364.25299999999999</v>
      </c>
      <c r="MV6" s="19">
        <v>379.57</v>
      </c>
      <c r="MW6" s="19">
        <v>383.03199999999998</v>
      </c>
      <c r="MX6" s="19">
        <v>370.66500000000002</v>
      </c>
      <c r="MY6" s="19">
        <v>357.09199999999998</v>
      </c>
      <c r="MZ6" s="19">
        <v>357.541</v>
      </c>
      <c r="NA6" s="19">
        <v>363.45600000000002</v>
      </c>
      <c r="NB6" s="19">
        <v>359.32</v>
      </c>
      <c r="NC6" s="19">
        <v>361.935</v>
      </c>
      <c r="ND6" s="19">
        <v>371.565</v>
      </c>
      <c r="NE6" s="19">
        <v>373.66</v>
      </c>
      <c r="NF6" s="19">
        <v>368.81400000000002</v>
      </c>
      <c r="NG6" s="19">
        <v>368.279</v>
      </c>
      <c r="NH6" s="19">
        <v>372.09100000000001</v>
      </c>
      <c r="NI6" s="19">
        <v>368.88900000000001</v>
      </c>
      <c r="NJ6" s="19">
        <v>365.19600000000003</v>
      </c>
      <c r="NK6" s="19">
        <v>358.55200000000002</v>
      </c>
      <c r="NL6" s="19">
        <v>363.92700000000002</v>
      </c>
      <c r="NM6" s="19">
        <v>378.01400000000001</v>
      </c>
      <c r="NN6" s="19">
        <v>373.92700000000002</v>
      </c>
      <c r="NO6" s="19">
        <v>388.697</v>
      </c>
      <c r="NP6" s="19">
        <v>390.202</v>
      </c>
      <c r="NQ6" s="19">
        <v>380.26400000000001</v>
      </c>
      <c r="NR6" s="19">
        <v>386.72</v>
      </c>
      <c r="NS6" s="19">
        <v>384.517</v>
      </c>
      <c r="NT6" s="19">
        <v>406.98</v>
      </c>
      <c r="NU6" s="19">
        <v>421.87599999999998</v>
      </c>
      <c r="NV6" s="19">
        <v>424.28300000000002</v>
      </c>
      <c r="NW6" s="19">
        <v>426.80799999999999</v>
      </c>
      <c r="NX6" s="19">
        <v>414.108</v>
      </c>
      <c r="NY6" s="19">
        <v>402.584</v>
      </c>
      <c r="NZ6" s="19">
        <v>401.964</v>
      </c>
      <c r="OA6" s="19">
        <v>400.02499999999998</v>
      </c>
      <c r="OB6" s="19">
        <v>396.41300000000001</v>
      </c>
      <c r="OC6" s="19">
        <v>396.43599999999998</v>
      </c>
      <c r="OD6" s="19">
        <v>395.19299999999998</v>
      </c>
      <c r="OE6" s="19">
        <v>389.36</v>
      </c>
      <c r="OF6" s="19">
        <v>387.14600000000002</v>
      </c>
      <c r="OG6" s="19">
        <v>381.452</v>
      </c>
      <c r="OH6" s="19">
        <v>381.05799999999999</v>
      </c>
      <c r="OI6" s="19">
        <v>380.79599999999999</v>
      </c>
      <c r="OJ6" s="19">
        <v>392.089</v>
      </c>
      <c r="OK6" s="19">
        <v>408.26499999999999</v>
      </c>
      <c r="OL6" s="19">
        <v>412.73500000000001</v>
      </c>
      <c r="OM6" s="19">
        <v>410.00400000000002</v>
      </c>
      <c r="ON6" s="19">
        <v>412.40699999999998</v>
      </c>
      <c r="OO6" s="19">
        <v>406.43</v>
      </c>
      <c r="OP6" s="19">
        <v>400.12900000000002</v>
      </c>
      <c r="OQ6" s="19">
        <v>389.63900000000001</v>
      </c>
      <c r="OR6" s="19">
        <v>399.36799999999999</v>
      </c>
      <c r="OS6" s="19">
        <v>392.68700000000001</v>
      </c>
      <c r="OT6" s="19">
        <v>385.01900000000001</v>
      </c>
      <c r="OU6" s="19">
        <v>378.27499999999998</v>
      </c>
      <c r="OV6" s="19">
        <v>374.73</v>
      </c>
      <c r="OW6" s="19">
        <v>378.34500000000003</v>
      </c>
      <c r="OX6" s="19">
        <v>375.14400000000001</v>
      </c>
      <c r="OY6" s="19">
        <v>373.87</v>
      </c>
      <c r="OZ6" s="19">
        <v>385.33199999999999</v>
      </c>
      <c r="PA6" s="19">
        <v>370.298</v>
      </c>
      <c r="PB6" s="19">
        <v>363.26499999999999</v>
      </c>
      <c r="PC6" s="19">
        <v>361.18299999999999</v>
      </c>
      <c r="PD6" s="19">
        <v>352.065</v>
      </c>
      <c r="PE6" s="19">
        <v>348.67200000000003</v>
      </c>
      <c r="PF6" s="19">
        <v>347.74099999999999</v>
      </c>
      <c r="PG6" s="19">
        <v>332.49299999999999</v>
      </c>
      <c r="PH6" s="19">
        <v>322.49299999999999</v>
      </c>
      <c r="PI6" s="19">
        <v>324.476</v>
      </c>
      <c r="PJ6" s="19">
        <v>328.59800000000001</v>
      </c>
      <c r="PK6" s="19">
        <v>328.22</v>
      </c>
      <c r="PL6" s="19">
        <v>329.709</v>
      </c>
      <c r="PM6" s="19">
        <v>332.74900000000002</v>
      </c>
      <c r="PN6" s="19">
        <v>342.36700000000002</v>
      </c>
      <c r="PO6" s="19">
        <v>342.774</v>
      </c>
      <c r="PP6" s="19">
        <v>351.87299999999999</v>
      </c>
      <c r="PQ6" s="19">
        <v>375.45400000000001</v>
      </c>
      <c r="PR6" s="19">
        <v>362.34199999999998</v>
      </c>
      <c r="PS6" s="19">
        <v>358.17200000000003</v>
      </c>
      <c r="PT6" s="19">
        <v>350.07299999999998</v>
      </c>
      <c r="PU6" s="19">
        <v>344.15899999999999</v>
      </c>
      <c r="PV6" s="19">
        <v>348.72500000000002</v>
      </c>
      <c r="PW6" s="19">
        <v>341.30900000000003</v>
      </c>
      <c r="PX6" s="19">
        <v>338.904</v>
      </c>
      <c r="PY6" s="19">
        <v>340.02499999999998</v>
      </c>
      <c r="PZ6" s="19">
        <v>337.58499999999998</v>
      </c>
      <c r="QA6" s="19">
        <v>335.96800000000002</v>
      </c>
      <c r="QB6" s="19">
        <v>336.48</v>
      </c>
      <c r="QC6" s="19">
        <v>325.82</v>
      </c>
      <c r="QD6" s="19">
        <v>325.57600000000002</v>
      </c>
      <c r="QE6" s="19">
        <v>322.96499999999997</v>
      </c>
      <c r="QF6" s="19">
        <v>316.52300000000002</v>
      </c>
      <c r="QG6" s="19">
        <v>316.65600000000001</v>
      </c>
      <c r="QH6" s="19">
        <v>317.06900000000002</v>
      </c>
      <c r="QI6" s="19">
        <v>320.86099999999999</v>
      </c>
      <c r="QJ6" s="19">
        <v>318.572</v>
      </c>
      <c r="QK6" s="19">
        <v>323.04300000000001</v>
      </c>
      <c r="QL6" s="19">
        <v>316.88</v>
      </c>
      <c r="QM6" s="19">
        <v>317.75099999999998</v>
      </c>
      <c r="QN6" s="19">
        <v>319.452</v>
      </c>
      <c r="QO6" s="19">
        <v>313.95</v>
      </c>
      <c r="QP6" s="19">
        <v>308.983</v>
      </c>
      <c r="QQ6" s="19">
        <v>307.74</v>
      </c>
      <c r="QR6" s="19">
        <v>304.95</v>
      </c>
      <c r="QS6" s="19">
        <v>305.5</v>
      </c>
      <c r="QT6" s="19">
        <v>305.89800000000002</v>
      </c>
      <c r="QU6" s="19">
        <v>303.83699999999999</v>
      </c>
      <c r="QV6" s="19">
        <v>307.27199999999999</v>
      </c>
      <c r="QW6" s="19">
        <v>308.53500000000003</v>
      </c>
      <c r="QX6" s="19">
        <v>304.87</v>
      </c>
      <c r="QY6" s="19">
        <v>311.04700000000003</v>
      </c>
      <c r="QZ6" s="19">
        <v>320.762</v>
      </c>
      <c r="RA6" s="19">
        <v>331.03199999999998</v>
      </c>
      <c r="RB6" s="19">
        <v>333.08199999999999</v>
      </c>
      <c r="RC6" s="19">
        <v>334.87</v>
      </c>
      <c r="RD6" s="19">
        <v>337.35300000000001</v>
      </c>
      <c r="RE6" s="19">
        <v>335.649</v>
      </c>
      <c r="RF6" s="19">
        <v>331.87099999999998</v>
      </c>
      <c r="RG6" s="19">
        <v>327.75700000000001</v>
      </c>
      <c r="RH6" s="19">
        <v>329.19099999999997</v>
      </c>
      <c r="RI6" s="19">
        <v>331.22</v>
      </c>
      <c r="RJ6" s="19">
        <v>334.22300000000001</v>
      </c>
      <c r="RK6" s="19">
        <v>333.44600000000003</v>
      </c>
      <c r="RL6" s="19">
        <v>330.52</v>
      </c>
      <c r="RM6" s="19">
        <v>331.61099999999999</v>
      </c>
      <c r="RN6" s="19">
        <v>341.029</v>
      </c>
      <c r="RO6" s="19">
        <v>342.33800000000002</v>
      </c>
      <c r="RP6" s="19">
        <v>341.70600000000002</v>
      </c>
      <c r="RQ6" s="19">
        <v>342.142</v>
      </c>
      <c r="RR6" s="19">
        <v>337.2</v>
      </c>
      <c r="RS6" s="19">
        <v>339.36799999999999</v>
      </c>
      <c r="RT6" s="19">
        <v>336.12900000000002</v>
      </c>
      <c r="RU6" s="19">
        <v>325.93299999999999</v>
      </c>
      <c r="RV6" s="19">
        <v>323.38799999999998</v>
      </c>
      <c r="RW6" s="19">
        <v>322.07100000000003</v>
      </c>
      <c r="RX6" s="19">
        <v>325.26499999999999</v>
      </c>
      <c r="RY6" s="19">
        <v>323.25700000000001</v>
      </c>
      <c r="RZ6" s="19">
        <v>321.36700000000002</v>
      </c>
      <c r="SA6" s="19">
        <v>313.95600000000002</v>
      </c>
      <c r="SB6" s="19">
        <v>316.88099999999997</v>
      </c>
      <c r="SC6" s="19">
        <v>316.839</v>
      </c>
      <c r="SD6" s="19">
        <v>316.03300000000002</v>
      </c>
      <c r="SE6" s="19">
        <v>315.76900000000001</v>
      </c>
      <c r="SF6" s="19">
        <v>334.56099999999998</v>
      </c>
      <c r="SG6" s="19">
        <v>336.226</v>
      </c>
      <c r="SH6" s="19">
        <v>338.32100000000003</v>
      </c>
      <c r="SI6" s="19">
        <v>340.61200000000002</v>
      </c>
      <c r="SJ6" s="19">
        <v>340.42200000000003</v>
      </c>
      <c r="SK6" s="19">
        <v>338.98099999999999</v>
      </c>
      <c r="SL6" s="19">
        <v>339.52699999999999</v>
      </c>
      <c r="SM6" s="19">
        <v>335.27499999999998</v>
      </c>
      <c r="SN6" s="19">
        <v>336.55399999999997</v>
      </c>
      <c r="SO6" s="19">
        <v>338.053</v>
      </c>
      <c r="SP6" s="19">
        <v>340.15899999999999</v>
      </c>
      <c r="SQ6" s="19">
        <v>326.66500000000002</v>
      </c>
      <c r="SR6" s="19">
        <v>329.45100000000002</v>
      </c>
      <c r="SS6" s="19">
        <v>337.35599999999999</v>
      </c>
      <c r="ST6" s="19">
        <v>344.27800000000002</v>
      </c>
      <c r="SU6" s="19">
        <v>348.36599999999999</v>
      </c>
      <c r="SV6" s="2">
        <v>351.13200000000001</v>
      </c>
    </row>
    <row r="7" spans="1:516" s="2" customFormat="1" x14ac:dyDescent="0.25">
      <c r="A7" s="2">
        <f>A6+1</f>
        <v>2</v>
      </c>
      <c r="B7" s="15" t="s">
        <v>1091</v>
      </c>
      <c r="C7" s="2">
        <f ca="1">_xlfn.XMATCH(B7,tkrBbg!L:L)</f>
        <v>147</v>
      </c>
      <c r="D7" s="2" t="str" cm="1">
        <f t="array" aca="1" ref="D7" ca="1">INDEX(tkrBbg!E:E,C7)</f>
        <v>AT214434 Corp</v>
      </c>
      <c r="E7" s="18" cm="1">
        <f t="array" aca="1" ref="E7" ca="1">_xll.BDP(D7,E$5)*1</f>
        <v>46931</v>
      </c>
      <c r="F7" s="19">
        <f ca="1">_xll.BDH(D7,$B$3,"-2AY",,"Dates=H","Fill=C","Sort=R","Dir=H","cols=511;rows=1")</f>
        <v>420.536</v>
      </c>
      <c r="G7" s="19">
        <v>420.214</v>
      </c>
      <c r="H7" s="19">
        <v>426.08800000000002</v>
      </c>
      <c r="I7" s="19">
        <v>429.09399999999999</v>
      </c>
      <c r="J7" s="19">
        <v>427.57900000000001</v>
      </c>
      <c r="K7" s="19">
        <v>424.52600000000001</v>
      </c>
      <c r="L7" s="19">
        <v>419.65100000000001</v>
      </c>
      <c r="M7" s="19">
        <v>413.03199999999998</v>
      </c>
      <c r="N7" s="19">
        <v>419.65199999999999</v>
      </c>
      <c r="O7" s="19">
        <v>409.40899999999999</v>
      </c>
      <c r="P7" s="19">
        <v>406.21499999999997</v>
      </c>
      <c r="Q7" s="19">
        <v>394.48599999999999</v>
      </c>
      <c r="R7" s="19">
        <v>387.685</v>
      </c>
      <c r="S7" s="19">
        <v>402.72699999999998</v>
      </c>
      <c r="T7" s="19">
        <v>399.93799999999999</v>
      </c>
      <c r="U7" s="19">
        <v>409.86200000000002</v>
      </c>
      <c r="V7" s="19">
        <v>383.334</v>
      </c>
      <c r="W7" s="19">
        <v>363.71699999999998</v>
      </c>
      <c r="X7" s="19">
        <v>348.66</v>
      </c>
      <c r="Y7" s="19">
        <v>359.79199999999997</v>
      </c>
      <c r="Z7" s="19">
        <v>398.44799999999998</v>
      </c>
      <c r="AA7" s="19">
        <v>408.83100000000002</v>
      </c>
      <c r="AB7" s="19">
        <v>431.43200000000002</v>
      </c>
      <c r="AC7" s="19">
        <v>437.863</v>
      </c>
      <c r="AD7" s="19">
        <v>437.42500000000001</v>
      </c>
      <c r="AE7" s="19">
        <v>428.46800000000002</v>
      </c>
      <c r="AF7" s="19">
        <v>427.267</v>
      </c>
      <c r="AG7" s="19">
        <v>438.97300000000001</v>
      </c>
      <c r="AH7" s="19">
        <v>450.30500000000001</v>
      </c>
      <c r="AI7" s="19">
        <v>452.94200000000001</v>
      </c>
      <c r="AJ7" s="19">
        <v>452.255</v>
      </c>
      <c r="AK7" s="19">
        <v>456.678</v>
      </c>
      <c r="AL7" s="19">
        <v>465.69900000000001</v>
      </c>
      <c r="AM7" s="19">
        <v>485.74299999999999</v>
      </c>
      <c r="AN7" s="19">
        <v>497.69</v>
      </c>
      <c r="AO7" s="19">
        <v>498.416</v>
      </c>
      <c r="AP7" s="19">
        <v>491.34899999999999</v>
      </c>
      <c r="AQ7" s="19">
        <v>487.87799999999999</v>
      </c>
      <c r="AR7" s="19">
        <v>488.80799999999999</v>
      </c>
      <c r="AS7" s="19">
        <v>494.85599999999999</v>
      </c>
      <c r="AT7" s="19">
        <v>498.05099999999999</v>
      </c>
      <c r="AU7" s="19">
        <v>498.69900000000001</v>
      </c>
      <c r="AV7" s="19">
        <v>504.64600000000002</v>
      </c>
      <c r="AW7" s="19">
        <v>507.49700000000001</v>
      </c>
      <c r="AX7" s="19">
        <v>480.565</v>
      </c>
      <c r="AY7" s="19">
        <v>468.69200000000001</v>
      </c>
      <c r="AZ7" s="19">
        <v>457.86599999999999</v>
      </c>
      <c r="BA7" s="19">
        <v>447.762</v>
      </c>
      <c r="BB7" s="19">
        <v>465.25900000000001</v>
      </c>
      <c r="BC7" s="19">
        <v>466.41199999999998</v>
      </c>
      <c r="BD7" s="19">
        <v>507.52100000000002</v>
      </c>
      <c r="BE7" s="19">
        <v>515.49300000000005</v>
      </c>
      <c r="BF7" s="19">
        <v>498.36</v>
      </c>
      <c r="BG7" s="19">
        <v>488.24599999999998</v>
      </c>
      <c r="BH7" s="19">
        <v>480.29599999999999</v>
      </c>
      <c r="BI7" s="19">
        <v>457.01</v>
      </c>
      <c r="BJ7" s="19">
        <v>443.98</v>
      </c>
      <c r="BK7" s="19">
        <v>490.25900000000001</v>
      </c>
      <c r="BL7" s="19">
        <v>543.15300000000002</v>
      </c>
      <c r="BM7" s="19">
        <v>568.46600000000001</v>
      </c>
      <c r="BN7" s="19">
        <v>624.38300000000004</v>
      </c>
      <c r="BO7" s="19">
        <v>630.14400000000001</v>
      </c>
      <c r="BP7" s="19">
        <v>619.11</v>
      </c>
      <c r="BQ7" s="19">
        <v>598.81200000000001</v>
      </c>
      <c r="BR7" s="19">
        <v>587.66700000000003</v>
      </c>
      <c r="BS7" s="19">
        <v>565.346</v>
      </c>
      <c r="BT7" s="19">
        <v>533.05999999999995</v>
      </c>
      <c r="BU7" s="19">
        <v>500.85500000000002</v>
      </c>
      <c r="BV7" s="19">
        <v>495.23</v>
      </c>
      <c r="BW7" s="19">
        <v>605.17899999999997</v>
      </c>
      <c r="BX7" s="19">
        <v>655.45799999999997</v>
      </c>
      <c r="BY7" s="19">
        <v>637.42499999999995</v>
      </c>
      <c r="BZ7" s="19">
        <v>716.38800000000003</v>
      </c>
      <c r="CA7" s="19">
        <v>699.35900000000004</v>
      </c>
      <c r="CB7" s="19">
        <v>654.52200000000005</v>
      </c>
      <c r="CC7" s="19">
        <v>561.59500000000003</v>
      </c>
      <c r="CD7" s="19">
        <v>484.63400000000001</v>
      </c>
      <c r="CE7" s="19">
        <v>479.63200000000001</v>
      </c>
      <c r="CF7" s="19">
        <v>399.78800000000001</v>
      </c>
      <c r="CG7" s="19">
        <v>394.86700000000002</v>
      </c>
      <c r="CH7" s="19">
        <v>409.089</v>
      </c>
      <c r="CI7" s="19">
        <v>359.01600000000002</v>
      </c>
      <c r="CJ7" s="19">
        <v>326.803</v>
      </c>
      <c r="CK7" s="19">
        <v>311.75200000000001</v>
      </c>
      <c r="CL7" s="19">
        <v>317.74099999999999</v>
      </c>
      <c r="CM7" s="19">
        <v>344.64</v>
      </c>
      <c r="CN7" s="19">
        <v>347.06599999999997</v>
      </c>
      <c r="CO7" s="19">
        <v>323.61200000000002</v>
      </c>
      <c r="CP7" s="19">
        <v>304.69400000000002</v>
      </c>
      <c r="CQ7" s="19">
        <v>301.22000000000003</v>
      </c>
      <c r="CR7" s="19">
        <v>294.99599999999998</v>
      </c>
      <c r="CS7" s="19">
        <v>277.983</v>
      </c>
      <c r="CT7" s="19">
        <v>278.53199999999998</v>
      </c>
      <c r="CU7" s="19">
        <v>277.79700000000003</v>
      </c>
      <c r="CV7" s="19">
        <v>279.036</v>
      </c>
      <c r="CW7" s="19">
        <v>276.49099999999999</v>
      </c>
      <c r="CX7" s="19">
        <v>276.27100000000002</v>
      </c>
      <c r="CY7" s="19">
        <v>275.36599999999999</v>
      </c>
      <c r="CZ7" s="19">
        <v>272.56</v>
      </c>
      <c r="DA7" s="19">
        <v>276.32799999999997</v>
      </c>
      <c r="DB7" s="19">
        <v>278.202</v>
      </c>
      <c r="DC7" s="19">
        <v>273.25599999999997</v>
      </c>
      <c r="DD7" s="19">
        <v>268.95800000000003</v>
      </c>
      <c r="DE7" s="19">
        <v>271.94299999999998</v>
      </c>
      <c r="DF7" s="19">
        <v>281.88299999999998</v>
      </c>
      <c r="DG7" s="19">
        <v>289.01600000000002</v>
      </c>
      <c r="DH7" s="19">
        <v>288.13799999999998</v>
      </c>
      <c r="DI7" s="19">
        <v>285.62400000000002</v>
      </c>
      <c r="DJ7" s="19">
        <v>280.68299999999999</v>
      </c>
      <c r="DK7" s="19">
        <v>284.38299999999998</v>
      </c>
      <c r="DL7" s="19">
        <v>289.54399999999998</v>
      </c>
      <c r="DM7" s="19">
        <v>278.34800000000001</v>
      </c>
      <c r="DN7" s="19">
        <v>275.42</v>
      </c>
      <c r="DO7" s="19">
        <v>269.44099999999997</v>
      </c>
      <c r="DP7" s="19">
        <v>270.53100000000001</v>
      </c>
      <c r="DQ7" s="19">
        <v>269.471</v>
      </c>
      <c r="DR7" s="19">
        <v>272.60000000000002</v>
      </c>
      <c r="DS7" s="19">
        <v>279.15699999999998</v>
      </c>
      <c r="DT7" s="19">
        <v>281.65800000000002</v>
      </c>
      <c r="DU7" s="19">
        <v>279.42500000000001</v>
      </c>
      <c r="DV7" s="19">
        <v>279.36599999999999</v>
      </c>
      <c r="DW7" s="19">
        <v>283.34199999999998</v>
      </c>
      <c r="DX7" s="19">
        <v>284.02100000000002</v>
      </c>
      <c r="DY7" s="19">
        <v>290.69099999999997</v>
      </c>
      <c r="DZ7" s="19">
        <v>289.80700000000002</v>
      </c>
      <c r="EA7" s="19">
        <v>286.37599999999998</v>
      </c>
      <c r="EB7" s="19">
        <v>282.68599999999998</v>
      </c>
      <c r="EC7" s="19">
        <v>275.08</v>
      </c>
      <c r="ED7" s="19">
        <v>271.60399999999998</v>
      </c>
      <c r="EE7" s="19">
        <v>271.94</v>
      </c>
      <c r="EF7" s="19">
        <v>276.67</v>
      </c>
      <c r="EG7" s="19">
        <v>276.654</v>
      </c>
      <c r="EH7" s="19">
        <v>277.00799999999998</v>
      </c>
      <c r="EI7" s="19">
        <v>278.40199999999999</v>
      </c>
      <c r="EJ7" s="19">
        <v>277.99200000000002</v>
      </c>
      <c r="EK7" s="19">
        <v>280.47899999999998</v>
      </c>
      <c r="EL7" s="19">
        <v>284.58600000000001</v>
      </c>
      <c r="EM7" s="19">
        <v>284.26799999999997</v>
      </c>
      <c r="EN7" s="19">
        <v>285.14</v>
      </c>
      <c r="EO7" s="19">
        <v>285.98599999999999</v>
      </c>
      <c r="EP7" s="19">
        <v>287.464</v>
      </c>
      <c r="EQ7" s="19">
        <v>283.64499999999998</v>
      </c>
      <c r="ER7" s="19">
        <v>285.64800000000002</v>
      </c>
      <c r="ES7" s="19">
        <v>293.2</v>
      </c>
      <c r="ET7" s="19">
        <v>298.096</v>
      </c>
      <c r="EU7" s="19">
        <v>306.108</v>
      </c>
      <c r="EV7" s="19">
        <v>308.21100000000001</v>
      </c>
      <c r="EW7" s="19">
        <v>299.98200000000003</v>
      </c>
      <c r="EX7" s="19">
        <v>304.50299999999999</v>
      </c>
      <c r="EY7" s="19">
        <v>305.13499999999999</v>
      </c>
      <c r="EZ7" s="19">
        <v>304.28100000000001</v>
      </c>
      <c r="FA7" s="19">
        <v>304.31700000000001</v>
      </c>
      <c r="FB7" s="19">
        <v>307.24400000000003</v>
      </c>
      <c r="FC7" s="19">
        <v>316.91899999999998</v>
      </c>
      <c r="FD7" s="19">
        <v>319.38499999999999</v>
      </c>
      <c r="FE7" s="19">
        <v>320.72300000000001</v>
      </c>
      <c r="FF7" s="19">
        <v>316.31400000000002</v>
      </c>
      <c r="FG7" s="19">
        <v>316.12700000000001</v>
      </c>
      <c r="FH7" s="19">
        <v>316.42599999999999</v>
      </c>
      <c r="FI7" s="19">
        <v>318.47300000000001</v>
      </c>
      <c r="FJ7" s="19">
        <v>316.40300000000002</v>
      </c>
      <c r="FK7" s="19">
        <v>311.48399999999998</v>
      </c>
      <c r="FL7" s="19">
        <v>311.99</v>
      </c>
      <c r="FM7" s="19">
        <v>309.67399999999998</v>
      </c>
      <c r="FN7" s="19">
        <v>303.10300000000001</v>
      </c>
      <c r="FO7" s="19">
        <v>301.66000000000003</v>
      </c>
      <c r="FP7" s="19">
        <v>296.745</v>
      </c>
      <c r="FQ7" s="19">
        <v>308.34699999999998</v>
      </c>
      <c r="FR7" s="19">
        <v>323.65699999999998</v>
      </c>
      <c r="FS7" s="19">
        <v>325.94400000000002</v>
      </c>
      <c r="FT7" s="19">
        <v>321.95</v>
      </c>
      <c r="FU7" s="19">
        <v>316.58800000000002</v>
      </c>
      <c r="FV7" s="19">
        <v>310.93599999999998</v>
      </c>
      <c r="FW7" s="19">
        <v>315.11900000000003</v>
      </c>
      <c r="FX7" s="19">
        <v>320.483</v>
      </c>
      <c r="FY7" s="19">
        <v>323.06599999999997</v>
      </c>
      <c r="FZ7" s="19">
        <v>320.96899999999999</v>
      </c>
      <c r="GA7" s="19">
        <v>321.11099999999999</v>
      </c>
      <c r="GB7" s="19">
        <v>327.78</v>
      </c>
      <c r="GC7" s="19">
        <v>329.78800000000001</v>
      </c>
      <c r="GD7" s="19">
        <v>332.01799999999997</v>
      </c>
      <c r="GE7" s="19">
        <v>337.70699999999999</v>
      </c>
      <c r="GF7" s="19">
        <v>341.88299999999998</v>
      </c>
      <c r="GG7" s="19">
        <v>341.24</v>
      </c>
      <c r="GH7" s="19">
        <v>350.28300000000002</v>
      </c>
      <c r="GI7" s="19">
        <v>353.62200000000001</v>
      </c>
      <c r="GJ7" s="19">
        <v>354.44600000000003</v>
      </c>
      <c r="GK7" s="19">
        <v>345.39100000000002</v>
      </c>
      <c r="GL7" s="19">
        <v>344.27</v>
      </c>
      <c r="GM7" s="19">
        <v>346.298</v>
      </c>
      <c r="GN7" s="19">
        <v>339.733</v>
      </c>
      <c r="GO7" s="19">
        <v>333.92700000000002</v>
      </c>
      <c r="GP7" s="19">
        <v>337.62599999999998</v>
      </c>
      <c r="GQ7" s="19">
        <v>339.06299999999999</v>
      </c>
      <c r="GR7" s="19">
        <v>341.38600000000002</v>
      </c>
      <c r="GS7" s="19">
        <v>342.79599999999999</v>
      </c>
      <c r="GT7" s="19">
        <v>343.50099999999998</v>
      </c>
      <c r="GU7" s="19">
        <v>342.47</v>
      </c>
      <c r="GV7" s="19">
        <v>338.63099999999997</v>
      </c>
      <c r="GW7" s="19">
        <v>345.096</v>
      </c>
      <c r="GX7" s="19">
        <v>342.24799999999999</v>
      </c>
      <c r="GY7" s="19">
        <v>333.637</v>
      </c>
      <c r="GZ7" s="19">
        <v>328.33499999999998</v>
      </c>
      <c r="HA7" s="19">
        <v>323.78899999999999</v>
      </c>
      <c r="HB7" s="19">
        <v>329.88799999999998</v>
      </c>
      <c r="HC7" s="19">
        <v>356.54500000000002</v>
      </c>
      <c r="HD7" s="19">
        <v>354.596</v>
      </c>
      <c r="HE7" s="19">
        <v>352.79700000000003</v>
      </c>
      <c r="HF7" s="19">
        <v>353.23599999999999</v>
      </c>
      <c r="HG7" s="19">
        <v>347.76600000000002</v>
      </c>
      <c r="HH7" s="19">
        <v>359.53300000000002</v>
      </c>
      <c r="HI7" s="19">
        <v>363.77800000000002</v>
      </c>
      <c r="HJ7" s="19">
        <v>361.012</v>
      </c>
      <c r="HK7" s="19">
        <v>361.55700000000002</v>
      </c>
      <c r="HL7" s="19">
        <v>364.113</v>
      </c>
      <c r="HM7" s="19">
        <v>369.10599999999999</v>
      </c>
      <c r="HN7" s="19">
        <v>363.613</v>
      </c>
      <c r="HO7" s="19">
        <v>359.096</v>
      </c>
      <c r="HP7" s="19">
        <v>358.197</v>
      </c>
      <c r="HQ7" s="19">
        <v>355.62900000000002</v>
      </c>
      <c r="HR7" s="19">
        <v>363.65100000000001</v>
      </c>
      <c r="HS7" s="19">
        <v>374.61099999999999</v>
      </c>
      <c r="HT7" s="19">
        <v>378.86799999999999</v>
      </c>
      <c r="HU7" s="19">
        <v>393.80900000000003</v>
      </c>
      <c r="HV7" s="19">
        <v>396.52100000000002</v>
      </c>
      <c r="HW7" s="19">
        <v>380.10599999999999</v>
      </c>
      <c r="HX7" s="19">
        <v>366.02100000000002</v>
      </c>
      <c r="HY7" s="19">
        <v>358.11799999999999</v>
      </c>
      <c r="HZ7" s="19">
        <v>359.40800000000002</v>
      </c>
      <c r="IA7" s="19">
        <v>360.52</v>
      </c>
      <c r="IB7" s="19">
        <v>370.03500000000003</v>
      </c>
      <c r="IC7" s="19">
        <v>373.61700000000002</v>
      </c>
      <c r="ID7" s="19">
        <v>387.19400000000002</v>
      </c>
      <c r="IE7" s="19">
        <v>372.37</v>
      </c>
      <c r="IF7" s="19">
        <v>355.93599999999998</v>
      </c>
      <c r="IG7" s="19">
        <v>351.96800000000002</v>
      </c>
      <c r="IH7" s="19">
        <v>347.96300000000002</v>
      </c>
      <c r="II7" s="19">
        <v>336.87400000000002</v>
      </c>
      <c r="IJ7" s="19">
        <v>333.63799999999998</v>
      </c>
      <c r="IK7" s="19">
        <v>330.548</v>
      </c>
      <c r="IL7" s="19">
        <v>348.84800000000001</v>
      </c>
      <c r="IM7" s="19">
        <v>354.678</v>
      </c>
      <c r="IN7" s="19">
        <v>358.53300000000002</v>
      </c>
      <c r="IO7" s="19">
        <v>356.15499999999997</v>
      </c>
      <c r="IP7" s="19">
        <v>355.31200000000001</v>
      </c>
      <c r="IQ7" s="19">
        <v>344.45499999999998</v>
      </c>
      <c r="IR7" s="19">
        <v>334.23</v>
      </c>
      <c r="IS7" s="19">
        <v>334.40100000000001</v>
      </c>
      <c r="IT7" s="19">
        <v>333.52600000000001</v>
      </c>
      <c r="IU7" s="19">
        <v>336.49599999999998</v>
      </c>
      <c r="IV7" s="19">
        <v>349.79199999999997</v>
      </c>
      <c r="IW7" s="19">
        <v>356.30500000000001</v>
      </c>
      <c r="IX7" s="19">
        <v>351.55500000000001</v>
      </c>
      <c r="IY7" s="19">
        <v>344.74299999999999</v>
      </c>
      <c r="IZ7" s="19">
        <v>345.37599999999998</v>
      </c>
      <c r="JA7" s="19">
        <v>348.79</v>
      </c>
      <c r="JB7" s="19">
        <v>347.786</v>
      </c>
      <c r="JC7" s="19">
        <v>347.40499999999997</v>
      </c>
      <c r="JD7" s="19">
        <v>360.16800000000001</v>
      </c>
      <c r="JE7" s="19">
        <v>364.98899999999998</v>
      </c>
      <c r="JF7" s="19">
        <v>365.82</v>
      </c>
      <c r="JG7" s="19">
        <v>368.18200000000002</v>
      </c>
      <c r="JH7" s="19">
        <v>362.90600000000001</v>
      </c>
      <c r="JI7" s="19">
        <v>356.45800000000003</v>
      </c>
      <c r="JJ7" s="19">
        <v>345.87</v>
      </c>
      <c r="JK7" s="19">
        <v>345.53800000000001</v>
      </c>
      <c r="JL7" s="19">
        <v>362.46199999999999</v>
      </c>
      <c r="JM7" s="19">
        <v>386.935</v>
      </c>
      <c r="JN7" s="19">
        <v>390.00599999999997</v>
      </c>
      <c r="JO7" s="19">
        <v>391.87099999999998</v>
      </c>
      <c r="JP7" s="19">
        <v>393.36</v>
      </c>
      <c r="JQ7" s="19">
        <v>386.36099999999999</v>
      </c>
      <c r="JR7" s="19">
        <v>397.56900000000002</v>
      </c>
      <c r="JS7" s="19">
        <v>405.11500000000001</v>
      </c>
      <c r="JT7" s="19">
        <v>404.15300000000002</v>
      </c>
      <c r="JU7" s="19">
        <v>410.36900000000003</v>
      </c>
      <c r="JV7" s="19">
        <v>417.77499999999998</v>
      </c>
      <c r="JW7" s="19">
        <v>425.90499999999997</v>
      </c>
      <c r="JX7" s="19">
        <v>423.81799999999998</v>
      </c>
      <c r="JY7" s="19">
        <v>419.202</v>
      </c>
      <c r="JZ7" s="19">
        <v>421.37</v>
      </c>
      <c r="KA7" s="19">
        <v>418.12299999999999</v>
      </c>
      <c r="KB7" s="19">
        <v>420.31</v>
      </c>
      <c r="KC7" s="19">
        <v>418.73200000000003</v>
      </c>
      <c r="KD7" s="19">
        <v>419.35399999999998</v>
      </c>
      <c r="KE7" s="19">
        <v>406.83800000000002</v>
      </c>
      <c r="KF7" s="19">
        <v>398.64299999999997</v>
      </c>
      <c r="KG7" s="19">
        <v>392.45800000000003</v>
      </c>
      <c r="KH7" s="19">
        <v>390.32</v>
      </c>
      <c r="KI7" s="19">
        <v>388.50299999999999</v>
      </c>
      <c r="KJ7" s="19">
        <v>396.899</v>
      </c>
      <c r="KK7" s="19">
        <v>398.59100000000001</v>
      </c>
      <c r="KL7" s="19">
        <v>399.56799999999998</v>
      </c>
      <c r="KM7" s="19">
        <v>394.38600000000002</v>
      </c>
      <c r="KN7" s="19">
        <v>400.64699999999999</v>
      </c>
      <c r="KO7" s="19">
        <v>397.40699999999998</v>
      </c>
      <c r="KP7" s="19">
        <v>388.911</v>
      </c>
      <c r="KQ7" s="19">
        <v>373.065</v>
      </c>
      <c r="KR7" s="19">
        <v>372.12299999999999</v>
      </c>
      <c r="KS7" s="19">
        <v>374.43400000000003</v>
      </c>
      <c r="KT7" s="19">
        <v>385.01799999999997</v>
      </c>
      <c r="KU7" s="19">
        <v>386.87299999999999</v>
      </c>
      <c r="KV7" s="19">
        <v>388.923</v>
      </c>
      <c r="KW7" s="19">
        <v>385.84899999999999</v>
      </c>
      <c r="KX7" s="19">
        <v>380.149</v>
      </c>
      <c r="KY7" s="19">
        <v>380.01</v>
      </c>
      <c r="KZ7" s="19">
        <v>380.495</v>
      </c>
      <c r="LA7" s="19">
        <v>377.47899999999998</v>
      </c>
      <c r="LB7" s="19">
        <v>377.69799999999998</v>
      </c>
      <c r="LC7" s="19">
        <v>383.04399999999998</v>
      </c>
      <c r="LD7" s="19">
        <v>387.62799999999999</v>
      </c>
      <c r="LE7" s="19">
        <v>398.91199999999998</v>
      </c>
      <c r="LF7" s="19">
        <v>409.08800000000002</v>
      </c>
      <c r="LG7" s="19">
        <v>412.51799999999997</v>
      </c>
      <c r="LH7" s="19">
        <v>411.911</v>
      </c>
      <c r="LI7" s="19">
        <v>399.05700000000002</v>
      </c>
      <c r="LJ7" s="19">
        <v>398.58199999999999</v>
      </c>
      <c r="LK7" s="19">
        <v>395.33</v>
      </c>
      <c r="LL7" s="19">
        <v>400.79500000000002</v>
      </c>
      <c r="LM7" s="19">
        <v>400.48399999999998</v>
      </c>
      <c r="LN7" s="19">
        <v>418.31200000000001</v>
      </c>
      <c r="LO7" s="19">
        <v>424.62200000000001</v>
      </c>
      <c r="LP7" s="19">
        <v>430.32299999999998</v>
      </c>
      <c r="LQ7" s="19">
        <v>428.23599999999999</v>
      </c>
      <c r="LR7" s="19">
        <v>435.553</v>
      </c>
      <c r="LS7" s="19">
        <v>427.13600000000002</v>
      </c>
      <c r="LT7" s="19">
        <v>421.065</v>
      </c>
      <c r="LU7" s="19">
        <v>412.75900000000001</v>
      </c>
      <c r="LV7" s="19">
        <v>403.34199999999998</v>
      </c>
      <c r="LW7" s="19">
        <v>409.20400000000001</v>
      </c>
      <c r="LX7" s="19">
        <v>410.43299999999999</v>
      </c>
      <c r="LY7" s="19">
        <v>403.512</v>
      </c>
      <c r="LZ7" s="19">
        <v>414.61900000000003</v>
      </c>
      <c r="MA7" s="19">
        <v>424.25599999999997</v>
      </c>
      <c r="MB7" s="19">
        <v>438.74099999999999</v>
      </c>
      <c r="MC7" s="19">
        <v>443.96499999999997</v>
      </c>
      <c r="MD7" s="19">
        <v>434.608</v>
      </c>
      <c r="ME7" s="19">
        <v>423.642</v>
      </c>
      <c r="MF7" s="19">
        <v>415.09399999999999</v>
      </c>
      <c r="MG7" s="19">
        <v>415.572</v>
      </c>
      <c r="MH7" s="19">
        <v>414.35700000000003</v>
      </c>
      <c r="MI7" s="19">
        <v>408.04500000000002</v>
      </c>
      <c r="MJ7" s="19">
        <v>412.36500000000001</v>
      </c>
      <c r="MK7" s="19">
        <v>422.27</v>
      </c>
      <c r="ML7" s="19">
        <v>436.851</v>
      </c>
      <c r="MM7" s="19">
        <v>447.79599999999999</v>
      </c>
      <c r="MN7" s="19">
        <v>443.952</v>
      </c>
      <c r="MO7" s="19">
        <v>436.89600000000002</v>
      </c>
      <c r="MP7" s="19">
        <v>432.41399999999999</v>
      </c>
      <c r="MQ7" s="19">
        <v>436.69499999999999</v>
      </c>
      <c r="MR7" s="19">
        <v>438.49900000000002</v>
      </c>
      <c r="MS7" s="19">
        <v>432.66899999999998</v>
      </c>
      <c r="MT7" s="19">
        <v>431.39299999999997</v>
      </c>
      <c r="MU7" s="19">
        <v>441.06900000000002</v>
      </c>
      <c r="MV7" s="19">
        <v>460.976</v>
      </c>
      <c r="MW7" s="19">
        <v>466.09199999999998</v>
      </c>
      <c r="MX7" s="19">
        <v>446.67500000000001</v>
      </c>
      <c r="MY7" s="19">
        <v>431.67700000000002</v>
      </c>
      <c r="MZ7" s="19">
        <v>431.47399999999999</v>
      </c>
      <c r="NA7" s="19">
        <v>436.63799999999998</v>
      </c>
      <c r="NB7" s="19">
        <v>434.44799999999998</v>
      </c>
      <c r="NC7" s="19">
        <v>436.59</v>
      </c>
      <c r="ND7" s="19">
        <v>448.274</v>
      </c>
      <c r="NE7" s="19">
        <v>448.07299999999998</v>
      </c>
      <c r="NF7" s="19">
        <v>441.67200000000003</v>
      </c>
      <c r="NG7" s="19">
        <v>438.32400000000001</v>
      </c>
      <c r="NH7" s="19">
        <v>443.20299999999997</v>
      </c>
      <c r="NI7" s="19">
        <v>438.97800000000001</v>
      </c>
      <c r="NJ7" s="19">
        <v>434.36799999999999</v>
      </c>
      <c r="NK7" s="19">
        <v>426.75299999999999</v>
      </c>
      <c r="NL7" s="19">
        <v>431.62700000000001</v>
      </c>
      <c r="NM7" s="19">
        <v>449.98099999999999</v>
      </c>
      <c r="NN7" s="19">
        <v>443.84800000000001</v>
      </c>
      <c r="NO7" s="19">
        <v>468.80799999999999</v>
      </c>
      <c r="NP7" s="19">
        <v>467.495</v>
      </c>
      <c r="NQ7" s="19">
        <v>456.69099999999997</v>
      </c>
      <c r="NR7" s="19">
        <v>461.15100000000001</v>
      </c>
      <c r="NS7" s="19">
        <v>456.49400000000003</v>
      </c>
      <c r="NT7" s="19">
        <v>479.05099999999999</v>
      </c>
      <c r="NU7" s="19">
        <v>493.791</v>
      </c>
      <c r="NV7" s="19">
        <v>498.08699999999999</v>
      </c>
      <c r="NW7" s="19">
        <v>500.52100000000002</v>
      </c>
      <c r="NX7" s="19">
        <v>483.71100000000001</v>
      </c>
      <c r="NY7" s="19">
        <v>470.553</v>
      </c>
      <c r="NZ7" s="19">
        <v>470.59199999999998</v>
      </c>
      <c r="OA7" s="19">
        <v>468.55</v>
      </c>
      <c r="OB7" s="19">
        <v>465.92700000000002</v>
      </c>
      <c r="OC7" s="19">
        <v>465.56799999999998</v>
      </c>
      <c r="OD7" s="19">
        <v>462.76400000000001</v>
      </c>
      <c r="OE7" s="19">
        <v>458.51299999999998</v>
      </c>
      <c r="OF7" s="19">
        <v>456.565</v>
      </c>
      <c r="OG7" s="19">
        <v>451.863</v>
      </c>
      <c r="OH7" s="19">
        <v>450.83600000000001</v>
      </c>
      <c r="OI7" s="19">
        <v>449.649</v>
      </c>
      <c r="OJ7" s="19">
        <v>462.99099999999999</v>
      </c>
      <c r="OK7" s="19">
        <v>484.02699999999999</v>
      </c>
      <c r="OL7" s="19">
        <v>490.87700000000001</v>
      </c>
      <c r="OM7" s="19">
        <v>488.024</v>
      </c>
      <c r="ON7" s="19">
        <v>492.43099999999998</v>
      </c>
      <c r="OO7" s="19">
        <v>485.54300000000001</v>
      </c>
      <c r="OP7" s="19">
        <v>477.411</v>
      </c>
      <c r="OQ7" s="19">
        <v>459.09699999999998</v>
      </c>
      <c r="OR7" s="19">
        <v>468.476</v>
      </c>
      <c r="OS7" s="19">
        <v>462.05099999999999</v>
      </c>
      <c r="OT7" s="19">
        <v>453.66800000000001</v>
      </c>
      <c r="OU7" s="19">
        <v>445.89400000000001</v>
      </c>
      <c r="OV7" s="19">
        <v>441.75299999999999</v>
      </c>
      <c r="OW7" s="19">
        <v>446.23899999999998</v>
      </c>
      <c r="OX7" s="19">
        <v>444.101</v>
      </c>
      <c r="OY7" s="19">
        <v>442.42599999999999</v>
      </c>
      <c r="OZ7" s="19">
        <v>454.39600000000002</v>
      </c>
      <c r="PA7" s="19">
        <v>441.572</v>
      </c>
      <c r="PB7" s="19">
        <v>436.084</v>
      </c>
      <c r="PC7" s="19">
        <v>432.12900000000002</v>
      </c>
      <c r="PD7" s="19">
        <v>419.77100000000002</v>
      </c>
      <c r="PE7" s="19">
        <v>416.45</v>
      </c>
      <c r="PF7" s="19">
        <v>415.47500000000002</v>
      </c>
      <c r="PG7" s="19">
        <v>392.31900000000002</v>
      </c>
      <c r="PH7" s="19">
        <v>379.55799999999999</v>
      </c>
      <c r="PI7" s="19">
        <v>382.32600000000002</v>
      </c>
      <c r="PJ7" s="19">
        <v>388.11500000000001</v>
      </c>
      <c r="PK7" s="19">
        <v>386.17399999999998</v>
      </c>
      <c r="PL7" s="19">
        <v>383.80500000000001</v>
      </c>
      <c r="PM7" s="19">
        <v>388.55500000000001</v>
      </c>
      <c r="PN7" s="19">
        <v>404.15699999999998</v>
      </c>
      <c r="PO7" s="19">
        <v>407.13600000000002</v>
      </c>
      <c r="PP7" s="19">
        <v>413.37900000000002</v>
      </c>
      <c r="PQ7" s="19">
        <v>439.84</v>
      </c>
      <c r="PR7" s="19">
        <v>423.90899999999999</v>
      </c>
      <c r="PS7" s="19">
        <v>420.55</v>
      </c>
      <c r="PT7" s="19">
        <v>410.92399999999998</v>
      </c>
      <c r="PU7" s="19">
        <v>403.589</v>
      </c>
      <c r="PV7" s="19">
        <v>406.81599999999997</v>
      </c>
      <c r="PW7" s="19">
        <v>398.35500000000002</v>
      </c>
      <c r="PX7" s="19">
        <v>395.392</v>
      </c>
      <c r="PY7" s="19">
        <v>396.97699999999998</v>
      </c>
      <c r="PZ7" s="19">
        <v>393.54399999999998</v>
      </c>
      <c r="QA7" s="19">
        <v>391.68599999999998</v>
      </c>
      <c r="QB7" s="19">
        <v>390.072</v>
      </c>
      <c r="QC7" s="19">
        <v>377.6</v>
      </c>
      <c r="QD7" s="19">
        <v>377.197</v>
      </c>
      <c r="QE7" s="19">
        <v>374.24900000000002</v>
      </c>
      <c r="QF7" s="19">
        <v>367.226</v>
      </c>
      <c r="QG7" s="19">
        <v>365.53699999999998</v>
      </c>
      <c r="QH7" s="19">
        <v>364.20400000000001</v>
      </c>
      <c r="QI7" s="19">
        <v>369.911</v>
      </c>
      <c r="QJ7" s="19">
        <v>366.52</v>
      </c>
      <c r="QK7" s="19">
        <v>370.18900000000002</v>
      </c>
      <c r="QL7" s="19">
        <v>364.01400000000001</v>
      </c>
      <c r="QM7" s="19">
        <v>364.55900000000003</v>
      </c>
      <c r="QN7" s="19">
        <v>368.09899999999999</v>
      </c>
      <c r="QO7" s="19">
        <v>359.483</v>
      </c>
      <c r="QP7" s="19">
        <v>356.47899999999998</v>
      </c>
      <c r="QQ7" s="19">
        <v>355.37</v>
      </c>
      <c r="QR7" s="19">
        <v>353.423</v>
      </c>
      <c r="QS7" s="19">
        <v>353.697</v>
      </c>
      <c r="QT7" s="19">
        <v>354.52600000000001</v>
      </c>
      <c r="QU7" s="19">
        <v>352.48</v>
      </c>
      <c r="QV7" s="19">
        <v>357.80799999999999</v>
      </c>
      <c r="QW7" s="19">
        <v>360.44799999999998</v>
      </c>
      <c r="QX7" s="19">
        <v>357.02199999999999</v>
      </c>
      <c r="QY7" s="19">
        <v>360.48500000000001</v>
      </c>
      <c r="QZ7" s="19">
        <v>368.67899999999997</v>
      </c>
      <c r="RA7" s="19">
        <v>374.93599999999998</v>
      </c>
      <c r="RB7" s="19">
        <v>375.49</v>
      </c>
      <c r="RC7" s="19">
        <v>376.99799999999999</v>
      </c>
      <c r="RD7" s="19">
        <v>379.10899999999998</v>
      </c>
      <c r="RE7" s="19">
        <v>377.64800000000002</v>
      </c>
      <c r="RF7" s="19">
        <v>373.577</v>
      </c>
      <c r="RG7" s="19">
        <v>368.07799999999997</v>
      </c>
      <c r="RH7" s="19">
        <v>368.10300000000001</v>
      </c>
      <c r="RI7" s="19">
        <v>370.49700000000001</v>
      </c>
      <c r="RJ7" s="19">
        <v>370.608</v>
      </c>
      <c r="RK7" s="19">
        <v>370.30900000000003</v>
      </c>
      <c r="RL7" s="19">
        <v>364.43799999999999</v>
      </c>
      <c r="RM7" s="19">
        <v>364.69099999999997</v>
      </c>
      <c r="RN7" s="19">
        <v>372.33</v>
      </c>
      <c r="RO7" s="19">
        <v>372.54599999999999</v>
      </c>
      <c r="RP7" s="19">
        <v>372.48200000000003</v>
      </c>
      <c r="RQ7" s="19">
        <v>373.64699999999999</v>
      </c>
      <c r="RR7" s="19">
        <v>369.46600000000001</v>
      </c>
      <c r="RS7" s="19">
        <v>370.88200000000001</v>
      </c>
      <c r="RT7" s="19">
        <v>365.38900000000001</v>
      </c>
      <c r="RU7" s="19">
        <v>355.73200000000003</v>
      </c>
      <c r="RV7" s="19">
        <v>352.73399999999998</v>
      </c>
      <c r="RW7" s="19">
        <v>350.89499999999998</v>
      </c>
      <c r="RX7" s="19">
        <v>354.41</v>
      </c>
      <c r="RY7" s="19">
        <v>353.13900000000001</v>
      </c>
      <c r="RZ7" s="19">
        <v>348.31700000000001</v>
      </c>
      <c r="SA7" s="19">
        <v>342.45</v>
      </c>
      <c r="SB7" s="19">
        <v>345.12299999999999</v>
      </c>
      <c r="SC7" s="19">
        <v>346.375</v>
      </c>
      <c r="SD7" s="19">
        <v>344.88499999999999</v>
      </c>
      <c r="SE7" s="19">
        <v>344.31</v>
      </c>
      <c r="SF7" s="19">
        <v>359.49599999999998</v>
      </c>
      <c r="SG7" s="19">
        <v>360.01900000000001</v>
      </c>
      <c r="SH7" s="19">
        <v>365.13099999999997</v>
      </c>
      <c r="SI7" s="19">
        <v>367.399</v>
      </c>
      <c r="SJ7" s="19">
        <v>366.39299999999997</v>
      </c>
      <c r="SK7" s="19">
        <v>365.42399999999998</v>
      </c>
      <c r="SL7" s="19">
        <v>364.99400000000003</v>
      </c>
      <c r="SM7" s="19">
        <v>360.45</v>
      </c>
      <c r="SN7" s="19">
        <v>363.04</v>
      </c>
      <c r="SO7" s="19">
        <v>364.18799999999999</v>
      </c>
      <c r="SP7" s="19">
        <v>365.78199999999998</v>
      </c>
      <c r="SQ7" s="19">
        <v>354.28800000000001</v>
      </c>
      <c r="SR7" s="19">
        <v>357.803</v>
      </c>
      <c r="SS7" s="19">
        <v>361.29500000000002</v>
      </c>
      <c r="ST7" s="19">
        <v>365.74099999999999</v>
      </c>
      <c r="SU7" s="19">
        <v>371.99200000000002</v>
      </c>
      <c r="SV7" s="2">
        <v>377.02</v>
      </c>
    </row>
    <row r="8" spans="1:516" s="2" customFormat="1" x14ac:dyDescent="0.25">
      <c r="A8" s="2">
        <f t="shared" ref="A8:A14" si="8">A7+1</f>
        <v>3</v>
      </c>
      <c r="B8" s="15" t="s">
        <v>1097</v>
      </c>
      <c r="C8" s="2">
        <f ca="1">_xlfn.XMATCH(B8,tkrBbg!L:L)</f>
        <v>146</v>
      </c>
      <c r="D8" s="2" t="str" cm="1">
        <f t="array" aca="1" ref="D8" ca="1">INDEX(tkrBbg!E:E,C8)</f>
        <v>AN880326 Corp</v>
      </c>
      <c r="E8" s="18" cm="1">
        <f t="array" aca="1" ref="E8" ca="1">_xll.BDP(D8,E$5)*1</f>
        <v>46552</v>
      </c>
      <c r="F8" s="19">
        <f ca="1">_xll.BDH(D8,$B$3,"-2AY",,"Dates=H","Fill=C","Sort=R","Dir=H","cols=511;rows=1")</f>
        <v>409.697</v>
      </c>
      <c r="G8" s="19">
        <v>410.34</v>
      </c>
      <c r="H8" s="19">
        <v>418.03399999999999</v>
      </c>
      <c r="I8" s="19">
        <v>423.32299999999998</v>
      </c>
      <c r="J8" s="19">
        <v>422.39499999999998</v>
      </c>
      <c r="K8" s="19">
        <v>421.16199999999998</v>
      </c>
      <c r="L8" s="19">
        <v>416.298</v>
      </c>
      <c r="M8" s="19">
        <v>412.25700000000001</v>
      </c>
      <c r="N8" s="19">
        <v>420.08800000000002</v>
      </c>
      <c r="O8" s="19">
        <v>409.10199999999998</v>
      </c>
      <c r="P8" s="19">
        <v>406.57299999999998</v>
      </c>
      <c r="Q8" s="19">
        <v>394.358</v>
      </c>
      <c r="R8" s="19">
        <v>383.82299999999998</v>
      </c>
      <c r="S8" s="19">
        <v>401.92399999999998</v>
      </c>
      <c r="T8" s="19">
        <v>397.39299999999997</v>
      </c>
      <c r="U8" s="19">
        <v>404.19900000000001</v>
      </c>
      <c r="V8" s="19">
        <v>373.98200000000003</v>
      </c>
      <c r="W8" s="19">
        <v>350.51</v>
      </c>
      <c r="X8" s="19">
        <v>332.053</v>
      </c>
      <c r="Y8" s="19">
        <v>345.66800000000001</v>
      </c>
      <c r="Z8" s="19">
        <v>386.71300000000002</v>
      </c>
      <c r="AA8" s="19">
        <v>401.87200000000001</v>
      </c>
      <c r="AB8" s="19">
        <v>426.75700000000001</v>
      </c>
      <c r="AC8" s="19">
        <v>433.44900000000001</v>
      </c>
      <c r="AD8" s="19">
        <v>433.899</v>
      </c>
      <c r="AE8" s="19">
        <v>425.04899999999998</v>
      </c>
      <c r="AF8" s="19">
        <v>423.51900000000001</v>
      </c>
      <c r="AG8" s="19">
        <v>438.49299999999999</v>
      </c>
      <c r="AH8" s="19">
        <v>452.33100000000002</v>
      </c>
      <c r="AI8" s="19">
        <v>453.08600000000001</v>
      </c>
      <c r="AJ8" s="19">
        <v>452.48</v>
      </c>
      <c r="AK8" s="19">
        <v>457.87400000000002</v>
      </c>
      <c r="AL8" s="19">
        <v>467.596</v>
      </c>
      <c r="AM8" s="19">
        <v>491.08</v>
      </c>
      <c r="AN8" s="19">
        <v>504.21499999999997</v>
      </c>
      <c r="AO8" s="19">
        <v>503.745</v>
      </c>
      <c r="AP8" s="19">
        <v>496.39600000000002</v>
      </c>
      <c r="AQ8" s="19">
        <v>493.983</v>
      </c>
      <c r="AR8" s="19">
        <v>496.30599999999998</v>
      </c>
      <c r="AS8" s="19">
        <v>503.92099999999999</v>
      </c>
      <c r="AT8" s="19">
        <v>507.88900000000001</v>
      </c>
      <c r="AU8" s="19">
        <v>510.60700000000003</v>
      </c>
      <c r="AV8" s="19">
        <v>517.221</v>
      </c>
      <c r="AW8" s="19">
        <v>520.66200000000003</v>
      </c>
      <c r="AX8" s="19">
        <v>492.505</v>
      </c>
      <c r="AY8" s="19">
        <v>478.67700000000002</v>
      </c>
      <c r="AZ8" s="19">
        <v>464.73700000000002</v>
      </c>
      <c r="BA8" s="19">
        <v>455.91399999999999</v>
      </c>
      <c r="BB8" s="19">
        <v>477.029</v>
      </c>
      <c r="BC8" s="19">
        <v>484.48500000000001</v>
      </c>
      <c r="BD8" s="19">
        <v>523.32799999999997</v>
      </c>
      <c r="BE8" s="19">
        <v>529.60799999999995</v>
      </c>
      <c r="BF8" s="19">
        <v>515.47299999999996</v>
      </c>
      <c r="BG8" s="19">
        <v>503.815</v>
      </c>
      <c r="BH8" s="19">
        <v>497.26900000000001</v>
      </c>
      <c r="BI8" s="19">
        <v>473.108</v>
      </c>
      <c r="BJ8" s="19">
        <v>462.80099999999999</v>
      </c>
      <c r="BK8" s="19">
        <v>513.81399999999996</v>
      </c>
      <c r="BL8" s="19">
        <v>580.17999999999995</v>
      </c>
      <c r="BM8" s="19">
        <v>605.59900000000005</v>
      </c>
      <c r="BN8" s="19">
        <v>668.20699999999999</v>
      </c>
      <c r="BO8" s="19">
        <v>671.06200000000001</v>
      </c>
      <c r="BP8" s="19">
        <v>655.40300000000002</v>
      </c>
      <c r="BQ8" s="19">
        <v>639.37199999999996</v>
      </c>
      <c r="BR8" s="19">
        <v>630.82000000000005</v>
      </c>
      <c r="BS8" s="19">
        <v>618.20699999999999</v>
      </c>
      <c r="BT8" s="19">
        <v>573.60400000000004</v>
      </c>
      <c r="BU8" s="19">
        <v>534.54600000000005</v>
      </c>
      <c r="BV8" s="19">
        <v>531.52300000000002</v>
      </c>
      <c r="BW8" s="19">
        <v>636.01400000000001</v>
      </c>
      <c r="BX8" s="19">
        <v>688.54399999999998</v>
      </c>
      <c r="BY8" s="19">
        <v>648.28599999999994</v>
      </c>
      <c r="BZ8" s="19">
        <v>732.77700000000004</v>
      </c>
      <c r="CA8" s="19">
        <v>744.702</v>
      </c>
      <c r="CB8" s="19">
        <v>672.58900000000006</v>
      </c>
      <c r="CC8" s="19">
        <v>576.23</v>
      </c>
      <c r="CD8" s="19">
        <v>487.12900000000002</v>
      </c>
      <c r="CE8" s="19">
        <v>478.649</v>
      </c>
      <c r="CF8" s="19">
        <v>401.99799999999999</v>
      </c>
      <c r="CG8" s="19">
        <v>395.209</v>
      </c>
      <c r="CH8" s="19">
        <v>410.76100000000002</v>
      </c>
      <c r="CI8" s="19">
        <v>356.63900000000001</v>
      </c>
      <c r="CJ8" s="19">
        <v>321.18700000000001</v>
      </c>
      <c r="CK8" s="19">
        <v>303.096</v>
      </c>
      <c r="CL8" s="19">
        <v>312.02699999999999</v>
      </c>
      <c r="CM8" s="19">
        <v>342.69600000000003</v>
      </c>
      <c r="CN8" s="19">
        <v>346.73399999999998</v>
      </c>
      <c r="CO8" s="19">
        <v>321.19600000000003</v>
      </c>
      <c r="CP8" s="19">
        <v>300.596</v>
      </c>
      <c r="CQ8" s="19">
        <v>296.053</v>
      </c>
      <c r="CR8" s="19">
        <v>289.33600000000001</v>
      </c>
      <c r="CS8" s="19">
        <v>266.94600000000003</v>
      </c>
      <c r="CT8" s="19">
        <v>267.08</v>
      </c>
      <c r="CU8" s="19">
        <v>267.29700000000003</v>
      </c>
      <c r="CV8" s="19">
        <v>268.33300000000003</v>
      </c>
      <c r="CW8" s="19">
        <v>266.63299999999998</v>
      </c>
      <c r="CX8" s="19">
        <v>267.00400000000002</v>
      </c>
      <c r="CY8" s="19">
        <v>266.84199999999998</v>
      </c>
      <c r="CZ8" s="19">
        <v>265.24400000000003</v>
      </c>
      <c r="DA8" s="19">
        <v>270.959</v>
      </c>
      <c r="DB8" s="19">
        <v>272.47399999999999</v>
      </c>
      <c r="DC8" s="19">
        <v>267.95800000000003</v>
      </c>
      <c r="DD8" s="19">
        <v>262.86700000000002</v>
      </c>
      <c r="DE8" s="19">
        <v>266.42399999999998</v>
      </c>
      <c r="DF8" s="19">
        <v>275.19200000000001</v>
      </c>
      <c r="DG8" s="19">
        <v>282.85300000000001</v>
      </c>
      <c r="DH8" s="19">
        <v>282.57600000000002</v>
      </c>
      <c r="DI8" s="19">
        <v>279.68599999999998</v>
      </c>
      <c r="DJ8" s="19">
        <v>274.04899999999998</v>
      </c>
      <c r="DK8" s="19">
        <v>276.62299999999999</v>
      </c>
      <c r="DL8" s="19">
        <v>281.529</v>
      </c>
      <c r="DM8" s="19">
        <v>269.27999999999997</v>
      </c>
      <c r="DN8" s="19">
        <v>265.37099999999998</v>
      </c>
      <c r="DO8" s="19">
        <v>258.447</v>
      </c>
      <c r="DP8" s="19">
        <v>258.58999999999997</v>
      </c>
      <c r="DQ8" s="19">
        <v>255.667</v>
      </c>
      <c r="DR8" s="19">
        <v>258.68799999999999</v>
      </c>
      <c r="DS8" s="19">
        <v>264.81299999999999</v>
      </c>
      <c r="DT8" s="19">
        <v>268.63499999999999</v>
      </c>
      <c r="DU8" s="19">
        <v>266.01499999999999</v>
      </c>
      <c r="DV8" s="19">
        <v>264.84699999999998</v>
      </c>
      <c r="DW8" s="19">
        <v>268.42899999999997</v>
      </c>
      <c r="DX8" s="19">
        <v>269.58699999999999</v>
      </c>
      <c r="DY8" s="19">
        <v>276.46600000000001</v>
      </c>
      <c r="DZ8" s="19">
        <v>275.61799999999999</v>
      </c>
      <c r="EA8" s="19">
        <v>270.92599999999999</v>
      </c>
      <c r="EB8" s="19">
        <v>265.85500000000002</v>
      </c>
      <c r="EC8" s="19">
        <v>257.65199999999999</v>
      </c>
      <c r="ED8" s="19">
        <v>254.86199999999999</v>
      </c>
      <c r="EE8" s="19">
        <v>254.274</v>
      </c>
      <c r="EF8" s="19">
        <v>258.26400000000001</v>
      </c>
      <c r="EG8" s="19">
        <v>258.43299999999999</v>
      </c>
      <c r="EH8" s="19">
        <v>258.08499999999998</v>
      </c>
      <c r="EI8" s="19">
        <v>258.79300000000001</v>
      </c>
      <c r="EJ8" s="19">
        <v>258.15499999999997</v>
      </c>
      <c r="EK8" s="19">
        <v>259.58</v>
      </c>
      <c r="EL8" s="19">
        <v>262.625</v>
      </c>
      <c r="EM8" s="19">
        <v>261.80700000000002</v>
      </c>
      <c r="EN8" s="19">
        <v>262.58499999999998</v>
      </c>
      <c r="EO8" s="19">
        <v>263.40600000000001</v>
      </c>
      <c r="EP8" s="19">
        <v>265.50400000000002</v>
      </c>
      <c r="EQ8" s="19">
        <v>261.57299999999998</v>
      </c>
      <c r="ER8" s="19">
        <v>263.82400000000001</v>
      </c>
      <c r="ES8" s="19">
        <v>270.25099999999998</v>
      </c>
      <c r="ET8" s="19">
        <v>275.80500000000001</v>
      </c>
      <c r="EU8" s="19">
        <v>283.55200000000002</v>
      </c>
      <c r="EV8" s="19">
        <v>285.79000000000002</v>
      </c>
      <c r="EW8" s="19">
        <v>275.089</v>
      </c>
      <c r="EX8" s="19">
        <v>279.50599999999997</v>
      </c>
      <c r="EY8" s="19">
        <v>279.05399999999997</v>
      </c>
      <c r="EZ8" s="19">
        <v>276.89100000000002</v>
      </c>
      <c r="FA8" s="19">
        <v>277.04399999999998</v>
      </c>
      <c r="FB8" s="19">
        <v>280.40699999999998</v>
      </c>
      <c r="FC8" s="19">
        <v>293.11</v>
      </c>
      <c r="FD8" s="19">
        <v>297.04599999999999</v>
      </c>
      <c r="FE8" s="19">
        <v>297.65300000000002</v>
      </c>
      <c r="FF8" s="19">
        <v>292.66199999999998</v>
      </c>
      <c r="FG8" s="19">
        <v>292.27600000000001</v>
      </c>
      <c r="FH8" s="19">
        <v>292.08499999999998</v>
      </c>
      <c r="FI8" s="19">
        <v>294.13900000000001</v>
      </c>
      <c r="FJ8" s="19">
        <v>291.733</v>
      </c>
      <c r="FK8" s="19">
        <v>287.286</v>
      </c>
      <c r="FL8" s="19">
        <v>287.64999999999998</v>
      </c>
      <c r="FM8" s="19">
        <v>284.31599999999997</v>
      </c>
      <c r="FN8" s="19">
        <v>277.81099999999998</v>
      </c>
      <c r="FO8" s="19">
        <v>277.41000000000003</v>
      </c>
      <c r="FP8" s="19">
        <v>271.81700000000001</v>
      </c>
      <c r="FQ8" s="19">
        <v>286.77100000000002</v>
      </c>
      <c r="FR8" s="19">
        <v>300.39800000000002</v>
      </c>
      <c r="FS8" s="19">
        <v>301.74200000000002</v>
      </c>
      <c r="FT8" s="19">
        <v>298.11599999999999</v>
      </c>
      <c r="FU8" s="19">
        <v>293.51900000000001</v>
      </c>
      <c r="FV8" s="19">
        <v>288.97199999999998</v>
      </c>
      <c r="FW8" s="19">
        <v>293.58300000000003</v>
      </c>
      <c r="FX8" s="19">
        <v>299.28699999999998</v>
      </c>
      <c r="FY8" s="19">
        <v>301.60599999999999</v>
      </c>
      <c r="FZ8" s="19">
        <v>300.59500000000003</v>
      </c>
      <c r="GA8" s="19">
        <v>302.24299999999999</v>
      </c>
      <c r="GB8" s="19">
        <v>310.16899999999998</v>
      </c>
      <c r="GC8" s="19">
        <v>310.464</v>
      </c>
      <c r="GD8" s="19">
        <v>314.49900000000002</v>
      </c>
      <c r="GE8" s="19">
        <v>321.59100000000001</v>
      </c>
      <c r="GF8" s="19">
        <v>325.47000000000003</v>
      </c>
      <c r="GG8" s="19">
        <v>326.02</v>
      </c>
      <c r="GH8" s="19">
        <v>334.46199999999999</v>
      </c>
      <c r="GI8" s="19">
        <v>338.59199999999998</v>
      </c>
      <c r="GJ8" s="19">
        <v>339.93700000000001</v>
      </c>
      <c r="GK8" s="19">
        <v>331.27300000000002</v>
      </c>
      <c r="GL8" s="19">
        <v>330.351</v>
      </c>
      <c r="GM8" s="19">
        <v>332.39299999999997</v>
      </c>
      <c r="GN8" s="19">
        <v>324.89499999999998</v>
      </c>
      <c r="GO8" s="19">
        <v>318.14800000000002</v>
      </c>
      <c r="GP8" s="19">
        <v>320.82600000000002</v>
      </c>
      <c r="GQ8" s="19">
        <v>321.36799999999999</v>
      </c>
      <c r="GR8" s="19">
        <v>324.15100000000001</v>
      </c>
      <c r="GS8" s="19">
        <v>326.125</v>
      </c>
      <c r="GT8" s="19">
        <v>326.65100000000001</v>
      </c>
      <c r="GU8" s="19">
        <v>326.351</v>
      </c>
      <c r="GV8" s="19">
        <v>322.64699999999999</v>
      </c>
      <c r="GW8" s="19">
        <v>331.18599999999998</v>
      </c>
      <c r="GX8" s="19">
        <v>329.29700000000003</v>
      </c>
      <c r="GY8" s="19">
        <v>321.46600000000001</v>
      </c>
      <c r="GZ8" s="19">
        <v>316.90899999999999</v>
      </c>
      <c r="HA8" s="19">
        <v>310.94200000000001</v>
      </c>
      <c r="HB8" s="19">
        <v>317.04399999999998</v>
      </c>
      <c r="HC8" s="19">
        <v>345.78100000000001</v>
      </c>
      <c r="HD8" s="19">
        <v>343.084</v>
      </c>
      <c r="HE8" s="19">
        <v>339.64699999999999</v>
      </c>
      <c r="HF8" s="19">
        <v>337.80399999999997</v>
      </c>
      <c r="HG8" s="19">
        <v>332.02</v>
      </c>
      <c r="HH8" s="19">
        <v>343.54599999999999</v>
      </c>
      <c r="HI8" s="19">
        <v>348.29300000000001</v>
      </c>
      <c r="HJ8" s="19">
        <v>344.577</v>
      </c>
      <c r="HK8" s="19">
        <v>344.65199999999999</v>
      </c>
      <c r="HL8" s="19">
        <v>347.495</v>
      </c>
      <c r="HM8" s="19">
        <v>351.37099999999998</v>
      </c>
      <c r="HN8" s="19">
        <v>346.20600000000002</v>
      </c>
      <c r="HO8" s="19">
        <v>341.86900000000003</v>
      </c>
      <c r="HP8" s="19">
        <v>341.55900000000003</v>
      </c>
      <c r="HQ8" s="19">
        <v>337.28800000000001</v>
      </c>
      <c r="HR8" s="19">
        <v>344.81200000000001</v>
      </c>
      <c r="HS8" s="19">
        <v>357.108</v>
      </c>
      <c r="HT8" s="19">
        <v>360.84199999999998</v>
      </c>
      <c r="HU8" s="19">
        <v>375.11500000000001</v>
      </c>
      <c r="HV8" s="19">
        <v>376.06700000000001</v>
      </c>
      <c r="HW8" s="19">
        <v>358.23399999999998</v>
      </c>
      <c r="HX8" s="19">
        <v>346.82499999999999</v>
      </c>
      <c r="HY8" s="19">
        <v>338.50599999999997</v>
      </c>
      <c r="HZ8" s="19">
        <v>341.21499999999997</v>
      </c>
      <c r="IA8" s="19">
        <v>341.60599999999999</v>
      </c>
      <c r="IB8" s="19">
        <v>350.92700000000002</v>
      </c>
      <c r="IC8" s="19">
        <v>355.01299999999998</v>
      </c>
      <c r="ID8" s="19">
        <v>366.87599999999998</v>
      </c>
      <c r="IE8" s="19">
        <v>352.23200000000003</v>
      </c>
      <c r="IF8" s="19">
        <v>336.62400000000002</v>
      </c>
      <c r="IG8" s="19">
        <v>333.779</v>
      </c>
      <c r="IH8" s="19">
        <v>331.68700000000001</v>
      </c>
      <c r="II8" s="19">
        <v>319.09399999999999</v>
      </c>
      <c r="IJ8" s="19">
        <v>317.13</v>
      </c>
      <c r="IK8" s="19">
        <v>313.44</v>
      </c>
      <c r="IL8" s="19">
        <v>332.69200000000001</v>
      </c>
      <c r="IM8" s="19">
        <v>340.755</v>
      </c>
      <c r="IN8" s="19">
        <v>345.173</v>
      </c>
      <c r="IO8" s="19">
        <v>342.80599999999998</v>
      </c>
      <c r="IP8" s="19">
        <v>344.75900000000001</v>
      </c>
      <c r="IQ8" s="19">
        <v>334.214</v>
      </c>
      <c r="IR8" s="19">
        <v>324.63400000000001</v>
      </c>
      <c r="IS8" s="19">
        <v>325.685</v>
      </c>
      <c r="IT8" s="19">
        <v>325.63099999999997</v>
      </c>
      <c r="IU8" s="19">
        <v>328.995</v>
      </c>
      <c r="IV8" s="19">
        <v>340.904</v>
      </c>
      <c r="IW8" s="19">
        <v>346.49900000000002</v>
      </c>
      <c r="IX8" s="19">
        <v>341.10199999999998</v>
      </c>
      <c r="IY8" s="19">
        <v>332.01600000000002</v>
      </c>
      <c r="IZ8" s="19">
        <v>332.57100000000003</v>
      </c>
      <c r="JA8" s="19">
        <v>341.18200000000002</v>
      </c>
      <c r="JB8" s="19">
        <v>340.91399999999999</v>
      </c>
      <c r="JC8" s="19">
        <v>339.94799999999998</v>
      </c>
      <c r="JD8" s="19">
        <v>356.62599999999998</v>
      </c>
      <c r="JE8" s="19">
        <v>363.71899999999999</v>
      </c>
      <c r="JF8" s="19">
        <v>365.435</v>
      </c>
      <c r="JG8" s="19">
        <v>363.72500000000002</v>
      </c>
      <c r="JH8" s="19">
        <v>357.05099999999999</v>
      </c>
      <c r="JI8" s="19">
        <v>348.34800000000001</v>
      </c>
      <c r="JJ8" s="19">
        <v>338.721</v>
      </c>
      <c r="JK8" s="19">
        <v>339.42200000000003</v>
      </c>
      <c r="JL8" s="19">
        <v>357.86500000000001</v>
      </c>
      <c r="JM8" s="19">
        <v>382.47699999999998</v>
      </c>
      <c r="JN8" s="19">
        <v>385.10300000000001</v>
      </c>
      <c r="JO8" s="19">
        <v>386.27600000000001</v>
      </c>
      <c r="JP8" s="19">
        <v>389.596</v>
      </c>
      <c r="JQ8" s="19">
        <v>378.56</v>
      </c>
      <c r="JR8" s="19">
        <v>385.13499999999999</v>
      </c>
      <c r="JS8" s="19">
        <v>392.84699999999998</v>
      </c>
      <c r="JT8" s="19">
        <v>392.32600000000002</v>
      </c>
      <c r="JU8" s="19">
        <v>398.73</v>
      </c>
      <c r="JV8" s="19">
        <v>406.19099999999997</v>
      </c>
      <c r="JW8" s="19">
        <v>419.863</v>
      </c>
      <c r="JX8" s="19">
        <v>417.64</v>
      </c>
      <c r="JY8" s="19">
        <v>412.43299999999999</v>
      </c>
      <c r="JZ8" s="19">
        <v>414.589</v>
      </c>
      <c r="KA8" s="19">
        <v>411.87099999999998</v>
      </c>
      <c r="KB8" s="19">
        <v>413.988</v>
      </c>
      <c r="KC8" s="19">
        <v>412.95800000000003</v>
      </c>
      <c r="KD8" s="19">
        <v>413.83199999999999</v>
      </c>
      <c r="KE8" s="19">
        <v>400.11700000000002</v>
      </c>
      <c r="KF8" s="19">
        <v>389.95499999999998</v>
      </c>
      <c r="KG8" s="19">
        <v>382.34399999999999</v>
      </c>
      <c r="KH8" s="19">
        <v>382.02499999999998</v>
      </c>
      <c r="KI8" s="19">
        <v>381.33600000000001</v>
      </c>
      <c r="KJ8" s="19">
        <v>390.839</v>
      </c>
      <c r="KK8" s="19">
        <v>393.46199999999999</v>
      </c>
      <c r="KL8" s="19">
        <v>395.697</v>
      </c>
      <c r="KM8" s="19">
        <v>390.49599999999998</v>
      </c>
      <c r="KN8" s="19">
        <v>396.98</v>
      </c>
      <c r="KO8" s="19">
        <v>393.38799999999998</v>
      </c>
      <c r="KP8" s="19">
        <v>381.68900000000002</v>
      </c>
      <c r="KQ8" s="19">
        <v>367.43400000000003</v>
      </c>
      <c r="KR8" s="19">
        <v>366.78899999999999</v>
      </c>
      <c r="KS8" s="19">
        <v>369.00299999999999</v>
      </c>
      <c r="KT8" s="19">
        <v>381.78399999999999</v>
      </c>
      <c r="KU8" s="19">
        <v>383.74700000000001</v>
      </c>
      <c r="KV8" s="19">
        <v>385.55799999999999</v>
      </c>
      <c r="KW8" s="19">
        <v>381.70800000000003</v>
      </c>
      <c r="KX8" s="19">
        <v>378.09399999999999</v>
      </c>
      <c r="KY8" s="19">
        <v>381.36399999999998</v>
      </c>
      <c r="KZ8" s="19">
        <v>382.45100000000002</v>
      </c>
      <c r="LA8" s="19">
        <v>378.30500000000001</v>
      </c>
      <c r="LB8" s="19">
        <v>377.51400000000001</v>
      </c>
      <c r="LC8" s="19">
        <v>381.43299999999999</v>
      </c>
      <c r="LD8" s="19">
        <v>388.34399999999999</v>
      </c>
      <c r="LE8" s="19">
        <v>403.54399999999998</v>
      </c>
      <c r="LF8" s="19">
        <v>412.10500000000002</v>
      </c>
      <c r="LG8" s="19">
        <v>414.79700000000003</v>
      </c>
      <c r="LH8" s="19">
        <v>414.73899999999998</v>
      </c>
      <c r="LI8" s="19">
        <v>404.98599999999999</v>
      </c>
      <c r="LJ8" s="19">
        <v>403.05200000000002</v>
      </c>
      <c r="LK8" s="19">
        <v>399.17200000000003</v>
      </c>
      <c r="LL8" s="19">
        <v>402.97500000000002</v>
      </c>
      <c r="LM8" s="19">
        <v>401.87200000000001</v>
      </c>
      <c r="LN8" s="19">
        <v>417.34100000000001</v>
      </c>
      <c r="LO8" s="19">
        <v>422.99799999999999</v>
      </c>
      <c r="LP8" s="19">
        <v>425.77499999999998</v>
      </c>
      <c r="LQ8" s="19">
        <v>421.78699999999998</v>
      </c>
      <c r="LR8" s="19">
        <v>430.11900000000003</v>
      </c>
      <c r="LS8" s="19">
        <v>423.41699999999997</v>
      </c>
      <c r="LT8" s="19">
        <v>418.82900000000001</v>
      </c>
      <c r="LU8" s="19">
        <v>408.00900000000001</v>
      </c>
      <c r="LV8" s="19">
        <v>393.83300000000003</v>
      </c>
      <c r="LW8" s="19">
        <v>400.52300000000002</v>
      </c>
      <c r="LX8" s="19">
        <v>403.48700000000002</v>
      </c>
      <c r="LY8" s="19">
        <v>395.83199999999999</v>
      </c>
      <c r="LZ8" s="19">
        <v>409.49</v>
      </c>
      <c r="MA8" s="19">
        <v>419.52699999999999</v>
      </c>
      <c r="MB8" s="19">
        <v>433.93900000000002</v>
      </c>
      <c r="MC8" s="19">
        <v>438.27499999999998</v>
      </c>
      <c r="MD8" s="19">
        <v>431.57400000000001</v>
      </c>
      <c r="ME8" s="19">
        <v>419.35899999999998</v>
      </c>
      <c r="MF8" s="19">
        <v>411.66300000000001</v>
      </c>
      <c r="MG8" s="19">
        <v>413.733</v>
      </c>
      <c r="MH8" s="19">
        <v>413.16500000000002</v>
      </c>
      <c r="MI8" s="19">
        <v>409.01900000000001</v>
      </c>
      <c r="MJ8" s="19">
        <v>411.93700000000001</v>
      </c>
      <c r="MK8" s="19">
        <v>426.05799999999999</v>
      </c>
      <c r="ML8" s="19">
        <v>438.24900000000002</v>
      </c>
      <c r="MM8" s="19">
        <v>448.92599999999999</v>
      </c>
      <c r="MN8" s="19">
        <v>444.88400000000001</v>
      </c>
      <c r="MO8" s="19">
        <v>438.83300000000003</v>
      </c>
      <c r="MP8" s="19">
        <v>433.36200000000002</v>
      </c>
      <c r="MQ8" s="19">
        <v>437.39600000000002</v>
      </c>
      <c r="MR8" s="19">
        <v>440.82</v>
      </c>
      <c r="MS8" s="19">
        <v>432.74900000000002</v>
      </c>
      <c r="MT8" s="19">
        <v>429.17399999999998</v>
      </c>
      <c r="MU8" s="19">
        <v>438.39</v>
      </c>
      <c r="MV8" s="19">
        <v>461.57100000000003</v>
      </c>
      <c r="MW8" s="19">
        <v>467.67399999999998</v>
      </c>
      <c r="MX8" s="19">
        <v>449.94299999999998</v>
      </c>
      <c r="MY8" s="19">
        <v>430.52499999999998</v>
      </c>
      <c r="MZ8" s="19">
        <v>429.654</v>
      </c>
      <c r="NA8" s="19">
        <v>435.67099999999999</v>
      </c>
      <c r="NB8" s="19">
        <v>433.92</v>
      </c>
      <c r="NC8" s="19">
        <v>433.78</v>
      </c>
      <c r="ND8" s="19">
        <v>445.28699999999998</v>
      </c>
      <c r="NE8" s="19">
        <v>443.26</v>
      </c>
      <c r="NF8" s="19">
        <v>436.815</v>
      </c>
      <c r="NG8" s="19">
        <v>433.86900000000003</v>
      </c>
      <c r="NH8" s="19">
        <v>439.202</v>
      </c>
      <c r="NI8" s="19">
        <v>435.45600000000002</v>
      </c>
      <c r="NJ8" s="19">
        <v>430.738</v>
      </c>
      <c r="NK8" s="19">
        <v>422.26299999999998</v>
      </c>
      <c r="NL8" s="19">
        <v>428.82499999999999</v>
      </c>
      <c r="NM8" s="19">
        <v>448.77</v>
      </c>
      <c r="NN8" s="19">
        <v>443.24599999999998</v>
      </c>
      <c r="NO8" s="19">
        <v>461.04700000000003</v>
      </c>
      <c r="NP8" s="19">
        <v>462.36</v>
      </c>
      <c r="NQ8" s="19">
        <v>451.928</v>
      </c>
      <c r="NR8" s="19">
        <v>458.56400000000002</v>
      </c>
      <c r="NS8" s="19">
        <v>455.351</v>
      </c>
      <c r="NT8" s="19">
        <v>479.74599999999998</v>
      </c>
      <c r="NU8" s="19">
        <v>492.59699999999998</v>
      </c>
      <c r="NV8" s="19">
        <v>496.54700000000003</v>
      </c>
      <c r="NW8" s="19">
        <v>497.68200000000002</v>
      </c>
      <c r="NX8" s="19">
        <v>483.53100000000001</v>
      </c>
      <c r="NY8" s="19">
        <v>469.65100000000001</v>
      </c>
      <c r="NZ8" s="19">
        <v>469.31900000000002</v>
      </c>
      <c r="OA8" s="19">
        <v>467.88900000000001</v>
      </c>
      <c r="OB8" s="19">
        <v>465.10399999999998</v>
      </c>
      <c r="OC8" s="19">
        <v>464.30500000000001</v>
      </c>
      <c r="OD8" s="19">
        <v>459.596</v>
      </c>
      <c r="OE8" s="19">
        <v>454.03699999999998</v>
      </c>
      <c r="OF8" s="19">
        <v>452.05200000000002</v>
      </c>
      <c r="OG8" s="19">
        <v>446.06299999999999</v>
      </c>
      <c r="OH8" s="19">
        <v>444.74900000000002</v>
      </c>
      <c r="OI8" s="19">
        <v>443.34899999999999</v>
      </c>
      <c r="OJ8" s="19">
        <v>456.20699999999999</v>
      </c>
      <c r="OK8" s="19">
        <v>472.41500000000002</v>
      </c>
      <c r="OL8" s="19">
        <v>476.99700000000001</v>
      </c>
      <c r="OM8" s="19">
        <v>473.45100000000002</v>
      </c>
      <c r="ON8" s="19">
        <v>473.7</v>
      </c>
      <c r="OO8" s="19">
        <v>465.57600000000002</v>
      </c>
      <c r="OP8" s="19">
        <v>457.97500000000002</v>
      </c>
      <c r="OQ8" s="19">
        <v>444.39800000000002</v>
      </c>
      <c r="OR8" s="19">
        <v>455.07600000000002</v>
      </c>
      <c r="OS8" s="19">
        <v>447.41399999999999</v>
      </c>
      <c r="OT8" s="19">
        <v>440.54300000000001</v>
      </c>
      <c r="OU8" s="19">
        <v>432.62900000000002</v>
      </c>
      <c r="OV8" s="19">
        <v>427.74599999999998</v>
      </c>
      <c r="OW8" s="19">
        <v>432.23700000000002</v>
      </c>
      <c r="OX8" s="19">
        <v>430.70800000000003</v>
      </c>
      <c r="OY8" s="19">
        <v>429.67899999999997</v>
      </c>
      <c r="OZ8" s="19">
        <v>439.62400000000002</v>
      </c>
      <c r="PA8" s="19">
        <v>420.75400000000002</v>
      </c>
      <c r="PB8" s="19">
        <v>413.714</v>
      </c>
      <c r="PC8" s="19">
        <v>411.24200000000002</v>
      </c>
      <c r="PD8" s="19">
        <v>399.77800000000002</v>
      </c>
      <c r="PE8" s="19">
        <v>394.93900000000002</v>
      </c>
      <c r="PF8" s="19">
        <v>393.38</v>
      </c>
      <c r="PG8" s="19">
        <v>372.21</v>
      </c>
      <c r="PH8" s="19">
        <v>358.94499999999999</v>
      </c>
      <c r="PI8" s="19">
        <v>362.40899999999999</v>
      </c>
      <c r="PJ8" s="19">
        <v>368.99400000000003</v>
      </c>
      <c r="PK8" s="19">
        <v>369.42</v>
      </c>
      <c r="PL8" s="19">
        <v>368.41300000000001</v>
      </c>
      <c r="PM8" s="19">
        <v>372.30599999999998</v>
      </c>
      <c r="PN8" s="19">
        <v>383.42599999999999</v>
      </c>
      <c r="PO8" s="19">
        <v>383.80200000000002</v>
      </c>
      <c r="PP8" s="19">
        <v>403.32900000000001</v>
      </c>
      <c r="PQ8" s="19">
        <v>417.73599999999999</v>
      </c>
      <c r="PR8" s="19">
        <v>406.74</v>
      </c>
      <c r="PS8" s="19">
        <v>404.73899999999998</v>
      </c>
      <c r="PT8" s="19">
        <v>395.7</v>
      </c>
      <c r="PU8" s="19">
        <v>391.05799999999999</v>
      </c>
      <c r="PV8" s="19">
        <v>393.56900000000002</v>
      </c>
      <c r="PW8" s="19">
        <v>388.11900000000003</v>
      </c>
      <c r="PX8" s="19">
        <v>384.11099999999999</v>
      </c>
      <c r="PY8" s="19">
        <v>385.31400000000002</v>
      </c>
      <c r="PZ8" s="19">
        <v>378.37799999999999</v>
      </c>
      <c r="QA8" s="19">
        <v>376.666</v>
      </c>
      <c r="QB8" s="19">
        <v>375.24900000000002</v>
      </c>
      <c r="QC8" s="19">
        <v>363.97399999999999</v>
      </c>
      <c r="QD8" s="19">
        <v>364.58699999999999</v>
      </c>
      <c r="QE8" s="19">
        <v>360.73700000000002</v>
      </c>
      <c r="QF8" s="19">
        <v>353.34300000000002</v>
      </c>
      <c r="QG8" s="19">
        <v>350.90100000000001</v>
      </c>
      <c r="QH8" s="19">
        <v>350.48899999999998</v>
      </c>
      <c r="QI8" s="19">
        <v>354.52800000000002</v>
      </c>
      <c r="QJ8" s="19">
        <v>349.71899999999999</v>
      </c>
      <c r="QK8" s="19">
        <v>351.90300000000002</v>
      </c>
      <c r="QL8" s="19">
        <v>344.90300000000002</v>
      </c>
      <c r="QM8" s="19">
        <v>345.31200000000001</v>
      </c>
      <c r="QN8" s="19">
        <v>347.15499999999997</v>
      </c>
      <c r="QO8" s="19">
        <v>339.255</v>
      </c>
      <c r="QP8" s="19">
        <v>333.86900000000003</v>
      </c>
      <c r="QQ8" s="19">
        <v>332.35899999999998</v>
      </c>
      <c r="QR8" s="19">
        <v>330.74700000000001</v>
      </c>
      <c r="QS8" s="19">
        <v>330.58100000000002</v>
      </c>
      <c r="QT8" s="19">
        <v>329.68900000000002</v>
      </c>
      <c r="QU8" s="19">
        <v>326.83300000000003</v>
      </c>
      <c r="QV8" s="19">
        <v>332.20100000000002</v>
      </c>
      <c r="QW8" s="19">
        <v>336.75700000000001</v>
      </c>
      <c r="QX8" s="19">
        <v>333.98599999999999</v>
      </c>
      <c r="QY8" s="19">
        <v>339.99400000000003</v>
      </c>
      <c r="QZ8" s="19">
        <v>355.90899999999999</v>
      </c>
      <c r="RA8" s="19">
        <v>364.04500000000002</v>
      </c>
      <c r="RB8" s="19">
        <v>365.47300000000001</v>
      </c>
      <c r="RC8" s="19">
        <v>368.56599999999997</v>
      </c>
      <c r="RD8" s="19">
        <v>371.65600000000001</v>
      </c>
      <c r="RE8" s="19">
        <v>369.411</v>
      </c>
      <c r="RF8" s="19">
        <v>365.221</v>
      </c>
      <c r="RG8" s="19">
        <v>361.935</v>
      </c>
      <c r="RH8" s="19">
        <v>363.12200000000001</v>
      </c>
      <c r="RI8" s="19">
        <v>365.62599999999998</v>
      </c>
      <c r="RJ8" s="19">
        <v>366.57100000000003</v>
      </c>
      <c r="RK8" s="19">
        <v>364.42099999999999</v>
      </c>
      <c r="RL8" s="19">
        <v>360.86700000000002</v>
      </c>
      <c r="RM8" s="19">
        <v>362.11599999999999</v>
      </c>
      <c r="RN8" s="19">
        <v>369.27199999999999</v>
      </c>
      <c r="RO8" s="19">
        <v>369.73</v>
      </c>
      <c r="RP8" s="19">
        <v>369.77</v>
      </c>
      <c r="RQ8" s="19">
        <v>367.59500000000003</v>
      </c>
      <c r="RR8" s="19">
        <v>363.09300000000002</v>
      </c>
      <c r="RS8" s="19">
        <v>362.96499999999997</v>
      </c>
      <c r="RT8" s="19">
        <v>355.00200000000001</v>
      </c>
      <c r="RU8" s="19">
        <v>346.34100000000001</v>
      </c>
      <c r="RV8" s="19">
        <v>343.60300000000001</v>
      </c>
      <c r="RW8" s="19">
        <v>342.041</v>
      </c>
      <c r="RX8" s="19">
        <v>344.18299999999999</v>
      </c>
      <c r="RY8" s="19">
        <v>342.548</v>
      </c>
      <c r="RZ8" s="19">
        <v>336.09399999999999</v>
      </c>
      <c r="SA8" s="19">
        <v>330.50799999999998</v>
      </c>
      <c r="SB8" s="19">
        <v>332.74299999999999</v>
      </c>
      <c r="SC8" s="19">
        <v>334.45699999999999</v>
      </c>
      <c r="SD8" s="19">
        <v>333.31299999999999</v>
      </c>
      <c r="SE8" s="19">
        <v>333.38</v>
      </c>
      <c r="SF8" s="19">
        <v>353.47899999999998</v>
      </c>
      <c r="SG8" s="19">
        <v>353.87799999999999</v>
      </c>
      <c r="SH8" s="19">
        <v>354.56900000000002</v>
      </c>
      <c r="SI8" s="19">
        <v>357.26799999999997</v>
      </c>
      <c r="SJ8" s="19">
        <v>354.721</v>
      </c>
      <c r="SK8" s="19">
        <v>353.85899999999998</v>
      </c>
      <c r="SL8" s="19">
        <v>353.02499999999998</v>
      </c>
      <c r="SM8" s="19">
        <v>349.911</v>
      </c>
      <c r="SN8" s="19">
        <v>350.72500000000002</v>
      </c>
      <c r="SO8" s="19">
        <v>351.71899999999999</v>
      </c>
      <c r="SP8" s="19">
        <v>352.19499999999999</v>
      </c>
      <c r="SQ8" s="19">
        <v>340.07100000000003</v>
      </c>
      <c r="SR8" s="19">
        <v>341.072</v>
      </c>
      <c r="SS8" s="19">
        <v>346.56599999999997</v>
      </c>
      <c r="ST8" s="19">
        <v>352.82400000000001</v>
      </c>
      <c r="SU8" s="19">
        <v>362.41500000000002</v>
      </c>
      <c r="SV8" s="2">
        <v>366.10700000000003</v>
      </c>
    </row>
    <row r="9" spans="1:516" s="2" customFormat="1" x14ac:dyDescent="0.25">
      <c r="A9" s="2">
        <f t="shared" si="8"/>
        <v>4</v>
      </c>
      <c r="B9" s="15" t="s">
        <v>1099</v>
      </c>
      <c r="C9" s="2">
        <f ca="1">_xlfn.XMATCH(B9,tkrBbg!L:L)</f>
        <v>145</v>
      </c>
      <c r="D9" s="2" t="str" cm="1">
        <f t="array" aca="1" ref="D9" ca="1">INDEX(tkrBbg!E:E,C9)</f>
        <v>EK131372 Corp</v>
      </c>
      <c r="E9" s="18" cm="1">
        <f t="array" aca="1" ref="E9" ca="1">_xll.BDP(D9,E$5)*1</f>
        <v>46105</v>
      </c>
      <c r="F9" s="19">
        <f ca="1">_xll.BDH(D9,$B$3,"-2AY",,"Dates=H","Fill=C","Sort=R","Dir=H","cols=511;rows=1")</f>
        <v>399.74</v>
      </c>
      <c r="G9" s="19">
        <v>399.31099999999998</v>
      </c>
      <c r="H9" s="19">
        <v>405.49799999999999</v>
      </c>
      <c r="I9" s="19">
        <v>410.18299999999999</v>
      </c>
      <c r="J9" s="19">
        <v>410.97</v>
      </c>
      <c r="K9" s="19">
        <v>409.6</v>
      </c>
      <c r="L9" s="19">
        <v>405.14100000000002</v>
      </c>
      <c r="M9" s="19">
        <v>399.54899999999998</v>
      </c>
      <c r="N9" s="19">
        <v>408.15899999999999</v>
      </c>
      <c r="O9" s="19">
        <v>396.26900000000001</v>
      </c>
      <c r="P9" s="19">
        <v>394.86500000000001</v>
      </c>
      <c r="Q9" s="19">
        <v>379.37799999999999</v>
      </c>
      <c r="R9" s="19">
        <v>366.19400000000002</v>
      </c>
      <c r="S9" s="19">
        <v>383.5</v>
      </c>
      <c r="T9" s="19">
        <v>376.154</v>
      </c>
      <c r="U9" s="19">
        <v>386.49900000000002</v>
      </c>
      <c r="V9" s="19">
        <v>353.07900000000001</v>
      </c>
      <c r="W9" s="19">
        <v>332.05200000000002</v>
      </c>
      <c r="X9" s="19">
        <v>306.81900000000002</v>
      </c>
      <c r="Y9" s="19">
        <v>321.88499999999999</v>
      </c>
      <c r="Z9" s="19">
        <v>361.7</v>
      </c>
      <c r="AA9" s="19">
        <v>375.274</v>
      </c>
      <c r="AB9" s="19">
        <v>400.57299999999998</v>
      </c>
      <c r="AC9" s="19">
        <v>406.29899999999998</v>
      </c>
      <c r="AD9" s="19">
        <v>404.68099999999998</v>
      </c>
      <c r="AE9" s="19">
        <v>396.82900000000001</v>
      </c>
      <c r="AF9" s="19">
        <v>395.87799999999999</v>
      </c>
      <c r="AG9" s="19">
        <v>408.774</v>
      </c>
      <c r="AH9" s="19">
        <v>427.00599999999997</v>
      </c>
      <c r="AI9" s="19">
        <v>426.57299999999998</v>
      </c>
      <c r="AJ9" s="19">
        <v>425.56599999999997</v>
      </c>
      <c r="AK9" s="19">
        <v>429.488</v>
      </c>
      <c r="AL9" s="19">
        <v>439.93900000000002</v>
      </c>
      <c r="AM9" s="19">
        <v>460.59300000000002</v>
      </c>
      <c r="AN9" s="19">
        <v>473.07100000000003</v>
      </c>
      <c r="AO9" s="19">
        <v>475.01</v>
      </c>
      <c r="AP9" s="19">
        <v>467.82499999999999</v>
      </c>
      <c r="AQ9" s="19">
        <v>465.245</v>
      </c>
      <c r="AR9" s="19">
        <v>467.89</v>
      </c>
      <c r="AS9" s="19">
        <v>475.10700000000003</v>
      </c>
      <c r="AT9" s="19">
        <v>479.15699999999998</v>
      </c>
      <c r="AU9" s="19">
        <v>479.96800000000002</v>
      </c>
      <c r="AV9" s="19">
        <v>485.92</v>
      </c>
      <c r="AW9" s="19">
        <v>490.471</v>
      </c>
      <c r="AX9" s="19">
        <v>459.56900000000002</v>
      </c>
      <c r="AY9" s="19">
        <v>445.67599999999999</v>
      </c>
      <c r="AZ9" s="19">
        <v>432.40899999999999</v>
      </c>
      <c r="BA9" s="19">
        <v>421.57100000000003</v>
      </c>
      <c r="BB9" s="19">
        <v>444.84800000000001</v>
      </c>
      <c r="BC9" s="19">
        <v>455.6</v>
      </c>
      <c r="BD9" s="19">
        <v>499.10399999999998</v>
      </c>
      <c r="BE9" s="19">
        <v>508.315</v>
      </c>
      <c r="BF9" s="19">
        <v>490.39</v>
      </c>
      <c r="BG9" s="19">
        <v>480.71699999999998</v>
      </c>
      <c r="BH9" s="19">
        <v>473.01799999999997</v>
      </c>
      <c r="BI9" s="19">
        <v>440.50400000000002</v>
      </c>
      <c r="BJ9" s="19">
        <v>419.9</v>
      </c>
      <c r="BK9" s="19">
        <v>473.81299999999999</v>
      </c>
      <c r="BL9" s="19">
        <v>528.87900000000002</v>
      </c>
      <c r="BM9" s="19">
        <v>554.18299999999999</v>
      </c>
      <c r="BN9" s="19">
        <v>616.01700000000005</v>
      </c>
      <c r="BO9" s="19">
        <v>621.42100000000005</v>
      </c>
      <c r="BP9" s="19">
        <v>613.98599999999999</v>
      </c>
      <c r="BQ9" s="19">
        <v>594.83000000000004</v>
      </c>
      <c r="BR9" s="19">
        <v>586.673</v>
      </c>
      <c r="BS9" s="19">
        <v>582.84900000000005</v>
      </c>
      <c r="BT9" s="19">
        <v>537.12099999999998</v>
      </c>
      <c r="BU9" s="19">
        <v>493.00400000000002</v>
      </c>
      <c r="BV9" s="19">
        <v>487.56700000000001</v>
      </c>
      <c r="BW9" s="19">
        <v>615.75300000000004</v>
      </c>
      <c r="BX9" s="19">
        <v>661.47799999999995</v>
      </c>
      <c r="BY9" s="19">
        <v>644.16300000000001</v>
      </c>
      <c r="BZ9" s="19">
        <v>736.48</v>
      </c>
      <c r="CA9" s="19">
        <v>740.32</v>
      </c>
      <c r="CB9" s="19">
        <v>663.37</v>
      </c>
      <c r="CC9" s="19">
        <v>563.53899999999999</v>
      </c>
      <c r="CD9" s="19">
        <v>474.57100000000003</v>
      </c>
      <c r="CE9" s="19">
        <v>463.416</v>
      </c>
      <c r="CF9" s="19">
        <v>378.38499999999999</v>
      </c>
      <c r="CG9" s="19">
        <v>369.33100000000002</v>
      </c>
      <c r="CH9" s="19">
        <v>385.8</v>
      </c>
      <c r="CI9" s="19">
        <v>330.85199999999998</v>
      </c>
      <c r="CJ9" s="19">
        <v>296.83699999999999</v>
      </c>
      <c r="CK9" s="19">
        <v>282.923</v>
      </c>
      <c r="CL9" s="19">
        <v>289.89499999999998</v>
      </c>
      <c r="CM9" s="19">
        <v>317.565</v>
      </c>
      <c r="CN9" s="19">
        <v>320.30700000000002</v>
      </c>
      <c r="CO9" s="19">
        <v>290.17099999999999</v>
      </c>
      <c r="CP9" s="19">
        <v>271.44499999999999</v>
      </c>
      <c r="CQ9" s="19">
        <v>266.154</v>
      </c>
      <c r="CR9" s="19">
        <v>261.79599999999999</v>
      </c>
      <c r="CS9" s="19">
        <v>240.77699999999999</v>
      </c>
      <c r="CT9" s="19">
        <v>242.24799999999999</v>
      </c>
      <c r="CU9" s="19">
        <v>243.08099999999999</v>
      </c>
      <c r="CV9" s="19">
        <v>245.11099999999999</v>
      </c>
      <c r="CW9" s="19">
        <v>243.54499999999999</v>
      </c>
      <c r="CX9" s="19">
        <v>244.47399999999999</v>
      </c>
      <c r="CY9" s="19">
        <v>244.5</v>
      </c>
      <c r="CZ9" s="19">
        <v>244.25299999999999</v>
      </c>
      <c r="DA9" s="19">
        <v>247.077</v>
      </c>
      <c r="DB9" s="19">
        <v>248.03299999999999</v>
      </c>
      <c r="DC9" s="19">
        <v>243.58</v>
      </c>
      <c r="DD9" s="19">
        <v>240.05</v>
      </c>
      <c r="DE9" s="19">
        <v>242.476</v>
      </c>
      <c r="DF9" s="19">
        <v>252.31200000000001</v>
      </c>
      <c r="DG9" s="19">
        <v>260.029</v>
      </c>
      <c r="DH9" s="19">
        <v>257.827</v>
      </c>
      <c r="DI9" s="19">
        <v>254.50200000000001</v>
      </c>
      <c r="DJ9" s="19">
        <v>248.48500000000001</v>
      </c>
      <c r="DK9" s="19">
        <v>250.56399999999999</v>
      </c>
      <c r="DL9" s="19">
        <v>253.12299999999999</v>
      </c>
      <c r="DM9" s="19">
        <v>241.482</v>
      </c>
      <c r="DN9" s="19">
        <v>237.45599999999999</v>
      </c>
      <c r="DO9" s="19">
        <v>230.363</v>
      </c>
      <c r="DP9" s="19">
        <v>229.953</v>
      </c>
      <c r="DQ9" s="19">
        <v>226.89500000000001</v>
      </c>
      <c r="DR9" s="19">
        <v>228.75299999999999</v>
      </c>
      <c r="DS9" s="19">
        <v>234.22300000000001</v>
      </c>
      <c r="DT9" s="19">
        <v>236.97800000000001</v>
      </c>
      <c r="DU9" s="19">
        <v>234.833</v>
      </c>
      <c r="DV9" s="19">
        <v>232.809</v>
      </c>
      <c r="DW9" s="19">
        <v>234.84100000000001</v>
      </c>
      <c r="DX9" s="19">
        <v>234.4</v>
      </c>
      <c r="DY9" s="19">
        <v>241.583</v>
      </c>
      <c r="DZ9" s="19">
        <v>237.881</v>
      </c>
      <c r="EA9" s="19">
        <v>232.59399999999999</v>
      </c>
      <c r="EB9" s="19">
        <v>228.714</v>
      </c>
      <c r="EC9" s="19">
        <v>221.82599999999999</v>
      </c>
      <c r="ED9" s="19">
        <v>220.102</v>
      </c>
      <c r="EE9" s="19">
        <v>218.12899999999999</v>
      </c>
      <c r="EF9" s="19">
        <v>222.54</v>
      </c>
      <c r="EG9" s="19">
        <v>222.339</v>
      </c>
      <c r="EH9" s="19">
        <v>222.92</v>
      </c>
      <c r="EI9" s="19">
        <v>224.03700000000001</v>
      </c>
      <c r="EJ9" s="19">
        <v>223.96899999999999</v>
      </c>
      <c r="EK9" s="19">
        <v>225.90600000000001</v>
      </c>
      <c r="EL9" s="19">
        <v>228.77199999999999</v>
      </c>
      <c r="EM9" s="19">
        <v>229.648</v>
      </c>
      <c r="EN9" s="19">
        <v>231.02199999999999</v>
      </c>
      <c r="EO9" s="19">
        <v>232.87899999999999</v>
      </c>
      <c r="EP9" s="19">
        <v>235.19499999999999</v>
      </c>
      <c r="EQ9" s="19">
        <v>232.32499999999999</v>
      </c>
      <c r="ER9" s="19">
        <v>234.98</v>
      </c>
      <c r="ES9" s="19">
        <v>241.46899999999999</v>
      </c>
      <c r="ET9" s="19">
        <v>247.11600000000001</v>
      </c>
      <c r="EU9" s="19">
        <v>255.68700000000001</v>
      </c>
      <c r="EV9" s="19">
        <v>257.75799999999998</v>
      </c>
      <c r="EW9" s="19">
        <v>250.16200000000001</v>
      </c>
      <c r="EX9" s="19">
        <v>255.34899999999999</v>
      </c>
      <c r="EY9" s="19">
        <v>255.73</v>
      </c>
      <c r="EZ9" s="19">
        <v>254.37899999999999</v>
      </c>
      <c r="FA9" s="19">
        <v>254.619</v>
      </c>
      <c r="FB9" s="19">
        <v>259.036</v>
      </c>
      <c r="FC9" s="19">
        <v>271.36099999999999</v>
      </c>
      <c r="FD9" s="19">
        <v>274.02800000000002</v>
      </c>
      <c r="FE9" s="19">
        <v>275.07400000000001</v>
      </c>
      <c r="FF9" s="19">
        <v>270.44299999999998</v>
      </c>
      <c r="FG9" s="19">
        <v>269.81700000000001</v>
      </c>
      <c r="FH9" s="19">
        <v>269.964</v>
      </c>
      <c r="FI9" s="19">
        <v>271.70999999999998</v>
      </c>
      <c r="FJ9" s="19">
        <v>269.98599999999999</v>
      </c>
      <c r="FK9" s="19">
        <v>266.42500000000001</v>
      </c>
      <c r="FL9" s="19">
        <v>266.50900000000001</v>
      </c>
      <c r="FM9" s="19">
        <v>262.31599999999997</v>
      </c>
      <c r="FN9" s="19">
        <v>257.55099999999999</v>
      </c>
      <c r="FO9" s="19">
        <v>257.26900000000001</v>
      </c>
      <c r="FP9" s="19">
        <v>253.75</v>
      </c>
      <c r="FQ9" s="19">
        <v>263.06299999999999</v>
      </c>
      <c r="FR9" s="19">
        <v>275.971</v>
      </c>
      <c r="FS9" s="19">
        <v>277.31200000000001</v>
      </c>
      <c r="FT9" s="19">
        <v>273.798</v>
      </c>
      <c r="FU9" s="19">
        <v>269.19</v>
      </c>
      <c r="FV9" s="19">
        <v>264.43900000000002</v>
      </c>
      <c r="FW9" s="19">
        <v>267.92</v>
      </c>
      <c r="FX9" s="19">
        <v>272.43700000000001</v>
      </c>
      <c r="FY9" s="19">
        <v>275.66199999999998</v>
      </c>
      <c r="FZ9" s="19">
        <v>276.13400000000001</v>
      </c>
      <c r="GA9" s="19">
        <v>276.887</v>
      </c>
      <c r="GB9" s="19">
        <v>286.05</v>
      </c>
      <c r="GC9" s="19">
        <v>287.05099999999999</v>
      </c>
      <c r="GD9" s="19">
        <v>289.80099999999999</v>
      </c>
      <c r="GE9" s="19">
        <v>294.68</v>
      </c>
      <c r="GF9" s="19">
        <v>299.72800000000001</v>
      </c>
      <c r="GG9" s="19">
        <v>300.84500000000003</v>
      </c>
      <c r="GH9" s="19">
        <v>309.43900000000002</v>
      </c>
      <c r="GI9" s="19">
        <v>313.709</v>
      </c>
      <c r="GJ9" s="19">
        <v>315.36200000000002</v>
      </c>
      <c r="GK9" s="19">
        <v>306.23599999999999</v>
      </c>
      <c r="GL9" s="19">
        <v>306.14100000000002</v>
      </c>
      <c r="GM9" s="19">
        <v>311.88099999999997</v>
      </c>
      <c r="GN9" s="19">
        <v>308.26400000000001</v>
      </c>
      <c r="GO9" s="19">
        <v>302.32100000000003</v>
      </c>
      <c r="GP9" s="19">
        <v>306.37</v>
      </c>
      <c r="GQ9" s="19">
        <v>307.8</v>
      </c>
      <c r="GR9" s="19">
        <v>310.89400000000001</v>
      </c>
      <c r="GS9" s="19">
        <v>312.89600000000002</v>
      </c>
      <c r="GT9" s="19">
        <v>313.16199999999998</v>
      </c>
      <c r="GU9" s="19">
        <v>312.63900000000001</v>
      </c>
      <c r="GV9" s="19">
        <v>309.553</v>
      </c>
      <c r="GW9" s="19">
        <v>316.452</v>
      </c>
      <c r="GX9" s="19">
        <v>313.73899999999998</v>
      </c>
      <c r="GY9" s="19">
        <v>306.41199999999998</v>
      </c>
      <c r="GZ9" s="19">
        <v>299.95400000000001</v>
      </c>
      <c r="HA9" s="19">
        <v>295.07600000000002</v>
      </c>
      <c r="HB9" s="19">
        <v>300.52</v>
      </c>
      <c r="HC9" s="19">
        <v>332.08199999999999</v>
      </c>
      <c r="HD9" s="19">
        <v>329.81599999999997</v>
      </c>
      <c r="HE9" s="19">
        <v>324.596</v>
      </c>
      <c r="HF9" s="19">
        <v>323.29599999999999</v>
      </c>
      <c r="HG9" s="19">
        <v>316.59399999999999</v>
      </c>
      <c r="HH9" s="19">
        <v>327.9</v>
      </c>
      <c r="HI9" s="19">
        <v>331.25799999999998</v>
      </c>
      <c r="HJ9" s="19">
        <v>328.38900000000001</v>
      </c>
      <c r="HK9" s="19">
        <v>328.476</v>
      </c>
      <c r="HL9" s="19">
        <v>331.83199999999999</v>
      </c>
      <c r="HM9" s="19">
        <v>335.81599999999997</v>
      </c>
      <c r="HN9" s="19">
        <v>331.32400000000001</v>
      </c>
      <c r="HO9" s="19">
        <v>327.36599999999999</v>
      </c>
      <c r="HP9" s="19">
        <v>327.79700000000003</v>
      </c>
      <c r="HQ9" s="19">
        <v>324.14400000000001</v>
      </c>
      <c r="HR9" s="19">
        <v>332.745</v>
      </c>
      <c r="HS9" s="19">
        <v>343.91500000000002</v>
      </c>
      <c r="HT9" s="19">
        <v>348.18</v>
      </c>
      <c r="HU9" s="19">
        <v>361.31700000000001</v>
      </c>
      <c r="HV9" s="19">
        <v>364.613</v>
      </c>
      <c r="HW9" s="19">
        <v>346.17399999999998</v>
      </c>
      <c r="HX9" s="19">
        <v>333.28800000000001</v>
      </c>
      <c r="HY9" s="19">
        <v>325.20800000000003</v>
      </c>
      <c r="HZ9" s="19">
        <v>327.79399999999998</v>
      </c>
      <c r="IA9" s="19">
        <v>328.42899999999997</v>
      </c>
      <c r="IB9" s="19">
        <v>338.30900000000003</v>
      </c>
      <c r="IC9" s="19">
        <v>341.327</v>
      </c>
      <c r="ID9" s="19">
        <v>353.541</v>
      </c>
      <c r="IE9" s="19">
        <v>338.26400000000001</v>
      </c>
      <c r="IF9" s="19">
        <v>321.87099999999998</v>
      </c>
      <c r="IG9" s="19">
        <v>317.10399999999998</v>
      </c>
      <c r="IH9" s="19">
        <v>315.077</v>
      </c>
      <c r="II9" s="19">
        <v>298.90199999999999</v>
      </c>
      <c r="IJ9" s="19">
        <v>294.238</v>
      </c>
      <c r="IK9" s="19">
        <v>289.22300000000001</v>
      </c>
      <c r="IL9" s="19">
        <v>308.05</v>
      </c>
      <c r="IM9" s="19">
        <v>317.92700000000002</v>
      </c>
      <c r="IN9" s="19">
        <v>322.25799999999998</v>
      </c>
      <c r="IO9" s="19">
        <v>320.36799999999999</v>
      </c>
      <c r="IP9" s="19">
        <v>320.80399999999997</v>
      </c>
      <c r="IQ9" s="19">
        <v>309.64800000000002</v>
      </c>
      <c r="IR9" s="19">
        <v>299.22399999999999</v>
      </c>
      <c r="IS9" s="19">
        <v>299.38200000000001</v>
      </c>
      <c r="IT9" s="19">
        <v>298.62900000000002</v>
      </c>
      <c r="IU9" s="19">
        <v>298.70499999999998</v>
      </c>
      <c r="IV9" s="19">
        <v>310.94799999999998</v>
      </c>
      <c r="IW9" s="19">
        <v>315.88</v>
      </c>
      <c r="IX9" s="19">
        <v>306.988</v>
      </c>
      <c r="IY9" s="19">
        <v>288.28899999999999</v>
      </c>
      <c r="IZ9" s="19">
        <v>284.72300000000001</v>
      </c>
      <c r="JA9" s="19">
        <v>290.76799999999997</v>
      </c>
      <c r="JB9" s="19">
        <v>294.02100000000002</v>
      </c>
      <c r="JC9" s="19">
        <v>295.19099999999997</v>
      </c>
      <c r="JD9" s="19">
        <v>307.59800000000001</v>
      </c>
      <c r="JE9" s="19">
        <v>313.75700000000001</v>
      </c>
      <c r="JF9" s="19">
        <v>313.83699999999999</v>
      </c>
      <c r="JG9" s="19">
        <v>313.75200000000001</v>
      </c>
      <c r="JH9" s="19">
        <v>307.67</v>
      </c>
      <c r="JI9" s="19">
        <v>300.44</v>
      </c>
      <c r="JJ9" s="19">
        <v>293.15300000000002</v>
      </c>
      <c r="JK9" s="19">
        <v>295.98399999999998</v>
      </c>
      <c r="JL9" s="19">
        <v>312.36500000000001</v>
      </c>
      <c r="JM9" s="19">
        <v>331.48</v>
      </c>
      <c r="JN9" s="19">
        <v>334.291</v>
      </c>
      <c r="JO9" s="19">
        <v>333.81400000000002</v>
      </c>
      <c r="JP9" s="19">
        <v>335.036</v>
      </c>
      <c r="JQ9" s="19">
        <v>324.90300000000002</v>
      </c>
      <c r="JR9" s="19">
        <v>333.65499999999997</v>
      </c>
      <c r="JS9" s="19">
        <v>341.87700000000001</v>
      </c>
      <c r="JT9" s="19">
        <v>340.43099999999998</v>
      </c>
      <c r="JU9" s="19">
        <v>345.78699999999998</v>
      </c>
      <c r="JV9" s="19">
        <v>352.63</v>
      </c>
      <c r="JW9" s="19">
        <v>364.43099999999998</v>
      </c>
      <c r="JX9" s="19">
        <v>362.339</v>
      </c>
      <c r="JY9" s="19">
        <v>356.81</v>
      </c>
      <c r="JZ9" s="19">
        <v>359.47500000000002</v>
      </c>
      <c r="KA9" s="19">
        <v>356.113</v>
      </c>
      <c r="KB9" s="19">
        <v>357.05200000000002</v>
      </c>
      <c r="KC9" s="19">
        <v>356.45100000000002</v>
      </c>
      <c r="KD9" s="19">
        <v>357.18799999999999</v>
      </c>
      <c r="KE9" s="19">
        <v>344.43</v>
      </c>
      <c r="KF9" s="19">
        <v>333.35899999999998</v>
      </c>
      <c r="KG9" s="19">
        <v>328.61799999999999</v>
      </c>
      <c r="KH9" s="19">
        <v>328.35899999999998</v>
      </c>
      <c r="KI9" s="19">
        <v>326.13099999999997</v>
      </c>
      <c r="KJ9" s="19">
        <v>336.01499999999999</v>
      </c>
      <c r="KK9" s="19">
        <v>339.49299999999999</v>
      </c>
      <c r="KL9" s="19">
        <v>340.48500000000001</v>
      </c>
      <c r="KM9" s="19">
        <v>333.54500000000002</v>
      </c>
      <c r="KN9" s="19">
        <v>340.01600000000002</v>
      </c>
      <c r="KO9" s="19">
        <v>333.67500000000001</v>
      </c>
      <c r="KP9" s="19">
        <v>321.11799999999999</v>
      </c>
      <c r="KQ9" s="19">
        <v>305.54500000000002</v>
      </c>
      <c r="KR9" s="19">
        <v>304.70499999999998</v>
      </c>
      <c r="KS9" s="19">
        <v>305.274</v>
      </c>
      <c r="KT9" s="19">
        <v>316.47500000000002</v>
      </c>
      <c r="KU9" s="19">
        <v>318.77199999999999</v>
      </c>
      <c r="KV9" s="19">
        <v>319.11399999999998</v>
      </c>
      <c r="KW9" s="19">
        <v>315.41000000000003</v>
      </c>
      <c r="KX9" s="19">
        <v>312.51900000000001</v>
      </c>
      <c r="KY9" s="19">
        <v>311.572</v>
      </c>
      <c r="KZ9" s="19">
        <v>313.13600000000002</v>
      </c>
      <c r="LA9" s="19">
        <v>308.50299999999999</v>
      </c>
      <c r="LB9" s="19">
        <v>309.21199999999999</v>
      </c>
      <c r="LC9" s="19">
        <v>313.24700000000001</v>
      </c>
      <c r="LD9" s="19">
        <v>319.58600000000001</v>
      </c>
      <c r="LE9" s="19">
        <v>335.39600000000002</v>
      </c>
      <c r="LF9" s="19">
        <v>347.452</v>
      </c>
      <c r="LG9" s="19">
        <v>348.988</v>
      </c>
      <c r="LH9" s="19">
        <v>348.46800000000002</v>
      </c>
      <c r="LI9" s="19">
        <v>341.03100000000001</v>
      </c>
      <c r="LJ9" s="19">
        <v>340.41</v>
      </c>
      <c r="LK9" s="19">
        <v>339.185</v>
      </c>
      <c r="LL9" s="19">
        <v>345.13299999999998</v>
      </c>
      <c r="LM9" s="19">
        <v>345.483</v>
      </c>
      <c r="LN9" s="19">
        <v>362.49799999999999</v>
      </c>
      <c r="LO9" s="19">
        <v>370.041</v>
      </c>
      <c r="LP9" s="19">
        <v>375.21600000000001</v>
      </c>
      <c r="LQ9" s="19">
        <v>375.274</v>
      </c>
      <c r="LR9" s="19">
        <v>386.57100000000003</v>
      </c>
      <c r="LS9" s="19">
        <v>379.83800000000002</v>
      </c>
      <c r="LT9" s="19">
        <v>377.59899999999999</v>
      </c>
      <c r="LU9" s="19">
        <v>366.96300000000002</v>
      </c>
      <c r="LV9" s="19">
        <v>355.13900000000001</v>
      </c>
      <c r="LW9" s="19">
        <v>361.09899999999999</v>
      </c>
      <c r="LX9" s="19">
        <v>362.76299999999998</v>
      </c>
      <c r="LY9" s="19">
        <v>356.10899999999998</v>
      </c>
      <c r="LZ9" s="19">
        <v>367.06700000000001</v>
      </c>
      <c r="MA9" s="19">
        <v>377.54500000000002</v>
      </c>
      <c r="MB9" s="19">
        <v>393.43599999999998</v>
      </c>
      <c r="MC9" s="19">
        <v>399.18299999999999</v>
      </c>
      <c r="MD9" s="19">
        <v>393.16399999999999</v>
      </c>
      <c r="ME9" s="19">
        <v>381.20499999999998</v>
      </c>
      <c r="MF9" s="19">
        <v>374.14</v>
      </c>
      <c r="MG9" s="19">
        <v>374.71800000000002</v>
      </c>
      <c r="MH9" s="19">
        <v>373.625</v>
      </c>
      <c r="MI9" s="19">
        <v>368.51</v>
      </c>
      <c r="MJ9" s="19">
        <v>371.78</v>
      </c>
      <c r="MK9" s="19">
        <v>380.89100000000002</v>
      </c>
      <c r="ML9" s="19">
        <v>391.23500000000001</v>
      </c>
      <c r="MM9" s="19">
        <v>403.76400000000001</v>
      </c>
      <c r="MN9" s="19">
        <v>400.28699999999998</v>
      </c>
      <c r="MO9" s="19">
        <v>393.733</v>
      </c>
      <c r="MP9" s="19">
        <v>390.30399999999997</v>
      </c>
      <c r="MQ9" s="19">
        <v>391.721</v>
      </c>
      <c r="MR9" s="19">
        <v>393.577</v>
      </c>
      <c r="MS9" s="19">
        <v>387.42599999999999</v>
      </c>
      <c r="MT9" s="19">
        <v>385.37299999999999</v>
      </c>
      <c r="MU9" s="19">
        <v>393.47</v>
      </c>
      <c r="MV9" s="19">
        <v>409.57</v>
      </c>
      <c r="MW9" s="19">
        <v>412.85599999999999</v>
      </c>
      <c r="MX9" s="19">
        <v>396.98500000000001</v>
      </c>
      <c r="MY9" s="19">
        <v>379.40499999999997</v>
      </c>
      <c r="MZ9" s="19">
        <v>379.678</v>
      </c>
      <c r="NA9" s="19">
        <v>388.63600000000002</v>
      </c>
      <c r="NB9" s="19">
        <v>386.863</v>
      </c>
      <c r="NC9" s="19">
        <v>388.21300000000002</v>
      </c>
      <c r="ND9" s="19">
        <v>400.99900000000002</v>
      </c>
      <c r="NE9" s="19">
        <v>401.19299999999998</v>
      </c>
      <c r="NF9" s="19">
        <v>391.11900000000003</v>
      </c>
      <c r="NG9" s="19">
        <v>388.346</v>
      </c>
      <c r="NH9" s="19">
        <v>395.697</v>
      </c>
      <c r="NI9" s="19">
        <v>391.64</v>
      </c>
      <c r="NJ9" s="19">
        <v>387.22899999999998</v>
      </c>
      <c r="NK9" s="19">
        <v>380.50400000000002</v>
      </c>
      <c r="NL9" s="19">
        <v>387.04199999999997</v>
      </c>
      <c r="NM9" s="19">
        <v>404.77100000000002</v>
      </c>
      <c r="NN9" s="19">
        <v>400.14600000000002</v>
      </c>
      <c r="NO9" s="19">
        <v>417.65199999999999</v>
      </c>
      <c r="NP9" s="19">
        <v>419.22399999999999</v>
      </c>
      <c r="NQ9" s="19">
        <v>408.24299999999999</v>
      </c>
      <c r="NR9" s="19">
        <v>415.51</v>
      </c>
      <c r="NS9" s="19">
        <v>411.91199999999998</v>
      </c>
      <c r="NT9" s="19">
        <v>436.952</v>
      </c>
      <c r="NU9" s="19">
        <v>452.37900000000002</v>
      </c>
      <c r="NV9" s="19">
        <v>455.94600000000003</v>
      </c>
      <c r="NW9" s="19">
        <v>459.37900000000002</v>
      </c>
      <c r="NX9" s="19">
        <v>443.24099999999999</v>
      </c>
      <c r="NY9" s="19">
        <v>431.46699999999998</v>
      </c>
      <c r="NZ9" s="19">
        <v>429.15499999999997</v>
      </c>
      <c r="OA9" s="19">
        <v>428.32799999999997</v>
      </c>
      <c r="OB9" s="19">
        <v>424.84699999999998</v>
      </c>
      <c r="OC9" s="19">
        <v>425.46899999999999</v>
      </c>
      <c r="OD9" s="19">
        <v>422.62700000000001</v>
      </c>
      <c r="OE9" s="19">
        <v>417.64299999999997</v>
      </c>
      <c r="OF9" s="19">
        <v>416.30200000000002</v>
      </c>
      <c r="OG9" s="19">
        <v>410.87700000000001</v>
      </c>
      <c r="OH9" s="19">
        <v>410.12700000000001</v>
      </c>
      <c r="OI9" s="19">
        <v>411.44299999999998</v>
      </c>
      <c r="OJ9" s="19">
        <v>423.00200000000001</v>
      </c>
      <c r="OK9" s="19">
        <v>446.46600000000001</v>
      </c>
      <c r="OL9" s="19">
        <v>450.983</v>
      </c>
      <c r="OM9" s="19">
        <v>448.613</v>
      </c>
      <c r="ON9" s="19">
        <v>450.512</v>
      </c>
      <c r="OO9" s="19">
        <v>442.072</v>
      </c>
      <c r="OP9" s="19">
        <v>432.99700000000001</v>
      </c>
      <c r="OQ9" s="19">
        <v>417.46499999999997</v>
      </c>
      <c r="OR9" s="19">
        <v>427.24900000000002</v>
      </c>
      <c r="OS9" s="19">
        <v>421.76900000000001</v>
      </c>
      <c r="OT9" s="19">
        <v>414.678</v>
      </c>
      <c r="OU9" s="19">
        <v>409.18799999999999</v>
      </c>
      <c r="OV9" s="19">
        <v>406.33</v>
      </c>
      <c r="OW9" s="19">
        <v>412.81799999999998</v>
      </c>
      <c r="OX9" s="19">
        <v>411.108</v>
      </c>
      <c r="OY9" s="19">
        <v>412.154</v>
      </c>
      <c r="OZ9" s="19">
        <v>430.00900000000001</v>
      </c>
      <c r="PA9" s="19">
        <v>409.66899999999998</v>
      </c>
      <c r="PB9" s="19">
        <v>402.87799999999999</v>
      </c>
      <c r="PC9" s="19">
        <v>399.548</v>
      </c>
      <c r="PD9" s="19">
        <v>389.56799999999998</v>
      </c>
      <c r="PE9" s="19">
        <v>384.63299999999998</v>
      </c>
      <c r="PF9" s="19">
        <v>378.91800000000001</v>
      </c>
      <c r="PG9" s="19">
        <v>358.71499999999997</v>
      </c>
      <c r="PH9" s="19">
        <v>346.786</v>
      </c>
      <c r="PI9" s="19">
        <v>351.41699999999997</v>
      </c>
      <c r="PJ9" s="19">
        <v>356.48899999999998</v>
      </c>
      <c r="PK9" s="19">
        <v>356.04500000000002</v>
      </c>
      <c r="PL9" s="19">
        <v>356.233</v>
      </c>
      <c r="PM9" s="19">
        <v>360.77100000000002</v>
      </c>
      <c r="PN9" s="19">
        <v>371.25299999999999</v>
      </c>
      <c r="PO9" s="19">
        <v>376.1</v>
      </c>
      <c r="PP9" s="19">
        <v>380.45499999999998</v>
      </c>
      <c r="PQ9" s="19">
        <v>400.98500000000001</v>
      </c>
      <c r="PR9" s="19">
        <v>387.65600000000001</v>
      </c>
      <c r="PS9" s="19">
        <v>383.88299999999998</v>
      </c>
      <c r="PT9" s="19">
        <v>371.30900000000003</v>
      </c>
      <c r="PU9" s="19">
        <v>364.10899999999998</v>
      </c>
      <c r="PV9" s="19">
        <v>368.50599999999997</v>
      </c>
      <c r="PW9" s="19">
        <v>361.55399999999997</v>
      </c>
      <c r="PX9" s="19">
        <v>358.22199999999998</v>
      </c>
      <c r="PY9" s="19">
        <v>358.839</v>
      </c>
      <c r="PZ9" s="19">
        <v>352.71899999999999</v>
      </c>
      <c r="QA9" s="19">
        <v>350.66500000000002</v>
      </c>
      <c r="QB9" s="19">
        <v>349.58100000000002</v>
      </c>
      <c r="QC9" s="19">
        <v>336.03899999999999</v>
      </c>
      <c r="QD9" s="19">
        <v>335.63</v>
      </c>
      <c r="QE9" s="19">
        <v>333.09199999999998</v>
      </c>
      <c r="QF9" s="19">
        <v>326.17700000000002</v>
      </c>
      <c r="QG9" s="19">
        <v>324.899</v>
      </c>
      <c r="QH9" s="19">
        <v>324.88499999999999</v>
      </c>
      <c r="QI9" s="19">
        <v>330.36799999999999</v>
      </c>
      <c r="QJ9" s="19">
        <v>327.25200000000001</v>
      </c>
      <c r="QK9" s="19">
        <v>328.56599999999997</v>
      </c>
      <c r="QL9" s="19">
        <v>322.42700000000002</v>
      </c>
      <c r="QM9" s="19">
        <v>324.52</v>
      </c>
      <c r="QN9" s="19">
        <v>328.47300000000001</v>
      </c>
      <c r="QO9" s="19">
        <v>314.48399999999998</v>
      </c>
      <c r="QP9" s="19">
        <v>313.06</v>
      </c>
      <c r="QQ9" s="19">
        <v>311.25599999999997</v>
      </c>
      <c r="QR9" s="19">
        <v>310.37200000000001</v>
      </c>
      <c r="QS9" s="19">
        <v>308.94799999999998</v>
      </c>
      <c r="QT9" s="19">
        <v>308.74400000000003</v>
      </c>
      <c r="QU9" s="19">
        <v>307.57</v>
      </c>
      <c r="QV9" s="19">
        <v>313.35599999999999</v>
      </c>
      <c r="QW9" s="19">
        <v>316.23700000000002</v>
      </c>
      <c r="QX9" s="19">
        <v>313.89699999999999</v>
      </c>
      <c r="QY9" s="19">
        <v>319.399</v>
      </c>
      <c r="QZ9" s="19">
        <v>327.85300000000001</v>
      </c>
      <c r="RA9" s="19">
        <v>336.24400000000003</v>
      </c>
      <c r="RB9" s="19">
        <v>335.84899999999999</v>
      </c>
      <c r="RC9" s="19">
        <v>336.78399999999999</v>
      </c>
      <c r="RD9" s="19">
        <v>339.08199999999999</v>
      </c>
      <c r="RE9" s="19">
        <v>337.02</v>
      </c>
      <c r="RF9" s="19">
        <v>331.32299999999998</v>
      </c>
      <c r="RG9" s="19">
        <v>325.46899999999999</v>
      </c>
      <c r="RH9" s="19">
        <v>325.476</v>
      </c>
      <c r="RI9" s="19">
        <v>326.46699999999998</v>
      </c>
      <c r="RJ9" s="19">
        <v>327.54500000000002</v>
      </c>
      <c r="RK9" s="19">
        <v>324.48399999999998</v>
      </c>
      <c r="RL9" s="19">
        <v>320.89299999999997</v>
      </c>
      <c r="RM9" s="19">
        <v>323.19200000000001</v>
      </c>
      <c r="RN9" s="19">
        <v>330.649</v>
      </c>
      <c r="RO9" s="19">
        <v>329.572</v>
      </c>
      <c r="RP9" s="19">
        <v>329.08800000000002</v>
      </c>
      <c r="RQ9" s="19">
        <v>329.23899999999998</v>
      </c>
      <c r="RR9" s="19">
        <v>322.69799999999998</v>
      </c>
      <c r="RS9" s="19">
        <v>321.62799999999999</v>
      </c>
      <c r="RT9" s="19">
        <v>313.97399999999999</v>
      </c>
      <c r="RU9" s="19">
        <v>305.34300000000002</v>
      </c>
      <c r="RV9" s="19">
        <v>303.12900000000002</v>
      </c>
      <c r="RW9" s="19">
        <v>301.26400000000001</v>
      </c>
      <c r="RX9" s="19">
        <v>304.39100000000002</v>
      </c>
      <c r="RY9" s="19">
        <v>302.97800000000001</v>
      </c>
      <c r="RZ9" s="19">
        <v>298.98</v>
      </c>
      <c r="SA9" s="19">
        <v>292.76299999999998</v>
      </c>
      <c r="SB9" s="19">
        <v>296.41899999999998</v>
      </c>
      <c r="SC9" s="19">
        <v>297.66800000000001</v>
      </c>
      <c r="SD9" s="19">
        <v>297.21600000000001</v>
      </c>
      <c r="SE9" s="19">
        <v>298.20499999999998</v>
      </c>
      <c r="SF9" s="19">
        <v>314.33800000000002</v>
      </c>
      <c r="SG9" s="19">
        <v>315.94299999999998</v>
      </c>
      <c r="SH9" s="19">
        <v>317.91199999999998</v>
      </c>
      <c r="SI9" s="19">
        <v>319.78800000000001</v>
      </c>
      <c r="SJ9" s="19">
        <v>318.46899999999999</v>
      </c>
      <c r="SK9" s="19">
        <v>317.82600000000002</v>
      </c>
      <c r="SL9" s="19">
        <v>317.637</v>
      </c>
      <c r="SM9" s="19">
        <v>314.83499999999998</v>
      </c>
      <c r="SN9" s="19">
        <v>316.19099999999997</v>
      </c>
      <c r="SO9" s="19">
        <v>318.01499999999999</v>
      </c>
      <c r="SP9" s="19">
        <v>319.30700000000002</v>
      </c>
      <c r="SQ9" s="19">
        <v>308.21300000000002</v>
      </c>
      <c r="SR9" s="19">
        <v>315.12299999999999</v>
      </c>
      <c r="SS9" s="19">
        <v>319.18099999999998</v>
      </c>
      <c r="ST9" s="19">
        <v>326.93299999999999</v>
      </c>
      <c r="SU9" s="2">
        <v>337.142</v>
      </c>
      <c r="SV9" s="2">
        <v>342.98099999999999</v>
      </c>
    </row>
    <row r="10" spans="1:516" s="2" customFormat="1" x14ac:dyDescent="0.25">
      <c r="A10" s="2">
        <f t="shared" si="8"/>
        <v>5</v>
      </c>
      <c r="B10" s="15" t="s">
        <v>1092</v>
      </c>
      <c r="C10" s="2">
        <f ca="1">_xlfn.XMATCH(B10,tkrBbg!L:L)</f>
        <v>144</v>
      </c>
      <c r="D10" s="2" t="str" cm="1">
        <f t="array" aca="1" ref="D10" ca="1">INDEX(tkrBbg!E:E,C10)</f>
        <v>AT214421 Corp</v>
      </c>
      <c r="E10" s="18" cm="1">
        <f t="array" aca="1" ref="E10" ca="1">_xll.BDP(D10,E$5)*1</f>
        <v>45470</v>
      </c>
      <c r="F10" s="19">
        <f ca="1">_xll.BDH(D10,$B$3,"-2AY",,"Dates=H","Fill=C","Sort=R","Dir=H","cols=511;rows=1")</f>
        <v>389.34100000000001</v>
      </c>
      <c r="G10" s="19">
        <v>387.50700000000001</v>
      </c>
      <c r="H10" s="19">
        <v>393.61799999999999</v>
      </c>
      <c r="I10" s="19">
        <v>397.08100000000002</v>
      </c>
      <c r="J10" s="19">
        <v>400.702</v>
      </c>
      <c r="K10" s="19">
        <v>400.22699999999998</v>
      </c>
      <c r="L10" s="19">
        <v>394.01299999999998</v>
      </c>
      <c r="M10" s="19">
        <v>389.64400000000001</v>
      </c>
      <c r="N10" s="19">
        <v>397.26900000000001</v>
      </c>
      <c r="O10" s="19">
        <v>386.19299999999998</v>
      </c>
      <c r="P10" s="19">
        <v>383.98200000000003</v>
      </c>
      <c r="Q10" s="19">
        <v>365.76400000000001</v>
      </c>
      <c r="R10" s="19">
        <v>350.31400000000002</v>
      </c>
      <c r="S10" s="19">
        <v>368.339</v>
      </c>
      <c r="T10" s="19">
        <v>364.16300000000001</v>
      </c>
      <c r="U10" s="19">
        <v>375.05599999999998</v>
      </c>
      <c r="V10" s="19">
        <v>342.23200000000003</v>
      </c>
      <c r="W10" s="19">
        <v>311.90100000000001</v>
      </c>
      <c r="X10" s="19">
        <v>282.30399999999997</v>
      </c>
      <c r="Y10" s="19">
        <v>299.88799999999998</v>
      </c>
      <c r="Z10" s="19">
        <v>358.21600000000001</v>
      </c>
      <c r="AA10" s="19">
        <v>375.92099999999999</v>
      </c>
      <c r="AB10" s="19">
        <v>403.24799999999999</v>
      </c>
      <c r="AC10" s="19">
        <v>412.89100000000002</v>
      </c>
      <c r="AD10" s="19">
        <v>408.19</v>
      </c>
      <c r="AE10" s="19">
        <v>395.15100000000001</v>
      </c>
      <c r="AF10" s="19">
        <v>391.97</v>
      </c>
      <c r="AG10" s="19">
        <v>408.21</v>
      </c>
      <c r="AH10" s="19">
        <v>430.93700000000001</v>
      </c>
      <c r="AI10" s="19">
        <v>429.14800000000002</v>
      </c>
      <c r="AJ10" s="19">
        <v>426.17599999999999</v>
      </c>
      <c r="AK10" s="19">
        <v>431.673</v>
      </c>
      <c r="AL10" s="19">
        <v>441.03199999999998</v>
      </c>
      <c r="AM10" s="19">
        <v>469.02100000000002</v>
      </c>
      <c r="AN10" s="19">
        <v>483.57299999999998</v>
      </c>
      <c r="AO10" s="19">
        <v>483.375</v>
      </c>
      <c r="AP10" s="19">
        <v>465.97199999999998</v>
      </c>
      <c r="AQ10" s="19">
        <v>464.36399999999998</v>
      </c>
      <c r="AR10" s="19">
        <v>466.78</v>
      </c>
      <c r="AS10" s="19">
        <v>476.43700000000001</v>
      </c>
      <c r="AT10" s="19">
        <v>479.81299999999999</v>
      </c>
      <c r="AU10" s="19">
        <v>481.113</v>
      </c>
      <c r="AV10" s="19">
        <v>490.74</v>
      </c>
      <c r="AW10" s="19">
        <v>494.45499999999998</v>
      </c>
      <c r="AX10" s="19">
        <v>450.82</v>
      </c>
      <c r="AY10" s="19">
        <v>437.89299999999997</v>
      </c>
      <c r="AZ10" s="19">
        <v>418.58</v>
      </c>
      <c r="BA10" s="19">
        <v>403.822</v>
      </c>
      <c r="BB10" s="19">
        <v>427.58</v>
      </c>
      <c r="BC10" s="19">
        <v>439.12400000000002</v>
      </c>
      <c r="BD10" s="19">
        <v>504.59800000000001</v>
      </c>
      <c r="BE10" s="19">
        <v>515.28</v>
      </c>
      <c r="BF10" s="19">
        <v>498.46800000000002</v>
      </c>
      <c r="BG10" s="19">
        <v>476.846</v>
      </c>
      <c r="BH10" s="19">
        <v>458.12200000000001</v>
      </c>
      <c r="BI10" s="19">
        <v>421.86200000000002</v>
      </c>
      <c r="BJ10" s="19">
        <v>393.25900000000001</v>
      </c>
      <c r="BK10" s="19">
        <v>462.60199999999998</v>
      </c>
      <c r="BL10" s="19">
        <v>547.15499999999997</v>
      </c>
      <c r="BM10" s="19">
        <v>575.75699999999995</v>
      </c>
      <c r="BN10" s="19">
        <v>645.03899999999999</v>
      </c>
      <c r="BO10" s="19">
        <v>645.34199999999998</v>
      </c>
      <c r="BP10" s="19">
        <v>626.79</v>
      </c>
      <c r="BQ10" s="19">
        <v>600.95699999999999</v>
      </c>
      <c r="BR10" s="19">
        <v>589.76499999999999</v>
      </c>
      <c r="BS10" s="19">
        <v>578.61300000000006</v>
      </c>
      <c r="BT10" s="19">
        <v>528.19200000000001</v>
      </c>
      <c r="BU10" s="19">
        <v>472.74299999999999</v>
      </c>
      <c r="BV10" s="19">
        <v>461.38</v>
      </c>
      <c r="BW10" s="19">
        <v>612.51400000000001</v>
      </c>
      <c r="BX10" s="19">
        <v>660.2</v>
      </c>
      <c r="BY10" s="19">
        <v>639.77</v>
      </c>
      <c r="BZ10" s="19">
        <v>751.56500000000005</v>
      </c>
      <c r="CA10" s="19">
        <v>768.71</v>
      </c>
      <c r="CB10" s="19">
        <v>653.38199999999995</v>
      </c>
      <c r="CC10" s="19">
        <v>549.33000000000004</v>
      </c>
      <c r="CD10" s="19">
        <v>454.733</v>
      </c>
      <c r="CE10" s="19">
        <v>448.02100000000002</v>
      </c>
      <c r="CF10" s="19">
        <v>359.54199999999997</v>
      </c>
      <c r="CG10" s="19">
        <v>347.99</v>
      </c>
      <c r="CH10" s="19">
        <v>365.82499999999999</v>
      </c>
      <c r="CI10" s="19">
        <v>304.00299999999999</v>
      </c>
      <c r="CJ10" s="19">
        <v>266.29899999999998</v>
      </c>
      <c r="CK10" s="19">
        <v>250.667</v>
      </c>
      <c r="CL10" s="19">
        <v>259.89600000000002</v>
      </c>
      <c r="CM10" s="19">
        <v>294.642</v>
      </c>
      <c r="CN10" s="19">
        <v>296.70600000000002</v>
      </c>
      <c r="CO10" s="19">
        <v>266.87</v>
      </c>
      <c r="CP10" s="19">
        <v>241.59800000000001</v>
      </c>
      <c r="CQ10" s="19">
        <v>234.636</v>
      </c>
      <c r="CR10" s="19">
        <v>226.24</v>
      </c>
      <c r="CS10" s="19">
        <v>200.607</v>
      </c>
      <c r="CT10" s="19">
        <v>201.52799999999999</v>
      </c>
      <c r="CU10" s="19">
        <v>203.571</v>
      </c>
      <c r="CV10" s="19">
        <v>204.51400000000001</v>
      </c>
      <c r="CW10" s="19">
        <v>202.88900000000001</v>
      </c>
      <c r="CX10" s="19">
        <v>203.01300000000001</v>
      </c>
      <c r="CY10" s="19">
        <v>202.715</v>
      </c>
      <c r="CZ10" s="19">
        <v>200.51499999999999</v>
      </c>
      <c r="DA10" s="19">
        <v>202.65600000000001</v>
      </c>
      <c r="DB10" s="19">
        <v>202.18899999999999</v>
      </c>
      <c r="DC10" s="19">
        <v>197.88900000000001</v>
      </c>
      <c r="DD10" s="19">
        <v>193.642</v>
      </c>
      <c r="DE10" s="19">
        <v>199.774</v>
      </c>
      <c r="DF10" s="19">
        <v>208.38</v>
      </c>
      <c r="DG10" s="19">
        <v>217.56200000000001</v>
      </c>
      <c r="DH10" s="19">
        <v>216.029</v>
      </c>
      <c r="DI10" s="19">
        <v>212.499</v>
      </c>
      <c r="DJ10" s="19">
        <v>206.17</v>
      </c>
      <c r="DK10" s="19">
        <v>208.66499999999999</v>
      </c>
      <c r="DL10" s="19">
        <v>212.53899999999999</v>
      </c>
      <c r="DM10" s="19">
        <v>198.70599999999999</v>
      </c>
      <c r="DN10" s="19">
        <v>193.58500000000001</v>
      </c>
      <c r="DO10" s="19">
        <v>187.95599999999999</v>
      </c>
      <c r="DP10" s="19">
        <v>186.916</v>
      </c>
      <c r="DQ10" s="19">
        <v>185.697</v>
      </c>
      <c r="DR10" s="19">
        <v>188.33099999999999</v>
      </c>
      <c r="DS10" s="19">
        <v>196.297</v>
      </c>
      <c r="DT10" s="19">
        <v>201.858</v>
      </c>
      <c r="DU10" s="19">
        <v>199.89400000000001</v>
      </c>
      <c r="DV10" s="19">
        <v>199.67</v>
      </c>
      <c r="DW10" s="19">
        <v>201.471</v>
      </c>
      <c r="DX10" s="19">
        <v>204.84800000000001</v>
      </c>
      <c r="DY10" s="19">
        <v>214.30600000000001</v>
      </c>
      <c r="DZ10" s="19">
        <v>210.37799999999999</v>
      </c>
      <c r="EA10" s="19">
        <v>204.69200000000001</v>
      </c>
      <c r="EB10" s="19">
        <v>198.64</v>
      </c>
      <c r="EC10" s="19">
        <v>191.72499999999999</v>
      </c>
      <c r="ED10" s="19">
        <v>189.262</v>
      </c>
      <c r="EE10" s="19">
        <v>187.96299999999999</v>
      </c>
      <c r="EF10" s="19">
        <v>190.84899999999999</v>
      </c>
      <c r="EG10" s="19">
        <v>191.68600000000001</v>
      </c>
      <c r="EH10" s="19">
        <v>192.494</v>
      </c>
      <c r="EI10" s="19">
        <v>192.626</v>
      </c>
      <c r="EJ10" s="19">
        <v>193.54400000000001</v>
      </c>
      <c r="EK10" s="19">
        <v>195.101</v>
      </c>
      <c r="EL10" s="19">
        <v>197.19200000000001</v>
      </c>
      <c r="EM10" s="19">
        <v>196.48400000000001</v>
      </c>
      <c r="EN10" s="19">
        <v>198.428</v>
      </c>
      <c r="EO10" s="19">
        <v>200.524</v>
      </c>
      <c r="EP10" s="19">
        <v>200.60400000000001</v>
      </c>
      <c r="EQ10" s="19">
        <v>196.815</v>
      </c>
      <c r="ER10" s="19">
        <v>196.149</v>
      </c>
      <c r="ES10" s="19">
        <v>206.14500000000001</v>
      </c>
      <c r="ET10" s="19">
        <v>215.70400000000001</v>
      </c>
      <c r="EU10" s="19">
        <v>227.71</v>
      </c>
      <c r="EV10" s="19">
        <v>229.101</v>
      </c>
      <c r="EW10" s="19">
        <v>221.67500000000001</v>
      </c>
      <c r="EX10" s="19">
        <v>225.55799999999999</v>
      </c>
      <c r="EY10" s="19">
        <v>224.72499999999999</v>
      </c>
      <c r="EZ10" s="19">
        <v>222.30099999999999</v>
      </c>
      <c r="FA10" s="19">
        <v>220.76900000000001</v>
      </c>
      <c r="FB10" s="19">
        <v>225.999</v>
      </c>
      <c r="FC10" s="19">
        <v>239.26</v>
      </c>
      <c r="FD10" s="19">
        <v>243.12799999999999</v>
      </c>
      <c r="FE10" s="19">
        <v>243.578</v>
      </c>
      <c r="FF10" s="19">
        <v>236.65</v>
      </c>
      <c r="FG10" s="19">
        <v>234.96700000000001</v>
      </c>
      <c r="FH10" s="19">
        <v>235.32599999999999</v>
      </c>
      <c r="FI10" s="19">
        <v>238.13300000000001</v>
      </c>
      <c r="FJ10" s="19">
        <v>238.08699999999999</v>
      </c>
      <c r="FK10" s="19">
        <v>235.25200000000001</v>
      </c>
      <c r="FL10" s="19">
        <v>235.309</v>
      </c>
      <c r="FM10" s="19">
        <v>230.84100000000001</v>
      </c>
      <c r="FN10" s="19">
        <v>226.678</v>
      </c>
      <c r="FO10" s="19">
        <v>225.55500000000001</v>
      </c>
      <c r="FP10" s="19">
        <v>223.381</v>
      </c>
      <c r="FQ10" s="19">
        <v>236.65700000000001</v>
      </c>
      <c r="FR10" s="19">
        <v>250.09399999999999</v>
      </c>
      <c r="FS10" s="19">
        <v>251.708</v>
      </c>
      <c r="FT10" s="19">
        <v>247.80699999999999</v>
      </c>
      <c r="FU10" s="19">
        <v>233.791</v>
      </c>
      <c r="FV10" s="19">
        <v>225.35300000000001</v>
      </c>
      <c r="FW10" s="19">
        <v>227.101</v>
      </c>
      <c r="FX10" s="19">
        <v>231.96899999999999</v>
      </c>
      <c r="FY10" s="19">
        <v>234.399</v>
      </c>
      <c r="FZ10" s="19">
        <v>233.923</v>
      </c>
      <c r="GA10" s="19">
        <v>235.887</v>
      </c>
      <c r="GB10" s="19">
        <v>242.68700000000001</v>
      </c>
      <c r="GC10" s="19">
        <v>244.25399999999999</v>
      </c>
      <c r="GD10" s="19">
        <v>250.36699999999999</v>
      </c>
      <c r="GE10" s="19">
        <v>256.79000000000002</v>
      </c>
      <c r="GF10" s="19">
        <v>262.548</v>
      </c>
      <c r="GG10" s="19">
        <v>265.11500000000001</v>
      </c>
      <c r="GH10" s="19">
        <v>272.245</v>
      </c>
      <c r="GI10" s="19">
        <v>278.09800000000001</v>
      </c>
      <c r="GJ10" s="19">
        <v>279.13799999999998</v>
      </c>
      <c r="GK10" s="19">
        <v>271.22800000000001</v>
      </c>
      <c r="GL10" s="19">
        <v>270.50599999999997</v>
      </c>
      <c r="GM10" s="19">
        <v>271.95800000000003</v>
      </c>
      <c r="GN10" s="19">
        <v>265.97199999999998</v>
      </c>
      <c r="GO10" s="19">
        <v>257.666</v>
      </c>
      <c r="GP10" s="19">
        <v>262.07600000000002</v>
      </c>
      <c r="GQ10" s="19">
        <v>264.62</v>
      </c>
      <c r="GR10" s="19">
        <v>267.55900000000003</v>
      </c>
      <c r="GS10" s="19">
        <v>270.73</v>
      </c>
      <c r="GT10" s="19">
        <v>270.68799999999999</v>
      </c>
      <c r="GU10" s="19">
        <v>270.73599999999999</v>
      </c>
      <c r="GV10" s="19">
        <v>267.49200000000002</v>
      </c>
      <c r="GW10" s="19">
        <v>276.43900000000002</v>
      </c>
      <c r="GX10" s="19">
        <v>272.041</v>
      </c>
      <c r="GY10" s="19">
        <v>259.43299999999999</v>
      </c>
      <c r="GZ10" s="19">
        <v>250.55600000000001</v>
      </c>
      <c r="HA10" s="19">
        <v>244.79</v>
      </c>
      <c r="HB10" s="19">
        <v>245.64500000000001</v>
      </c>
      <c r="HC10" s="19">
        <v>280.19200000000001</v>
      </c>
      <c r="HD10" s="19">
        <v>276.77600000000001</v>
      </c>
      <c r="HE10" s="19">
        <v>270.49599999999998</v>
      </c>
      <c r="HF10" s="19">
        <v>268.66000000000003</v>
      </c>
      <c r="HG10" s="19">
        <v>266.10599999999999</v>
      </c>
      <c r="HH10" s="19">
        <v>274.678</v>
      </c>
      <c r="HI10" s="19">
        <v>277.714</v>
      </c>
      <c r="HJ10" s="19">
        <v>273.70299999999997</v>
      </c>
      <c r="HK10" s="19">
        <v>273.59500000000003</v>
      </c>
      <c r="HL10" s="19">
        <v>279.78100000000001</v>
      </c>
      <c r="HM10" s="19">
        <v>283.17</v>
      </c>
      <c r="HN10" s="19">
        <v>277.029</v>
      </c>
      <c r="HO10" s="19">
        <v>273.78899999999999</v>
      </c>
      <c r="HP10" s="19">
        <v>274.04399999999998</v>
      </c>
      <c r="HQ10" s="19">
        <v>270.49799999999999</v>
      </c>
      <c r="HR10" s="19">
        <v>277.58800000000002</v>
      </c>
      <c r="HS10" s="19">
        <v>289.69400000000002</v>
      </c>
      <c r="HT10" s="19">
        <v>293.83600000000001</v>
      </c>
      <c r="HU10" s="19">
        <v>307.75099999999998</v>
      </c>
      <c r="HV10" s="19">
        <v>311.05599999999998</v>
      </c>
      <c r="HW10" s="19">
        <v>293.56299999999999</v>
      </c>
      <c r="HX10" s="19">
        <v>285.22000000000003</v>
      </c>
      <c r="HY10" s="19">
        <v>275.64999999999998</v>
      </c>
      <c r="HZ10" s="19">
        <v>279.536</v>
      </c>
      <c r="IA10" s="19">
        <v>280.74799999999999</v>
      </c>
      <c r="IB10" s="19">
        <v>288.08</v>
      </c>
      <c r="IC10" s="19">
        <v>291.23700000000002</v>
      </c>
      <c r="ID10" s="19">
        <v>304.95400000000001</v>
      </c>
      <c r="IE10" s="19">
        <v>293.351</v>
      </c>
      <c r="IF10" s="19">
        <v>278.19400000000002</v>
      </c>
      <c r="IG10" s="19">
        <v>276.30500000000001</v>
      </c>
      <c r="IH10" s="19">
        <v>274.88</v>
      </c>
      <c r="II10" s="19">
        <v>260.31700000000001</v>
      </c>
      <c r="IJ10" s="19">
        <v>257.97699999999998</v>
      </c>
      <c r="IK10" s="19">
        <v>254.93</v>
      </c>
      <c r="IL10" s="19">
        <v>274.05599999999998</v>
      </c>
      <c r="IM10" s="19">
        <v>282.315</v>
      </c>
      <c r="IN10" s="19">
        <v>286.84399999999999</v>
      </c>
      <c r="IO10" s="19">
        <v>287.8</v>
      </c>
      <c r="IP10" s="19">
        <v>288.26900000000001</v>
      </c>
      <c r="IQ10" s="19">
        <v>276.233</v>
      </c>
      <c r="IR10" s="19">
        <v>265.053</v>
      </c>
      <c r="IS10" s="19">
        <v>265.53800000000001</v>
      </c>
      <c r="IT10" s="19">
        <v>264.87099999999998</v>
      </c>
      <c r="IU10" s="19">
        <v>265.99700000000001</v>
      </c>
      <c r="IV10" s="19">
        <v>277.60500000000002</v>
      </c>
      <c r="IW10" s="19">
        <v>285.315</v>
      </c>
      <c r="IX10" s="19">
        <v>276.52100000000002</v>
      </c>
      <c r="IY10" s="19">
        <v>262.565</v>
      </c>
      <c r="IZ10" s="19">
        <v>260.971</v>
      </c>
      <c r="JA10" s="19">
        <v>271.46800000000002</v>
      </c>
      <c r="JB10" s="19">
        <v>275.92500000000001</v>
      </c>
      <c r="JC10" s="19">
        <v>276.62599999999998</v>
      </c>
      <c r="JD10" s="19">
        <v>290.85000000000002</v>
      </c>
      <c r="JE10" s="19">
        <v>296.40600000000001</v>
      </c>
      <c r="JF10" s="19">
        <v>299.65199999999999</v>
      </c>
      <c r="JG10" s="19">
        <v>297.96199999999999</v>
      </c>
      <c r="JH10" s="19">
        <v>291.471</v>
      </c>
      <c r="JI10" s="19">
        <v>285.351</v>
      </c>
      <c r="JJ10" s="19">
        <v>280.81900000000002</v>
      </c>
      <c r="JK10" s="19">
        <v>287.31799999999998</v>
      </c>
      <c r="JL10" s="19">
        <v>309.5</v>
      </c>
      <c r="JM10" s="19">
        <v>334.00799999999998</v>
      </c>
      <c r="JN10" s="19">
        <v>337.14400000000001</v>
      </c>
      <c r="JO10" s="19">
        <v>337.92500000000001</v>
      </c>
      <c r="JP10" s="19">
        <v>341.21600000000001</v>
      </c>
      <c r="JQ10" s="19">
        <v>324.99400000000003</v>
      </c>
      <c r="JR10" s="19">
        <v>338.48399999999998</v>
      </c>
      <c r="JS10" s="19">
        <v>345.43</v>
      </c>
      <c r="JT10" s="19">
        <v>344.18400000000003</v>
      </c>
      <c r="JU10" s="19">
        <v>349.96699999999998</v>
      </c>
      <c r="JV10" s="19">
        <v>360.52199999999999</v>
      </c>
      <c r="JW10" s="19">
        <v>375.32499999999999</v>
      </c>
      <c r="JX10" s="19">
        <v>371.28899999999999</v>
      </c>
      <c r="JY10" s="19">
        <v>364.72500000000002</v>
      </c>
      <c r="JZ10" s="19">
        <v>368.10700000000003</v>
      </c>
      <c r="KA10" s="19">
        <v>362.41</v>
      </c>
      <c r="KB10" s="19">
        <v>367.81700000000001</v>
      </c>
      <c r="KC10" s="19">
        <v>367.24799999999999</v>
      </c>
      <c r="KD10" s="19">
        <v>368.28199999999998</v>
      </c>
      <c r="KE10" s="19">
        <v>347.65499999999997</v>
      </c>
      <c r="KF10" s="19">
        <v>337.31900000000002</v>
      </c>
      <c r="KG10" s="19">
        <v>329.91899999999998</v>
      </c>
      <c r="KH10" s="19">
        <v>328.786</v>
      </c>
      <c r="KI10" s="19">
        <v>326.59899999999999</v>
      </c>
      <c r="KJ10" s="19">
        <v>343.01799999999997</v>
      </c>
      <c r="KK10" s="19">
        <v>346.851</v>
      </c>
      <c r="KL10" s="19">
        <v>348.50099999999998</v>
      </c>
      <c r="KM10" s="19">
        <v>340.88799999999998</v>
      </c>
      <c r="KN10" s="19">
        <v>351.15899999999999</v>
      </c>
      <c r="KO10" s="19">
        <v>345.82299999999998</v>
      </c>
      <c r="KP10" s="19">
        <v>336.24099999999999</v>
      </c>
      <c r="KQ10" s="19">
        <v>317.08999999999997</v>
      </c>
      <c r="KR10" s="19">
        <v>316.221</v>
      </c>
      <c r="KS10" s="19">
        <v>316.459</v>
      </c>
      <c r="KT10" s="19">
        <v>330.68400000000003</v>
      </c>
      <c r="KU10" s="19">
        <v>331.49099999999999</v>
      </c>
      <c r="KV10" s="19">
        <v>334.24700000000001</v>
      </c>
      <c r="KW10" s="19">
        <v>327.935</v>
      </c>
      <c r="KX10" s="19">
        <v>323.24299999999999</v>
      </c>
      <c r="KY10" s="19">
        <v>323.964</v>
      </c>
      <c r="KZ10" s="19">
        <v>324.416</v>
      </c>
      <c r="LA10" s="19">
        <v>321.82499999999999</v>
      </c>
      <c r="LB10" s="19">
        <v>319.11399999999998</v>
      </c>
      <c r="LC10" s="19">
        <v>320.94099999999997</v>
      </c>
      <c r="LD10" s="19">
        <v>326.36</v>
      </c>
      <c r="LE10" s="19">
        <v>339.63499999999999</v>
      </c>
      <c r="LF10" s="19">
        <v>349.42099999999999</v>
      </c>
      <c r="LG10" s="19">
        <v>349.08300000000003</v>
      </c>
      <c r="LH10" s="19">
        <v>351.85300000000001</v>
      </c>
      <c r="LI10" s="19">
        <v>343.49900000000002</v>
      </c>
      <c r="LJ10" s="19">
        <v>343.24900000000002</v>
      </c>
      <c r="LK10" s="19">
        <v>338.87299999999999</v>
      </c>
      <c r="LL10" s="19">
        <v>344.60399999999998</v>
      </c>
      <c r="LM10" s="19">
        <v>344.327</v>
      </c>
      <c r="LN10" s="19">
        <v>359.76499999999999</v>
      </c>
      <c r="LO10" s="19">
        <v>364.21199999999999</v>
      </c>
      <c r="LP10" s="19">
        <v>370.41300000000001</v>
      </c>
      <c r="LQ10" s="19">
        <v>368.88400000000001</v>
      </c>
      <c r="LR10" s="19">
        <v>382.178</v>
      </c>
      <c r="LS10" s="19">
        <v>375.49400000000003</v>
      </c>
      <c r="LT10" s="19">
        <v>373.77800000000002</v>
      </c>
      <c r="LU10" s="19">
        <v>368.11</v>
      </c>
      <c r="LV10" s="19">
        <v>356.17099999999999</v>
      </c>
      <c r="LW10" s="19">
        <v>361.61799999999999</v>
      </c>
      <c r="LX10" s="19">
        <v>363.791</v>
      </c>
      <c r="LY10" s="19">
        <v>353.00400000000002</v>
      </c>
      <c r="LZ10" s="19">
        <v>363.47</v>
      </c>
      <c r="MA10" s="19">
        <v>374.81099999999998</v>
      </c>
      <c r="MB10" s="19">
        <v>387.12099999999998</v>
      </c>
      <c r="MC10" s="19">
        <v>390.50200000000001</v>
      </c>
      <c r="MD10" s="19">
        <v>384.24700000000001</v>
      </c>
      <c r="ME10" s="19">
        <v>373.31799999999998</v>
      </c>
      <c r="MF10" s="19">
        <v>365.39400000000001</v>
      </c>
      <c r="MG10" s="19">
        <v>367.04700000000003</v>
      </c>
      <c r="MH10" s="19">
        <v>367.75799999999998</v>
      </c>
      <c r="MI10" s="19">
        <v>363.79399999999998</v>
      </c>
      <c r="MJ10" s="19">
        <v>369.20699999999999</v>
      </c>
      <c r="MK10" s="19">
        <v>382.80700000000002</v>
      </c>
      <c r="ML10" s="19">
        <v>394.67</v>
      </c>
      <c r="MM10" s="19">
        <v>408.73099999999999</v>
      </c>
      <c r="MN10" s="19">
        <v>404.45600000000002</v>
      </c>
      <c r="MO10" s="19">
        <v>398.15499999999997</v>
      </c>
      <c r="MP10" s="19">
        <v>394.39400000000001</v>
      </c>
      <c r="MQ10" s="19">
        <v>397.39600000000002</v>
      </c>
      <c r="MR10" s="19">
        <v>398.483</v>
      </c>
      <c r="MS10" s="19">
        <v>390.49200000000002</v>
      </c>
      <c r="MT10" s="19">
        <v>387.31900000000002</v>
      </c>
      <c r="MU10" s="19">
        <v>395.72500000000002</v>
      </c>
      <c r="MV10" s="19">
        <v>415.97899999999998</v>
      </c>
      <c r="MW10" s="19">
        <v>418.58100000000002</v>
      </c>
      <c r="MX10" s="19">
        <v>401.36</v>
      </c>
      <c r="MY10" s="19">
        <v>380.69499999999999</v>
      </c>
      <c r="MZ10" s="19">
        <v>381.988</v>
      </c>
      <c r="NA10" s="19">
        <v>391.99799999999999</v>
      </c>
      <c r="NB10" s="19">
        <v>390.47300000000001</v>
      </c>
      <c r="NC10" s="19">
        <v>392.05900000000003</v>
      </c>
      <c r="ND10" s="19">
        <v>407.97899999999998</v>
      </c>
      <c r="NE10" s="19">
        <v>408.55799999999999</v>
      </c>
      <c r="NF10" s="19">
        <v>404.12200000000001</v>
      </c>
      <c r="NG10" s="19">
        <v>402.67899999999997</v>
      </c>
      <c r="NH10" s="19">
        <v>407.822</v>
      </c>
      <c r="NI10" s="19">
        <v>405.14</v>
      </c>
      <c r="NJ10" s="19">
        <v>402.58600000000001</v>
      </c>
      <c r="NK10" s="19">
        <v>395.625</v>
      </c>
      <c r="NL10" s="19">
        <v>402.673</v>
      </c>
      <c r="NM10" s="19">
        <v>422.90100000000001</v>
      </c>
      <c r="NN10" s="19">
        <v>414.17</v>
      </c>
      <c r="NO10" s="19">
        <v>431.99700000000001</v>
      </c>
      <c r="NP10" s="19">
        <v>432.26400000000001</v>
      </c>
      <c r="NQ10" s="19">
        <v>419.51</v>
      </c>
      <c r="NR10" s="19">
        <v>429.13900000000001</v>
      </c>
      <c r="NS10" s="19">
        <v>422.27600000000001</v>
      </c>
      <c r="NT10" s="19">
        <v>453.04300000000001</v>
      </c>
      <c r="NU10" s="19">
        <v>467.08699999999999</v>
      </c>
      <c r="NV10" s="19">
        <v>471.79899999999998</v>
      </c>
      <c r="NW10" s="19">
        <v>473.48700000000002</v>
      </c>
      <c r="NX10" s="19">
        <v>454.95800000000003</v>
      </c>
      <c r="NY10" s="19">
        <v>441.11500000000001</v>
      </c>
      <c r="NZ10" s="19">
        <v>438.55399999999997</v>
      </c>
      <c r="OA10" s="19">
        <v>437.315</v>
      </c>
      <c r="OB10" s="19">
        <v>433.71699999999998</v>
      </c>
      <c r="OC10" s="19">
        <v>433.2</v>
      </c>
      <c r="OD10" s="19">
        <v>432.64400000000001</v>
      </c>
      <c r="OE10" s="19">
        <v>426.16</v>
      </c>
      <c r="OF10" s="19">
        <v>425.01400000000001</v>
      </c>
      <c r="OG10" s="19">
        <v>421.053</v>
      </c>
      <c r="OH10" s="19">
        <v>422.108</v>
      </c>
      <c r="OI10" s="19">
        <v>421.661</v>
      </c>
      <c r="OJ10" s="19">
        <v>440.07100000000003</v>
      </c>
      <c r="OK10" s="19">
        <v>465.584</v>
      </c>
      <c r="OL10" s="19">
        <v>470.94299999999998</v>
      </c>
      <c r="OM10" s="19">
        <v>467.76799999999997</v>
      </c>
      <c r="ON10" s="19">
        <v>470.279</v>
      </c>
      <c r="OO10" s="19">
        <v>463.08300000000003</v>
      </c>
      <c r="OP10" s="19">
        <v>451.55500000000001</v>
      </c>
      <c r="OQ10" s="19">
        <v>436.779</v>
      </c>
      <c r="OR10" s="19">
        <v>450.26</v>
      </c>
      <c r="OS10" s="19">
        <v>444.149</v>
      </c>
      <c r="OT10" s="19">
        <v>435.35899999999998</v>
      </c>
      <c r="OU10" s="19">
        <v>429.24599999999998</v>
      </c>
      <c r="OV10" s="19">
        <v>422.62</v>
      </c>
      <c r="OW10" s="19">
        <v>427.745</v>
      </c>
      <c r="OX10" s="19">
        <v>425.66699999999997</v>
      </c>
      <c r="OY10" s="19">
        <v>425.10199999999998</v>
      </c>
      <c r="OZ10" s="19">
        <v>434.74099999999999</v>
      </c>
      <c r="PA10" s="19">
        <v>408.976</v>
      </c>
      <c r="PB10" s="19">
        <v>404.089</v>
      </c>
      <c r="PC10" s="19">
        <v>400.875</v>
      </c>
      <c r="PD10" s="19">
        <v>389.96600000000001</v>
      </c>
      <c r="PE10" s="19">
        <v>382.25200000000001</v>
      </c>
      <c r="PF10" s="19">
        <v>372.97300000000001</v>
      </c>
      <c r="PG10" s="19">
        <v>342.99299999999999</v>
      </c>
      <c r="PH10" s="19">
        <v>328.85399999999998</v>
      </c>
      <c r="PI10" s="19">
        <v>331.29700000000003</v>
      </c>
      <c r="PJ10" s="19">
        <v>336.28</v>
      </c>
      <c r="PK10" s="19">
        <v>332.42399999999998</v>
      </c>
      <c r="PL10" s="19">
        <v>330.74799999999999</v>
      </c>
      <c r="PM10" s="19">
        <v>333.47899999999998</v>
      </c>
      <c r="PN10" s="19">
        <v>348.32400000000001</v>
      </c>
      <c r="PO10" s="19">
        <v>349.34100000000001</v>
      </c>
      <c r="PP10" s="19">
        <v>362.803</v>
      </c>
      <c r="PQ10" s="19">
        <v>389.11399999999998</v>
      </c>
      <c r="PR10" s="19">
        <v>377.416</v>
      </c>
      <c r="PS10" s="19">
        <v>372.71300000000002</v>
      </c>
      <c r="PT10" s="19">
        <v>358.887</v>
      </c>
      <c r="PU10" s="19">
        <v>352.404</v>
      </c>
      <c r="PV10" s="19">
        <v>357.565</v>
      </c>
      <c r="PW10" s="19">
        <v>347.70699999999999</v>
      </c>
      <c r="PX10" s="19">
        <v>344.90800000000002</v>
      </c>
      <c r="PY10" s="19">
        <v>348.60500000000002</v>
      </c>
      <c r="PZ10" s="19">
        <v>342.774</v>
      </c>
      <c r="QA10" s="19">
        <v>339.52100000000002</v>
      </c>
      <c r="QB10" s="19">
        <v>338.04500000000002</v>
      </c>
      <c r="QC10" s="19">
        <v>322.113</v>
      </c>
      <c r="QD10" s="19">
        <v>321.553</v>
      </c>
      <c r="QE10" s="19">
        <v>319.31799999999998</v>
      </c>
      <c r="QF10" s="19">
        <v>313.41899999999998</v>
      </c>
      <c r="QG10" s="19">
        <v>311.67899999999997</v>
      </c>
      <c r="QH10" s="19">
        <v>313.36500000000001</v>
      </c>
      <c r="QI10" s="19">
        <v>317.78300000000002</v>
      </c>
      <c r="QJ10" s="19">
        <v>314.95400000000001</v>
      </c>
      <c r="QK10" s="19">
        <v>316.24</v>
      </c>
      <c r="QL10" s="19">
        <v>308.71600000000001</v>
      </c>
      <c r="QM10" s="19">
        <v>308.97300000000001</v>
      </c>
      <c r="QN10" s="19">
        <v>312.221</v>
      </c>
      <c r="QO10" s="19">
        <v>306.35000000000002</v>
      </c>
      <c r="QP10" s="19">
        <v>303.28300000000002</v>
      </c>
      <c r="QQ10" s="19">
        <v>302.44900000000001</v>
      </c>
      <c r="QR10" s="19">
        <v>301.20600000000002</v>
      </c>
      <c r="QS10" s="19">
        <v>301.04700000000003</v>
      </c>
      <c r="QT10" s="19">
        <v>300.64299999999997</v>
      </c>
      <c r="QU10" s="19">
        <v>300.33</v>
      </c>
      <c r="QV10" s="19">
        <v>306.81299999999999</v>
      </c>
      <c r="QW10" s="19">
        <v>309.05399999999997</v>
      </c>
      <c r="QX10" s="19">
        <v>304.96899999999999</v>
      </c>
      <c r="QY10" s="19">
        <v>310.88499999999999</v>
      </c>
      <c r="QZ10" s="19">
        <v>319.43</v>
      </c>
      <c r="RA10" s="19">
        <v>328.62200000000001</v>
      </c>
      <c r="RB10" s="19">
        <v>330.03699999999998</v>
      </c>
      <c r="RC10" s="19">
        <v>333.66199999999998</v>
      </c>
      <c r="RD10" s="19">
        <v>336.084</v>
      </c>
      <c r="RE10" s="19">
        <v>333.11099999999999</v>
      </c>
      <c r="RF10" s="19">
        <v>327.63299999999998</v>
      </c>
      <c r="RG10" s="19">
        <v>322.678</v>
      </c>
      <c r="RH10" s="19">
        <v>323.363</v>
      </c>
      <c r="RI10" s="19">
        <v>324.83199999999999</v>
      </c>
      <c r="RJ10" s="19">
        <v>325.45400000000001</v>
      </c>
      <c r="RK10" s="19">
        <v>324.423</v>
      </c>
      <c r="RL10" s="19">
        <v>320.06599999999997</v>
      </c>
      <c r="RM10" s="19">
        <v>321.95400000000001</v>
      </c>
      <c r="RN10" s="19">
        <v>328.09199999999998</v>
      </c>
      <c r="RO10" s="19">
        <v>327.66800000000001</v>
      </c>
      <c r="RP10" s="19">
        <v>327.69499999999999</v>
      </c>
      <c r="RQ10" s="19">
        <v>327.75200000000001</v>
      </c>
      <c r="RR10" s="19">
        <v>322.22300000000001</v>
      </c>
      <c r="RS10" s="19">
        <v>322.69299999999998</v>
      </c>
      <c r="RT10" s="19">
        <v>317.15800000000002</v>
      </c>
      <c r="RU10" s="19">
        <v>308.12400000000002</v>
      </c>
      <c r="RV10" s="19">
        <v>304.35199999999998</v>
      </c>
      <c r="RW10" s="19">
        <v>302.52800000000002</v>
      </c>
      <c r="RX10" s="19">
        <v>307.68700000000001</v>
      </c>
      <c r="RY10" s="19">
        <v>306.75299999999999</v>
      </c>
      <c r="RZ10" s="19">
        <v>301.06700000000001</v>
      </c>
      <c r="SA10" s="19">
        <v>291.81799999999998</v>
      </c>
      <c r="SB10" s="19">
        <v>294.923</v>
      </c>
      <c r="SC10" s="19">
        <v>296.68700000000001</v>
      </c>
      <c r="SD10" s="19">
        <v>293.06200000000001</v>
      </c>
      <c r="SE10" s="19">
        <v>291.94</v>
      </c>
      <c r="SF10" s="19">
        <v>311.745</v>
      </c>
      <c r="SG10" s="19">
        <v>312.33600000000001</v>
      </c>
      <c r="SH10" s="19">
        <v>313.65600000000001</v>
      </c>
      <c r="SI10" s="19">
        <v>315.84199999999998</v>
      </c>
      <c r="SJ10" s="19">
        <v>311.85000000000002</v>
      </c>
      <c r="SK10" s="19">
        <v>309.26100000000002</v>
      </c>
      <c r="SL10" s="19">
        <v>307.565</v>
      </c>
      <c r="SM10" s="19">
        <v>303.29500000000002</v>
      </c>
      <c r="SN10" s="19">
        <v>304.73599999999999</v>
      </c>
      <c r="SO10" s="19">
        <v>305.524</v>
      </c>
      <c r="SP10" s="19">
        <v>307.60199999999998</v>
      </c>
      <c r="SQ10" s="19">
        <v>297.99400000000003</v>
      </c>
      <c r="SR10" s="19">
        <v>299.37900000000002</v>
      </c>
      <c r="SS10" s="19">
        <v>302.233</v>
      </c>
      <c r="ST10" s="19">
        <v>307.80200000000002</v>
      </c>
      <c r="SU10" s="2">
        <v>319.02800000000002</v>
      </c>
      <c r="SV10" s="2">
        <v>323.10000000000002</v>
      </c>
    </row>
    <row r="11" spans="1:516" s="2" customFormat="1" x14ac:dyDescent="0.25">
      <c r="A11" s="2">
        <f t="shared" si="8"/>
        <v>6</v>
      </c>
      <c r="B11" s="15" t="s">
        <v>1096</v>
      </c>
      <c r="C11" s="2">
        <f ca="1">_xlfn.XMATCH(B11,tkrBbg!L:L)</f>
        <v>143</v>
      </c>
      <c r="D11" s="2" t="str" cm="1">
        <f t="array" aca="1" ref="D11" ca="1">INDEX(tkrBbg!E:E,C11)</f>
        <v>EJ811600 Corp</v>
      </c>
      <c r="E11" s="18" cm="1">
        <f t="array" aca="1" ref="E11" ca="1">_xll.BDP(D11,E$5)*1</f>
        <v>45173</v>
      </c>
      <c r="F11" s="19">
        <f ca="1">_xll.BDH(D11,$B$3,"-2AY",,"Dates=H","Fill=C","Sort=R","Dir=H","cols=511;rows=1")</f>
        <v>351.25</v>
      </c>
      <c r="G11" s="19">
        <v>351.59300000000002</v>
      </c>
      <c r="H11" s="19">
        <v>355.21300000000002</v>
      </c>
      <c r="I11" s="19">
        <v>357.69900000000001</v>
      </c>
      <c r="J11" s="19">
        <v>355.41800000000001</v>
      </c>
      <c r="K11" s="19">
        <v>355.11399999999998</v>
      </c>
      <c r="L11" s="19">
        <v>349.89800000000002</v>
      </c>
      <c r="M11" s="19">
        <v>344.87599999999998</v>
      </c>
      <c r="N11" s="19">
        <v>351.06</v>
      </c>
      <c r="O11" s="19">
        <v>340.14100000000002</v>
      </c>
      <c r="P11" s="19">
        <v>339.53</v>
      </c>
      <c r="Q11" s="19">
        <v>322.75099999999998</v>
      </c>
      <c r="R11" s="19">
        <v>307.74900000000002</v>
      </c>
      <c r="S11" s="19">
        <v>330.92399999999998</v>
      </c>
      <c r="T11" s="19">
        <v>324.608</v>
      </c>
      <c r="U11" s="19">
        <v>329.77699999999999</v>
      </c>
      <c r="V11" s="19">
        <v>307.77</v>
      </c>
      <c r="W11" s="19">
        <v>275.69799999999998</v>
      </c>
      <c r="X11" s="19">
        <v>246.36500000000001</v>
      </c>
      <c r="Y11" s="19">
        <v>261.88</v>
      </c>
      <c r="Z11" s="19">
        <v>321.24400000000003</v>
      </c>
      <c r="AA11" s="19">
        <v>335.85500000000002</v>
      </c>
      <c r="AB11" s="19">
        <v>363.31200000000001</v>
      </c>
      <c r="AC11" s="19">
        <v>367.91899999999998</v>
      </c>
      <c r="AD11" s="19">
        <v>361.24</v>
      </c>
      <c r="AE11" s="19">
        <v>349.75599999999997</v>
      </c>
      <c r="AF11" s="19">
        <v>348.09800000000001</v>
      </c>
      <c r="AG11" s="19">
        <v>369.63600000000002</v>
      </c>
      <c r="AH11" s="19">
        <v>386.84399999999999</v>
      </c>
      <c r="AI11" s="19">
        <v>388.35599999999999</v>
      </c>
      <c r="AJ11" s="19">
        <v>389.089</v>
      </c>
      <c r="AK11" s="19">
        <v>398.54599999999999</v>
      </c>
      <c r="AL11" s="19">
        <v>408.59800000000001</v>
      </c>
      <c r="AM11" s="19">
        <v>439.57600000000002</v>
      </c>
      <c r="AN11" s="19">
        <v>458.33499999999998</v>
      </c>
      <c r="AO11" s="19">
        <v>456.05900000000003</v>
      </c>
      <c r="AP11" s="19">
        <v>444.33600000000001</v>
      </c>
      <c r="AQ11" s="19">
        <v>446.16</v>
      </c>
      <c r="AR11" s="19">
        <v>448.06400000000002</v>
      </c>
      <c r="AS11" s="19">
        <v>456.13600000000002</v>
      </c>
      <c r="AT11" s="19">
        <v>462.839</v>
      </c>
      <c r="AU11" s="19">
        <v>477.95400000000001</v>
      </c>
      <c r="AV11" s="19">
        <v>487.774</v>
      </c>
      <c r="AW11" s="19">
        <v>493.91899999999998</v>
      </c>
      <c r="AX11" s="19">
        <v>451.36500000000001</v>
      </c>
      <c r="AY11" s="19">
        <v>436.14400000000001</v>
      </c>
      <c r="AZ11" s="19">
        <v>415.24700000000001</v>
      </c>
      <c r="BA11" s="19">
        <v>397.84500000000003</v>
      </c>
      <c r="BB11" s="19">
        <v>424.88799999999998</v>
      </c>
      <c r="BC11" s="19">
        <v>435.84899999999999</v>
      </c>
      <c r="BD11" s="19">
        <v>496.83199999999999</v>
      </c>
      <c r="BE11" s="19">
        <v>505.43700000000001</v>
      </c>
      <c r="BF11" s="19">
        <v>489.48</v>
      </c>
      <c r="BG11" s="19">
        <v>469.85199999999998</v>
      </c>
      <c r="BH11" s="19">
        <v>455.99900000000002</v>
      </c>
      <c r="BI11" s="19">
        <v>410.18299999999999</v>
      </c>
      <c r="BJ11" s="19">
        <v>383.43400000000003</v>
      </c>
      <c r="BK11" s="19">
        <v>444.99099999999999</v>
      </c>
      <c r="BL11" s="19">
        <v>512.62099999999998</v>
      </c>
      <c r="BM11" s="19">
        <v>530.42600000000004</v>
      </c>
      <c r="BN11" s="19">
        <v>582.51400000000001</v>
      </c>
      <c r="BO11" s="19">
        <v>589.95899999999995</v>
      </c>
      <c r="BP11" s="19">
        <v>579.13099999999997</v>
      </c>
      <c r="BQ11" s="19">
        <v>569.64400000000001</v>
      </c>
      <c r="BR11" s="19">
        <v>566.02700000000004</v>
      </c>
      <c r="BS11" s="19">
        <v>570.15899999999999</v>
      </c>
      <c r="BT11" s="19">
        <v>520.62699999999995</v>
      </c>
      <c r="BU11" s="19">
        <v>486.48899999999998</v>
      </c>
      <c r="BV11" s="19">
        <v>486.791</v>
      </c>
      <c r="BW11" s="19">
        <v>616.89200000000005</v>
      </c>
      <c r="BX11" s="19">
        <v>669.81100000000004</v>
      </c>
      <c r="BY11" s="19">
        <v>641.18100000000004</v>
      </c>
      <c r="BZ11" s="19">
        <v>740.18600000000004</v>
      </c>
      <c r="CA11" s="19">
        <v>754.99599999999998</v>
      </c>
      <c r="CB11" s="19">
        <v>642.34500000000003</v>
      </c>
      <c r="CC11" s="19">
        <v>525.779</v>
      </c>
      <c r="CD11" s="19">
        <v>435.154</v>
      </c>
      <c r="CE11" s="19">
        <v>416.62799999999999</v>
      </c>
      <c r="CF11" s="19">
        <v>321.851</v>
      </c>
      <c r="CG11" s="19">
        <v>308.89100000000002</v>
      </c>
      <c r="CH11" s="19">
        <v>323.60500000000002</v>
      </c>
      <c r="CI11" s="19">
        <v>273.40300000000002</v>
      </c>
      <c r="CJ11" s="19">
        <v>241.86500000000001</v>
      </c>
      <c r="CK11" s="19">
        <v>227.154</v>
      </c>
      <c r="CL11" s="19">
        <v>236.887</v>
      </c>
      <c r="CM11" s="19">
        <v>271.63400000000001</v>
      </c>
      <c r="CN11" s="19">
        <v>268.56799999999998</v>
      </c>
      <c r="CO11" s="19">
        <v>234.36099999999999</v>
      </c>
      <c r="CP11" s="19">
        <v>213.816</v>
      </c>
      <c r="CQ11" s="19">
        <v>206.124</v>
      </c>
      <c r="CR11" s="19">
        <v>196.161</v>
      </c>
      <c r="CS11" s="19">
        <v>171.87899999999999</v>
      </c>
      <c r="CT11" s="19">
        <v>172.91499999999999</v>
      </c>
      <c r="CU11" s="19">
        <v>174.97200000000001</v>
      </c>
      <c r="CV11" s="19">
        <v>178.048</v>
      </c>
      <c r="CW11" s="19">
        <v>177.40700000000001</v>
      </c>
      <c r="CX11" s="19">
        <v>179.60599999999999</v>
      </c>
      <c r="CY11" s="19">
        <v>179.73</v>
      </c>
      <c r="CZ11" s="19">
        <v>179.55099999999999</v>
      </c>
      <c r="DA11" s="19">
        <v>181.40899999999999</v>
      </c>
      <c r="DB11" s="19">
        <v>181.595</v>
      </c>
      <c r="DC11" s="19">
        <v>177.74700000000001</v>
      </c>
      <c r="DD11" s="19">
        <v>176.375</v>
      </c>
      <c r="DE11" s="19">
        <v>181.05699999999999</v>
      </c>
      <c r="DF11" s="19">
        <v>187.80500000000001</v>
      </c>
      <c r="DG11" s="19">
        <v>195.57400000000001</v>
      </c>
      <c r="DH11" s="19">
        <v>195.42099999999999</v>
      </c>
      <c r="DI11" s="19">
        <v>193.578</v>
      </c>
      <c r="DJ11" s="19">
        <v>186.21700000000001</v>
      </c>
      <c r="DK11" s="19">
        <v>187.17599999999999</v>
      </c>
      <c r="DL11" s="19">
        <v>191.167</v>
      </c>
      <c r="DM11" s="19">
        <v>176.995</v>
      </c>
      <c r="DN11" s="19">
        <v>173.32499999999999</v>
      </c>
      <c r="DO11" s="19">
        <v>168.827</v>
      </c>
      <c r="DP11" s="19">
        <v>168.179</v>
      </c>
      <c r="DQ11" s="19">
        <v>165.607</v>
      </c>
      <c r="DR11" s="19">
        <v>167.37200000000001</v>
      </c>
      <c r="DS11" s="19">
        <v>172.40799999999999</v>
      </c>
      <c r="DT11" s="19">
        <v>175.88499999999999</v>
      </c>
      <c r="DU11" s="19">
        <v>172.66200000000001</v>
      </c>
      <c r="DV11" s="19">
        <v>171.779</v>
      </c>
      <c r="DW11" s="19">
        <v>171.83099999999999</v>
      </c>
      <c r="DX11" s="19">
        <v>172.66399999999999</v>
      </c>
      <c r="DY11" s="19">
        <v>178.03899999999999</v>
      </c>
      <c r="DZ11" s="19">
        <v>166.673</v>
      </c>
      <c r="EA11" s="19">
        <v>159.405</v>
      </c>
      <c r="EB11" s="19">
        <v>154.97800000000001</v>
      </c>
      <c r="EC11" s="19">
        <v>146.78899999999999</v>
      </c>
      <c r="ED11" s="19">
        <v>144.78700000000001</v>
      </c>
      <c r="EE11" s="19">
        <v>144.40199999999999</v>
      </c>
      <c r="EF11" s="19">
        <v>147.59200000000001</v>
      </c>
      <c r="EG11" s="19">
        <v>147.84700000000001</v>
      </c>
      <c r="EH11" s="19">
        <v>149.20400000000001</v>
      </c>
      <c r="EI11" s="19">
        <v>149.86600000000001</v>
      </c>
      <c r="EJ11" s="19">
        <v>150.441</v>
      </c>
      <c r="EK11" s="19">
        <v>152.167</v>
      </c>
      <c r="EL11" s="19">
        <v>153.89699999999999</v>
      </c>
      <c r="EM11" s="19">
        <v>154.041</v>
      </c>
      <c r="EN11" s="19">
        <v>154.62700000000001</v>
      </c>
      <c r="EO11" s="19">
        <v>159.69999999999999</v>
      </c>
      <c r="EP11" s="19">
        <v>158.715</v>
      </c>
      <c r="EQ11" s="19">
        <v>156.56299999999999</v>
      </c>
      <c r="ER11" s="19">
        <v>158.16999999999999</v>
      </c>
      <c r="ES11" s="19">
        <v>169.31200000000001</v>
      </c>
      <c r="ET11" s="19">
        <v>174.303</v>
      </c>
      <c r="EU11" s="19">
        <v>182.51300000000001</v>
      </c>
      <c r="EV11" s="19">
        <v>183.94499999999999</v>
      </c>
      <c r="EW11" s="19">
        <v>175.62200000000001</v>
      </c>
      <c r="EX11" s="19">
        <v>177.953</v>
      </c>
      <c r="EY11" s="19">
        <v>179.18700000000001</v>
      </c>
      <c r="EZ11" s="19">
        <v>177.93899999999999</v>
      </c>
      <c r="FA11" s="19">
        <v>177.93899999999999</v>
      </c>
      <c r="FB11" s="19">
        <v>185.64099999999999</v>
      </c>
      <c r="FC11" s="19">
        <v>199.55099999999999</v>
      </c>
      <c r="FD11" s="19">
        <v>203.10900000000001</v>
      </c>
      <c r="FE11" s="19">
        <v>204.03100000000001</v>
      </c>
      <c r="FF11" s="19">
        <v>200.16499999999999</v>
      </c>
      <c r="FG11" s="19">
        <v>199.90700000000001</v>
      </c>
      <c r="FH11" s="19">
        <v>199.666</v>
      </c>
      <c r="FI11" s="19">
        <v>202.203</v>
      </c>
      <c r="FJ11" s="19">
        <v>201.477</v>
      </c>
      <c r="FK11" s="19">
        <v>198.077</v>
      </c>
      <c r="FL11" s="19">
        <v>198.54900000000001</v>
      </c>
      <c r="FM11" s="19">
        <v>192.22300000000001</v>
      </c>
      <c r="FN11" s="19">
        <v>189.32</v>
      </c>
      <c r="FO11" s="19">
        <v>187.43199999999999</v>
      </c>
      <c r="FP11" s="19">
        <v>185.87200000000001</v>
      </c>
      <c r="FQ11" s="19">
        <v>195.39</v>
      </c>
      <c r="FR11" s="19">
        <v>205.40299999999999</v>
      </c>
      <c r="FS11" s="19">
        <v>206.78399999999999</v>
      </c>
      <c r="FT11" s="19">
        <v>203.58</v>
      </c>
      <c r="FU11" s="19">
        <v>196.23</v>
      </c>
      <c r="FV11" s="19">
        <v>191.48</v>
      </c>
      <c r="FW11" s="19">
        <v>194.02</v>
      </c>
      <c r="FX11" s="19">
        <v>198.37</v>
      </c>
      <c r="FY11" s="19">
        <v>201.405</v>
      </c>
      <c r="FZ11" s="19">
        <v>202.154</v>
      </c>
      <c r="GA11" s="19">
        <v>205.32</v>
      </c>
      <c r="GB11" s="19">
        <v>212.59299999999999</v>
      </c>
      <c r="GC11" s="19">
        <v>213.40299999999999</v>
      </c>
      <c r="GD11" s="19">
        <v>218.35900000000001</v>
      </c>
      <c r="GE11" s="19">
        <v>222.929</v>
      </c>
      <c r="GF11" s="19">
        <v>226.31899999999999</v>
      </c>
      <c r="GG11" s="19">
        <v>227.02199999999999</v>
      </c>
      <c r="GH11" s="19">
        <v>234.56899999999999</v>
      </c>
      <c r="GI11" s="19">
        <v>238.39699999999999</v>
      </c>
      <c r="GJ11" s="19">
        <v>237.399</v>
      </c>
      <c r="GK11" s="19">
        <v>228.69300000000001</v>
      </c>
      <c r="GL11" s="19">
        <v>228.44900000000001</v>
      </c>
      <c r="GM11" s="19">
        <v>228.00700000000001</v>
      </c>
      <c r="GN11" s="19">
        <v>222.821</v>
      </c>
      <c r="GO11" s="19">
        <v>214.93299999999999</v>
      </c>
      <c r="GP11" s="19">
        <v>218.149</v>
      </c>
      <c r="GQ11" s="19">
        <v>219.114</v>
      </c>
      <c r="GR11" s="19">
        <v>222.46</v>
      </c>
      <c r="GS11" s="19">
        <v>225.239</v>
      </c>
      <c r="GT11" s="19">
        <v>221.33199999999999</v>
      </c>
      <c r="GU11" s="19">
        <v>221.51499999999999</v>
      </c>
      <c r="GV11" s="19">
        <v>217.38499999999999</v>
      </c>
      <c r="GW11" s="19">
        <v>225.994</v>
      </c>
      <c r="GX11" s="19">
        <v>224.434</v>
      </c>
      <c r="GY11" s="19">
        <v>214.42500000000001</v>
      </c>
      <c r="GZ11" s="19">
        <v>208.43600000000001</v>
      </c>
      <c r="HA11" s="19">
        <v>203.441</v>
      </c>
      <c r="HB11" s="19">
        <v>203.52600000000001</v>
      </c>
      <c r="HC11" s="19">
        <v>236.83500000000001</v>
      </c>
      <c r="HD11" s="19">
        <v>233.55500000000001</v>
      </c>
      <c r="HE11" s="19">
        <v>226.12299999999999</v>
      </c>
      <c r="HF11" s="19">
        <v>223.624</v>
      </c>
      <c r="HG11" s="19">
        <v>219.93100000000001</v>
      </c>
      <c r="HH11" s="19">
        <v>229.607</v>
      </c>
      <c r="HI11" s="19">
        <v>233.02799999999999</v>
      </c>
      <c r="HJ11" s="19">
        <v>229.02799999999999</v>
      </c>
      <c r="HK11" s="19">
        <v>228.76</v>
      </c>
      <c r="HL11" s="19">
        <v>231.54300000000001</v>
      </c>
      <c r="HM11" s="19">
        <v>234.911</v>
      </c>
      <c r="HN11" s="19">
        <v>229.971</v>
      </c>
      <c r="HO11" s="19">
        <v>229.304</v>
      </c>
      <c r="HP11" s="19">
        <v>228.5</v>
      </c>
      <c r="HQ11" s="19">
        <v>225.82</v>
      </c>
      <c r="HR11" s="19">
        <v>237.077</v>
      </c>
      <c r="HS11" s="19">
        <v>247.649</v>
      </c>
      <c r="HT11" s="19">
        <v>253.85599999999999</v>
      </c>
      <c r="HU11" s="19">
        <v>271.08100000000002</v>
      </c>
      <c r="HV11" s="19">
        <v>278.245</v>
      </c>
      <c r="HW11" s="19">
        <v>259.77199999999999</v>
      </c>
      <c r="HX11" s="19">
        <v>248.16499999999999</v>
      </c>
      <c r="HY11" s="19">
        <v>241.191</v>
      </c>
      <c r="HZ11" s="19">
        <v>247.01400000000001</v>
      </c>
      <c r="IA11" s="19">
        <v>249.58500000000001</v>
      </c>
      <c r="IB11" s="19">
        <v>258.334</v>
      </c>
      <c r="IC11" s="19">
        <v>263.012</v>
      </c>
      <c r="ID11" s="19">
        <v>277.19299999999998</v>
      </c>
      <c r="IE11" s="19">
        <v>262.10700000000003</v>
      </c>
      <c r="IF11" s="19">
        <v>248.982</v>
      </c>
      <c r="IG11" s="19">
        <v>247.36799999999999</v>
      </c>
      <c r="IH11" s="19">
        <v>245.792</v>
      </c>
      <c r="II11" s="19">
        <v>225.84200000000001</v>
      </c>
      <c r="IJ11" s="19">
        <v>222.797</v>
      </c>
      <c r="IK11" s="19">
        <v>221.09299999999999</v>
      </c>
      <c r="IL11" s="19">
        <v>234.572</v>
      </c>
      <c r="IM11" s="19">
        <v>244.83099999999999</v>
      </c>
      <c r="IN11" s="19">
        <v>251.53399999999999</v>
      </c>
      <c r="IO11" s="19">
        <v>251.40600000000001</v>
      </c>
      <c r="IP11" s="19">
        <v>252.28800000000001</v>
      </c>
      <c r="IQ11" s="19">
        <v>236.69</v>
      </c>
      <c r="IR11" s="19">
        <v>222.91399999999999</v>
      </c>
      <c r="IS11" s="19">
        <v>223.41900000000001</v>
      </c>
      <c r="IT11" s="19">
        <v>222.59299999999999</v>
      </c>
      <c r="IU11" s="19">
        <v>223.03200000000001</v>
      </c>
      <c r="IV11" s="19">
        <v>234.595</v>
      </c>
      <c r="IW11" s="19">
        <v>241.16900000000001</v>
      </c>
      <c r="IX11" s="19">
        <v>230.87700000000001</v>
      </c>
      <c r="IY11" s="19">
        <v>214.72200000000001</v>
      </c>
      <c r="IZ11" s="19">
        <v>212.703</v>
      </c>
      <c r="JA11" s="19">
        <v>218.24799999999999</v>
      </c>
      <c r="JB11" s="19">
        <v>220.75899999999999</v>
      </c>
      <c r="JC11" s="19">
        <v>221.24100000000001</v>
      </c>
      <c r="JD11" s="19">
        <v>233.58199999999999</v>
      </c>
      <c r="JE11" s="19">
        <v>239.33799999999999</v>
      </c>
      <c r="JF11" s="19">
        <v>240.86</v>
      </c>
      <c r="JG11" s="19">
        <v>240.50800000000001</v>
      </c>
      <c r="JH11" s="19">
        <v>233.76300000000001</v>
      </c>
      <c r="JI11" s="19">
        <v>229.04599999999999</v>
      </c>
      <c r="JJ11" s="19">
        <v>220.83500000000001</v>
      </c>
      <c r="JK11" s="19">
        <v>227.214</v>
      </c>
      <c r="JL11" s="19">
        <v>243.31</v>
      </c>
      <c r="JM11" s="19">
        <v>262.23599999999999</v>
      </c>
      <c r="JN11" s="19">
        <v>264.55700000000002</v>
      </c>
      <c r="JO11" s="19">
        <v>264.31700000000001</v>
      </c>
      <c r="JP11" s="19">
        <v>263.43200000000002</v>
      </c>
      <c r="JQ11" s="19">
        <v>249.03700000000001</v>
      </c>
      <c r="JR11" s="19">
        <v>257.44799999999998</v>
      </c>
      <c r="JS11" s="19">
        <v>264.26299999999998</v>
      </c>
      <c r="JT11" s="19">
        <v>264.34500000000003</v>
      </c>
      <c r="JU11" s="19">
        <v>272.24599999999998</v>
      </c>
      <c r="JV11" s="19">
        <v>278.59500000000003</v>
      </c>
      <c r="JW11" s="19">
        <v>295.31099999999998</v>
      </c>
      <c r="JX11" s="19">
        <v>292.65600000000001</v>
      </c>
      <c r="JY11" s="19">
        <v>283.89299999999997</v>
      </c>
      <c r="JZ11" s="19">
        <v>287.51400000000001</v>
      </c>
      <c r="KA11" s="19">
        <v>283.78800000000001</v>
      </c>
      <c r="KB11" s="19">
        <v>287.62</v>
      </c>
      <c r="KC11" s="19">
        <v>285.60000000000002</v>
      </c>
      <c r="KD11" s="19">
        <v>286.45400000000001</v>
      </c>
      <c r="KE11" s="19">
        <v>270.02499999999998</v>
      </c>
      <c r="KF11" s="19">
        <v>261.65100000000001</v>
      </c>
      <c r="KG11" s="19">
        <v>255.06100000000001</v>
      </c>
      <c r="KH11" s="19">
        <v>253.52699999999999</v>
      </c>
      <c r="KI11" s="19">
        <v>251.59800000000001</v>
      </c>
      <c r="KJ11" s="19">
        <v>261.77499999999998</v>
      </c>
      <c r="KK11" s="19">
        <v>265.68200000000002</v>
      </c>
      <c r="KL11" s="19">
        <v>266.51400000000001</v>
      </c>
      <c r="KM11" s="19">
        <v>259.58300000000003</v>
      </c>
      <c r="KN11" s="19">
        <v>265.94799999999998</v>
      </c>
      <c r="KO11" s="19">
        <v>259.96199999999999</v>
      </c>
      <c r="KP11" s="19">
        <v>247.72200000000001</v>
      </c>
      <c r="KQ11" s="19">
        <v>231.92500000000001</v>
      </c>
      <c r="KR11" s="19">
        <v>230.976</v>
      </c>
      <c r="KS11" s="19">
        <v>229.81299999999999</v>
      </c>
      <c r="KT11" s="19">
        <v>239.41300000000001</v>
      </c>
      <c r="KU11" s="19">
        <v>240.32400000000001</v>
      </c>
      <c r="KV11" s="19">
        <v>241.71199999999999</v>
      </c>
      <c r="KW11" s="19">
        <v>256.185</v>
      </c>
      <c r="KX11" s="19">
        <v>235.23599999999999</v>
      </c>
      <c r="KY11" s="19">
        <v>235.292</v>
      </c>
      <c r="KZ11" s="19">
        <v>236.42500000000001</v>
      </c>
      <c r="LA11" s="19">
        <v>235.29900000000001</v>
      </c>
      <c r="LB11" s="19">
        <v>234.523</v>
      </c>
      <c r="LC11" s="19">
        <v>235.761</v>
      </c>
      <c r="LD11" s="19">
        <v>240.923</v>
      </c>
      <c r="LE11" s="19">
        <v>254.738</v>
      </c>
      <c r="LF11" s="19">
        <v>262.76400000000001</v>
      </c>
      <c r="LG11" s="19">
        <v>262.49900000000002</v>
      </c>
      <c r="LH11" s="19">
        <v>263.05700000000002</v>
      </c>
      <c r="LI11" s="19">
        <v>253.29599999999999</v>
      </c>
      <c r="LJ11" s="19">
        <v>250.92699999999999</v>
      </c>
      <c r="LK11" s="19">
        <v>248.37100000000001</v>
      </c>
      <c r="LL11" s="19">
        <v>254.02099999999999</v>
      </c>
      <c r="LM11" s="19">
        <v>258.29599999999999</v>
      </c>
      <c r="LN11" s="19">
        <v>273.81700000000001</v>
      </c>
      <c r="LO11" s="19">
        <v>278.18299999999999</v>
      </c>
      <c r="LP11" s="19">
        <v>282.7</v>
      </c>
      <c r="LQ11" s="19">
        <v>285.28899999999999</v>
      </c>
      <c r="LR11" s="19">
        <v>295.57400000000001</v>
      </c>
      <c r="LS11" s="19">
        <v>289.63499999999999</v>
      </c>
      <c r="LT11" s="19">
        <v>287.50099999999998</v>
      </c>
      <c r="LU11" s="19">
        <v>280.93799999999999</v>
      </c>
      <c r="LV11" s="19">
        <v>270.39299999999997</v>
      </c>
      <c r="LW11" s="19">
        <v>280.05</v>
      </c>
      <c r="LX11" s="19">
        <v>282.27699999999999</v>
      </c>
      <c r="LY11" s="19">
        <v>274.10500000000002</v>
      </c>
      <c r="LZ11" s="19">
        <v>286.44799999999998</v>
      </c>
      <c r="MA11" s="19">
        <v>296.82799999999997</v>
      </c>
      <c r="MB11" s="19">
        <v>310.577</v>
      </c>
      <c r="MC11" s="19">
        <v>313.40499999999997</v>
      </c>
      <c r="MD11" s="19">
        <v>309.642</v>
      </c>
      <c r="ME11" s="19">
        <v>299.59300000000002</v>
      </c>
      <c r="MF11" s="19">
        <v>293.26900000000001</v>
      </c>
      <c r="MG11" s="19">
        <v>297.92099999999999</v>
      </c>
      <c r="MH11" s="19">
        <v>298.58999999999997</v>
      </c>
      <c r="MI11" s="19">
        <v>295.18</v>
      </c>
      <c r="MJ11" s="19">
        <v>298.988</v>
      </c>
      <c r="MK11" s="19">
        <v>307.36599999999999</v>
      </c>
      <c r="ML11" s="19">
        <v>316.85599999999999</v>
      </c>
      <c r="MM11" s="19">
        <v>330.96899999999999</v>
      </c>
      <c r="MN11" s="19">
        <v>327.488</v>
      </c>
      <c r="MO11" s="19">
        <v>322.00599999999997</v>
      </c>
      <c r="MP11" s="19">
        <v>321.15499999999997</v>
      </c>
      <c r="MQ11" s="19">
        <v>325.34800000000001</v>
      </c>
      <c r="MR11" s="19">
        <v>328.18599999999998</v>
      </c>
      <c r="MS11" s="19">
        <v>318.858</v>
      </c>
      <c r="MT11" s="19">
        <v>315.63299999999998</v>
      </c>
      <c r="MU11" s="19">
        <v>326.48599999999999</v>
      </c>
      <c r="MV11" s="19">
        <v>344.49900000000002</v>
      </c>
      <c r="MW11" s="19">
        <v>345.64299999999997</v>
      </c>
      <c r="MX11" s="19">
        <v>328.15899999999999</v>
      </c>
      <c r="MY11" s="19">
        <v>308.32900000000001</v>
      </c>
      <c r="MZ11" s="19">
        <v>309.315</v>
      </c>
      <c r="NA11" s="19">
        <v>319.19400000000002</v>
      </c>
      <c r="NB11" s="19">
        <v>319.62400000000002</v>
      </c>
      <c r="NC11" s="19">
        <v>320.92500000000001</v>
      </c>
      <c r="ND11" s="19">
        <v>335.91</v>
      </c>
      <c r="NE11" s="19">
        <v>335.42500000000001</v>
      </c>
      <c r="NF11" s="19">
        <v>331.72699999999998</v>
      </c>
      <c r="NG11" s="19">
        <v>331.28</v>
      </c>
      <c r="NH11" s="19">
        <v>336.59800000000001</v>
      </c>
      <c r="NI11" s="19">
        <v>334.66500000000002</v>
      </c>
      <c r="NJ11" s="19">
        <v>332.95499999999998</v>
      </c>
      <c r="NK11" s="19">
        <v>325.67500000000001</v>
      </c>
      <c r="NL11" s="19">
        <v>334.505</v>
      </c>
      <c r="NM11" s="19">
        <v>363.11900000000003</v>
      </c>
      <c r="NN11" s="19">
        <v>361.13</v>
      </c>
      <c r="NO11" s="19">
        <v>393.13499999999999</v>
      </c>
      <c r="NP11" s="19">
        <v>396.41899999999998</v>
      </c>
      <c r="NQ11" s="19">
        <v>382.83</v>
      </c>
      <c r="NR11" s="19">
        <v>391.72399999999999</v>
      </c>
      <c r="NS11" s="19">
        <v>386.35</v>
      </c>
      <c r="NT11" s="19">
        <v>420.298</v>
      </c>
      <c r="NU11" s="19">
        <v>433.54199999999997</v>
      </c>
      <c r="NV11" s="19">
        <v>436.57299999999998</v>
      </c>
      <c r="NW11" s="19">
        <v>438.88200000000001</v>
      </c>
      <c r="NX11" s="19">
        <v>422.22699999999998</v>
      </c>
      <c r="NY11" s="19">
        <v>408.82</v>
      </c>
      <c r="NZ11" s="19">
        <v>406.76</v>
      </c>
      <c r="OA11" s="19">
        <v>405.77499999999998</v>
      </c>
      <c r="OB11" s="19">
        <v>403.39800000000002</v>
      </c>
      <c r="OC11" s="19">
        <v>403.30399999999997</v>
      </c>
      <c r="OD11" s="19">
        <v>400.93599999999998</v>
      </c>
      <c r="OE11" s="19">
        <v>396.99099999999999</v>
      </c>
      <c r="OF11" s="19">
        <v>396.25200000000001</v>
      </c>
      <c r="OG11" s="19">
        <v>390.375</v>
      </c>
      <c r="OH11" s="19">
        <v>389.35899999999998</v>
      </c>
      <c r="OI11" s="19">
        <v>387.22500000000002</v>
      </c>
      <c r="OJ11" s="19">
        <v>406.76100000000002</v>
      </c>
      <c r="OK11" s="19">
        <v>426.73500000000001</v>
      </c>
      <c r="OL11" s="19">
        <v>430.58600000000001</v>
      </c>
      <c r="OM11" s="19">
        <v>426.44799999999998</v>
      </c>
      <c r="ON11" s="19">
        <v>422.35899999999998</v>
      </c>
      <c r="OO11" s="19">
        <v>411.53899999999999</v>
      </c>
      <c r="OP11" s="19">
        <v>403.36500000000001</v>
      </c>
      <c r="OQ11" s="19">
        <v>387.15600000000001</v>
      </c>
      <c r="OR11" s="19">
        <v>402.58199999999999</v>
      </c>
      <c r="OS11" s="19">
        <v>395.298</v>
      </c>
      <c r="OT11" s="19">
        <v>383.61700000000002</v>
      </c>
      <c r="OU11" s="19">
        <v>371.10399999999998</v>
      </c>
      <c r="OV11" s="19">
        <v>364.31799999999998</v>
      </c>
      <c r="OW11" s="19">
        <v>369.85300000000001</v>
      </c>
      <c r="OX11" s="19">
        <v>366.279</v>
      </c>
      <c r="OY11" s="19">
        <v>366.13600000000002</v>
      </c>
      <c r="OZ11" s="19">
        <v>375.94</v>
      </c>
      <c r="PA11" s="19">
        <v>354.214</v>
      </c>
      <c r="PB11" s="19">
        <v>345.79700000000003</v>
      </c>
      <c r="PC11" s="19">
        <v>340.81900000000002</v>
      </c>
      <c r="PD11" s="19">
        <v>324.38499999999999</v>
      </c>
      <c r="PE11" s="19">
        <v>317.26</v>
      </c>
      <c r="PF11" s="19">
        <v>312.14</v>
      </c>
      <c r="PG11" s="19">
        <v>292.70999999999998</v>
      </c>
      <c r="PH11" s="19">
        <v>280.78500000000003</v>
      </c>
      <c r="PI11" s="19">
        <v>281.41000000000003</v>
      </c>
      <c r="PJ11" s="19">
        <v>283.96199999999999</v>
      </c>
      <c r="PK11" s="19">
        <v>283.63</v>
      </c>
      <c r="PL11" s="19">
        <v>279.88</v>
      </c>
      <c r="PM11" s="19">
        <v>282.87700000000001</v>
      </c>
      <c r="PN11" s="19">
        <v>292.81900000000002</v>
      </c>
      <c r="PO11" s="19">
        <v>290.71499999999997</v>
      </c>
      <c r="PP11" s="19">
        <v>303.32900000000001</v>
      </c>
      <c r="PQ11" s="19">
        <v>328.31799999999998</v>
      </c>
      <c r="PR11" s="19">
        <v>310.423</v>
      </c>
      <c r="PS11" s="19">
        <v>307.34800000000001</v>
      </c>
      <c r="PT11" s="19">
        <v>292.56799999999998</v>
      </c>
      <c r="PU11" s="19">
        <v>285.589</v>
      </c>
      <c r="PV11" s="19">
        <v>288.52699999999999</v>
      </c>
      <c r="PW11" s="19">
        <v>279.45999999999998</v>
      </c>
      <c r="PX11" s="19">
        <v>276.39400000000001</v>
      </c>
      <c r="PY11" s="19">
        <v>276.86500000000001</v>
      </c>
      <c r="PZ11" s="19">
        <v>269.99299999999999</v>
      </c>
      <c r="QA11" s="19">
        <v>267.78500000000003</v>
      </c>
      <c r="QB11" s="19">
        <v>266.19499999999999</v>
      </c>
      <c r="QC11" s="19">
        <v>256.04300000000001</v>
      </c>
      <c r="QD11" s="19">
        <v>255.77099999999999</v>
      </c>
      <c r="QE11" s="19">
        <v>253.17599999999999</v>
      </c>
      <c r="QF11" s="19">
        <v>246.77799999999999</v>
      </c>
      <c r="QG11" s="19">
        <v>246.05500000000001</v>
      </c>
      <c r="QH11" s="19">
        <v>247.83199999999999</v>
      </c>
      <c r="QI11" s="19">
        <v>254.02</v>
      </c>
      <c r="QJ11" s="19">
        <v>251.85599999999999</v>
      </c>
      <c r="QK11" s="19">
        <v>254.08099999999999</v>
      </c>
      <c r="QL11" s="19">
        <v>249.065</v>
      </c>
      <c r="QM11" s="19">
        <v>250.74299999999999</v>
      </c>
      <c r="QN11" s="19">
        <v>254.65600000000001</v>
      </c>
      <c r="QO11" s="19">
        <v>246.46899999999999</v>
      </c>
      <c r="QP11" s="19">
        <v>244.613</v>
      </c>
      <c r="QQ11" s="19">
        <v>242.75299999999999</v>
      </c>
      <c r="QR11" s="19">
        <v>241.56</v>
      </c>
      <c r="QS11" s="19">
        <v>242.86</v>
      </c>
      <c r="QT11" s="19">
        <v>243.49700000000001</v>
      </c>
      <c r="QU11" s="19">
        <v>243.99</v>
      </c>
      <c r="QV11" s="19">
        <v>251.50800000000001</v>
      </c>
      <c r="QW11" s="19">
        <v>253.566</v>
      </c>
      <c r="QX11" s="19">
        <v>252.464</v>
      </c>
      <c r="QY11" s="19">
        <v>259.45699999999999</v>
      </c>
      <c r="QZ11" s="19">
        <v>271.50400000000002</v>
      </c>
      <c r="RA11" s="19">
        <v>285.13600000000002</v>
      </c>
      <c r="RB11" s="19">
        <v>285.70499999999998</v>
      </c>
      <c r="RC11" s="19">
        <v>287.00599999999997</v>
      </c>
      <c r="RD11" s="19">
        <v>288.88099999999997</v>
      </c>
      <c r="RE11" s="19">
        <v>285.95400000000001</v>
      </c>
      <c r="RF11" s="19">
        <v>280.37299999999999</v>
      </c>
      <c r="RG11" s="19">
        <v>274.15600000000001</v>
      </c>
      <c r="RH11" s="19">
        <v>274.74700000000001</v>
      </c>
      <c r="RI11" s="19">
        <v>275.89400000000001</v>
      </c>
      <c r="RJ11" s="19">
        <v>277.51400000000001</v>
      </c>
      <c r="RK11" s="19">
        <v>272.166</v>
      </c>
      <c r="RL11" s="19">
        <v>269.87400000000002</v>
      </c>
      <c r="RM11" s="19">
        <v>273.07299999999998</v>
      </c>
      <c r="RN11" s="19">
        <v>280.09500000000003</v>
      </c>
      <c r="RO11" s="19">
        <v>279.517</v>
      </c>
      <c r="RP11" s="19">
        <v>279.291</v>
      </c>
      <c r="RQ11" s="19">
        <v>280.49400000000003</v>
      </c>
      <c r="RR11" s="19">
        <v>275.87200000000001</v>
      </c>
      <c r="RS11" s="19">
        <v>276.13</v>
      </c>
      <c r="RT11" s="19">
        <v>270.02999999999997</v>
      </c>
      <c r="RU11" s="19">
        <v>262.464</v>
      </c>
      <c r="RV11" s="19">
        <v>260.15699999999998</v>
      </c>
      <c r="RW11" s="19">
        <v>258.495</v>
      </c>
      <c r="RX11" s="19">
        <v>259.83</v>
      </c>
      <c r="RY11" s="19">
        <v>258.37599999999998</v>
      </c>
      <c r="RZ11" s="19">
        <v>252.23699999999999</v>
      </c>
      <c r="SA11" s="19">
        <v>240.24299999999999</v>
      </c>
      <c r="SB11" s="19">
        <v>243.40799999999999</v>
      </c>
      <c r="SC11" s="19">
        <v>244.994</v>
      </c>
      <c r="SD11" s="19">
        <v>245.05699999999999</v>
      </c>
      <c r="SE11" s="19">
        <v>245.36</v>
      </c>
      <c r="SF11" s="19">
        <v>260.42200000000003</v>
      </c>
      <c r="SG11" s="19">
        <v>261.68599999999998</v>
      </c>
      <c r="SH11" s="19">
        <v>264.12299999999999</v>
      </c>
      <c r="SI11" s="19">
        <v>265.83800000000002</v>
      </c>
      <c r="SJ11" s="19">
        <v>263.48</v>
      </c>
      <c r="SK11" s="19">
        <v>262.04300000000001</v>
      </c>
      <c r="SL11" s="19">
        <v>261.47899999999998</v>
      </c>
      <c r="SM11" s="19">
        <v>260.21600000000001</v>
      </c>
      <c r="SN11" s="19">
        <v>261.351</v>
      </c>
      <c r="SO11" s="19">
        <v>261.23599999999999</v>
      </c>
      <c r="SP11" s="19">
        <v>262.75099999999998</v>
      </c>
      <c r="SQ11" s="19">
        <v>255.91</v>
      </c>
      <c r="SR11" s="19">
        <v>263.87299999999999</v>
      </c>
      <c r="SS11" s="19">
        <v>271.63200000000001</v>
      </c>
      <c r="ST11" s="19">
        <v>282.22500000000002</v>
      </c>
      <c r="SU11" s="2">
        <v>297.137</v>
      </c>
      <c r="SV11" s="2">
        <v>302.97399999999999</v>
      </c>
    </row>
    <row r="12" spans="1:516" s="2" customFormat="1" x14ac:dyDescent="0.25">
      <c r="A12" s="2">
        <f t="shared" si="8"/>
        <v>7</v>
      </c>
      <c r="B12" s="15" t="s">
        <v>1095</v>
      </c>
      <c r="C12" s="2">
        <f ca="1">_xlfn.XMATCH(B12,tkrBbg!L:L)</f>
        <v>142</v>
      </c>
      <c r="D12" s="2" t="str" cm="1">
        <f t="array" aca="1" ref="D12" ca="1">INDEX(tkrBbg!E:E,C12)</f>
        <v>AN880322 Corp</v>
      </c>
      <c r="E12" s="18" cm="1">
        <f t="array" aca="1" ref="E12" ca="1">_xll.BDP(D12,E$5)*1</f>
        <v>44909</v>
      </c>
      <c r="F12" s="19">
        <f ca="1">_xll.BDH(D12,$B$3,"-2AY",,"Dates=H","Fill=C","Sort=R","Dir=H","cols=511;rows=1")</f>
        <v>380.435</v>
      </c>
      <c r="G12" s="19">
        <v>382.31700000000001</v>
      </c>
      <c r="H12" s="19">
        <v>387.97</v>
      </c>
      <c r="I12" s="19">
        <v>393.38</v>
      </c>
      <c r="J12" s="19">
        <v>391.95499999999998</v>
      </c>
      <c r="K12" s="19">
        <v>390.36200000000002</v>
      </c>
      <c r="L12" s="19">
        <v>384.67200000000003</v>
      </c>
      <c r="M12" s="19">
        <v>377.83699999999999</v>
      </c>
      <c r="N12" s="19">
        <v>390.01900000000001</v>
      </c>
      <c r="O12" s="19">
        <v>376.089</v>
      </c>
      <c r="P12" s="19">
        <v>372.14400000000001</v>
      </c>
      <c r="Q12" s="19">
        <v>340.83800000000002</v>
      </c>
      <c r="R12" s="19">
        <v>319.601</v>
      </c>
      <c r="S12" s="19">
        <v>341.84800000000001</v>
      </c>
      <c r="T12" s="19">
        <v>334.58</v>
      </c>
      <c r="U12" s="19">
        <v>344.47300000000001</v>
      </c>
      <c r="V12" s="19">
        <v>317.24599999999998</v>
      </c>
      <c r="W12" s="19">
        <v>272.27600000000001</v>
      </c>
      <c r="X12" s="19">
        <v>223.173</v>
      </c>
      <c r="Y12" s="19">
        <v>231.852</v>
      </c>
      <c r="Z12" s="19">
        <v>303.88900000000001</v>
      </c>
      <c r="AA12" s="19">
        <v>324.52499999999998</v>
      </c>
      <c r="AB12" s="19">
        <v>361.66199999999998</v>
      </c>
      <c r="AC12" s="19">
        <v>367.02100000000002</v>
      </c>
      <c r="AD12" s="19">
        <v>365.14400000000001</v>
      </c>
      <c r="AE12" s="19">
        <v>347.45499999999998</v>
      </c>
      <c r="AF12" s="19">
        <v>350.14</v>
      </c>
      <c r="AG12" s="19">
        <v>375.62299999999999</v>
      </c>
      <c r="AH12" s="19">
        <v>407.52499999999998</v>
      </c>
      <c r="AI12" s="19">
        <v>408.09</v>
      </c>
      <c r="AJ12" s="19">
        <v>405.62400000000002</v>
      </c>
      <c r="AK12" s="19">
        <v>412.18900000000002</v>
      </c>
      <c r="AL12" s="19">
        <v>431.35199999999998</v>
      </c>
      <c r="AM12" s="19">
        <v>468.08499999999998</v>
      </c>
      <c r="AN12" s="19">
        <v>486.87799999999999</v>
      </c>
      <c r="AO12" s="19">
        <v>488.08100000000002</v>
      </c>
      <c r="AP12" s="19">
        <v>466.88099999999997</v>
      </c>
      <c r="AQ12" s="19">
        <v>463.59</v>
      </c>
      <c r="AR12" s="19">
        <v>465.76799999999997</v>
      </c>
      <c r="AS12" s="19">
        <v>482.495</v>
      </c>
      <c r="AT12" s="19">
        <v>488.00900000000001</v>
      </c>
      <c r="AU12" s="19">
        <v>501.78100000000001</v>
      </c>
      <c r="AV12" s="19">
        <v>510.358</v>
      </c>
      <c r="AW12" s="19">
        <v>516.697</v>
      </c>
      <c r="AX12" s="19">
        <v>459.63299999999998</v>
      </c>
      <c r="AY12" s="19">
        <v>445.59699999999998</v>
      </c>
      <c r="AZ12" s="19">
        <v>424.83199999999999</v>
      </c>
      <c r="BA12" s="19">
        <v>405.75599999999997</v>
      </c>
      <c r="BB12" s="19">
        <v>441.32900000000001</v>
      </c>
      <c r="BC12" s="19">
        <v>453.61</v>
      </c>
      <c r="BD12" s="19">
        <v>510.29500000000002</v>
      </c>
      <c r="BE12" s="19">
        <v>514.05799999999999</v>
      </c>
      <c r="BF12" s="19">
        <v>492.565</v>
      </c>
      <c r="BG12" s="19">
        <v>465.62200000000001</v>
      </c>
      <c r="BH12" s="19">
        <v>449.77800000000002</v>
      </c>
      <c r="BI12" s="19">
        <v>401.851</v>
      </c>
      <c r="BJ12" s="19">
        <v>368.84800000000001</v>
      </c>
      <c r="BK12" s="19">
        <v>453.762</v>
      </c>
      <c r="BL12" s="19">
        <v>537.59100000000001</v>
      </c>
      <c r="BM12" s="19">
        <v>570.44100000000003</v>
      </c>
      <c r="BN12" s="19">
        <v>620.577</v>
      </c>
      <c r="BO12" s="19">
        <v>610.89700000000005</v>
      </c>
      <c r="BP12" s="19">
        <v>599.81399999999996</v>
      </c>
      <c r="BQ12" s="19">
        <v>584.72699999999998</v>
      </c>
      <c r="BR12" s="19">
        <v>576.029</v>
      </c>
      <c r="BS12" s="19">
        <v>576.53499999999997</v>
      </c>
      <c r="BT12" s="19">
        <v>532.74699999999996</v>
      </c>
      <c r="BU12" s="19">
        <v>494.03</v>
      </c>
      <c r="BV12" s="19">
        <v>494.80200000000002</v>
      </c>
      <c r="BW12" s="19">
        <v>639.85599999999999</v>
      </c>
      <c r="BX12" s="19">
        <v>696.41200000000003</v>
      </c>
      <c r="BY12" s="19">
        <v>654.68499999999995</v>
      </c>
      <c r="BZ12" s="19">
        <v>776.88599999999997</v>
      </c>
      <c r="CA12" s="19">
        <v>793.13</v>
      </c>
      <c r="CB12" s="19">
        <v>687.26199999999994</v>
      </c>
      <c r="CC12" s="19">
        <v>576.53399999999999</v>
      </c>
      <c r="CD12" s="19">
        <v>472.28899999999999</v>
      </c>
      <c r="CE12" s="19">
        <v>435.19600000000003</v>
      </c>
      <c r="CF12" s="19">
        <v>332.03199999999998</v>
      </c>
      <c r="CG12" s="19">
        <v>309.30700000000002</v>
      </c>
      <c r="CH12" s="19">
        <v>335.59800000000001</v>
      </c>
      <c r="CI12" s="19">
        <v>264.41899999999998</v>
      </c>
      <c r="CJ12" s="19">
        <v>229.94499999999999</v>
      </c>
      <c r="CK12" s="19">
        <v>206.453</v>
      </c>
      <c r="CL12" s="19">
        <v>215.80799999999999</v>
      </c>
      <c r="CM12" s="19">
        <v>256.31299999999999</v>
      </c>
      <c r="CN12" s="19">
        <v>255.744</v>
      </c>
      <c r="CO12" s="19">
        <v>214.053</v>
      </c>
      <c r="CP12" s="19">
        <v>188.11</v>
      </c>
      <c r="CQ12" s="19">
        <v>179.8</v>
      </c>
      <c r="CR12" s="19">
        <v>171.327</v>
      </c>
      <c r="CS12" s="19">
        <v>148.172</v>
      </c>
      <c r="CT12" s="19">
        <v>148.459</v>
      </c>
      <c r="CU12" s="19">
        <v>151.50200000000001</v>
      </c>
      <c r="CV12" s="19">
        <v>152.50299999999999</v>
      </c>
      <c r="CW12" s="19">
        <v>150.577</v>
      </c>
      <c r="CX12" s="19">
        <v>150.511</v>
      </c>
      <c r="CY12" s="19">
        <v>150.46100000000001</v>
      </c>
      <c r="CZ12" s="19">
        <v>150.06700000000001</v>
      </c>
      <c r="DA12" s="19">
        <v>151.68299999999999</v>
      </c>
      <c r="DB12" s="19">
        <v>152.91499999999999</v>
      </c>
      <c r="DC12" s="19">
        <v>149.29400000000001</v>
      </c>
      <c r="DD12" s="19">
        <v>146.37100000000001</v>
      </c>
      <c r="DE12" s="19">
        <v>150.98699999999999</v>
      </c>
      <c r="DF12" s="19">
        <v>158.32</v>
      </c>
      <c r="DG12" s="19">
        <v>169.57599999999999</v>
      </c>
      <c r="DH12" s="19">
        <v>166.65899999999999</v>
      </c>
      <c r="DI12" s="19">
        <v>165.09</v>
      </c>
      <c r="DJ12" s="19">
        <v>160.87799999999999</v>
      </c>
      <c r="DK12" s="19">
        <v>162.255</v>
      </c>
      <c r="DL12" s="19">
        <v>164.73099999999999</v>
      </c>
      <c r="DM12" s="19">
        <v>151.529</v>
      </c>
      <c r="DN12" s="19">
        <v>148.56</v>
      </c>
      <c r="DO12" s="19">
        <v>144.86500000000001</v>
      </c>
      <c r="DP12" s="19">
        <v>143.97399999999999</v>
      </c>
      <c r="DQ12" s="19">
        <v>143.04499999999999</v>
      </c>
      <c r="DR12" s="19">
        <v>146.31100000000001</v>
      </c>
      <c r="DS12" s="19">
        <v>154.059</v>
      </c>
      <c r="DT12" s="19">
        <v>160.93799999999999</v>
      </c>
      <c r="DU12" s="19">
        <v>160.81899999999999</v>
      </c>
      <c r="DV12" s="19">
        <v>160.68799999999999</v>
      </c>
      <c r="DW12" s="19">
        <v>163.30699999999999</v>
      </c>
      <c r="DX12" s="19">
        <v>165.50800000000001</v>
      </c>
      <c r="DY12" s="19">
        <v>172.667</v>
      </c>
      <c r="DZ12" s="19">
        <v>168.56299999999999</v>
      </c>
      <c r="EA12" s="19">
        <v>165.13800000000001</v>
      </c>
      <c r="EB12" s="19">
        <v>161.77000000000001</v>
      </c>
      <c r="EC12" s="19">
        <v>156.32</v>
      </c>
      <c r="ED12" s="19">
        <v>154.74700000000001</v>
      </c>
      <c r="EE12" s="19">
        <v>154.67500000000001</v>
      </c>
      <c r="EF12" s="19">
        <v>157.33000000000001</v>
      </c>
      <c r="EG12" s="19">
        <v>157.22200000000001</v>
      </c>
      <c r="EH12" s="19">
        <v>159.02199999999999</v>
      </c>
      <c r="EI12" s="19">
        <v>159.221</v>
      </c>
      <c r="EJ12" s="19">
        <v>160.05000000000001</v>
      </c>
      <c r="EK12" s="19">
        <v>162.64599999999999</v>
      </c>
      <c r="EL12" s="19">
        <v>164.17099999999999</v>
      </c>
      <c r="EM12" s="19">
        <v>164.32900000000001</v>
      </c>
      <c r="EN12" s="19">
        <v>164.06100000000001</v>
      </c>
      <c r="EO12" s="19">
        <v>168.62899999999999</v>
      </c>
      <c r="EP12" s="19">
        <v>167.81</v>
      </c>
      <c r="EQ12" s="19">
        <v>166.15600000000001</v>
      </c>
      <c r="ER12" s="19">
        <v>167.471</v>
      </c>
      <c r="ES12" s="19">
        <v>177.73699999999999</v>
      </c>
      <c r="ET12" s="19">
        <v>182.69399999999999</v>
      </c>
      <c r="EU12" s="19">
        <v>192.10900000000001</v>
      </c>
      <c r="EV12" s="19">
        <v>192.1</v>
      </c>
      <c r="EW12" s="19">
        <v>184.654</v>
      </c>
      <c r="EX12" s="19">
        <v>185.61799999999999</v>
      </c>
      <c r="EY12" s="19">
        <v>185.91</v>
      </c>
      <c r="EZ12" s="19">
        <v>183.928</v>
      </c>
      <c r="FA12" s="19">
        <v>181.93199999999999</v>
      </c>
      <c r="FB12" s="19">
        <v>187.904</v>
      </c>
      <c r="FC12" s="19">
        <v>199.46299999999999</v>
      </c>
      <c r="FD12" s="19">
        <v>203.226</v>
      </c>
      <c r="FE12" s="19">
        <v>202.47399999999999</v>
      </c>
      <c r="FF12" s="19">
        <v>195.751</v>
      </c>
      <c r="FG12" s="19">
        <v>193.869</v>
      </c>
      <c r="FH12" s="19">
        <v>194.16800000000001</v>
      </c>
      <c r="FI12" s="19">
        <v>194.982</v>
      </c>
      <c r="FJ12" s="19">
        <v>193.41499999999999</v>
      </c>
      <c r="FK12" s="19">
        <v>187.166</v>
      </c>
      <c r="FL12" s="19">
        <v>189.27699999999999</v>
      </c>
      <c r="FM12" s="19">
        <v>183.54599999999999</v>
      </c>
      <c r="FN12" s="19">
        <v>175.69800000000001</v>
      </c>
      <c r="FO12" s="19">
        <v>170.47200000000001</v>
      </c>
      <c r="FP12" s="19">
        <v>166.839</v>
      </c>
      <c r="FQ12" s="19">
        <v>177.35300000000001</v>
      </c>
      <c r="FR12" s="19">
        <v>191.31700000000001</v>
      </c>
      <c r="FS12" s="19">
        <v>195.61500000000001</v>
      </c>
      <c r="FT12" s="19">
        <v>192.91200000000001</v>
      </c>
      <c r="FU12" s="19">
        <v>180.16399999999999</v>
      </c>
      <c r="FV12" s="19">
        <v>174.57300000000001</v>
      </c>
      <c r="FW12" s="19">
        <v>175.71199999999999</v>
      </c>
      <c r="FX12" s="19">
        <v>179.21600000000001</v>
      </c>
      <c r="FY12" s="19">
        <v>181.405</v>
      </c>
      <c r="FZ12" s="19">
        <v>181.68700000000001</v>
      </c>
      <c r="GA12" s="19">
        <v>186.70599999999999</v>
      </c>
      <c r="GB12" s="19">
        <v>193.333</v>
      </c>
      <c r="GC12" s="19">
        <v>194.595</v>
      </c>
      <c r="GD12" s="19">
        <v>201.56899999999999</v>
      </c>
      <c r="GE12" s="19">
        <v>207.001</v>
      </c>
      <c r="GF12" s="19">
        <v>210.95500000000001</v>
      </c>
      <c r="GG12" s="19">
        <v>211.74</v>
      </c>
      <c r="GH12" s="19">
        <v>220.214</v>
      </c>
      <c r="GI12" s="19">
        <v>223.601</v>
      </c>
      <c r="GJ12" s="19">
        <v>222.83600000000001</v>
      </c>
      <c r="GK12" s="19">
        <v>216.65100000000001</v>
      </c>
      <c r="GL12" s="19">
        <v>215.364</v>
      </c>
      <c r="GM12" s="19">
        <v>216.44</v>
      </c>
      <c r="GN12" s="19">
        <v>211.74700000000001</v>
      </c>
      <c r="GO12" s="19">
        <v>200.798</v>
      </c>
      <c r="GP12" s="19">
        <v>205.15899999999999</v>
      </c>
      <c r="GQ12" s="19">
        <v>206.69</v>
      </c>
      <c r="GR12" s="19">
        <v>209.72499999999999</v>
      </c>
      <c r="GS12" s="19">
        <v>215.66900000000001</v>
      </c>
      <c r="GT12" s="19">
        <v>211.214</v>
      </c>
      <c r="GU12" s="19">
        <v>212.87299999999999</v>
      </c>
      <c r="GV12" s="19">
        <v>210.62799999999999</v>
      </c>
      <c r="GW12" s="19">
        <v>221.48599999999999</v>
      </c>
      <c r="GX12" s="19">
        <v>220.40799999999999</v>
      </c>
      <c r="GY12" s="19">
        <v>209.93</v>
      </c>
      <c r="GZ12" s="19">
        <v>202.24199999999999</v>
      </c>
      <c r="HA12" s="19">
        <v>197.99600000000001</v>
      </c>
      <c r="HB12" s="19">
        <v>195.917</v>
      </c>
      <c r="HC12" s="19">
        <v>238.649</v>
      </c>
      <c r="HD12" s="19">
        <v>231.02</v>
      </c>
      <c r="HE12" s="19">
        <v>221.881</v>
      </c>
      <c r="HF12" s="19">
        <v>219.06399999999999</v>
      </c>
      <c r="HG12" s="19">
        <v>214.64</v>
      </c>
      <c r="HH12" s="19">
        <v>222.55099999999999</v>
      </c>
      <c r="HI12" s="19">
        <v>223.94800000000001</v>
      </c>
      <c r="HJ12" s="19">
        <v>220.179</v>
      </c>
      <c r="HK12" s="19">
        <v>218.946</v>
      </c>
      <c r="HL12" s="19">
        <v>221.36099999999999</v>
      </c>
      <c r="HM12" s="19">
        <v>223.26400000000001</v>
      </c>
      <c r="HN12" s="19">
        <v>218.18100000000001</v>
      </c>
      <c r="HO12" s="19">
        <v>217.869</v>
      </c>
      <c r="HP12" s="19">
        <v>216.459</v>
      </c>
      <c r="HQ12" s="19">
        <v>214.72</v>
      </c>
      <c r="HR12" s="19">
        <v>226.61</v>
      </c>
      <c r="HS12" s="19">
        <v>239.328</v>
      </c>
      <c r="HT12" s="19">
        <v>249.33</v>
      </c>
      <c r="HU12" s="19">
        <v>266.09699999999998</v>
      </c>
      <c r="HV12" s="19">
        <v>272.387</v>
      </c>
      <c r="HW12" s="19">
        <v>249.893</v>
      </c>
      <c r="HX12" s="19">
        <v>242.82400000000001</v>
      </c>
      <c r="HY12" s="19">
        <v>237.17</v>
      </c>
      <c r="HZ12" s="19">
        <v>241.143</v>
      </c>
      <c r="IA12" s="19">
        <v>242.82499999999999</v>
      </c>
      <c r="IB12" s="19">
        <v>251.28299999999999</v>
      </c>
      <c r="IC12" s="19">
        <v>260.73500000000001</v>
      </c>
      <c r="ID12" s="19">
        <v>277.97699999999998</v>
      </c>
      <c r="IE12" s="19">
        <v>260.84199999999998</v>
      </c>
      <c r="IF12" s="19">
        <v>239.28</v>
      </c>
      <c r="IG12" s="19">
        <v>237.756</v>
      </c>
      <c r="IH12" s="19">
        <v>236.93600000000001</v>
      </c>
      <c r="II12" s="19">
        <v>209.148</v>
      </c>
      <c r="IJ12" s="19">
        <v>208.45</v>
      </c>
      <c r="IK12" s="19">
        <v>205.03399999999999</v>
      </c>
      <c r="IL12" s="19">
        <v>225.08500000000001</v>
      </c>
      <c r="IM12" s="19">
        <v>240.94200000000001</v>
      </c>
      <c r="IN12" s="19">
        <v>251.24600000000001</v>
      </c>
      <c r="IO12" s="19">
        <v>250.23099999999999</v>
      </c>
      <c r="IP12" s="19">
        <v>253.292</v>
      </c>
      <c r="IQ12" s="19">
        <v>233.386</v>
      </c>
      <c r="IR12" s="19">
        <v>218.26300000000001</v>
      </c>
      <c r="IS12" s="19">
        <v>219.39599999999999</v>
      </c>
      <c r="IT12" s="19">
        <v>219.77500000000001</v>
      </c>
      <c r="IU12" s="19">
        <v>221.47800000000001</v>
      </c>
      <c r="IV12" s="19">
        <v>233.62200000000001</v>
      </c>
      <c r="IW12" s="19">
        <v>244.05799999999999</v>
      </c>
      <c r="IX12" s="19">
        <v>237.41900000000001</v>
      </c>
      <c r="IY12" s="19">
        <v>224.505</v>
      </c>
      <c r="IZ12" s="19">
        <v>222.846</v>
      </c>
      <c r="JA12" s="19">
        <v>230.71899999999999</v>
      </c>
      <c r="JB12" s="19">
        <v>236.399</v>
      </c>
      <c r="JC12" s="19">
        <v>234.863</v>
      </c>
      <c r="JD12" s="19">
        <v>250.86600000000001</v>
      </c>
      <c r="JE12" s="19">
        <v>260.483</v>
      </c>
      <c r="JF12" s="19">
        <v>262.37599999999998</v>
      </c>
      <c r="JG12" s="19">
        <v>261.12200000000001</v>
      </c>
      <c r="JH12" s="19">
        <v>253.523</v>
      </c>
      <c r="JI12" s="19">
        <v>245.185</v>
      </c>
      <c r="JJ12" s="19">
        <v>236.14</v>
      </c>
      <c r="JK12" s="19">
        <v>242.31</v>
      </c>
      <c r="JL12" s="19">
        <v>263.26299999999998</v>
      </c>
      <c r="JM12" s="19">
        <v>283.87</v>
      </c>
      <c r="JN12" s="19">
        <v>283.86599999999999</v>
      </c>
      <c r="JO12" s="19">
        <v>282.11599999999999</v>
      </c>
      <c r="JP12" s="19">
        <v>283.00200000000001</v>
      </c>
      <c r="JQ12" s="19">
        <v>267.79899999999998</v>
      </c>
      <c r="JR12" s="19">
        <v>280.20800000000003</v>
      </c>
      <c r="JS12" s="19">
        <v>288.56599999999997</v>
      </c>
      <c r="JT12" s="19">
        <v>288.45499999999998</v>
      </c>
      <c r="JU12" s="19">
        <v>296.33699999999999</v>
      </c>
      <c r="JV12" s="19">
        <v>309.09699999999998</v>
      </c>
      <c r="JW12" s="19">
        <v>325.57799999999997</v>
      </c>
      <c r="JX12" s="19">
        <v>321.51299999999998</v>
      </c>
      <c r="JY12" s="19">
        <v>313.82299999999998</v>
      </c>
      <c r="JZ12" s="19">
        <v>317.45999999999998</v>
      </c>
      <c r="KA12" s="19">
        <v>310.31900000000002</v>
      </c>
      <c r="KB12" s="19">
        <v>318.31900000000002</v>
      </c>
      <c r="KC12" s="19">
        <v>316.52100000000002</v>
      </c>
      <c r="KD12" s="19">
        <v>317.70400000000001</v>
      </c>
      <c r="KE12" s="19">
        <v>298.40600000000001</v>
      </c>
      <c r="KF12" s="19">
        <v>283.209</v>
      </c>
      <c r="KG12" s="19">
        <v>276.988</v>
      </c>
      <c r="KH12" s="19">
        <v>275.07600000000002</v>
      </c>
      <c r="KI12" s="19">
        <v>271.99700000000001</v>
      </c>
      <c r="KJ12" s="19">
        <v>283.09800000000001</v>
      </c>
      <c r="KK12" s="19">
        <v>291.46800000000002</v>
      </c>
      <c r="KL12" s="19">
        <v>295.79300000000001</v>
      </c>
      <c r="KM12" s="19">
        <v>285.92500000000001</v>
      </c>
      <c r="KN12" s="19">
        <v>298.55399999999997</v>
      </c>
      <c r="KO12" s="19">
        <v>290.42099999999999</v>
      </c>
      <c r="KP12" s="19">
        <v>277.5</v>
      </c>
      <c r="KQ12" s="19">
        <v>259.40300000000002</v>
      </c>
      <c r="KR12" s="19">
        <v>258.54599999999999</v>
      </c>
      <c r="KS12" s="19">
        <v>258.38400000000001</v>
      </c>
      <c r="KT12" s="19">
        <v>273.54399999999998</v>
      </c>
      <c r="KU12" s="19">
        <v>274.976</v>
      </c>
      <c r="KV12" s="19">
        <v>277.78300000000002</v>
      </c>
      <c r="KW12" s="19">
        <v>273.45100000000002</v>
      </c>
      <c r="KX12" s="19">
        <v>266.83100000000002</v>
      </c>
      <c r="KY12" s="19">
        <v>269.85000000000002</v>
      </c>
      <c r="KZ12" s="19">
        <v>270.411</v>
      </c>
      <c r="LA12" s="19">
        <v>267.68200000000002</v>
      </c>
      <c r="LB12" s="19">
        <v>262.00099999999998</v>
      </c>
      <c r="LC12" s="19">
        <v>262.93299999999999</v>
      </c>
      <c r="LD12" s="19">
        <v>271.37700000000001</v>
      </c>
      <c r="LE12" s="19">
        <v>289.54899999999998</v>
      </c>
      <c r="LF12" s="19">
        <v>316.21100000000001</v>
      </c>
      <c r="LG12" s="19">
        <v>300.173</v>
      </c>
      <c r="LH12" s="19">
        <v>300.31700000000001</v>
      </c>
      <c r="LI12" s="19">
        <v>286.839</v>
      </c>
      <c r="LJ12" s="19">
        <v>284.76799999999997</v>
      </c>
      <c r="LK12" s="19">
        <v>277.32400000000001</v>
      </c>
      <c r="LL12" s="19">
        <v>281.61200000000002</v>
      </c>
      <c r="LM12" s="19">
        <v>275.471</v>
      </c>
      <c r="LN12" s="19">
        <v>291.81</v>
      </c>
      <c r="LO12" s="19">
        <v>295.721</v>
      </c>
      <c r="LP12" s="19">
        <v>297.41000000000003</v>
      </c>
      <c r="LQ12" s="19">
        <v>301.99700000000001</v>
      </c>
      <c r="LR12" s="19">
        <v>313.149</v>
      </c>
      <c r="LS12" s="19">
        <v>302.75900000000001</v>
      </c>
      <c r="LT12" s="19">
        <v>299.577</v>
      </c>
      <c r="LU12" s="19">
        <v>292.53500000000003</v>
      </c>
      <c r="LV12" s="19">
        <v>269.983</v>
      </c>
      <c r="LW12" s="19">
        <v>275.02600000000001</v>
      </c>
      <c r="LX12" s="19">
        <v>281.62099999999998</v>
      </c>
      <c r="LY12" s="19">
        <v>269.44499999999999</v>
      </c>
      <c r="LZ12" s="19">
        <v>286.25700000000001</v>
      </c>
      <c r="MA12" s="19">
        <v>310.23399999999998</v>
      </c>
      <c r="MB12" s="19">
        <v>327.56099999999998</v>
      </c>
      <c r="MC12" s="19">
        <v>333.89499999999998</v>
      </c>
      <c r="MD12" s="19">
        <v>330.47699999999998</v>
      </c>
      <c r="ME12" s="19">
        <v>321.75</v>
      </c>
      <c r="MF12" s="19">
        <v>315.14</v>
      </c>
      <c r="MG12" s="19">
        <v>314.77499999999998</v>
      </c>
      <c r="MH12" s="19">
        <v>316.09699999999998</v>
      </c>
      <c r="MI12" s="19">
        <v>311.71699999999998</v>
      </c>
      <c r="MJ12" s="19">
        <v>317.94</v>
      </c>
      <c r="MK12" s="19">
        <v>330.27800000000002</v>
      </c>
      <c r="ML12" s="19">
        <v>345.67200000000003</v>
      </c>
      <c r="MM12" s="19">
        <v>361.762</v>
      </c>
      <c r="MN12" s="19">
        <v>358.35599999999999</v>
      </c>
      <c r="MO12" s="19">
        <v>347.51299999999998</v>
      </c>
      <c r="MP12" s="19">
        <v>345.95499999999998</v>
      </c>
      <c r="MQ12" s="19">
        <v>346.32400000000001</v>
      </c>
      <c r="MR12" s="19">
        <v>350.40199999999999</v>
      </c>
      <c r="MS12" s="19">
        <v>333.38900000000001</v>
      </c>
      <c r="MT12" s="19">
        <v>331.37900000000002</v>
      </c>
      <c r="MU12" s="19">
        <v>340.47399999999999</v>
      </c>
      <c r="MV12" s="19">
        <v>364.09500000000003</v>
      </c>
      <c r="MW12" s="19">
        <v>369.428</v>
      </c>
      <c r="MX12" s="19">
        <v>346.57400000000001</v>
      </c>
      <c r="MY12" s="19">
        <v>324.24200000000002</v>
      </c>
      <c r="MZ12" s="19">
        <v>324.66500000000002</v>
      </c>
      <c r="NA12" s="19">
        <v>335.78199999999998</v>
      </c>
      <c r="NB12" s="19">
        <v>335.38400000000001</v>
      </c>
      <c r="NC12" s="19">
        <v>340.346</v>
      </c>
      <c r="ND12" s="19">
        <v>356.048</v>
      </c>
      <c r="NE12" s="19">
        <v>358.75900000000001</v>
      </c>
      <c r="NF12" s="19">
        <v>356.04199999999997</v>
      </c>
      <c r="NG12" s="19">
        <v>354.12799999999999</v>
      </c>
      <c r="NH12" s="19">
        <v>361.387</v>
      </c>
      <c r="NI12" s="19">
        <v>360.75599999999997</v>
      </c>
      <c r="NJ12" s="19">
        <v>356.79599999999999</v>
      </c>
      <c r="NK12" s="19">
        <v>349.12700000000001</v>
      </c>
      <c r="NL12" s="19">
        <v>353.33699999999999</v>
      </c>
      <c r="NM12" s="19">
        <v>369.60500000000002</v>
      </c>
      <c r="NN12" s="19">
        <v>365.15300000000002</v>
      </c>
      <c r="NO12" s="19">
        <v>384.08100000000002</v>
      </c>
      <c r="NP12" s="19">
        <v>385.77</v>
      </c>
      <c r="NQ12" s="19">
        <v>372.084</v>
      </c>
      <c r="NR12" s="19">
        <v>386.14699999999999</v>
      </c>
      <c r="NS12" s="19">
        <v>381.56</v>
      </c>
      <c r="NT12" s="19">
        <v>425.19900000000001</v>
      </c>
      <c r="NU12" s="19">
        <v>441.91800000000001</v>
      </c>
      <c r="NV12" s="19">
        <v>448.983</v>
      </c>
      <c r="NW12" s="19">
        <v>451.25599999999997</v>
      </c>
      <c r="NX12" s="19">
        <v>428.76100000000002</v>
      </c>
      <c r="NY12" s="19">
        <v>414.13099999999997</v>
      </c>
      <c r="NZ12" s="19">
        <v>410.80799999999999</v>
      </c>
      <c r="OA12" s="19">
        <v>409.89400000000001</v>
      </c>
      <c r="OB12" s="19">
        <v>404.59100000000001</v>
      </c>
      <c r="OC12" s="19">
        <v>404.54899999999998</v>
      </c>
      <c r="OD12" s="19">
        <v>399.577</v>
      </c>
      <c r="OE12" s="19">
        <v>391.85</v>
      </c>
      <c r="OF12" s="19">
        <v>389.37599999999998</v>
      </c>
      <c r="OG12" s="19">
        <v>384.34399999999999</v>
      </c>
      <c r="OH12" s="19">
        <v>382.66300000000001</v>
      </c>
      <c r="OI12" s="19">
        <v>382.964</v>
      </c>
      <c r="OJ12" s="19">
        <v>403.25400000000002</v>
      </c>
      <c r="OK12" s="19">
        <v>423.69400000000002</v>
      </c>
      <c r="OL12" s="19">
        <v>428.31299999999999</v>
      </c>
      <c r="OM12" s="19">
        <v>422.07100000000003</v>
      </c>
      <c r="ON12" s="19">
        <v>421.38200000000001</v>
      </c>
      <c r="OO12" s="19">
        <v>411.45</v>
      </c>
      <c r="OP12" s="19">
        <v>401.18200000000002</v>
      </c>
      <c r="OQ12" s="19">
        <v>378.78300000000002</v>
      </c>
      <c r="OR12" s="19">
        <v>394.774</v>
      </c>
      <c r="OS12" s="19">
        <v>383.00200000000001</v>
      </c>
      <c r="OT12" s="19">
        <v>373.61799999999999</v>
      </c>
      <c r="OU12" s="19">
        <v>365.16199999999998</v>
      </c>
      <c r="OV12" s="19">
        <v>359.214</v>
      </c>
      <c r="OW12" s="19">
        <v>362.96800000000002</v>
      </c>
      <c r="OX12" s="19">
        <v>360.06900000000002</v>
      </c>
      <c r="OY12" s="19">
        <v>358.15699999999998</v>
      </c>
      <c r="OZ12" s="19">
        <v>369.05799999999999</v>
      </c>
      <c r="PA12" s="19">
        <v>347.363</v>
      </c>
      <c r="PB12" s="19">
        <v>337.85899999999998</v>
      </c>
      <c r="PC12" s="19">
        <v>335.63200000000001</v>
      </c>
      <c r="PD12" s="19">
        <v>323.68700000000001</v>
      </c>
      <c r="PE12" s="19">
        <v>319.53300000000002</v>
      </c>
      <c r="PF12" s="19">
        <v>317.54599999999999</v>
      </c>
      <c r="PG12" s="19">
        <v>296.57799999999997</v>
      </c>
      <c r="PH12" s="19">
        <v>281.41300000000001</v>
      </c>
      <c r="PI12" s="19">
        <v>280.10199999999998</v>
      </c>
      <c r="PJ12" s="19">
        <v>285.78100000000001</v>
      </c>
      <c r="PK12" s="19">
        <v>283.47899999999998</v>
      </c>
      <c r="PL12" s="19">
        <v>280.935</v>
      </c>
      <c r="PM12" s="19">
        <v>284.524</v>
      </c>
      <c r="PN12" s="19">
        <v>296.76600000000002</v>
      </c>
      <c r="PO12" s="19">
        <v>301.21899999999999</v>
      </c>
      <c r="PP12" s="19">
        <v>315.25299999999999</v>
      </c>
      <c r="PQ12" s="19">
        <v>342.52499999999998</v>
      </c>
      <c r="PR12" s="19">
        <v>327.399</v>
      </c>
      <c r="PS12" s="19">
        <v>322.404</v>
      </c>
      <c r="PT12" s="19">
        <v>307.661</v>
      </c>
      <c r="PU12" s="19">
        <v>298.60399999999998</v>
      </c>
      <c r="PV12" s="19">
        <v>302.85399999999998</v>
      </c>
      <c r="PW12" s="19">
        <v>290.08</v>
      </c>
      <c r="PX12" s="19">
        <v>285.21499999999997</v>
      </c>
      <c r="PY12" s="19">
        <v>284.20800000000003</v>
      </c>
      <c r="PZ12" s="19">
        <v>276.86099999999999</v>
      </c>
      <c r="QA12" s="19">
        <v>274.26799999999997</v>
      </c>
      <c r="QB12" s="19">
        <v>272.42599999999999</v>
      </c>
      <c r="QC12" s="19">
        <v>259.80099999999999</v>
      </c>
      <c r="QD12" s="19">
        <v>258.29399999999998</v>
      </c>
      <c r="QE12" s="19">
        <v>255.46600000000001</v>
      </c>
      <c r="QF12" s="19">
        <v>249.31399999999999</v>
      </c>
      <c r="QG12" s="19">
        <v>247.20500000000001</v>
      </c>
      <c r="QH12" s="19">
        <v>248.483</v>
      </c>
      <c r="QI12" s="19">
        <v>251.14</v>
      </c>
      <c r="QJ12" s="19">
        <v>248.934</v>
      </c>
      <c r="QK12" s="19">
        <v>250.56299999999999</v>
      </c>
      <c r="QL12" s="19">
        <v>243.69900000000001</v>
      </c>
      <c r="QM12" s="19">
        <v>244.73099999999999</v>
      </c>
      <c r="QN12" s="19">
        <v>250.55500000000001</v>
      </c>
      <c r="QO12" s="19">
        <v>244.78200000000001</v>
      </c>
      <c r="QP12" s="19">
        <v>238.03100000000001</v>
      </c>
      <c r="QQ12" s="19">
        <v>236.17</v>
      </c>
      <c r="QR12" s="19">
        <v>234.34899999999999</v>
      </c>
      <c r="QS12" s="19">
        <v>233.929</v>
      </c>
      <c r="QT12" s="19">
        <v>234.46</v>
      </c>
      <c r="QU12" s="19">
        <v>234.31800000000001</v>
      </c>
      <c r="QV12" s="19">
        <v>241.21100000000001</v>
      </c>
      <c r="QW12" s="19">
        <v>243.184</v>
      </c>
      <c r="QX12" s="19">
        <v>238.03200000000001</v>
      </c>
      <c r="QY12" s="19">
        <v>241.56800000000001</v>
      </c>
      <c r="QZ12" s="19">
        <v>253.887</v>
      </c>
      <c r="RA12" s="19">
        <v>267.86500000000001</v>
      </c>
      <c r="RB12" s="19">
        <v>270.41399999999999</v>
      </c>
      <c r="RC12" s="19">
        <v>274.238</v>
      </c>
      <c r="RD12" s="19">
        <v>276.57100000000003</v>
      </c>
      <c r="RE12" s="19">
        <v>274.13799999999998</v>
      </c>
      <c r="RF12" s="19">
        <v>270.71199999999999</v>
      </c>
      <c r="RG12" s="19">
        <v>265.88400000000001</v>
      </c>
      <c r="RH12" s="19">
        <v>267.01799999999997</v>
      </c>
      <c r="RI12" s="19">
        <v>267.93099999999998</v>
      </c>
      <c r="RJ12" s="19">
        <v>270.67599999999999</v>
      </c>
      <c r="RK12" s="19">
        <v>269.49700000000001</v>
      </c>
      <c r="RL12" s="19">
        <v>265.78100000000001</v>
      </c>
      <c r="RM12" s="19">
        <v>268.76400000000001</v>
      </c>
      <c r="RN12" s="19">
        <v>276.11900000000003</v>
      </c>
      <c r="RO12" s="19">
        <v>275.87900000000002</v>
      </c>
      <c r="RP12" s="19">
        <v>276.11</v>
      </c>
      <c r="RQ12" s="19">
        <v>274.286</v>
      </c>
      <c r="RR12" s="19">
        <v>269.40199999999999</v>
      </c>
      <c r="RS12" s="19">
        <v>270.57299999999998</v>
      </c>
      <c r="RT12" s="19">
        <v>264.81799999999998</v>
      </c>
      <c r="RU12" s="19">
        <v>255.857</v>
      </c>
      <c r="RV12" s="19">
        <v>252.75700000000001</v>
      </c>
      <c r="RW12" s="19">
        <v>250.143</v>
      </c>
      <c r="RX12" s="19">
        <v>253.00299999999999</v>
      </c>
      <c r="RY12" s="19">
        <v>251.05699999999999</v>
      </c>
      <c r="RZ12" s="19">
        <v>244.96299999999999</v>
      </c>
      <c r="SA12" s="19">
        <v>239.67699999999999</v>
      </c>
      <c r="SB12" s="19">
        <v>242.173</v>
      </c>
      <c r="SC12" s="19">
        <v>245.86600000000001</v>
      </c>
      <c r="SD12" s="19">
        <v>243.791</v>
      </c>
      <c r="SE12" s="19">
        <v>243.46299999999999</v>
      </c>
      <c r="SF12" s="19">
        <v>259.75700000000001</v>
      </c>
      <c r="SG12" s="19">
        <v>261.07</v>
      </c>
      <c r="SH12" s="19">
        <v>261.90199999999999</v>
      </c>
      <c r="SI12" s="19">
        <v>262.43099999999998</v>
      </c>
      <c r="SJ12" s="19">
        <v>257.447</v>
      </c>
      <c r="SK12" s="19">
        <v>255.26499999999999</v>
      </c>
      <c r="SL12" s="19">
        <v>254.65799999999999</v>
      </c>
      <c r="SM12" s="19">
        <v>252.035</v>
      </c>
      <c r="SN12" s="19">
        <v>253.30099999999999</v>
      </c>
      <c r="SO12" s="19">
        <v>255.375</v>
      </c>
      <c r="SP12" s="19">
        <v>257.31299999999999</v>
      </c>
      <c r="SQ12" s="19">
        <v>245.303</v>
      </c>
      <c r="SR12" s="19">
        <v>251.40700000000001</v>
      </c>
      <c r="SS12" s="19">
        <v>257.46499999999997</v>
      </c>
      <c r="ST12" s="19">
        <v>265.59500000000003</v>
      </c>
      <c r="SU12" s="2">
        <v>285.50400000000002</v>
      </c>
      <c r="SV12" s="2">
        <v>296.73</v>
      </c>
    </row>
    <row r="13" spans="1:516" s="2" customFormat="1" x14ac:dyDescent="0.25">
      <c r="A13" s="2">
        <f t="shared" si="8"/>
        <v>8</v>
      </c>
      <c r="B13" s="15" t="s">
        <v>1094</v>
      </c>
      <c r="C13" s="2">
        <f ca="1">_xlfn.XMATCH(B13,tkrBbg!L:L)</f>
        <v>141</v>
      </c>
      <c r="D13" s="2" t="str" cm="1">
        <f t="array" aca="1" ref="D13" ca="1">INDEX(tkrBbg!E:E,C13)</f>
        <v>EK811633 Corp</v>
      </c>
      <c r="E13" s="18" cm="1">
        <f t="array" aca="1" ref="E13" ca="1">_xll.BDP(D13,E$5)*1</f>
        <v>44640</v>
      </c>
      <c r="F13" s="19">
        <f ca="1">_xll.BDH(D13,$B$3,"-2AY",,"Dates=H","Fill=C","Sort=R","Dir=H","cols=511;rows=1")</f>
        <v>376.38400000000001</v>
      </c>
      <c r="G13" s="19">
        <v>382.34399999999999</v>
      </c>
      <c r="H13" s="19">
        <v>385.90499999999997</v>
      </c>
      <c r="I13" s="19">
        <v>397.01</v>
      </c>
      <c r="J13" s="19">
        <v>399.197</v>
      </c>
      <c r="K13" s="19">
        <v>395.68700000000001</v>
      </c>
      <c r="L13" s="19">
        <v>379.03100000000001</v>
      </c>
      <c r="M13" s="19">
        <v>369.846</v>
      </c>
      <c r="N13" s="19">
        <v>379.78500000000003</v>
      </c>
      <c r="O13" s="19">
        <v>362.17899999999997</v>
      </c>
      <c r="P13" s="19">
        <v>359.54500000000002</v>
      </c>
      <c r="Q13" s="19">
        <v>325.702</v>
      </c>
      <c r="R13" s="19">
        <v>301.75200000000001</v>
      </c>
      <c r="S13" s="19">
        <v>328.64</v>
      </c>
      <c r="T13" s="19">
        <v>320.49799999999999</v>
      </c>
      <c r="U13" s="19">
        <v>339.983</v>
      </c>
      <c r="V13" s="19">
        <v>300.19600000000003</v>
      </c>
      <c r="W13" s="19">
        <v>259.541</v>
      </c>
      <c r="X13" s="19">
        <v>190.495</v>
      </c>
      <c r="Y13" s="19">
        <v>215.75700000000001</v>
      </c>
      <c r="Z13" s="19">
        <v>282.90199999999999</v>
      </c>
      <c r="AA13" s="19">
        <v>306.55900000000003</v>
      </c>
      <c r="AB13" s="19">
        <v>351.63200000000001</v>
      </c>
      <c r="AC13" s="19">
        <v>361.54899999999998</v>
      </c>
      <c r="AD13" s="19">
        <v>353.47800000000001</v>
      </c>
      <c r="AE13" s="19">
        <v>329.863</v>
      </c>
      <c r="AF13" s="19">
        <v>322.233</v>
      </c>
      <c r="AG13" s="19">
        <v>352.17</v>
      </c>
      <c r="AH13" s="19">
        <v>388.851</v>
      </c>
      <c r="AI13" s="19">
        <v>383.48599999999999</v>
      </c>
      <c r="AJ13" s="19">
        <v>376.81299999999999</v>
      </c>
      <c r="AK13" s="19">
        <v>386.44400000000002</v>
      </c>
      <c r="AL13" s="19">
        <v>407.66399999999999</v>
      </c>
      <c r="AM13" s="19">
        <v>459.40699999999998</v>
      </c>
      <c r="AN13" s="19">
        <v>485.39499999999998</v>
      </c>
      <c r="AO13" s="19">
        <v>485.49099999999999</v>
      </c>
      <c r="AP13" s="19">
        <v>462.404</v>
      </c>
      <c r="AQ13" s="19">
        <v>448.483</v>
      </c>
      <c r="AR13" s="19">
        <v>455.21600000000001</v>
      </c>
      <c r="AS13" s="19">
        <v>468.90800000000002</v>
      </c>
      <c r="AT13" s="19">
        <v>474.16899999999998</v>
      </c>
      <c r="AU13" s="19">
        <v>484.88600000000002</v>
      </c>
      <c r="AV13" s="19">
        <v>495.86799999999999</v>
      </c>
      <c r="AW13" s="19">
        <v>522.94000000000005</v>
      </c>
      <c r="AX13" s="19">
        <v>461.30399999999997</v>
      </c>
      <c r="AY13" s="19">
        <v>433.52</v>
      </c>
      <c r="AZ13" s="19">
        <v>410.86</v>
      </c>
      <c r="BA13" s="19">
        <v>387.54500000000002</v>
      </c>
      <c r="BB13" s="19">
        <v>417.08699999999999</v>
      </c>
      <c r="BC13" s="19">
        <v>439.56799999999998</v>
      </c>
      <c r="BD13" s="19">
        <v>520.66600000000005</v>
      </c>
      <c r="BE13" s="19">
        <v>518.64400000000001</v>
      </c>
      <c r="BF13" s="19">
        <v>485.65499999999997</v>
      </c>
      <c r="BG13" s="19">
        <v>455.45499999999998</v>
      </c>
      <c r="BH13" s="19">
        <v>440.26600000000002</v>
      </c>
      <c r="BI13" s="19">
        <v>376.41199999999998</v>
      </c>
      <c r="BJ13" s="19">
        <v>334.43</v>
      </c>
      <c r="BK13" s="19">
        <v>443.42</v>
      </c>
      <c r="BL13" s="19">
        <v>558.774</v>
      </c>
      <c r="BM13" s="19">
        <v>582.07399999999996</v>
      </c>
      <c r="BN13" s="19">
        <v>649.65599999999995</v>
      </c>
      <c r="BO13" s="19">
        <v>657.548</v>
      </c>
      <c r="BP13" s="19">
        <v>623.61400000000003</v>
      </c>
      <c r="BQ13" s="19">
        <v>595.245</v>
      </c>
      <c r="BR13" s="19">
        <v>587.14499999999998</v>
      </c>
      <c r="BS13" s="19">
        <v>584.76099999999997</v>
      </c>
      <c r="BT13" s="19">
        <v>507.536</v>
      </c>
      <c r="BU13" s="19">
        <v>475.59</v>
      </c>
      <c r="BV13" s="19">
        <v>467.49200000000002</v>
      </c>
      <c r="BW13" s="19">
        <v>648.56899999999996</v>
      </c>
      <c r="BX13" s="19">
        <v>719.15</v>
      </c>
      <c r="BY13" s="19">
        <v>677.79200000000003</v>
      </c>
      <c r="BZ13" s="19">
        <v>835.79100000000005</v>
      </c>
      <c r="CA13" s="19">
        <v>870.351</v>
      </c>
      <c r="CB13" s="19">
        <v>709.58799999999997</v>
      </c>
      <c r="CC13" s="19">
        <v>592.97400000000005</v>
      </c>
      <c r="CD13" s="19">
        <v>445.029</v>
      </c>
      <c r="CE13" s="19">
        <v>412.89400000000001</v>
      </c>
      <c r="CF13" s="19">
        <v>315.36</v>
      </c>
      <c r="CG13" s="19">
        <v>296.137</v>
      </c>
      <c r="CH13" s="19">
        <v>327.77699999999999</v>
      </c>
      <c r="CI13" s="19">
        <v>236.57</v>
      </c>
      <c r="CJ13" s="19">
        <v>202.76400000000001</v>
      </c>
      <c r="CK13" s="19">
        <v>184.791</v>
      </c>
      <c r="CL13" s="19">
        <v>197.88399999999999</v>
      </c>
      <c r="CM13" s="19">
        <v>245.399</v>
      </c>
      <c r="CN13" s="19">
        <v>249.226</v>
      </c>
      <c r="CO13" s="19">
        <v>207.26</v>
      </c>
      <c r="CP13" s="19">
        <v>180.54599999999999</v>
      </c>
      <c r="CQ13" s="19">
        <v>166.215</v>
      </c>
      <c r="CR13" s="19">
        <v>159.21700000000001</v>
      </c>
      <c r="CS13" s="19">
        <v>133.559</v>
      </c>
      <c r="CT13" s="19">
        <v>134.18</v>
      </c>
      <c r="CU13" s="19">
        <v>136.02799999999999</v>
      </c>
      <c r="CV13" s="19">
        <v>136.94900000000001</v>
      </c>
      <c r="CW13" s="19">
        <v>135.33799999999999</v>
      </c>
      <c r="CX13" s="19">
        <v>134.303</v>
      </c>
      <c r="CY13" s="19">
        <v>134.27099999999999</v>
      </c>
      <c r="CZ13" s="19">
        <v>133.40100000000001</v>
      </c>
      <c r="DA13" s="19">
        <v>135.03899999999999</v>
      </c>
      <c r="DB13" s="19">
        <v>135.78700000000001</v>
      </c>
      <c r="DC13" s="19">
        <v>132.529</v>
      </c>
      <c r="DD13" s="19">
        <v>130.80500000000001</v>
      </c>
      <c r="DE13" s="19">
        <v>135.21100000000001</v>
      </c>
      <c r="DF13" s="19">
        <v>143.73099999999999</v>
      </c>
      <c r="DG13" s="19">
        <v>152.39400000000001</v>
      </c>
      <c r="DH13" s="19">
        <v>150.244</v>
      </c>
      <c r="DI13" s="19">
        <v>149.245</v>
      </c>
      <c r="DJ13" s="19">
        <v>144.91200000000001</v>
      </c>
      <c r="DK13" s="19">
        <v>148.852</v>
      </c>
      <c r="DL13" s="19">
        <v>149.92400000000001</v>
      </c>
      <c r="DM13" s="19">
        <v>136.97900000000001</v>
      </c>
      <c r="DN13" s="19">
        <v>133.47999999999999</v>
      </c>
      <c r="DO13" s="19">
        <v>130.06399999999999</v>
      </c>
      <c r="DP13" s="19">
        <v>130.70400000000001</v>
      </c>
      <c r="DQ13" s="19">
        <v>128.81200000000001</v>
      </c>
      <c r="DR13" s="19">
        <v>132.82400000000001</v>
      </c>
      <c r="DS13" s="19">
        <v>139.69300000000001</v>
      </c>
      <c r="DT13" s="19">
        <v>144.29599999999999</v>
      </c>
      <c r="DU13" s="19">
        <v>145.76300000000001</v>
      </c>
      <c r="DV13" s="19">
        <v>146.43</v>
      </c>
      <c r="DW13" s="19">
        <v>148.31100000000001</v>
      </c>
      <c r="DX13" s="19">
        <v>150.251</v>
      </c>
      <c r="DY13" s="19">
        <v>154.00800000000001</v>
      </c>
      <c r="DZ13" s="19">
        <v>151.52699999999999</v>
      </c>
      <c r="EA13" s="19">
        <v>148.49700000000001</v>
      </c>
      <c r="EB13" s="19">
        <v>142.679</v>
      </c>
      <c r="EC13" s="19">
        <v>141.773</v>
      </c>
      <c r="ED13" s="19">
        <v>139.82599999999999</v>
      </c>
      <c r="EE13" s="19">
        <v>140.792</v>
      </c>
      <c r="EF13" s="19">
        <v>142.797</v>
      </c>
      <c r="EG13" s="19">
        <v>145.13999999999999</v>
      </c>
      <c r="EH13" s="19">
        <v>145.5</v>
      </c>
      <c r="EI13" s="19">
        <v>145.57599999999999</v>
      </c>
      <c r="EJ13" s="19">
        <v>146.22800000000001</v>
      </c>
      <c r="EK13" s="19">
        <v>150.13300000000001</v>
      </c>
      <c r="EL13" s="19">
        <v>150.81899999999999</v>
      </c>
      <c r="EM13" s="19">
        <v>150.828</v>
      </c>
      <c r="EN13" s="19">
        <v>151.964</v>
      </c>
      <c r="EO13" s="19">
        <v>155.667</v>
      </c>
      <c r="EP13" s="19">
        <v>153.14699999999999</v>
      </c>
      <c r="EQ13" s="19">
        <v>149.738</v>
      </c>
      <c r="ER13" s="19">
        <v>147.821</v>
      </c>
      <c r="ES13" s="19">
        <v>153.58500000000001</v>
      </c>
      <c r="ET13" s="19">
        <v>155.19</v>
      </c>
      <c r="EU13" s="19">
        <v>166.01</v>
      </c>
      <c r="EV13" s="19">
        <v>164.608</v>
      </c>
      <c r="EW13" s="19">
        <v>157.464</v>
      </c>
      <c r="EX13" s="19">
        <v>160.96</v>
      </c>
      <c r="EY13" s="19">
        <v>159.126</v>
      </c>
      <c r="EZ13" s="19">
        <v>161.852</v>
      </c>
      <c r="FA13" s="19">
        <v>159.43199999999999</v>
      </c>
      <c r="FB13" s="19">
        <v>166.78800000000001</v>
      </c>
      <c r="FC13" s="19">
        <v>183.31299999999999</v>
      </c>
      <c r="FD13" s="19">
        <v>187.73599999999999</v>
      </c>
      <c r="FE13" s="19">
        <v>186.27199999999999</v>
      </c>
      <c r="FF13" s="19">
        <v>179.16300000000001</v>
      </c>
      <c r="FG13" s="19">
        <v>178.084</v>
      </c>
      <c r="FH13" s="19">
        <v>178.15600000000001</v>
      </c>
      <c r="FI13" s="19">
        <v>178.75200000000001</v>
      </c>
      <c r="FJ13" s="19">
        <v>179.27099999999999</v>
      </c>
      <c r="FK13" s="19">
        <v>175.422</v>
      </c>
      <c r="FL13" s="19">
        <v>176.65199999999999</v>
      </c>
      <c r="FM13" s="19">
        <v>169.38</v>
      </c>
      <c r="FN13" s="19">
        <v>162.80500000000001</v>
      </c>
      <c r="FO13" s="19">
        <v>156.893</v>
      </c>
      <c r="FP13" s="19">
        <v>154.59700000000001</v>
      </c>
      <c r="FQ13" s="19">
        <v>160.1</v>
      </c>
      <c r="FR13" s="19">
        <v>172.631</v>
      </c>
      <c r="FS13" s="19">
        <v>172.53899999999999</v>
      </c>
      <c r="FT13" s="19">
        <v>168.899</v>
      </c>
      <c r="FU13" s="19">
        <v>164.14699999999999</v>
      </c>
      <c r="FV13" s="19">
        <v>156.89699999999999</v>
      </c>
      <c r="FW13" s="19">
        <v>159.416</v>
      </c>
      <c r="FX13" s="19">
        <v>164.06399999999999</v>
      </c>
      <c r="FY13" s="19">
        <v>168.95</v>
      </c>
      <c r="FZ13" s="19">
        <v>169.86799999999999</v>
      </c>
      <c r="GA13" s="19">
        <v>175.87299999999999</v>
      </c>
      <c r="GB13" s="19">
        <v>181.43899999999999</v>
      </c>
      <c r="GC13" s="19">
        <v>182.10599999999999</v>
      </c>
      <c r="GD13" s="19">
        <v>189.37</v>
      </c>
      <c r="GE13" s="19">
        <v>193.249</v>
      </c>
      <c r="GF13" s="19">
        <v>198.613</v>
      </c>
      <c r="GG13" s="19">
        <v>200.99600000000001</v>
      </c>
      <c r="GH13" s="19">
        <v>206.19900000000001</v>
      </c>
      <c r="GI13" s="19">
        <v>211.18299999999999</v>
      </c>
      <c r="GJ13" s="19">
        <v>208.77099999999999</v>
      </c>
      <c r="GK13" s="19">
        <v>201.78</v>
      </c>
      <c r="GL13" s="19">
        <v>198.77099999999999</v>
      </c>
      <c r="GM13" s="19">
        <v>201.16399999999999</v>
      </c>
      <c r="GN13" s="19">
        <v>191.90199999999999</v>
      </c>
      <c r="GO13" s="19">
        <v>183.31399999999999</v>
      </c>
      <c r="GP13" s="19">
        <v>188.685</v>
      </c>
      <c r="GQ13" s="19">
        <v>189.726</v>
      </c>
      <c r="GR13" s="19">
        <v>192.453</v>
      </c>
      <c r="GS13" s="19">
        <v>201.47499999999999</v>
      </c>
      <c r="GT13" s="19">
        <v>196.94499999999999</v>
      </c>
      <c r="GU13" s="19">
        <v>197.839</v>
      </c>
      <c r="GV13" s="19">
        <v>195.62700000000001</v>
      </c>
      <c r="GW13" s="19">
        <v>205.31200000000001</v>
      </c>
      <c r="GX13" s="19">
        <v>203.72300000000001</v>
      </c>
      <c r="GY13" s="19">
        <v>189.994</v>
      </c>
      <c r="GZ13" s="19">
        <v>181.57499999999999</v>
      </c>
      <c r="HA13" s="19">
        <v>179.76400000000001</v>
      </c>
      <c r="HB13" s="19">
        <v>176.815</v>
      </c>
      <c r="HC13" s="19">
        <v>213.477</v>
      </c>
      <c r="HD13" s="19">
        <v>207.10599999999999</v>
      </c>
      <c r="HE13" s="19">
        <v>197.03</v>
      </c>
      <c r="HF13" s="19">
        <v>189.65700000000001</v>
      </c>
      <c r="HG13" s="19">
        <v>185.02099999999999</v>
      </c>
      <c r="HH13" s="19">
        <v>192.529</v>
      </c>
      <c r="HI13" s="19">
        <v>194.85400000000001</v>
      </c>
      <c r="HJ13" s="19">
        <v>189.55500000000001</v>
      </c>
      <c r="HK13" s="19">
        <v>188.221</v>
      </c>
      <c r="HL13" s="19">
        <v>190.59299999999999</v>
      </c>
      <c r="HM13" s="19">
        <v>190.83</v>
      </c>
      <c r="HN13" s="19">
        <v>188.489</v>
      </c>
      <c r="HO13" s="19">
        <v>191.41300000000001</v>
      </c>
      <c r="HP13" s="19">
        <v>190.614</v>
      </c>
      <c r="HQ13" s="19">
        <v>187.054</v>
      </c>
      <c r="HR13" s="19">
        <v>199.38200000000001</v>
      </c>
      <c r="HS13" s="19">
        <v>211.27099999999999</v>
      </c>
      <c r="HT13" s="19">
        <v>222.24100000000001</v>
      </c>
      <c r="HU13" s="19">
        <v>234.06399999999999</v>
      </c>
      <c r="HV13" s="19">
        <v>237.31299999999999</v>
      </c>
      <c r="HW13" s="19">
        <v>215.12</v>
      </c>
      <c r="HX13" s="19">
        <v>209.36699999999999</v>
      </c>
      <c r="HY13" s="19">
        <v>197.37299999999999</v>
      </c>
      <c r="HZ13" s="19">
        <v>205.755</v>
      </c>
      <c r="IA13" s="19">
        <v>206.73599999999999</v>
      </c>
      <c r="IB13" s="19">
        <v>221.19800000000001</v>
      </c>
      <c r="IC13" s="19">
        <v>233.98099999999999</v>
      </c>
      <c r="ID13" s="19">
        <v>249.53100000000001</v>
      </c>
      <c r="IE13" s="19">
        <v>230.72300000000001</v>
      </c>
      <c r="IF13" s="19">
        <v>204.114</v>
      </c>
      <c r="IG13" s="19">
        <v>205.75</v>
      </c>
      <c r="IH13" s="19">
        <v>207.89099999999999</v>
      </c>
      <c r="II13" s="19">
        <v>184.08600000000001</v>
      </c>
      <c r="IJ13" s="19">
        <v>182.43199999999999</v>
      </c>
      <c r="IK13" s="19">
        <v>178.19399999999999</v>
      </c>
      <c r="IL13" s="19">
        <v>203.58199999999999</v>
      </c>
      <c r="IM13" s="19">
        <v>222.28100000000001</v>
      </c>
      <c r="IN13" s="19">
        <v>228.62100000000001</v>
      </c>
      <c r="IO13" s="19">
        <v>227.399</v>
      </c>
      <c r="IP13" s="19">
        <v>234.53800000000001</v>
      </c>
      <c r="IQ13" s="19">
        <v>216.92599999999999</v>
      </c>
      <c r="IR13" s="19">
        <v>198.84899999999999</v>
      </c>
      <c r="IS13" s="19">
        <v>198.964</v>
      </c>
      <c r="IT13" s="19">
        <v>197.54499999999999</v>
      </c>
      <c r="IU13" s="19">
        <v>197.12799999999999</v>
      </c>
      <c r="IV13" s="19">
        <v>208.98699999999999</v>
      </c>
      <c r="IW13" s="19">
        <v>218.48400000000001</v>
      </c>
      <c r="IX13" s="19">
        <v>209.04499999999999</v>
      </c>
      <c r="IY13" s="19">
        <v>191.631</v>
      </c>
      <c r="IZ13" s="19">
        <v>189.51</v>
      </c>
      <c r="JA13" s="19">
        <v>197.98099999999999</v>
      </c>
      <c r="JB13" s="19">
        <v>202.43299999999999</v>
      </c>
      <c r="JC13" s="19">
        <v>200.56399999999999</v>
      </c>
      <c r="JD13" s="19">
        <v>219.37200000000001</v>
      </c>
      <c r="JE13" s="19">
        <v>226.93600000000001</v>
      </c>
      <c r="JF13" s="19">
        <v>231.601</v>
      </c>
      <c r="JG13" s="19">
        <v>228.88399999999999</v>
      </c>
      <c r="JH13" s="19">
        <v>218.322</v>
      </c>
      <c r="JI13" s="19">
        <v>207.934</v>
      </c>
      <c r="JJ13" s="19">
        <v>200.74700000000001</v>
      </c>
      <c r="JK13" s="19">
        <v>207.928</v>
      </c>
      <c r="JL13" s="19">
        <v>231.565</v>
      </c>
      <c r="JM13" s="19">
        <v>254.43299999999999</v>
      </c>
      <c r="JN13" s="19">
        <v>255.00399999999999</v>
      </c>
      <c r="JO13" s="19">
        <v>253.61500000000001</v>
      </c>
      <c r="JP13" s="19">
        <v>257.23</v>
      </c>
      <c r="JQ13" s="19">
        <v>239.352</v>
      </c>
      <c r="JR13" s="19">
        <v>256.666</v>
      </c>
      <c r="JS13" s="19">
        <v>270.03899999999999</v>
      </c>
      <c r="JT13" s="19">
        <v>270.63799999999998</v>
      </c>
      <c r="JU13" s="19">
        <v>278.04300000000001</v>
      </c>
      <c r="JV13" s="19">
        <v>297.87099999999998</v>
      </c>
      <c r="JW13" s="19">
        <v>321.33800000000002</v>
      </c>
      <c r="JX13" s="19">
        <v>315.01100000000002</v>
      </c>
      <c r="JY13" s="19">
        <v>306.07299999999998</v>
      </c>
      <c r="JZ13" s="19">
        <v>312.08600000000001</v>
      </c>
      <c r="KA13" s="19">
        <v>303.96499999999997</v>
      </c>
      <c r="KB13" s="19">
        <v>316.26100000000002</v>
      </c>
      <c r="KC13" s="19">
        <v>312.041</v>
      </c>
      <c r="KD13" s="19">
        <v>314.01600000000002</v>
      </c>
      <c r="KE13" s="19">
        <v>287.79199999999997</v>
      </c>
      <c r="KF13" s="19">
        <v>268.29899999999998</v>
      </c>
      <c r="KG13" s="19">
        <v>257.99</v>
      </c>
      <c r="KH13" s="19">
        <v>251.809</v>
      </c>
      <c r="KI13" s="19">
        <v>250.90600000000001</v>
      </c>
      <c r="KJ13" s="19">
        <v>264.27800000000002</v>
      </c>
      <c r="KK13" s="19">
        <v>274.476</v>
      </c>
      <c r="KL13" s="19">
        <v>277.51299999999998</v>
      </c>
      <c r="KM13" s="19">
        <v>262.61599999999999</v>
      </c>
      <c r="KN13" s="19">
        <v>274.935</v>
      </c>
      <c r="KO13" s="19">
        <v>262.26299999999998</v>
      </c>
      <c r="KP13" s="19">
        <v>247.18799999999999</v>
      </c>
      <c r="KQ13" s="19">
        <v>228.06299999999999</v>
      </c>
      <c r="KR13" s="19">
        <v>221.108</v>
      </c>
      <c r="KS13" s="19">
        <v>218.77500000000001</v>
      </c>
      <c r="KT13" s="19">
        <v>231.202</v>
      </c>
      <c r="KU13" s="19">
        <v>233.464</v>
      </c>
      <c r="KV13" s="19">
        <v>237.47300000000001</v>
      </c>
      <c r="KW13" s="19">
        <v>229.37</v>
      </c>
      <c r="KX13" s="19">
        <v>222.416</v>
      </c>
      <c r="KY13" s="19">
        <v>223.99199999999999</v>
      </c>
      <c r="KZ13" s="19">
        <v>227.95</v>
      </c>
      <c r="LA13" s="19">
        <v>225.96100000000001</v>
      </c>
      <c r="LB13" s="19">
        <v>216.923</v>
      </c>
      <c r="LC13" s="19">
        <v>221.78399999999999</v>
      </c>
      <c r="LD13" s="19">
        <v>230.80799999999999</v>
      </c>
      <c r="LE13" s="19">
        <v>251.303</v>
      </c>
      <c r="LF13" s="19">
        <v>264.99</v>
      </c>
      <c r="LG13" s="19">
        <v>268.72300000000001</v>
      </c>
      <c r="LH13" s="19">
        <v>268.32499999999999</v>
      </c>
      <c r="LI13" s="19">
        <v>253.15700000000001</v>
      </c>
      <c r="LJ13" s="19">
        <v>250.41800000000001</v>
      </c>
      <c r="LK13" s="19">
        <v>243.61600000000001</v>
      </c>
      <c r="LL13" s="19">
        <v>246.11</v>
      </c>
      <c r="LM13" s="19">
        <v>243.53899999999999</v>
      </c>
      <c r="LN13" s="19">
        <v>265.70400000000001</v>
      </c>
      <c r="LO13" s="19">
        <v>273.03399999999999</v>
      </c>
      <c r="LP13" s="19">
        <v>277.77499999999998</v>
      </c>
      <c r="LQ13" s="19">
        <v>287.01799999999997</v>
      </c>
      <c r="LR13" s="19">
        <v>298.90499999999997</v>
      </c>
      <c r="LS13" s="19">
        <v>285.245</v>
      </c>
      <c r="LT13" s="19">
        <v>283.745</v>
      </c>
      <c r="LU13" s="19">
        <v>267.613</v>
      </c>
      <c r="LV13" s="19">
        <v>242.92099999999999</v>
      </c>
      <c r="LW13" s="19">
        <v>252.81100000000001</v>
      </c>
      <c r="LX13" s="19">
        <v>261.80900000000003</v>
      </c>
      <c r="LY13" s="19">
        <v>251.465</v>
      </c>
      <c r="LZ13" s="19">
        <v>265.37</v>
      </c>
      <c r="MA13" s="19">
        <v>279.73399999999998</v>
      </c>
      <c r="MB13" s="19">
        <v>298.25</v>
      </c>
      <c r="MC13" s="19">
        <v>304.60300000000001</v>
      </c>
      <c r="MD13" s="19">
        <v>300.31</v>
      </c>
      <c r="ME13" s="19">
        <v>296.447</v>
      </c>
      <c r="MF13" s="19">
        <v>290.33999999999997</v>
      </c>
      <c r="MG13" s="19">
        <v>291.91300000000001</v>
      </c>
      <c r="MH13" s="19">
        <v>293.565</v>
      </c>
      <c r="MI13" s="19">
        <v>291.10599999999999</v>
      </c>
      <c r="MJ13" s="19">
        <v>292.69499999999999</v>
      </c>
      <c r="MK13" s="19">
        <v>308.697</v>
      </c>
      <c r="ML13" s="19">
        <v>329.20100000000002</v>
      </c>
      <c r="MM13" s="19">
        <v>350.654</v>
      </c>
      <c r="MN13" s="19">
        <v>345.28199999999998</v>
      </c>
      <c r="MO13" s="19">
        <v>336.21699999999998</v>
      </c>
      <c r="MP13" s="19">
        <v>333.74799999999999</v>
      </c>
      <c r="MQ13" s="19">
        <v>336.00099999999998</v>
      </c>
      <c r="MR13" s="19">
        <v>342.52699999999999</v>
      </c>
      <c r="MS13" s="19">
        <v>325.49200000000002</v>
      </c>
      <c r="MT13" s="19">
        <v>321.72899999999998</v>
      </c>
      <c r="MU13" s="19">
        <v>328.81400000000002</v>
      </c>
      <c r="MV13" s="19">
        <v>351.18599999999998</v>
      </c>
      <c r="MW13" s="19">
        <v>348.56799999999998</v>
      </c>
      <c r="MX13" s="19">
        <v>327.43400000000003</v>
      </c>
      <c r="MY13" s="19">
        <v>302.99799999999999</v>
      </c>
      <c r="MZ13" s="19">
        <v>303.815</v>
      </c>
      <c r="NA13" s="19">
        <v>310.95800000000003</v>
      </c>
      <c r="NB13" s="19">
        <v>308.01799999999997</v>
      </c>
      <c r="NC13" s="19">
        <v>303.5</v>
      </c>
      <c r="ND13" s="19">
        <v>324.137</v>
      </c>
      <c r="NE13" s="19">
        <v>323.488</v>
      </c>
      <c r="NF13" s="19">
        <v>316.98099999999999</v>
      </c>
      <c r="NG13" s="19">
        <v>310.83499999999998</v>
      </c>
      <c r="NH13" s="19">
        <v>316.67899999999997</v>
      </c>
      <c r="NI13" s="19">
        <v>314.86</v>
      </c>
      <c r="NJ13" s="19">
        <v>310.90300000000002</v>
      </c>
      <c r="NK13" s="19">
        <v>301.00099999999998</v>
      </c>
      <c r="NL13" s="19">
        <v>307.88400000000001</v>
      </c>
      <c r="NM13" s="19">
        <v>328.03199999999998</v>
      </c>
      <c r="NN13" s="19">
        <v>327.32499999999999</v>
      </c>
      <c r="NO13" s="19">
        <v>345.27499999999998</v>
      </c>
      <c r="NP13" s="19">
        <v>345.32600000000002</v>
      </c>
      <c r="NQ13" s="19">
        <v>321.27999999999997</v>
      </c>
      <c r="NR13" s="19">
        <v>331.971</v>
      </c>
      <c r="NS13" s="19">
        <v>328.87900000000002</v>
      </c>
      <c r="NT13" s="19">
        <v>385.05900000000003</v>
      </c>
      <c r="NU13" s="19">
        <v>406.70400000000001</v>
      </c>
      <c r="NV13" s="19">
        <v>415.49900000000002</v>
      </c>
      <c r="NW13" s="19">
        <v>416.27100000000002</v>
      </c>
      <c r="NX13" s="19">
        <v>394.83100000000002</v>
      </c>
      <c r="NY13" s="19">
        <v>380.81700000000001</v>
      </c>
      <c r="NZ13" s="19">
        <v>376.29300000000001</v>
      </c>
      <c r="OA13" s="19">
        <v>376.77800000000002</v>
      </c>
      <c r="OB13" s="19">
        <v>372.899</v>
      </c>
      <c r="OC13" s="19">
        <v>375.62200000000001</v>
      </c>
      <c r="OD13" s="19">
        <v>366.62799999999999</v>
      </c>
      <c r="OE13" s="19">
        <v>362.72699999999998</v>
      </c>
      <c r="OF13" s="19">
        <v>360.08800000000002</v>
      </c>
      <c r="OG13" s="19">
        <v>353.46300000000002</v>
      </c>
      <c r="OH13" s="19">
        <v>352.084</v>
      </c>
      <c r="OI13" s="19">
        <v>353.84699999999998</v>
      </c>
      <c r="OJ13" s="19">
        <v>376.43700000000001</v>
      </c>
      <c r="OK13" s="19">
        <v>407.11099999999999</v>
      </c>
      <c r="OL13" s="19">
        <v>412.40699999999998</v>
      </c>
      <c r="OM13" s="19">
        <v>408.077</v>
      </c>
      <c r="ON13" s="19">
        <v>410.87799999999999</v>
      </c>
      <c r="OO13" s="19">
        <v>400.82</v>
      </c>
      <c r="OP13" s="19">
        <v>387.375</v>
      </c>
      <c r="OQ13" s="19">
        <v>368.26299999999998</v>
      </c>
      <c r="OR13" s="19">
        <v>389.89</v>
      </c>
      <c r="OS13" s="19">
        <v>377.29500000000002</v>
      </c>
      <c r="OT13" s="19">
        <v>368.74599999999998</v>
      </c>
      <c r="OU13" s="19">
        <v>357.69499999999999</v>
      </c>
      <c r="OV13" s="19">
        <v>352.87599999999998</v>
      </c>
      <c r="OW13" s="19">
        <v>361.03100000000001</v>
      </c>
      <c r="OX13" s="19">
        <v>359.97500000000002</v>
      </c>
      <c r="OY13" s="19">
        <v>360.30200000000002</v>
      </c>
      <c r="OZ13" s="19">
        <v>377.18099999999998</v>
      </c>
      <c r="PA13" s="19">
        <v>350.07600000000002</v>
      </c>
      <c r="PB13" s="19">
        <v>340.452</v>
      </c>
      <c r="PC13" s="19">
        <v>337.50099999999998</v>
      </c>
      <c r="PD13" s="19">
        <v>324.94499999999999</v>
      </c>
      <c r="PE13" s="19">
        <v>319.75200000000001</v>
      </c>
      <c r="PF13" s="19">
        <v>318.76</v>
      </c>
      <c r="PG13" s="19">
        <v>291.04199999999997</v>
      </c>
      <c r="PH13" s="19">
        <v>275.54000000000002</v>
      </c>
      <c r="PI13" s="19">
        <v>277.24</v>
      </c>
      <c r="PJ13" s="19">
        <v>283.77199999999999</v>
      </c>
      <c r="PK13" s="19">
        <v>282.21600000000001</v>
      </c>
      <c r="PL13" s="19">
        <v>280.67899999999997</v>
      </c>
      <c r="PM13" s="19">
        <v>284.87099999999998</v>
      </c>
      <c r="PN13" s="19">
        <v>297.25299999999999</v>
      </c>
      <c r="PO13" s="19">
        <v>298.97899999999998</v>
      </c>
      <c r="PP13" s="19">
        <v>306.892</v>
      </c>
      <c r="PQ13" s="19">
        <v>338.30799999999999</v>
      </c>
      <c r="PR13" s="19">
        <v>321.38299999999998</v>
      </c>
      <c r="PS13" s="19">
        <v>316.81700000000001</v>
      </c>
      <c r="PT13" s="19">
        <v>298.48599999999999</v>
      </c>
      <c r="PU13" s="19">
        <v>291.02999999999997</v>
      </c>
      <c r="PV13" s="19">
        <v>295.18900000000002</v>
      </c>
      <c r="PW13" s="19">
        <v>279.27999999999997</v>
      </c>
      <c r="PX13" s="19">
        <v>274.59399999999999</v>
      </c>
      <c r="PY13" s="19">
        <v>276.245</v>
      </c>
      <c r="PZ13" s="19">
        <v>271.41800000000001</v>
      </c>
      <c r="QA13" s="19">
        <v>268.04599999999999</v>
      </c>
      <c r="QB13" s="19">
        <v>267.85500000000002</v>
      </c>
      <c r="QC13" s="19">
        <v>252.92099999999999</v>
      </c>
      <c r="QD13" s="19">
        <v>253.04499999999999</v>
      </c>
      <c r="QE13" s="19">
        <v>249.21299999999999</v>
      </c>
      <c r="QF13" s="19">
        <v>243.154</v>
      </c>
      <c r="QG13" s="19">
        <v>239.76499999999999</v>
      </c>
      <c r="QH13" s="19">
        <v>238.7</v>
      </c>
      <c r="QI13" s="19">
        <v>242.316</v>
      </c>
      <c r="QJ13" s="19">
        <v>238.23699999999999</v>
      </c>
      <c r="QK13" s="19">
        <v>241.33199999999999</v>
      </c>
      <c r="QL13" s="19">
        <v>234.52199999999999</v>
      </c>
      <c r="QM13" s="19">
        <v>236.59100000000001</v>
      </c>
      <c r="QN13" s="19">
        <v>237.42</v>
      </c>
      <c r="QO13" s="19">
        <v>227.398</v>
      </c>
      <c r="QP13" s="19">
        <v>221.85300000000001</v>
      </c>
      <c r="QQ13" s="19">
        <v>220.78700000000001</v>
      </c>
      <c r="QR13" s="19">
        <v>219.953</v>
      </c>
      <c r="QS13" s="19">
        <v>218.07400000000001</v>
      </c>
      <c r="QT13" s="19">
        <v>218.49199999999999</v>
      </c>
      <c r="QU13" s="19">
        <v>220.44300000000001</v>
      </c>
      <c r="QV13" s="19">
        <v>224.13</v>
      </c>
      <c r="QW13" s="19">
        <v>224.25299999999999</v>
      </c>
      <c r="QX13" s="19">
        <v>222.01900000000001</v>
      </c>
      <c r="QY13" s="19">
        <v>226.82599999999999</v>
      </c>
      <c r="QZ13" s="19">
        <v>243.251</v>
      </c>
      <c r="RA13" s="19">
        <v>261.779</v>
      </c>
      <c r="RB13" s="19">
        <v>263.351</v>
      </c>
      <c r="RC13" s="19">
        <v>264.45699999999999</v>
      </c>
      <c r="RD13" s="19">
        <v>266.19900000000001</v>
      </c>
      <c r="RE13" s="19">
        <v>263.95999999999998</v>
      </c>
      <c r="RF13" s="19">
        <v>258.52699999999999</v>
      </c>
      <c r="RG13" s="19">
        <v>253.79900000000001</v>
      </c>
      <c r="RH13" s="19">
        <v>254.13900000000001</v>
      </c>
      <c r="RI13" s="19">
        <v>254.714</v>
      </c>
      <c r="RJ13" s="19">
        <v>255.79400000000001</v>
      </c>
      <c r="RK13" s="19">
        <v>256.24</v>
      </c>
      <c r="RL13" s="19">
        <v>253.04400000000001</v>
      </c>
      <c r="RM13" s="19">
        <v>255.904</v>
      </c>
      <c r="RN13" s="19">
        <v>266.012</v>
      </c>
      <c r="RO13" s="19">
        <v>265.858</v>
      </c>
      <c r="RP13" s="19">
        <v>264.56799999999998</v>
      </c>
      <c r="RQ13" s="19">
        <v>264.25799999999998</v>
      </c>
      <c r="RR13" s="19">
        <v>257.48599999999999</v>
      </c>
      <c r="RS13" s="19">
        <v>257.964</v>
      </c>
      <c r="RT13" s="19">
        <v>251.90199999999999</v>
      </c>
      <c r="RU13" s="19">
        <v>244.18299999999999</v>
      </c>
      <c r="RV13" s="19">
        <v>241.87899999999999</v>
      </c>
      <c r="RW13" s="19">
        <v>239.065</v>
      </c>
      <c r="RX13" s="19">
        <v>241.21899999999999</v>
      </c>
      <c r="RY13" s="19">
        <v>239.88</v>
      </c>
      <c r="RZ13" s="19">
        <v>235.94900000000001</v>
      </c>
      <c r="SA13" s="19">
        <v>228.17599999999999</v>
      </c>
      <c r="SB13" s="19">
        <v>229.29400000000001</v>
      </c>
      <c r="SC13" s="19">
        <v>233.57</v>
      </c>
      <c r="SD13" s="19">
        <v>227.94800000000001</v>
      </c>
      <c r="SE13" s="19">
        <v>224.55099999999999</v>
      </c>
      <c r="SF13" s="19">
        <v>247.577</v>
      </c>
      <c r="SG13" s="19">
        <v>249.77799999999999</v>
      </c>
      <c r="SH13" s="19">
        <v>253.29</v>
      </c>
      <c r="SI13" s="19">
        <v>253.416</v>
      </c>
      <c r="SJ13" s="19">
        <v>249.488</v>
      </c>
      <c r="SK13" s="19">
        <v>247.91800000000001</v>
      </c>
      <c r="SL13" s="19">
        <v>248.214</v>
      </c>
      <c r="SM13" s="19">
        <v>245.976</v>
      </c>
      <c r="SN13" s="19">
        <v>246.84100000000001</v>
      </c>
      <c r="SO13" s="19">
        <v>247.05199999999999</v>
      </c>
      <c r="SP13" s="19">
        <v>250.929</v>
      </c>
      <c r="SQ13" s="19">
        <v>236.27799999999999</v>
      </c>
      <c r="SR13" s="19">
        <v>239.541</v>
      </c>
      <c r="SS13" s="19">
        <v>247.41200000000001</v>
      </c>
      <c r="ST13" s="19">
        <v>256.61399999999998</v>
      </c>
      <c r="SU13" s="2">
        <v>274.33999999999997</v>
      </c>
      <c r="SV13" s="2">
        <v>278.76499999999999</v>
      </c>
    </row>
    <row r="14" spans="1:516" s="2" customFormat="1" x14ac:dyDescent="0.25">
      <c r="A14" s="2">
        <f t="shared" si="8"/>
        <v>9</v>
      </c>
      <c r="B14" s="15" t="s">
        <v>1093</v>
      </c>
      <c r="C14" s="2">
        <f ca="1">_xlfn.XMATCH(B14,tkrBbg!L:L)</f>
        <v>140</v>
      </c>
      <c r="D14" s="2" t="str" cm="1">
        <f t="array" aca="1" ref="D14" ca="1">INDEX(tkrBbg!E:E,C14)</f>
        <v>EK131366 Corp</v>
      </c>
      <c r="E14" s="18" cm="1">
        <f t="array" aca="1" ref="E14" ca="1">_xll.BDP(D14,E$5)*1</f>
        <v>44279</v>
      </c>
      <c r="F14" s="19">
        <f ca="1">_xll.BDH(D14,$B$3,"-2AY",,"Dates=H","Fill=C","Sort=R","Dir=H","cols=511;rows=1")</f>
        <v>226.06700000000001</v>
      </c>
      <c r="G14" s="19">
        <v>247.73400000000001</v>
      </c>
      <c r="H14" s="19">
        <v>258.58300000000003</v>
      </c>
      <c r="I14" s="19">
        <v>275.79899999999998</v>
      </c>
      <c r="J14" s="19">
        <v>275.93099999999998</v>
      </c>
      <c r="K14" s="19">
        <v>274.08100000000002</v>
      </c>
      <c r="L14" s="19">
        <v>272.387</v>
      </c>
      <c r="M14" s="19">
        <v>258.73</v>
      </c>
      <c r="N14" s="19">
        <v>276</v>
      </c>
      <c r="O14" s="19">
        <v>250.03</v>
      </c>
      <c r="P14" s="19">
        <v>244.75399999999999</v>
      </c>
      <c r="Q14" s="19">
        <v>228.03100000000001</v>
      </c>
      <c r="R14" s="19">
        <v>217.30500000000001</v>
      </c>
      <c r="S14" s="19">
        <v>239.792</v>
      </c>
      <c r="T14" s="19">
        <v>236.851</v>
      </c>
      <c r="U14" s="19">
        <v>258.44200000000001</v>
      </c>
      <c r="V14" s="19">
        <v>226.79599999999999</v>
      </c>
      <c r="W14" s="19">
        <v>321.06700000000001</v>
      </c>
      <c r="X14" s="19">
        <v>210.542</v>
      </c>
      <c r="Y14" s="19">
        <v>233.041</v>
      </c>
      <c r="Z14" s="19">
        <v>334.70299999999997</v>
      </c>
      <c r="AA14" s="19">
        <v>392.30599999999998</v>
      </c>
      <c r="AB14" s="19">
        <v>467.58300000000003</v>
      </c>
      <c r="AC14" s="19">
        <v>471.428</v>
      </c>
      <c r="AD14" s="19">
        <v>465.40800000000002</v>
      </c>
      <c r="AE14" s="19">
        <v>448.46199999999999</v>
      </c>
      <c r="AF14" s="19">
        <v>436.13799999999998</v>
      </c>
      <c r="AG14" s="19">
        <v>457.30399999999997</v>
      </c>
      <c r="AH14" s="19">
        <v>523.58100000000002</v>
      </c>
      <c r="AI14" s="19">
        <v>513.52300000000002</v>
      </c>
      <c r="AJ14" s="19">
        <v>513.57299999999998</v>
      </c>
      <c r="AK14" s="19">
        <v>527.91999999999996</v>
      </c>
      <c r="AL14" s="19">
        <v>562.25800000000004</v>
      </c>
      <c r="AM14" s="19">
        <v>611.84699999999998</v>
      </c>
      <c r="AN14" s="19">
        <v>648.86900000000003</v>
      </c>
      <c r="AO14" s="19">
        <v>642.779</v>
      </c>
      <c r="AP14" s="19">
        <v>618.74699999999996</v>
      </c>
      <c r="AQ14" s="19">
        <v>584.02099999999996</v>
      </c>
      <c r="AR14" s="19">
        <v>585.20299999999997</v>
      </c>
      <c r="AS14" s="19">
        <v>627.26099999999997</v>
      </c>
      <c r="AT14" s="19">
        <v>604.745</v>
      </c>
      <c r="AU14" s="19">
        <v>609.572</v>
      </c>
      <c r="AV14" s="19">
        <v>624.65300000000002</v>
      </c>
      <c r="AW14" s="19">
        <v>631.66300000000001</v>
      </c>
      <c r="AX14" s="19">
        <v>539.25699999999995</v>
      </c>
      <c r="AY14" s="19">
        <v>510.06400000000002</v>
      </c>
      <c r="AZ14" s="19">
        <v>457.79500000000002</v>
      </c>
      <c r="BA14" s="19">
        <v>435.05399999999997</v>
      </c>
      <c r="BB14" s="19">
        <v>486.17099999999999</v>
      </c>
      <c r="BC14" s="19">
        <v>533.67999999999995</v>
      </c>
      <c r="BD14" s="19">
        <v>627.76099999999997</v>
      </c>
      <c r="BE14" s="19">
        <v>629.49</v>
      </c>
      <c r="BF14" s="19">
        <v>580.327</v>
      </c>
      <c r="BG14" s="19">
        <v>503.46199999999999</v>
      </c>
      <c r="BH14" s="19">
        <v>479.14800000000002</v>
      </c>
      <c r="BI14" s="19">
        <v>391.19200000000001</v>
      </c>
      <c r="BJ14" s="19">
        <v>336.38799999999998</v>
      </c>
      <c r="BK14" s="19">
        <v>464.01499999999999</v>
      </c>
      <c r="BL14" s="19">
        <v>647.21900000000005</v>
      </c>
      <c r="BM14" s="19">
        <v>716.54700000000003</v>
      </c>
      <c r="BN14" s="19">
        <v>804.66300000000001</v>
      </c>
      <c r="BO14" s="19">
        <v>814.322</v>
      </c>
      <c r="BP14" s="19">
        <v>783.08900000000006</v>
      </c>
      <c r="BQ14" s="19">
        <v>753.06500000000005</v>
      </c>
      <c r="BR14" s="19">
        <v>723.41099999999994</v>
      </c>
      <c r="BS14" s="19">
        <v>738.822</v>
      </c>
      <c r="BT14" s="19">
        <v>563.13499999999999</v>
      </c>
      <c r="BU14" s="19">
        <v>510.83</v>
      </c>
      <c r="BV14" s="19">
        <v>483.03500000000003</v>
      </c>
      <c r="BW14" s="19">
        <v>727.94200000000001</v>
      </c>
      <c r="BX14" s="19">
        <v>757.35299999999995</v>
      </c>
      <c r="BY14" s="19">
        <v>677.63499999999999</v>
      </c>
      <c r="BZ14" s="19">
        <v>855.64099999999996</v>
      </c>
      <c r="CA14" s="19">
        <v>860.31600000000003</v>
      </c>
      <c r="CB14" s="19">
        <v>642.22400000000005</v>
      </c>
      <c r="CC14" s="19">
        <v>491.702</v>
      </c>
      <c r="CD14" s="19">
        <v>396.83300000000003</v>
      </c>
      <c r="CE14" s="19">
        <v>388.34699999999998</v>
      </c>
      <c r="CF14" s="19">
        <v>234.21899999999999</v>
      </c>
      <c r="CG14" s="19">
        <v>221.67099999999999</v>
      </c>
      <c r="CH14" s="19">
        <v>230.44800000000001</v>
      </c>
      <c r="CI14" s="19">
        <v>136.92099999999999</v>
      </c>
      <c r="CJ14" s="19">
        <v>109.85</v>
      </c>
      <c r="CK14" s="19">
        <v>91.311999999999998</v>
      </c>
      <c r="CL14" s="19">
        <v>98.301000000000002</v>
      </c>
      <c r="CM14" s="19">
        <v>152.06899999999999</v>
      </c>
      <c r="CN14" s="19">
        <v>163.21299999999999</v>
      </c>
      <c r="CO14" s="19">
        <v>97.269000000000005</v>
      </c>
      <c r="CP14" s="19">
        <v>86.843000000000004</v>
      </c>
      <c r="CQ14" s="19">
        <v>81.850999999999999</v>
      </c>
      <c r="CR14" s="19">
        <v>70.028000000000006</v>
      </c>
      <c r="CS14" s="19">
        <v>64.052999999999997</v>
      </c>
      <c r="CT14" s="19">
        <v>67.19</v>
      </c>
      <c r="CU14" s="19">
        <v>65.998999999999995</v>
      </c>
      <c r="CV14" s="19">
        <v>69.111999999999995</v>
      </c>
      <c r="CW14" s="19">
        <v>69.36</v>
      </c>
      <c r="CX14" s="19">
        <v>70.231999999999999</v>
      </c>
      <c r="CY14" s="19">
        <v>70.116</v>
      </c>
      <c r="CZ14" s="19">
        <v>70.460999999999999</v>
      </c>
      <c r="DA14" s="19">
        <v>70.873000000000005</v>
      </c>
      <c r="DB14" s="19">
        <v>73.63</v>
      </c>
      <c r="DC14" s="19">
        <v>70.649000000000001</v>
      </c>
      <c r="DD14" s="19">
        <v>68.566000000000003</v>
      </c>
      <c r="DE14" s="19">
        <v>71.555000000000007</v>
      </c>
      <c r="DF14" s="19">
        <v>75.685000000000002</v>
      </c>
      <c r="DG14" s="19">
        <v>85.635999999999996</v>
      </c>
      <c r="DH14" s="19">
        <v>83.853999999999999</v>
      </c>
      <c r="DI14" s="19">
        <v>85.664000000000001</v>
      </c>
      <c r="DJ14" s="19">
        <v>80.17</v>
      </c>
      <c r="DK14" s="19">
        <v>85.593000000000004</v>
      </c>
      <c r="DL14" s="19">
        <v>86.114999999999995</v>
      </c>
      <c r="DM14" s="19">
        <v>74.224000000000004</v>
      </c>
      <c r="DN14" s="19">
        <v>72.774000000000001</v>
      </c>
      <c r="DO14" s="19">
        <v>70.498000000000005</v>
      </c>
      <c r="DP14" s="19">
        <v>70.11</v>
      </c>
      <c r="DQ14" s="19">
        <v>70.486999999999995</v>
      </c>
      <c r="DR14" s="19">
        <v>72.058999999999997</v>
      </c>
      <c r="DS14" s="19">
        <v>77.447999999999993</v>
      </c>
      <c r="DT14" s="19">
        <v>82.650999999999996</v>
      </c>
      <c r="DU14" s="19">
        <v>80.869</v>
      </c>
      <c r="DV14" s="19">
        <v>80.647999999999996</v>
      </c>
      <c r="DW14" s="19">
        <v>82.167000000000002</v>
      </c>
      <c r="DX14" s="19">
        <v>84.46</v>
      </c>
      <c r="DY14" s="19">
        <v>85.807000000000002</v>
      </c>
      <c r="DZ14" s="19">
        <v>81.644000000000005</v>
      </c>
      <c r="EA14" s="19">
        <v>79.138000000000005</v>
      </c>
      <c r="EB14" s="19">
        <v>73.245000000000005</v>
      </c>
      <c r="EC14" s="19">
        <v>69.08</v>
      </c>
      <c r="ED14" s="19">
        <v>71.655000000000001</v>
      </c>
      <c r="EE14" s="19">
        <v>72.391000000000005</v>
      </c>
      <c r="EF14" s="19">
        <v>74.659000000000006</v>
      </c>
      <c r="EG14" s="19">
        <v>74.06</v>
      </c>
      <c r="EH14" s="19">
        <v>76.477000000000004</v>
      </c>
      <c r="EI14" s="19">
        <v>77.396000000000001</v>
      </c>
      <c r="EJ14" s="19">
        <v>78.114000000000004</v>
      </c>
      <c r="EK14" s="19">
        <v>80.855999999999995</v>
      </c>
      <c r="EL14" s="19">
        <v>81.997</v>
      </c>
      <c r="EM14" s="19">
        <v>81.451999999999998</v>
      </c>
      <c r="EN14" s="19">
        <v>82.015000000000001</v>
      </c>
      <c r="EO14" s="19">
        <v>84.045000000000002</v>
      </c>
      <c r="EP14" s="19">
        <v>83.12</v>
      </c>
      <c r="EQ14" s="19">
        <v>82.135000000000005</v>
      </c>
      <c r="ER14" s="19">
        <v>82.134</v>
      </c>
      <c r="ES14" s="19">
        <v>85.906999999999996</v>
      </c>
      <c r="ET14" s="19">
        <v>93.241</v>
      </c>
      <c r="EU14" s="19">
        <v>100.96599999999999</v>
      </c>
      <c r="EV14" s="19">
        <v>99.236999999999995</v>
      </c>
      <c r="EW14" s="19">
        <v>95.426000000000002</v>
      </c>
      <c r="EX14" s="19">
        <v>95.171999999999997</v>
      </c>
      <c r="EY14" s="19">
        <v>97.56</v>
      </c>
      <c r="EZ14" s="19">
        <v>97.85</v>
      </c>
      <c r="FA14" s="19">
        <v>95.495999999999995</v>
      </c>
      <c r="FB14" s="19">
        <v>100.086</v>
      </c>
      <c r="FC14" s="19">
        <v>106.30200000000001</v>
      </c>
      <c r="FD14" s="19">
        <v>110.01300000000001</v>
      </c>
      <c r="FE14" s="19">
        <v>109.648</v>
      </c>
      <c r="FF14" s="19">
        <v>105.884</v>
      </c>
      <c r="FG14" s="19">
        <v>105.955</v>
      </c>
      <c r="FH14" s="19">
        <v>105.354</v>
      </c>
      <c r="FI14" s="19">
        <v>106.45099999999999</v>
      </c>
      <c r="FJ14" s="19">
        <v>110.221</v>
      </c>
      <c r="FK14" s="19">
        <v>107.273</v>
      </c>
      <c r="FL14" s="19">
        <v>107.02500000000001</v>
      </c>
      <c r="FM14" s="19">
        <v>101.589</v>
      </c>
      <c r="FN14" s="19">
        <v>101.16</v>
      </c>
      <c r="FO14" s="19">
        <v>100.241</v>
      </c>
      <c r="FP14" s="19">
        <v>98.353999999999999</v>
      </c>
      <c r="FQ14" s="19">
        <v>103.869</v>
      </c>
      <c r="FR14" s="19">
        <v>111</v>
      </c>
      <c r="FS14" s="19">
        <v>108.631</v>
      </c>
      <c r="FT14" s="19">
        <v>107.145</v>
      </c>
      <c r="FU14" s="19">
        <v>103.327</v>
      </c>
      <c r="FV14" s="19">
        <v>97.066000000000003</v>
      </c>
      <c r="FW14" s="19">
        <v>97.918000000000006</v>
      </c>
      <c r="FX14" s="19">
        <v>99.688999999999993</v>
      </c>
      <c r="FY14" s="19">
        <v>100.226</v>
      </c>
      <c r="FZ14" s="19">
        <v>101.681</v>
      </c>
      <c r="GA14" s="19">
        <v>101.574</v>
      </c>
      <c r="GB14" s="19">
        <v>109.09099999999999</v>
      </c>
      <c r="GC14" s="19">
        <v>109.76</v>
      </c>
      <c r="GD14" s="19">
        <v>117.471</v>
      </c>
      <c r="GE14" s="19">
        <v>121.78400000000001</v>
      </c>
      <c r="GF14" s="19">
        <v>126.251</v>
      </c>
      <c r="GG14" s="19">
        <v>128.107</v>
      </c>
      <c r="GH14" s="19">
        <v>136.953</v>
      </c>
      <c r="GI14" s="19">
        <v>139.01400000000001</v>
      </c>
      <c r="GJ14" s="19">
        <v>137.79</v>
      </c>
      <c r="GK14" s="19">
        <v>133.18899999999999</v>
      </c>
      <c r="GL14" s="19">
        <v>134.56800000000001</v>
      </c>
      <c r="GM14" s="19">
        <v>134.15700000000001</v>
      </c>
      <c r="GN14" s="19">
        <v>128.99700000000001</v>
      </c>
      <c r="GO14" s="19">
        <v>120.40600000000001</v>
      </c>
      <c r="GP14" s="19">
        <v>124.47499999999999</v>
      </c>
      <c r="GQ14" s="19">
        <v>125.607</v>
      </c>
      <c r="GR14" s="19">
        <v>130.898</v>
      </c>
      <c r="GS14" s="19">
        <v>133.43299999999999</v>
      </c>
      <c r="GT14" s="19">
        <v>125.586</v>
      </c>
      <c r="GU14" s="19">
        <v>125.292</v>
      </c>
      <c r="GV14" s="19">
        <v>119.797</v>
      </c>
      <c r="GW14" s="19">
        <v>131.352</v>
      </c>
      <c r="GX14" s="19">
        <v>124.655</v>
      </c>
      <c r="GY14" s="19">
        <v>107.158</v>
      </c>
      <c r="GZ14" s="19">
        <v>94.685000000000002</v>
      </c>
      <c r="HA14" s="19">
        <v>93.393000000000001</v>
      </c>
      <c r="HB14" s="19">
        <v>82.852999999999994</v>
      </c>
      <c r="HC14" s="19">
        <v>124.123</v>
      </c>
      <c r="HD14" s="19">
        <v>115.78</v>
      </c>
      <c r="HE14" s="19">
        <v>109.373</v>
      </c>
      <c r="HF14" s="19">
        <v>107.417</v>
      </c>
      <c r="HG14" s="19">
        <v>101.358</v>
      </c>
      <c r="HH14" s="19">
        <v>110.32299999999999</v>
      </c>
      <c r="HI14" s="19">
        <v>112.738</v>
      </c>
      <c r="HJ14" s="19">
        <v>106.77200000000001</v>
      </c>
      <c r="HK14" s="19">
        <v>108.575</v>
      </c>
      <c r="HL14" s="19">
        <v>108.22</v>
      </c>
      <c r="HM14" s="19">
        <v>110.456</v>
      </c>
      <c r="HN14" s="19">
        <v>108.639</v>
      </c>
      <c r="HO14" s="19">
        <v>107.825</v>
      </c>
      <c r="HP14" s="19">
        <v>104.562</v>
      </c>
      <c r="HQ14" s="19">
        <v>103.791</v>
      </c>
      <c r="HR14" s="19">
        <v>116.39</v>
      </c>
      <c r="HS14" s="19">
        <v>123.6</v>
      </c>
      <c r="HT14" s="19">
        <v>129.054</v>
      </c>
      <c r="HU14" s="19">
        <v>142.166</v>
      </c>
      <c r="HV14" s="19">
        <v>141.83099999999999</v>
      </c>
      <c r="HW14" s="19">
        <v>125.087</v>
      </c>
      <c r="HX14" s="19">
        <v>122.09099999999999</v>
      </c>
      <c r="HY14" s="19">
        <v>119.953</v>
      </c>
      <c r="HZ14" s="19">
        <v>122.758</v>
      </c>
      <c r="IA14" s="19">
        <v>119.908</v>
      </c>
      <c r="IB14" s="19">
        <v>134.74299999999999</v>
      </c>
      <c r="IC14" s="19">
        <v>146.68899999999999</v>
      </c>
      <c r="ID14" s="19">
        <v>163.642</v>
      </c>
      <c r="IE14" s="19">
        <v>140.37700000000001</v>
      </c>
      <c r="IF14" s="19">
        <v>130.07499999999999</v>
      </c>
      <c r="IG14" s="19">
        <v>130.179</v>
      </c>
      <c r="IH14" s="19">
        <v>132.053</v>
      </c>
      <c r="II14" s="19">
        <v>111.113</v>
      </c>
      <c r="IJ14" s="19">
        <v>108.744</v>
      </c>
      <c r="IK14" s="19">
        <v>109.53700000000001</v>
      </c>
      <c r="IL14" s="19">
        <v>122.69</v>
      </c>
      <c r="IM14" s="19">
        <v>140.34899999999999</v>
      </c>
      <c r="IN14" s="19">
        <v>148.697</v>
      </c>
      <c r="IO14" s="19">
        <v>150.18100000000001</v>
      </c>
      <c r="IP14" s="19">
        <v>160.75</v>
      </c>
      <c r="IQ14" s="19">
        <v>147.52600000000001</v>
      </c>
      <c r="IR14" s="19">
        <v>134.99299999999999</v>
      </c>
      <c r="IS14" s="19">
        <v>136.501</v>
      </c>
      <c r="IT14" s="19">
        <v>139.684</v>
      </c>
      <c r="IU14" s="19">
        <v>140.708</v>
      </c>
      <c r="IV14" s="19">
        <v>153.46600000000001</v>
      </c>
      <c r="IW14" s="19">
        <v>166.477</v>
      </c>
      <c r="IX14" s="19">
        <v>163.76599999999999</v>
      </c>
      <c r="IY14" s="19">
        <v>147.495</v>
      </c>
      <c r="IZ14" s="19">
        <v>141.572</v>
      </c>
      <c r="JA14" s="19">
        <v>147.268</v>
      </c>
      <c r="JB14" s="19">
        <v>151.29599999999999</v>
      </c>
      <c r="JC14" s="19">
        <v>150.369</v>
      </c>
      <c r="JD14" s="19">
        <v>161.125</v>
      </c>
      <c r="JE14" s="19">
        <v>164.31</v>
      </c>
      <c r="JF14" s="19">
        <v>167.011</v>
      </c>
      <c r="JG14" s="19">
        <v>162.18199999999999</v>
      </c>
      <c r="JH14" s="19">
        <v>152.209</v>
      </c>
      <c r="JI14" s="19">
        <v>143.31299999999999</v>
      </c>
      <c r="JJ14" s="19">
        <v>134.90799999999999</v>
      </c>
      <c r="JK14" s="19">
        <v>142.53899999999999</v>
      </c>
      <c r="JL14" s="19">
        <v>159.00800000000001</v>
      </c>
      <c r="JM14" s="19">
        <v>172.37200000000001</v>
      </c>
      <c r="JN14" s="19">
        <v>176.80500000000001</v>
      </c>
      <c r="JO14" s="19">
        <v>177.45099999999999</v>
      </c>
      <c r="JP14" s="19">
        <v>172.35400000000001</v>
      </c>
      <c r="JQ14" s="19">
        <v>150.85599999999999</v>
      </c>
      <c r="JR14" s="19">
        <v>155.40199999999999</v>
      </c>
      <c r="JS14" s="19">
        <v>162.91499999999999</v>
      </c>
      <c r="JT14" s="19">
        <v>163.626</v>
      </c>
      <c r="JU14" s="19">
        <v>175.02799999999999</v>
      </c>
      <c r="JV14" s="19">
        <v>189.62299999999999</v>
      </c>
      <c r="JW14" s="19">
        <v>208.87899999999999</v>
      </c>
      <c r="JX14" s="19">
        <v>206.477</v>
      </c>
      <c r="JY14" s="19">
        <v>197.172</v>
      </c>
      <c r="JZ14" s="19">
        <v>204.00399999999999</v>
      </c>
      <c r="KA14" s="19">
        <v>199.90299999999999</v>
      </c>
      <c r="KB14" s="19">
        <v>208.83699999999999</v>
      </c>
      <c r="KC14" s="19">
        <v>207.80099999999999</v>
      </c>
      <c r="KD14" s="19">
        <v>207.19499999999999</v>
      </c>
      <c r="KE14" s="19">
        <v>189.13499999999999</v>
      </c>
      <c r="KF14" s="19">
        <v>177.363</v>
      </c>
      <c r="KG14" s="19">
        <v>169.59299999999999</v>
      </c>
      <c r="KH14" s="19">
        <v>169.892</v>
      </c>
      <c r="KI14" s="19">
        <v>168.90600000000001</v>
      </c>
      <c r="KJ14" s="19">
        <v>182.55</v>
      </c>
      <c r="KK14" s="19">
        <v>196.899</v>
      </c>
      <c r="KL14" s="19">
        <v>200.30600000000001</v>
      </c>
      <c r="KM14" s="19">
        <v>189.59899999999999</v>
      </c>
      <c r="KN14" s="19">
        <v>199.49600000000001</v>
      </c>
      <c r="KO14" s="19">
        <v>189.602</v>
      </c>
      <c r="KP14" s="19">
        <v>164.828</v>
      </c>
      <c r="KQ14" s="19">
        <v>144.16</v>
      </c>
      <c r="KR14" s="19">
        <v>143.255</v>
      </c>
      <c r="KS14" s="19">
        <v>140.31299999999999</v>
      </c>
      <c r="KT14" s="19">
        <v>151.14599999999999</v>
      </c>
      <c r="KU14" s="19">
        <v>153.374</v>
      </c>
      <c r="KV14" s="19">
        <v>153.41300000000001</v>
      </c>
      <c r="KW14" s="19">
        <v>163.619</v>
      </c>
      <c r="KX14" s="19">
        <v>144.25800000000001</v>
      </c>
      <c r="KY14" s="19">
        <v>145.864</v>
      </c>
      <c r="KZ14" s="19">
        <v>147.75</v>
      </c>
      <c r="LA14" s="19">
        <v>146.65</v>
      </c>
      <c r="LB14" s="19">
        <v>139.71700000000001</v>
      </c>
      <c r="LC14" s="19">
        <v>139.72300000000001</v>
      </c>
      <c r="LD14" s="19">
        <v>148.88300000000001</v>
      </c>
      <c r="LE14" s="19">
        <v>173.72900000000001</v>
      </c>
      <c r="LF14" s="19">
        <v>184.815</v>
      </c>
      <c r="LG14" s="19">
        <v>189.91200000000001</v>
      </c>
      <c r="LH14" s="19">
        <v>189.214</v>
      </c>
      <c r="LI14" s="19">
        <v>175.309</v>
      </c>
      <c r="LJ14" s="19">
        <v>173.16200000000001</v>
      </c>
      <c r="LK14" s="19">
        <v>170.066</v>
      </c>
      <c r="LL14" s="19">
        <v>171.27799999999999</v>
      </c>
      <c r="LM14" s="19">
        <v>170.404</v>
      </c>
      <c r="LN14" s="19">
        <v>194.001</v>
      </c>
      <c r="LO14" s="19">
        <v>202.428</v>
      </c>
      <c r="LP14" s="19">
        <v>205.75</v>
      </c>
      <c r="LQ14" s="19">
        <v>214.804</v>
      </c>
      <c r="LR14" s="19">
        <v>226.26599999999999</v>
      </c>
      <c r="LS14" s="19">
        <v>215.328</v>
      </c>
      <c r="LT14" s="19">
        <v>213.387</v>
      </c>
      <c r="LU14" s="19">
        <v>207.16900000000001</v>
      </c>
      <c r="LV14" s="19">
        <v>184.852</v>
      </c>
      <c r="LW14" s="19">
        <v>192.018</v>
      </c>
      <c r="LX14" s="19">
        <v>200.22499999999999</v>
      </c>
      <c r="LY14" s="19">
        <v>190.345</v>
      </c>
      <c r="LZ14" s="19">
        <v>201.56200000000001</v>
      </c>
      <c r="MA14" s="19">
        <v>214.32400000000001</v>
      </c>
      <c r="MB14" s="19">
        <v>230.55500000000001</v>
      </c>
      <c r="MC14" s="19">
        <v>236.941</v>
      </c>
      <c r="MD14" s="19">
        <v>234.11600000000001</v>
      </c>
      <c r="ME14" s="19">
        <v>229.88800000000001</v>
      </c>
      <c r="MF14" s="19">
        <v>225.92599999999999</v>
      </c>
      <c r="MG14" s="19">
        <v>227.38</v>
      </c>
      <c r="MH14" s="19">
        <v>228.881</v>
      </c>
      <c r="MI14" s="19">
        <v>220.26499999999999</v>
      </c>
      <c r="MJ14" s="19">
        <v>219.57300000000001</v>
      </c>
      <c r="MK14" s="19">
        <v>238.84800000000001</v>
      </c>
      <c r="ML14" s="19">
        <v>260.99400000000003</v>
      </c>
      <c r="MM14" s="19">
        <v>273.98599999999999</v>
      </c>
      <c r="MN14" s="19">
        <v>272.21600000000001</v>
      </c>
      <c r="MO14" s="19">
        <v>260.40199999999999</v>
      </c>
      <c r="MP14" s="19">
        <v>257.78500000000003</v>
      </c>
      <c r="MQ14" s="19">
        <v>259.32299999999998</v>
      </c>
      <c r="MR14" s="19">
        <v>263.35500000000002</v>
      </c>
      <c r="MS14" s="19">
        <v>256.488</v>
      </c>
      <c r="MT14" s="19">
        <v>253.964</v>
      </c>
      <c r="MU14" s="19">
        <v>272.37299999999999</v>
      </c>
      <c r="MV14" s="19">
        <v>296.89499999999998</v>
      </c>
      <c r="MW14" s="19">
        <v>293.94</v>
      </c>
      <c r="MX14" s="19">
        <v>279.875</v>
      </c>
      <c r="MY14" s="19">
        <v>265.09500000000003</v>
      </c>
      <c r="MZ14" s="19">
        <v>268.32799999999997</v>
      </c>
      <c r="NA14" s="19">
        <v>272.517</v>
      </c>
      <c r="NB14" s="19">
        <v>270.39</v>
      </c>
      <c r="NC14" s="19">
        <v>269.71300000000002</v>
      </c>
      <c r="ND14" s="19">
        <v>285.77800000000002</v>
      </c>
      <c r="NE14" s="19">
        <v>285.73200000000003</v>
      </c>
      <c r="NF14" s="19">
        <v>281.86799999999999</v>
      </c>
      <c r="NG14" s="19">
        <v>279.12700000000001</v>
      </c>
      <c r="NH14" s="19">
        <v>282.11200000000002</v>
      </c>
      <c r="NI14" s="19">
        <v>279.70699999999999</v>
      </c>
      <c r="NJ14" s="19">
        <v>275.149</v>
      </c>
      <c r="NK14" s="19">
        <v>267.63099999999997</v>
      </c>
      <c r="NL14" s="19">
        <v>274.77699999999999</v>
      </c>
      <c r="NM14" s="19">
        <v>289.17</v>
      </c>
      <c r="NN14" s="19">
        <v>283.25599999999997</v>
      </c>
      <c r="NO14" s="19">
        <v>296.75700000000001</v>
      </c>
      <c r="NP14" s="19">
        <v>301.93599999999998</v>
      </c>
      <c r="NQ14" s="19">
        <v>283.64499999999998</v>
      </c>
      <c r="NR14" s="19">
        <v>297.32799999999997</v>
      </c>
      <c r="NS14" s="19">
        <v>292.44099999999997</v>
      </c>
      <c r="NT14" s="19">
        <v>335.98599999999999</v>
      </c>
      <c r="NU14" s="19">
        <v>353.42</v>
      </c>
      <c r="NV14" s="19">
        <v>362.52</v>
      </c>
      <c r="NW14" s="19">
        <v>366.18099999999998</v>
      </c>
      <c r="NX14" s="19">
        <v>341.56900000000002</v>
      </c>
      <c r="NY14" s="19">
        <v>321.47399999999999</v>
      </c>
      <c r="NZ14" s="19">
        <v>322.49599999999998</v>
      </c>
      <c r="OA14" s="19">
        <v>321.54700000000003</v>
      </c>
      <c r="OB14" s="19">
        <v>316.113</v>
      </c>
      <c r="OC14" s="19">
        <v>316.83999999999997</v>
      </c>
      <c r="OD14" s="19">
        <v>309.83699999999999</v>
      </c>
      <c r="OE14" s="19">
        <v>305.185</v>
      </c>
      <c r="OF14" s="19">
        <v>299.83699999999999</v>
      </c>
      <c r="OG14" s="19">
        <v>294.19499999999999</v>
      </c>
      <c r="OH14" s="19">
        <v>292.18599999999998</v>
      </c>
      <c r="OI14" s="19">
        <v>287.22300000000001</v>
      </c>
      <c r="OJ14" s="19">
        <v>314.29399999999998</v>
      </c>
      <c r="OK14" s="19">
        <v>342.32600000000002</v>
      </c>
      <c r="OL14" s="19">
        <v>350.19600000000003</v>
      </c>
      <c r="OM14" s="19">
        <v>342.12799999999999</v>
      </c>
      <c r="ON14" s="19">
        <v>340.76799999999997</v>
      </c>
      <c r="OO14" s="19">
        <v>328.23</v>
      </c>
      <c r="OP14" s="19">
        <v>304.642</v>
      </c>
      <c r="OQ14" s="19">
        <v>284.47699999999998</v>
      </c>
      <c r="OR14" s="19">
        <v>306.815</v>
      </c>
      <c r="OS14" s="19">
        <v>293.59899999999999</v>
      </c>
      <c r="OT14" s="19">
        <v>283.39800000000002</v>
      </c>
      <c r="OU14" s="19">
        <v>279.15600000000001</v>
      </c>
      <c r="OV14" s="19">
        <v>274.95100000000002</v>
      </c>
      <c r="OW14" s="19">
        <v>279.16199999999998</v>
      </c>
      <c r="OX14" s="19">
        <v>279.14800000000002</v>
      </c>
      <c r="OY14" s="19">
        <v>280.98</v>
      </c>
      <c r="OZ14" s="19">
        <v>292.47699999999998</v>
      </c>
      <c r="PA14" s="19">
        <v>268.66899999999998</v>
      </c>
      <c r="PB14" s="19">
        <v>262.50200000000001</v>
      </c>
      <c r="PC14" s="19">
        <v>258.28800000000001</v>
      </c>
      <c r="PD14" s="19">
        <v>252.852</v>
      </c>
      <c r="PE14" s="19">
        <v>249.51599999999999</v>
      </c>
      <c r="PF14" s="19">
        <v>250.79300000000001</v>
      </c>
      <c r="PG14" s="19">
        <v>223.82599999999999</v>
      </c>
      <c r="PH14" s="19">
        <v>210.44</v>
      </c>
      <c r="PI14" s="19">
        <v>217.41499999999999</v>
      </c>
      <c r="PJ14" s="19">
        <v>221.39500000000001</v>
      </c>
      <c r="PK14" s="19">
        <v>220.952</v>
      </c>
      <c r="PL14" s="19">
        <v>217.511</v>
      </c>
      <c r="PM14" s="19">
        <v>219.363</v>
      </c>
      <c r="PN14" s="19">
        <v>230.327</v>
      </c>
      <c r="PO14" s="19">
        <v>231.08600000000001</v>
      </c>
      <c r="PP14" s="19">
        <v>251.43799999999999</v>
      </c>
      <c r="PQ14" s="19">
        <v>272.61200000000002</v>
      </c>
      <c r="PR14" s="19">
        <v>255.17</v>
      </c>
      <c r="PS14" s="19">
        <v>250.55199999999999</v>
      </c>
      <c r="PT14" s="19">
        <v>233.374</v>
      </c>
      <c r="PU14" s="19">
        <v>228.417</v>
      </c>
      <c r="PV14" s="19">
        <v>232.642</v>
      </c>
      <c r="PW14" s="19">
        <v>221.601</v>
      </c>
      <c r="PX14" s="19">
        <v>220.411</v>
      </c>
      <c r="PY14" s="19">
        <v>223.91900000000001</v>
      </c>
      <c r="PZ14" s="19">
        <v>218.864</v>
      </c>
      <c r="QA14" s="19">
        <v>215.53800000000001</v>
      </c>
      <c r="QB14" s="19">
        <v>216.149</v>
      </c>
      <c r="QC14" s="19">
        <v>194.99</v>
      </c>
      <c r="QD14" s="19">
        <v>193.066</v>
      </c>
      <c r="QE14" s="19">
        <v>190.61</v>
      </c>
      <c r="QF14" s="19">
        <v>187.86699999999999</v>
      </c>
      <c r="QG14" s="19">
        <v>186.21600000000001</v>
      </c>
      <c r="QH14" s="19">
        <v>186.01499999999999</v>
      </c>
      <c r="QI14" s="19">
        <v>188.49299999999999</v>
      </c>
      <c r="QJ14" s="19">
        <v>185.58600000000001</v>
      </c>
      <c r="QK14" s="19">
        <v>187.39099999999999</v>
      </c>
      <c r="QL14" s="19">
        <v>182.00399999999999</v>
      </c>
      <c r="QM14" s="19">
        <v>183.85300000000001</v>
      </c>
      <c r="QN14" s="19">
        <v>188.87899999999999</v>
      </c>
      <c r="QO14" s="19">
        <v>181.98099999999999</v>
      </c>
      <c r="QP14" s="19">
        <v>175.84</v>
      </c>
      <c r="QQ14" s="19">
        <v>175.52600000000001</v>
      </c>
      <c r="QR14" s="19">
        <v>174.10599999999999</v>
      </c>
      <c r="QS14" s="19">
        <v>173.07400000000001</v>
      </c>
      <c r="QT14" s="19">
        <v>171.69300000000001</v>
      </c>
      <c r="QU14" s="19">
        <v>167.80500000000001</v>
      </c>
      <c r="QV14" s="19">
        <v>171.67599999999999</v>
      </c>
      <c r="QW14" s="19">
        <v>175.45699999999999</v>
      </c>
      <c r="QX14" s="19">
        <v>172.74600000000001</v>
      </c>
      <c r="QY14" s="19">
        <v>179.72499999999999</v>
      </c>
      <c r="QZ14" s="19">
        <v>194.886</v>
      </c>
      <c r="RA14" s="19">
        <v>211.34200000000001</v>
      </c>
      <c r="RB14" s="19">
        <v>213.494</v>
      </c>
      <c r="RC14" s="19">
        <v>214.63800000000001</v>
      </c>
      <c r="RD14" s="19">
        <v>213.92699999999999</v>
      </c>
      <c r="RE14" s="19">
        <v>209.99</v>
      </c>
      <c r="RF14" s="19">
        <v>202.50800000000001</v>
      </c>
      <c r="RG14" s="19">
        <v>193.55600000000001</v>
      </c>
      <c r="RH14" s="19">
        <v>194.249</v>
      </c>
      <c r="RI14" s="19">
        <v>197.07499999999999</v>
      </c>
      <c r="RJ14" s="19">
        <v>196.191</v>
      </c>
      <c r="RK14" s="19">
        <v>194.726</v>
      </c>
      <c r="RL14" s="19">
        <v>193.125</v>
      </c>
      <c r="RM14" s="19">
        <v>195.72399999999999</v>
      </c>
      <c r="RN14" s="19">
        <v>205.21100000000001</v>
      </c>
      <c r="RO14" s="19">
        <v>204.81800000000001</v>
      </c>
      <c r="RP14" s="19">
        <v>204.94300000000001</v>
      </c>
      <c r="RQ14" s="19">
        <v>204.26300000000001</v>
      </c>
      <c r="RR14" s="19">
        <v>192.99</v>
      </c>
      <c r="RS14" s="19">
        <v>192.834</v>
      </c>
      <c r="RT14" s="19">
        <v>187.059</v>
      </c>
      <c r="RU14" s="19">
        <v>177.999</v>
      </c>
      <c r="RV14" s="19">
        <v>176.93799999999999</v>
      </c>
      <c r="RW14" s="19">
        <v>172.86199999999999</v>
      </c>
      <c r="RX14" s="19">
        <v>175.14699999999999</v>
      </c>
      <c r="RY14" s="19">
        <v>174.43600000000001</v>
      </c>
      <c r="RZ14" s="19">
        <v>173.22200000000001</v>
      </c>
      <c r="SA14" s="19">
        <v>160.42599999999999</v>
      </c>
      <c r="SB14" s="19">
        <v>162.61099999999999</v>
      </c>
      <c r="SC14" s="19">
        <v>163.42400000000001</v>
      </c>
      <c r="SD14" s="19">
        <v>161.03899999999999</v>
      </c>
      <c r="SE14" s="19">
        <v>159.65</v>
      </c>
      <c r="SF14" s="19">
        <v>188.131</v>
      </c>
      <c r="SG14" s="19">
        <v>190.613</v>
      </c>
      <c r="SH14" s="19">
        <v>194.381</v>
      </c>
      <c r="SI14" s="19">
        <v>194.59100000000001</v>
      </c>
      <c r="SJ14" s="19">
        <v>189.61699999999999</v>
      </c>
      <c r="SK14" s="19">
        <v>189.24700000000001</v>
      </c>
      <c r="SL14" s="19">
        <v>188.947</v>
      </c>
      <c r="SM14" s="19">
        <v>187.83199999999999</v>
      </c>
      <c r="SN14" s="19">
        <v>189.10599999999999</v>
      </c>
      <c r="SO14" s="19">
        <v>192.357</v>
      </c>
      <c r="SP14" s="19">
        <v>193.696</v>
      </c>
      <c r="SQ14" s="19">
        <v>177.27099999999999</v>
      </c>
      <c r="SR14" s="19">
        <v>183.29</v>
      </c>
      <c r="SS14" s="19">
        <v>196.755</v>
      </c>
      <c r="ST14" s="19">
        <v>208.91499999999999</v>
      </c>
      <c r="SU14" s="2">
        <v>230.14500000000001</v>
      </c>
      <c r="SV14" s="2">
        <v>239.58799999999999</v>
      </c>
    </row>
    <row r="15" spans="1:516" s="2" customFormat="1" x14ac:dyDescent="0.25"/>
    <row r="16" spans="1:516" s="2" customFormat="1" x14ac:dyDescent="0.25">
      <c r="B16" s="2" t="s">
        <v>1087</v>
      </c>
    </row>
    <row r="17" spans="1:514" s="2" customFormat="1" x14ac:dyDescent="0.25">
      <c r="B17" s="15" t="s">
        <v>1097</v>
      </c>
      <c r="C17" s="2">
        <f>_xlfn.XMATCH(B17,$B$6:$B$15)</f>
        <v>3</v>
      </c>
      <c r="F17" s="19" cm="1">
        <f t="array" aca="1" ref="F17" ca="1">INDEX(F$6:F$15,$C17)-INDEX(F$6:F$15,$C18)</f>
        <v>-10.838999999999999</v>
      </c>
      <c r="G17" s="19" cm="1">
        <f t="array" ref="G17">INDEX(G$6:G$15,$C17)-INDEX(G$6:G$15,$C18)</f>
        <v>-9.8740000000000236</v>
      </c>
      <c r="H17" s="19" cm="1">
        <f t="array" ref="H17">INDEX(H$6:H$15,$C17)-INDEX(H$6:H$15,$C18)</f>
        <v>-8.0540000000000305</v>
      </c>
      <c r="I17" s="19" cm="1">
        <f t="array" ref="I17">INDEX(I$6:I$15,$C17)-INDEX(I$6:I$15,$C18)</f>
        <v>-5.771000000000015</v>
      </c>
      <c r="J17" s="19" cm="1">
        <f t="array" ref="J17">INDEX(J$6:J$15,$C17)-INDEX(J$6:J$15,$C18)</f>
        <v>-5.1840000000000259</v>
      </c>
      <c r="K17" s="19" cm="1">
        <f t="array" ref="K17">INDEX(K$6:K$15,$C17)-INDEX(K$6:K$15,$C18)</f>
        <v>-3.3640000000000327</v>
      </c>
      <c r="L17" s="19" cm="1">
        <f t="array" ref="L17">INDEX(L$6:L$15,$C17)-INDEX(L$6:L$15,$C18)</f>
        <v>-3.3530000000000086</v>
      </c>
      <c r="M17" s="19" cm="1">
        <f t="array" ref="M17">INDEX(M$6:M$15,$C17)-INDEX(M$6:M$15,$C18)</f>
        <v>-0.77499999999997726</v>
      </c>
      <c r="N17" s="19" cm="1">
        <f t="array" ref="N17">INDEX(N$6:N$15,$C17)-INDEX(N$6:N$15,$C18)</f>
        <v>0.43600000000003547</v>
      </c>
      <c r="O17" s="19" cm="1">
        <f t="array" ref="O17">INDEX(O$6:O$15,$C17)-INDEX(O$6:O$15,$C18)</f>
        <v>-0.30700000000001637</v>
      </c>
      <c r="P17" s="19" cm="1">
        <f t="array" ref="P17">INDEX(P$6:P$15,$C17)-INDEX(P$6:P$15,$C18)</f>
        <v>0.35800000000000409</v>
      </c>
      <c r="Q17" s="19" cm="1">
        <f t="array" ref="Q17">INDEX(Q$6:Q$15,$C17)-INDEX(Q$6:Q$15,$C18)</f>
        <v>-0.1279999999999859</v>
      </c>
      <c r="R17" s="19" cm="1">
        <f t="array" ref="R17">INDEX(R$6:R$15,$C17)-INDEX(R$6:R$15,$C18)</f>
        <v>-3.8620000000000232</v>
      </c>
      <c r="S17" s="19" cm="1">
        <f t="array" ref="S17">INDEX(S$6:S$15,$C17)-INDEX(S$6:S$15,$C18)</f>
        <v>-0.80299999999999727</v>
      </c>
      <c r="T17" s="19" cm="1">
        <f t="array" ref="T17">INDEX(T$6:T$15,$C17)-INDEX(T$6:T$15,$C18)</f>
        <v>-2.5450000000000159</v>
      </c>
      <c r="U17" s="19" cm="1">
        <f t="array" ref="U17">INDEX(U$6:U$15,$C17)-INDEX(U$6:U$15,$C18)</f>
        <v>-5.6630000000000109</v>
      </c>
      <c r="V17" s="19" cm="1">
        <f t="array" ref="V17">INDEX(V$6:V$15,$C17)-INDEX(V$6:V$15,$C18)</f>
        <v>-9.3519999999999754</v>
      </c>
      <c r="W17" s="19" cm="1">
        <f t="array" ref="W17">INDEX(W$6:W$15,$C17)-INDEX(W$6:W$15,$C18)</f>
        <v>-13.206999999999994</v>
      </c>
      <c r="X17" s="19" cm="1">
        <f t="array" ref="X17">INDEX(X$6:X$15,$C17)-INDEX(X$6:X$15,$C18)</f>
        <v>-16.607000000000028</v>
      </c>
      <c r="Y17" s="19" cm="1">
        <f t="array" ref="Y17">INDEX(Y$6:Y$15,$C17)-INDEX(Y$6:Y$15,$C18)</f>
        <v>-14.123999999999967</v>
      </c>
      <c r="Z17" s="19" cm="1">
        <f t="array" ref="Z17">INDEX(Z$6:Z$15,$C17)-INDEX(Z$6:Z$15,$C18)</f>
        <v>-11.734999999999957</v>
      </c>
      <c r="AA17" s="19" cm="1">
        <f t="array" ref="AA17">INDEX(AA$6:AA$15,$C17)-INDEX(AA$6:AA$15,$C18)</f>
        <v>-6.9590000000000032</v>
      </c>
      <c r="AB17" s="19" cm="1">
        <f t="array" ref="AB17">INDEX(AB$6:AB$15,$C17)-INDEX(AB$6:AB$15,$C18)</f>
        <v>-4.6750000000000114</v>
      </c>
      <c r="AC17" s="19" cm="1">
        <f t="array" ref="AC17">INDEX(AC$6:AC$15,$C17)-INDEX(AC$6:AC$15,$C18)</f>
        <v>-4.4139999999999873</v>
      </c>
      <c r="AD17" s="19" cm="1">
        <f t="array" ref="AD17">INDEX(AD$6:AD$15,$C17)-INDEX(AD$6:AD$15,$C18)</f>
        <v>-3.5260000000000105</v>
      </c>
      <c r="AE17" s="19" cm="1">
        <f t="array" ref="AE17">INDEX(AE$6:AE$15,$C17)-INDEX(AE$6:AE$15,$C18)</f>
        <v>-3.4190000000000396</v>
      </c>
      <c r="AF17" s="19" cm="1">
        <f t="array" ref="AF17">INDEX(AF$6:AF$15,$C17)-INDEX(AF$6:AF$15,$C18)</f>
        <v>-3.7479999999999905</v>
      </c>
      <c r="AG17" s="19" cm="1">
        <f t="array" ref="AG17">INDEX(AG$6:AG$15,$C17)-INDEX(AG$6:AG$15,$C18)</f>
        <v>-0.48000000000001819</v>
      </c>
      <c r="AH17" s="19" cm="1">
        <f t="array" ref="AH17">INDEX(AH$6:AH$15,$C17)-INDEX(AH$6:AH$15,$C18)</f>
        <v>2.0260000000000105</v>
      </c>
      <c r="AI17" s="19" cm="1">
        <f t="array" ref="AI17">INDEX(AI$6:AI$15,$C17)-INDEX(AI$6:AI$15,$C18)</f>
        <v>0.14400000000000546</v>
      </c>
      <c r="AJ17" s="19" cm="1">
        <f t="array" ref="AJ17">INDEX(AJ$6:AJ$15,$C17)-INDEX(AJ$6:AJ$15,$C18)</f>
        <v>0.22500000000002274</v>
      </c>
      <c r="AK17" s="19" cm="1">
        <f t="array" ref="AK17">INDEX(AK$6:AK$15,$C17)-INDEX(AK$6:AK$15,$C18)</f>
        <v>1.1960000000000264</v>
      </c>
      <c r="AL17" s="19" cm="1">
        <f t="array" ref="AL17">INDEX(AL$6:AL$15,$C17)-INDEX(AL$6:AL$15,$C18)</f>
        <v>1.8969999999999914</v>
      </c>
      <c r="AM17" s="19" cm="1">
        <f t="array" ref="AM17">INDEX(AM$6:AM$15,$C17)-INDEX(AM$6:AM$15,$C18)</f>
        <v>5.3369999999999891</v>
      </c>
      <c r="AN17" s="19" cm="1">
        <f t="array" ref="AN17">INDEX(AN$6:AN$15,$C17)-INDEX(AN$6:AN$15,$C18)</f>
        <v>6.5249999999999773</v>
      </c>
      <c r="AO17" s="19" cm="1">
        <f t="array" ref="AO17">INDEX(AO$6:AO$15,$C17)-INDEX(AO$6:AO$15,$C18)</f>
        <v>5.3290000000000077</v>
      </c>
      <c r="AP17" s="19" cm="1">
        <f t="array" ref="AP17">INDEX(AP$6:AP$15,$C17)-INDEX(AP$6:AP$15,$C18)</f>
        <v>5.0470000000000255</v>
      </c>
      <c r="AQ17" s="19" cm="1">
        <f t="array" ref="AQ17">INDEX(AQ$6:AQ$15,$C17)-INDEX(AQ$6:AQ$15,$C18)</f>
        <v>6.1050000000000182</v>
      </c>
      <c r="AR17" s="19" cm="1">
        <f t="array" ref="AR17">INDEX(AR$6:AR$15,$C17)-INDEX(AR$6:AR$15,$C18)</f>
        <v>7.4979999999999905</v>
      </c>
      <c r="AS17" s="19" cm="1">
        <f t="array" ref="AS17">INDEX(AS$6:AS$15,$C17)-INDEX(AS$6:AS$15,$C18)</f>
        <v>9.0649999999999977</v>
      </c>
      <c r="AT17" s="19" cm="1">
        <f t="array" ref="AT17">INDEX(AT$6:AT$15,$C17)-INDEX(AT$6:AT$15,$C18)</f>
        <v>9.8380000000000223</v>
      </c>
      <c r="AU17" s="19" cm="1">
        <f t="array" ref="AU17">INDEX(AU$6:AU$15,$C17)-INDEX(AU$6:AU$15,$C18)</f>
        <v>11.908000000000015</v>
      </c>
      <c r="AV17" s="19" cm="1">
        <f t="array" ref="AV17">INDEX(AV$6:AV$15,$C17)-INDEX(AV$6:AV$15,$C18)</f>
        <v>12.574999999999989</v>
      </c>
      <c r="AW17" s="19" cm="1">
        <f t="array" ref="AW17">INDEX(AW$6:AW$15,$C17)-INDEX(AW$6:AW$15,$C18)</f>
        <v>13.16500000000002</v>
      </c>
      <c r="AX17" s="19" cm="1">
        <f t="array" ref="AX17">INDEX(AX$6:AX$15,$C17)-INDEX(AX$6:AX$15,$C18)</f>
        <v>11.939999999999998</v>
      </c>
      <c r="AY17" s="19" cm="1">
        <f t="array" ref="AY17">INDEX(AY$6:AY$15,$C17)-INDEX(AY$6:AY$15,$C18)</f>
        <v>9.9850000000000136</v>
      </c>
      <c r="AZ17" s="19" cm="1">
        <f t="array" ref="AZ17">INDEX(AZ$6:AZ$15,$C17)-INDEX(AZ$6:AZ$15,$C18)</f>
        <v>6.8710000000000377</v>
      </c>
      <c r="BA17" s="19" cm="1">
        <f t="array" ref="BA17">INDEX(BA$6:BA$15,$C17)-INDEX(BA$6:BA$15,$C18)</f>
        <v>8.1519999999999868</v>
      </c>
      <c r="BB17" s="19" cm="1">
        <f t="array" ref="BB17">INDEX(BB$6:BB$15,$C17)-INDEX(BB$6:BB$15,$C18)</f>
        <v>11.769999999999982</v>
      </c>
      <c r="BC17" s="19" cm="1">
        <f t="array" ref="BC17">INDEX(BC$6:BC$15,$C17)-INDEX(BC$6:BC$15,$C18)</f>
        <v>18.073000000000036</v>
      </c>
      <c r="BD17" s="19" cm="1">
        <f t="array" ref="BD17">INDEX(BD$6:BD$15,$C17)-INDEX(BD$6:BD$15,$C18)</f>
        <v>15.80699999999996</v>
      </c>
      <c r="BE17" s="19" cm="1">
        <f t="array" ref="BE17">INDEX(BE$6:BE$15,$C17)-INDEX(BE$6:BE$15,$C18)</f>
        <v>14.114999999999895</v>
      </c>
      <c r="BF17" s="19" cm="1">
        <f t="array" ref="BF17">INDEX(BF$6:BF$15,$C17)-INDEX(BF$6:BF$15,$C18)</f>
        <v>17.112999999999943</v>
      </c>
      <c r="BG17" s="19" cm="1">
        <f t="array" ref="BG17">INDEX(BG$6:BG$15,$C17)-INDEX(BG$6:BG$15,$C18)</f>
        <v>15.569000000000017</v>
      </c>
      <c r="BH17" s="19" cm="1">
        <f t="array" ref="BH17">INDEX(BH$6:BH$15,$C17)-INDEX(BH$6:BH$15,$C18)</f>
        <v>16.973000000000013</v>
      </c>
      <c r="BI17" s="19" cm="1">
        <f t="array" ref="BI17">INDEX(BI$6:BI$15,$C17)-INDEX(BI$6:BI$15,$C18)</f>
        <v>16.098000000000013</v>
      </c>
      <c r="BJ17" s="19" cm="1">
        <f t="array" ref="BJ17">INDEX(BJ$6:BJ$15,$C17)-INDEX(BJ$6:BJ$15,$C18)</f>
        <v>18.82099999999997</v>
      </c>
      <c r="BK17" s="19" cm="1">
        <f t="array" ref="BK17">INDEX(BK$6:BK$15,$C17)-INDEX(BK$6:BK$15,$C18)</f>
        <v>23.55499999999995</v>
      </c>
      <c r="BL17" s="19" cm="1">
        <f t="array" ref="BL17">INDEX(BL$6:BL$15,$C17)-INDEX(BL$6:BL$15,$C18)</f>
        <v>37.02699999999993</v>
      </c>
      <c r="BM17" s="19" cm="1">
        <f t="array" ref="BM17">INDEX(BM$6:BM$15,$C17)-INDEX(BM$6:BM$15,$C18)</f>
        <v>37.133000000000038</v>
      </c>
      <c r="BN17" s="19" cm="1">
        <f t="array" ref="BN17">INDEX(BN$6:BN$15,$C17)-INDEX(BN$6:BN$15,$C18)</f>
        <v>43.823999999999955</v>
      </c>
      <c r="BO17" s="19" cm="1">
        <f t="array" ref="BO17">INDEX(BO$6:BO$15,$C17)-INDEX(BO$6:BO$15,$C18)</f>
        <v>40.918000000000006</v>
      </c>
      <c r="BP17" s="19" cm="1">
        <f t="array" ref="BP17">INDEX(BP$6:BP$15,$C17)-INDEX(BP$6:BP$15,$C18)</f>
        <v>36.293000000000006</v>
      </c>
      <c r="BQ17" s="19" cm="1">
        <f t="array" ref="BQ17">INDEX(BQ$6:BQ$15,$C17)-INDEX(BQ$6:BQ$15,$C18)</f>
        <v>40.559999999999945</v>
      </c>
      <c r="BR17" s="19" cm="1">
        <f t="array" ref="BR17">INDEX(BR$6:BR$15,$C17)-INDEX(BR$6:BR$15,$C18)</f>
        <v>43.15300000000002</v>
      </c>
      <c r="BS17" s="19" cm="1">
        <f t="array" ref="BS17">INDEX(BS$6:BS$15,$C17)-INDEX(BS$6:BS$15,$C18)</f>
        <v>52.86099999999999</v>
      </c>
      <c r="BT17" s="19" cm="1">
        <f t="array" ref="BT17">INDEX(BT$6:BT$15,$C17)-INDEX(BT$6:BT$15,$C18)</f>
        <v>40.544000000000096</v>
      </c>
      <c r="BU17" s="19" cm="1">
        <f t="array" ref="BU17">INDEX(BU$6:BU$15,$C17)-INDEX(BU$6:BU$15,$C18)</f>
        <v>33.691000000000031</v>
      </c>
      <c r="BV17" s="19" cm="1">
        <f t="array" ref="BV17">INDEX(BV$6:BV$15,$C17)-INDEX(BV$6:BV$15,$C18)</f>
        <v>36.293000000000006</v>
      </c>
      <c r="BW17" s="19" cm="1">
        <f t="array" ref="BW17">INDEX(BW$6:BW$15,$C17)-INDEX(BW$6:BW$15,$C18)</f>
        <v>30.835000000000036</v>
      </c>
      <c r="BX17" s="19" cm="1">
        <f t="array" ref="BX17">INDEX(BX$6:BX$15,$C17)-INDEX(BX$6:BX$15,$C18)</f>
        <v>33.086000000000013</v>
      </c>
      <c r="BY17" s="19" cm="1">
        <f t="array" ref="BY17">INDEX(BY$6:BY$15,$C17)-INDEX(BY$6:BY$15,$C18)</f>
        <v>10.86099999999999</v>
      </c>
      <c r="BZ17" s="19" cm="1">
        <f t="array" ref="BZ17">INDEX(BZ$6:BZ$15,$C17)-INDEX(BZ$6:BZ$15,$C18)</f>
        <v>16.38900000000001</v>
      </c>
      <c r="CA17" s="19" cm="1">
        <f t="array" ref="CA17">INDEX(CA$6:CA$15,$C17)-INDEX(CA$6:CA$15,$C18)</f>
        <v>45.342999999999961</v>
      </c>
      <c r="CB17" s="19" cm="1">
        <f t="array" ref="CB17">INDEX(CB$6:CB$15,$C17)-INDEX(CB$6:CB$15,$C18)</f>
        <v>18.067000000000007</v>
      </c>
      <c r="CC17" s="19" cm="1">
        <f t="array" ref="CC17">INDEX(CC$6:CC$15,$C17)-INDEX(CC$6:CC$15,$C18)</f>
        <v>14.634999999999991</v>
      </c>
      <c r="CD17" s="19" cm="1">
        <f t="array" ref="CD17">INDEX(CD$6:CD$15,$C17)-INDEX(CD$6:CD$15,$C18)</f>
        <v>2.4950000000000045</v>
      </c>
      <c r="CE17" s="19" cm="1">
        <f t="array" ref="CE17">INDEX(CE$6:CE$15,$C17)-INDEX(CE$6:CE$15,$C18)</f>
        <v>-0.98300000000000409</v>
      </c>
      <c r="CF17" s="19" cm="1">
        <f t="array" ref="CF17">INDEX(CF$6:CF$15,$C17)-INDEX(CF$6:CF$15,$C18)</f>
        <v>2.2099999999999795</v>
      </c>
      <c r="CG17" s="19" cm="1">
        <f t="array" ref="CG17">INDEX(CG$6:CG$15,$C17)-INDEX(CG$6:CG$15,$C18)</f>
        <v>0.34199999999998454</v>
      </c>
      <c r="CH17" s="19" cm="1">
        <f t="array" ref="CH17">INDEX(CH$6:CH$15,$C17)-INDEX(CH$6:CH$15,$C18)</f>
        <v>1.6720000000000255</v>
      </c>
      <c r="CI17" s="19" cm="1">
        <f t="array" ref="CI17">INDEX(CI$6:CI$15,$C17)-INDEX(CI$6:CI$15,$C18)</f>
        <v>-2.3770000000000095</v>
      </c>
      <c r="CJ17" s="19" cm="1">
        <f t="array" ref="CJ17">INDEX(CJ$6:CJ$15,$C17)-INDEX(CJ$6:CJ$15,$C18)</f>
        <v>-5.6159999999999854</v>
      </c>
      <c r="CK17" s="19" cm="1">
        <f t="array" ref="CK17">INDEX(CK$6:CK$15,$C17)-INDEX(CK$6:CK$15,$C18)</f>
        <v>-8.6560000000000059</v>
      </c>
      <c r="CL17" s="19" cm="1">
        <f t="array" ref="CL17">INDEX(CL$6:CL$15,$C17)-INDEX(CL$6:CL$15,$C18)</f>
        <v>-5.7139999999999986</v>
      </c>
      <c r="CM17" s="19" cm="1">
        <f t="array" ref="CM17">INDEX(CM$6:CM$15,$C17)-INDEX(CM$6:CM$15,$C18)</f>
        <v>-1.94399999999996</v>
      </c>
      <c r="CN17" s="19" cm="1">
        <f t="array" ref="CN17">INDEX(CN$6:CN$15,$C17)-INDEX(CN$6:CN$15,$C18)</f>
        <v>-0.33199999999999363</v>
      </c>
      <c r="CO17" s="19" cm="1">
        <f t="array" ref="CO17">INDEX(CO$6:CO$15,$C17)-INDEX(CO$6:CO$15,$C18)</f>
        <v>-2.4159999999999968</v>
      </c>
      <c r="CP17" s="19" cm="1">
        <f t="array" ref="CP17">INDEX(CP$6:CP$15,$C17)-INDEX(CP$6:CP$15,$C18)</f>
        <v>-4.0980000000000132</v>
      </c>
      <c r="CQ17" s="19" cm="1">
        <f t="array" ref="CQ17">INDEX(CQ$6:CQ$15,$C17)-INDEX(CQ$6:CQ$15,$C18)</f>
        <v>-5.16700000000003</v>
      </c>
      <c r="CR17" s="19" cm="1">
        <f t="array" ref="CR17">INDEX(CR$6:CR$15,$C17)-INDEX(CR$6:CR$15,$C18)</f>
        <v>-5.6599999999999682</v>
      </c>
      <c r="CS17" s="19" cm="1">
        <f t="array" ref="CS17">INDEX(CS$6:CS$15,$C17)-INDEX(CS$6:CS$15,$C18)</f>
        <v>-11.036999999999978</v>
      </c>
      <c r="CT17" s="19" cm="1">
        <f t="array" ref="CT17">INDEX(CT$6:CT$15,$C17)-INDEX(CT$6:CT$15,$C18)</f>
        <v>-11.451999999999998</v>
      </c>
      <c r="CU17" s="19" cm="1">
        <f t="array" ref="CU17">INDEX(CU$6:CU$15,$C17)-INDEX(CU$6:CU$15,$C18)</f>
        <v>-10.5</v>
      </c>
      <c r="CV17" s="19" cm="1">
        <f t="array" ref="CV17">INDEX(CV$6:CV$15,$C17)-INDEX(CV$6:CV$15,$C18)</f>
        <v>-10.702999999999975</v>
      </c>
      <c r="CW17" s="19" cm="1">
        <f t="array" ref="CW17">INDEX(CW$6:CW$15,$C17)-INDEX(CW$6:CW$15,$C18)</f>
        <v>-9.8580000000000041</v>
      </c>
      <c r="CX17" s="19" cm="1">
        <f t="array" ref="CX17">INDEX(CX$6:CX$15,$C17)-INDEX(CX$6:CX$15,$C18)</f>
        <v>-9.2669999999999959</v>
      </c>
      <c r="CY17" s="19" cm="1">
        <f t="array" ref="CY17">INDEX(CY$6:CY$15,$C17)-INDEX(CY$6:CY$15,$C18)</f>
        <v>-8.5240000000000009</v>
      </c>
      <c r="CZ17" s="19" cm="1">
        <f t="array" ref="CZ17">INDEX(CZ$6:CZ$15,$C17)-INDEX(CZ$6:CZ$15,$C18)</f>
        <v>-7.3159999999999741</v>
      </c>
      <c r="DA17" s="19" cm="1">
        <f t="array" ref="DA17">INDEX(DA$6:DA$15,$C17)-INDEX(DA$6:DA$15,$C18)</f>
        <v>-5.3689999999999714</v>
      </c>
      <c r="DB17" s="19" cm="1">
        <f t="array" ref="DB17">INDEX(DB$6:DB$15,$C17)-INDEX(DB$6:DB$15,$C18)</f>
        <v>-5.7280000000000086</v>
      </c>
      <c r="DC17" s="19" cm="1">
        <f t="array" ref="DC17">INDEX(DC$6:DC$15,$C17)-INDEX(DC$6:DC$15,$C18)</f>
        <v>-5.297999999999945</v>
      </c>
      <c r="DD17" s="19" cm="1">
        <f t="array" ref="DD17">INDEX(DD$6:DD$15,$C17)-INDEX(DD$6:DD$15,$C18)</f>
        <v>-6.0910000000000082</v>
      </c>
      <c r="DE17" s="19" cm="1">
        <f t="array" ref="DE17">INDEX(DE$6:DE$15,$C17)-INDEX(DE$6:DE$15,$C18)</f>
        <v>-5.5190000000000055</v>
      </c>
      <c r="DF17" s="19" cm="1">
        <f t="array" ref="DF17">INDEX(DF$6:DF$15,$C17)-INDEX(DF$6:DF$15,$C18)</f>
        <v>-6.6909999999999741</v>
      </c>
      <c r="DG17" s="19" cm="1">
        <f t="array" ref="DG17">INDEX(DG$6:DG$15,$C17)-INDEX(DG$6:DG$15,$C18)</f>
        <v>-6.1630000000000109</v>
      </c>
      <c r="DH17" s="19" cm="1">
        <f t="array" ref="DH17">INDEX(DH$6:DH$15,$C17)-INDEX(DH$6:DH$15,$C18)</f>
        <v>-5.561999999999955</v>
      </c>
      <c r="DI17" s="19" cm="1">
        <f t="array" ref="DI17">INDEX(DI$6:DI$15,$C17)-INDEX(DI$6:DI$15,$C18)</f>
        <v>-5.938000000000045</v>
      </c>
      <c r="DJ17" s="19" cm="1">
        <f t="array" ref="DJ17">INDEX(DJ$6:DJ$15,$C17)-INDEX(DJ$6:DJ$15,$C18)</f>
        <v>-6.6340000000000146</v>
      </c>
      <c r="DK17" s="19" cm="1">
        <f t="array" ref="DK17">INDEX(DK$6:DK$15,$C17)-INDEX(DK$6:DK$15,$C18)</f>
        <v>-7.7599999999999909</v>
      </c>
      <c r="DL17" s="19" cm="1">
        <f t="array" ref="DL17">INDEX(DL$6:DL$15,$C17)-INDEX(DL$6:DL$15,$C18)</f>
        <v>-8.0149999999999864</v>
      </c>
      <c r="DM17" s="19" cm="1">
        <f t="array" ref="DM17">INDEX(DM$6:DM$15,$C17)-INDEX(DM$6:DM$15,$C18)</f>
        <v>-9.0680000000000405</v>
      </c>
      <c r="DN17" s="19" cm="1">
        <f t="array" ref="DN17">INDEX(DN$6:DN$15,$C17)-INDEX(DN$6:DN$15,$C18)</f>
        <v>-10.049000000000035</v>
      </c>
      <c r="DO17" s="19" cm="1">
        <f t="array" ref="DO17">INDEX(DO$6:DO$15,$C17)-INDEX(DO$6:DO$15,$C18)</f>
        <v>-10.993999999999971</v>
      </c>
      <c r="DP17" s="19" cm="1">
        <f t="array" ref="DP17">INDEX(DP$6:DP$15,$C17)-INDEX(DP$6:DP$15,$C18)</f>
        <v>-11.941000000000031</v>
      </c>
      <c r="DQ17" s="19" cm="1">
        <f t="array" ref="DQ17">INDEX(DQ$6:DQ$15,$C17)-INDEX(DQ$6:DQ$15,$C18)</f>
        <v>-13.804000000000002</v>
      </c>
      <c r="DR17" s="19" cm="1">
        <f t="array" ref="DR17">INDEX(DR$6:DR$15,$C17)-INDEX(DR$6:DR$15,$C18)</f>
        <v>-13.912000000000035</v>
      </c>
      <c r="DS17" s="19" cm="1">
        <f t="array" ref="DS17">INDEX(DS$6:DS$15,$C17)-INDEX(DS$6:DS$15,$C18)</f>
        <v>-14.343999999999994</v>
      </c>
      <c r="DT17" s="19" cm="1">
        <f t="array" ref="DT17">INDEX(DT$6:DT$15,$C17)-INDEX(DT$6:DT$15,$C18)</f>
        <v>-13.023000000000025</v>
      </c>
      <c r="DU17" s="19" cm="1">
        <f t="array" ref="DU17">INDEX(DU$6:DU$15,$C17)-INDEX(DU$6:DU$15,$C18)</f>
        <v>-13.410000000000025</v>
      </c>
      <c r="DV17" s="19" cm="1">
        <f t="array" ref="DV17">INDEX(DV$6:DV$15,$C17)-INDEX(DV$6:DV$15,$C18)</f>
        <v>-14.519000000000005</v>
      </c>
      <c r="DW17" s="19" cm="1">
        <f t="array" ref="DW17">INDEX(DW$6:DW$15,$C17)-INDEX(DW$6:DW$15,$C18)</f>
        <v>-14.913000000000011</v>
      </c>
      <c r="DX17" s="19" cm="1">
        <f t="array" ref="DX17">INDEX(DX$6:DX$15,$C17)-INDEX(DX$6:DX$15,$C18)</f>
        <v>-14.434000000000026</v>
      </c>
      <c r="DY17" s="19" cm="1">
        <f t="array" ref="DY17">INDEX(DY$6:DY$15,$C17)-INDEX(DY$6:DY$15,$C18)</f>
        <v>-14.224999999999966</v>
      </c>
      <c r="DZ17" s="19" cm="1">
        <f t="array" ref="DZ17">INDEX(DZ$6:DZ$15,$C17)-INDEX(DZ$6:DZ$15,$C18)</f>
        <v>-14.189000000000021</v>
      </c>
      <c r="EA17" s="19" cm="1">
        <f t="array" ref="EA17">INDEX(EA$6:EA$15,$C17)-INDEX(EA$6:EA$15,$C18)</f>
        <v>-15.449999999999989</v>
      </c>
      <c r="EB17" s="19" cm="1">
        <f t="array" ref="EB17">INDEX(EB$6:EB$15,$C17)-INDEX(EB$6:EB$15,$C18)</f>
        <v>-16.83099999999996</v>
      </c>
      <c r="EC17" s="19" cm="1">
        <f t="array" ref="EC17">INDEX(EC$6:EC$15,$C17)-INDEX(EC$6:EC$15,$C18)</f>
        <v>-17.427999999999997</v>
      </c>
      <c r="ED17" s="19" cm="1">
        <f t="array" ref="ED17">INDEX(ED$6:ED$15,$C17)-INDEX(ED$6:ED$15,$C18)</f>
        <v>-16.74199999999999</v>
      </c>
      <c r="EE17" s="19" cm="1">
        <f t="array" ref="EE17">INDEX(EE$6:EE$15,$C17)-INDEX(EE$6:EE$15,$C18)</f>
        <v>-17.665999999999997</v>
      </c>
      <c r="EF17" s="19" cm="1">
        <f t="array" ref="EF17">INDEX(EF$6:EF$15,$C17)-INDEX(EF$6:EF$15,$C18)</f>
        <v>-18.406000000000006</v>
      </c>
      <c r="EG17" s="19" cm="1">
        <f t="array" ref="EG17">INDEX(EG$6:EG$15,$C17)-INDEX(EG$6:EG$15,$C18)</f>
        <v>-18.221000000000004</v>
      </c>
      <c r="EH17" s="19" cm="1">
        <f t="array" ref="EH17">INDEX(EH$6:EH$15,$C17)-INDEX(EH$6:EH$15,$C18)</f>
        <v>-18.923000000000002</v>
      </c>
      <c r="EI17" s="19" cm="1">
        <f t="array" ref="EI17">INDEX(EI$6:EI$15,$C17)-INDEX(EI$6:EI$15,$C18)</f>
        <v>-19.60899999999998</v>
      </c>
      <c r="EJ17" s="19" cm="1">
        <f t="array" ref="EJ17">INDEX(EJ$6:EJ$15,$C17)-INDEX(EJ$6:EJ$15,$C18)</f>
        <v>-19.837000000000046</v>
      </c>
      <c r="EK17" s="19" cm="1">
        <f t="array" ref="EK17">INDEX(EK$6:EK$15,$C17)-INDEX(EK$6:EK$15,$C18)</f>
        <v>-20.899000000000001</v>
      </c>
      <c r="EL17" s="19" cm="1">
        <f t="array" ref="EL17">INDEX(EL$6:EL$15,$C17)-INDEX(EL$6:EL$15,$C18)</f>
        <v>-21.961000000000013</v>
      </c>
      <c r="EM17" s="19" cm="1">
        <f t="array" ref="EM17">INDEX(EM$6:EM$15,$C17)-INDEX(EM$6:EM$15,$C18)</f>
        <v>-22.460999999999956</v>
      </c>
      <c r="EN17" s="19" cm="1">
        <f t="array" ref="EN17">INDEX(EN$6:EN$15,$C17)-INDEX(EN$6:EN$15,$C18)</f>
        <v>-22.555000000000007</v>
      </c>
      <c r="EO17" s="19" cm="1">
        <f t="array" ref="EO17">INDEX(EO$6:EO$15,$C17)-INDEX(EO$6:EO$15,$C18)</f>
        <v>-22.579999999999984</v>
      </c>
      <c r="EP17" s="19" cm="1">
        <f t="array" ref="EP17">INDEX(EP$6:EP$15,$C17)-INDEX(EP$6:EP$15,$C18)</f>
        <v>-21.95999999999998</v>
      </c>
      <c r="EQ17" s="19" cm="1">
        <f t="array" ref="EQ17">INDEX(EQ$6:EQ$15,$C17)-INDEX(EQ$6:EQ$15,$C18)</f>
        <v>-22.072000000000003</v>
      </c>
      <c r="ER17" s="19" cm="1">
        <f t="array" ref="ER17">INDEX(ER$6:ER$15,$C17)-INDEX(ER$6:ER$15,$C18)</f>
        <v>-21.824000000000012</v>
      </c>
      <c r="ES17" s="19" cm="1">
        <f t="array" ref="ES17">INDEX(ES$6:ES$15,$C17)-INDEX(ES$6:ES$15,$C18)</f>
        <v>-22.949000000000012</v>
      </c>
      <c r="ET17" s="19" cm="1">
        <f t="array" ref="ET17">INDEX(ET$6:ET$15,$C17)-INDEX(ET$6:ET$15,$C18)</f>
        <v>-22.290999999999997</v>
      </c>
      <c r="EU17" s="19" cm="1">
        <f t="array" ref="EU17">INDEX(EU$6:EU$15,$C17)-INDEX(EU$6:EU$15,$C18)</f>
        <v>-22.555999999999983</v>
      </c>
      <c r="EV17" s="19" cm="1">
        <f t="array" ref="EV17">INDEX(EV$6:EV$15,$C17)-INDEX(EV$6:EV$15,$C18)</f>
        <v>-22.420999999999992</v>
      </c>
      <c r="EW17" s="19" cm="1">
        <f t="array" ref="EW17">INDEX(EW$6:EW$15,$C17)-INDEX(EW$6:EW$15,$C18)</f>
        <v>-24.893000000000029</v>
      </c>
      <c r="EX17" s="19" cm="1">
        <f t="array" ref="EX17">INDEX(EX$6:EX$15,$C17)-INDEX(EX$6:EX$15,$C18)</f>
        <v>-24.997000000000014</v>
      </c>
      <c r="EY17" s="19" cm="1">
        <f t="array" ref="EY17">INDEX(EY$6:EY$15,$C17)-INDEX(EY$6:EY$15,$C18)</f>
        <v>-26.081000000000017</v>
      </c>
      <c r="EZ17" s="19" cm="1">
        <f t="array" ref="EZ17">INDEX(EZ$6:EZ$15,$C17)-INDEX(EZ$6:EZ$15,$C18)</f>
        <v>-27.389999999999986</v>
      </c>
      <c r="FA17" s="19" cm="1">
        <f t="array" ref="FA17">INDEX(FA$6:FA$15,$C17)-INDEX(FA$6:FA$15,$C18)</f>
        <v>-27.273000000000025</v>
      </c>
      <c r="FB17" s="19" cm="1">
        <f t="array" ref="FB17">INDEX(FB$6:FB$15,$C17)-INDEX(FB$6:FB$15,$C18)</f>
        <v>-26.837000000000046</v>
      </c>
      <c r="FC17" s="19" cm="1">
        <f t="array" ref="FC17">INDEX(FC$6:FC$15,$C17)-INDEX(FC$6:FC$15,$C18)</f>
        <v>-23.808999999999969</v>
      </c>
      <c r="FD17" s="19" cm="1">
        <f t="array" ref="FD17">INDEX(FD$6:FD$15,$C17)-INDEX(FD$6:FD$15,$C18)</f>
        <v>-22.338999999999999</v>
      </c>
      <c r="FE17" s="19" cm="1">
        <f t="array" ref="FE17">INDEX(FE$6:FE$15,$C17)-INDEX(FE$6:FE$15,$C18)</f>
        <v>-23.069999999999993</v>
      </c>
      <c r="FF17" s="19" cm="1">
        <f t="array" ref="FF17">INDEX(FF$6:FF$15,$C17)-INDEX(FF$6:FF$15,$C18)</f>
        <v>-23.652000000000044</v>
      </c>
      <c r="FG17" s="19" cm="1">
        <f t="array" ref="FG17">INDEX(FG$6:FG$15,$C17)-INDEX(FG$6:FG$15,$C18)</f>
        <v>-23.850999999999999</v>
      </c>
      <c r="FH17" s="19" cm="1">
        <f t="array" ref="FH17">INDEX(FH$6:FH$15,$C17)-INDEX(FH$6:FH$15,$C18)</f>
        <v>-24.341000000000008</v>
      </c>
      <c r="FI17" s="19" cm="1">
        <f t="array" ref="FI17">INDEX(FI$6:FI$15,$C17)-INDEX(FI$6:FI$15,$C18)</f>
        <v>-24.334000000000003</v>
      </c>
      <c r="FJ17" s="19" cm="1">
        <f t="array" ref="FJ17">INDEX(FJ$6:FJ$15,$C17)-INDEX(FJ$6:FJ$15,$C18)</f>
        <v>-24.670000000000016</v>
      </c>
      <c r="FK17" s="19" cm="1">
        <f t="array" ref="FK17">INDEX(FK$6:FK$15,$C17)-INDEX(FK$6:FK$15,$C18)</f>
        <v>-24.197999999999979</v>
      </c>
      <c r="FL17" s="19" cm="1">
        <f t="array" ref="FL17">INDEX(FL$6:FL$15,$C17)-INDEX(FL$6:FL$15,$C18)</f>
        <v>-24.340000000000032</v>
      </c>
      <c r="FM17" s="19" cm="1">
        <f t="array" ref="FM17">INDEX(FM$6:FM$15,$C17)-INDEX(FM$6:FM$15,$C18)</f>
        <v>-25.358000000000004</v>
      </c>
      <c r="FN17" s="19" cm="1">
        <f t="array" ref="FN17">INDEX(FN$6:FN$15,$C17)-INDEX(FN$6:FN$15,$C18)</f>
        <v>-25.29200000000003</v>
      </c>
      <c r="FO17" s="19" cm="1">
        <f t="array" ref="FO17">INDEX(FO$6:FO$15,$C17)-INDEX(FO$6:FO$15,$C18)</f>
        <v>-24.25</v>
      </c>
      <c r="FP17" s="19" cm="1">
        <f t="array" ref="FP17">INDEX(FP$6:FP$15,$C17)-INDEX(FP$6:FP$15,$C18)</f>
        <v>-24.927999999999997</v>
      </c>
      <c r="FQ17" s="19" cm="1">
        <f t="array" ref="FQ17">INDEX(FQ$6:FQ$15,$C17)-INDEX(FQ$6:FQ$15,$C18)</f>
        <v>-21.575999999999965</v>
      </c>
      <c r="FR17" s="19" cm="1">
        <f t="array" ref="FR17">INDEX(FR$6:FR$15,$C17)-INDEX(FR$6:FR$15,$C18)</f>
        <v>-23.258999999999958</v>
      </c>
      <c r="FS17" s="19" cm="1">
        <f t="array" ref="FS17">INDEX(FS$6:FS$15,$C17)-INDEX(FS$6:FS$15,$C18)</f>
        <v>-24.201999999999998</v>
      </c>
      <c r="FT17" s="19" cm="1">
        <f t="array" ref="FT17">INDEX(FT$6:FT$15,$C17)-INDEX(FT$6:FT$15,$C18)</f>
        <v>-23.834000000000003</v>
      </c>
      <c r="FU17" s="19" cm="1">
        <f t="array" ref="FU17">INDEX(FU$6:FU$15,$C17)-INDEX(FU$6:FU$15,$C18)</f>
        <v>-23.069000000000017</v>
      </c>
      <c r="FV17" s="19" cm="1">
        <f t="array" ref="FV17">INDEX(FV$6:FV$15,$C17)-INDEX(FV$6:FV$15,$C18)</f>
        <v>-21.963999999999999</v>
      </c>
      <c r="FW17" s="19" cm="1">
        <f t="array" ref="FW17">INDEX(FW$6:FW$15,$C17)-INDEX(FW$6:FW$15,$C18)</f>
        <v>-21.536000000000001</v>
      </c>
      <c r="FX17" s="19" cm="1">
        <f t="array" ref="FX17">INDEX(FX$6:FX$15,$C17)-INDEX(FX$6:FX$15,$C18)</f>
        <v>-21.196000000000026</v>
      </c>
      <c r="FY17" s="19" cm="1">
        <f t="array" ref="FY17">INDEX(FY$6:FY$15,$C17)-INDEX(FY$6:FY$15,$C18)</f>
        <v>-21.45999999999998</v>
      </c>
      <c r="FZ17" s="19" cm="1">
        <f t="array" ref="FZ17">INDEX(FZ$6:FZ$15,$C17)-INDEX(FZ$6:FZ$15,$C18)</f>
        <v>-20.373999999999967</v>
      </c>
      <c r="GA17" s="19" cm="1">
        <f t="array" ref="GA17">INDEX(GA$6:GA$15,$C17)-INDEX(GA$6:GA$15,$C18)</f>
        <v>-18.867999999999995</v>
      </c>
      <c r="GB17" s="19" cm="1">
        <f t="array" ref="GB17">INDEX(GB$6:GB$15,$C17)-INDEX(GB$6:GB$15,$C18)</f>
        <v>-17.61099999999999</v>
      </c>
      <c r="GC17" s="19" cm="1">
        <f t="array" ref="GC17">INDEX(GC$6:GC$15,$C17)-INDEX(GC$6:GC$15,$C18)</f>
        <v>-19.324000000000012</v>
      </c>
      <c r="GD17" s="19" cm="1">
        <f t="array" ref="GD17">INDEX(GD$6:GD$15,$C17)-INDEX(GD$6:GD$15,$C18)</f>
        <v>-17.518999999999949</v>
      </c>
      <c r="GE17" s="19" cm="1">
        <f t="array" ref="GE17">INDEX(GE$6:GE$15,$C17)-INDEX(GE$6:GE$15,$C18)</f>
        <v>-16.115999999999985</v>
      </c>
      <c r="GF17" s="19" cm="1">
        <f t="array" ref="GF17">INDEX(GF$6:GF$15,$C17)-INDEX(GF$6:GF$15,$C18)</f>
        <v>-16.412999999999954</v>
      </c>
      <c r="GG17" s="19" cm="1">
        <f t="array" ref="GG17">INDEX(GG$6:GG$15,$C17)-INDEX(GG$6:GG$15,$C18)</f>
        <v>-15.220000000000027</v>
      </c>
      <c r="GH17" s="19" cm="1">
        <f t="array" ref="GH17">INDEX(GH$6:GH$15,$C17)-INDEX(GH$6:GH$15,$C18)</f>
        <v>-15.821000000000026</v>
      </c>
      <c r="GI17" s="19" cm="1">
        <f t="array" ref="GI17">INDEX(GI$6:GI$15,$C17)-INDEX(GI$6:GI$15,$C18)</f>
        <v>-15.03000000000003</v>
      </c>
      <c r="GJ17" s="19" cm="1">
        <f t="array" ref="GJ17">INDEX(GJ$6:GJ$15,$C17)-INDEX(GJ$6:GJ$15,$C18)</f>
        <v>-14.509000000000015</v>
      </c>
      <c r="GK17" s="19" cm="1">
        <f t="array" ref="GK17">INDEX(GK$6:GK$15,$C17)-INDEX(GK$6:GK$15,$C18)</f>
        <v>-14.117999999999995</v>
      </c>
      <c r="GL17" s="19" cm="1">
        <f t="array" ref="GL17">INDEX(GL$6:GL$15,$C17)-INDEX(GL$6:GL$15,$C18)</f>
        <v>-13.918999999999983</v>
      </c>
      <c r="GM17" s="19" cm="1">
        <f t="array" ref="GM17">INDEX(GM$6:GM$15,$C17)-INDEX(GM$6:GM$15,$C18)</f>
        <v>-13.90500000000003</v>
      </c>
      <c r="GN17" s="19" cm="1">
        <f t="array" ref="GN17">INDEX(GN$6:GN$15,$C17)-INDEX(GN$6:GN$15,$C18)</f>
        <v>-14.838000000000022</v>
      </c>
      <c r="GO17" s="19" cm="1">
        <f t="array" ref="GO17">INDEX(GO$6:GO$15,$C17)-INDEX(GO$6:GO$15,$C18)</f>
        <v>-15.778999999999996</v>
      </c>
      <c r="GP17" s="19" cm="1">
        <f t="array" ref="GP17">INDEX(GP$6:GP$15,$C17)-INDEX(GP$6:GP$15,$C18)</f>
        <v>-16.799999999999955</v>
      </c>
      <c r="GQ17" s="19" cm="1">
        <f t="array" ref="GQ17">INDEX(GQ$6:GQ$15,$C17)-INDEX(GQ$6:GQ$15,$C18)</f>
        <v>-17.694999999999993</v>
      </c>
      <c r="GR17" s="19" cm="1">
        <f t="array" ref="GR17">INDEX(GR$6:GR$15,$C17)-INDEX(GR$6:GR$15,$C18)</f>
        <v>-17.235000000000014</v>
      </c>
      <c r="GS17" s="19" cm="1">
        <f t="array" ref="GS17">INDEX(GS$6:GS$15,$C17)-INDEX(GS$6:GS$15,$C18)</f>
        <v>-16.670999999999992</v>
      </c>
      <c r="GT17" s="19" cm="1">
        <f t="array" ref="GT17">INDEX(GT$6:GT$15,$C17)-INDEX(GT$6:GT$15,$C18)</f>
        <v>-16.849999999999966</v>
      </c>
      <c r="GU17" s="19" cm="1">
        <f t="array" ref="GU17">INDEX(GU$6:GU$15,$C17)-INDEX(GU$6:GU$15,$C18)</f>
        <v>-16.119000000000028</v>
      </c>
      <c r="GV17" s="19" cm="1">
        <f t="array" ref="GV17">INDEX(GV$6:GV$15,$C17)-INDEX(GV$6:GV$15,$C18)</f>
        <v>-15.98399999999998</v>
      </c>
      <c r="GW17" s="19" cm="1">
        <f t="array" ref="GW17">INDEX(GW$6:GW$15,$C17)-INDEX(GW$6:GW$15,$C18)</f>
        <v>-13.910000000000025</v>
      </c>
      <c r="GX17" s="19" cm="1">
        <f t="array" ref="GX17">INDEX(GX$6:GX$15,$C17)-INDEX(GX$6:GX$15,$C18)</f>
        <v>-12.950999999999965</v>
      </c>
      <c r="GY17" s="19" cm="1">
        <f t="array" ref="GY17">INDEX(GY$6:GY$15,$C17)-INDEX(GY$6:GY$15,$C18)</f>
        <v>-12.170999999999992</v>
      </c>
      <c r="GZ17" s="19" cm="1">
        <f t="array" ref="GZ17">INDEX(GZ$6:GZ$15,$C17)-INDEX(GZ$6:GZ$15,$C18)</f>
        <v>-11.425999999999988</v>
      </c>
      <c r="HA17" s="19" cm="1">
        <f t="array" ref="HA17">INDEX(HA$6:HA$15,$C17)-INDEX(HA$6:HA$15,$C18)</f>
        <v>-12.84699999999998</v>
      </c>
      <c r="HB17" s="19" cm="1">
        <f t="array" ref="HB17">INDEX(HB$6:HB$15,$C17)-INDEX(HB$6:HB$15,$C18)</f>
        <v>-12.843999999999994</v>
      </c>
      <c r="HC17" s="19" cm="1">
        <f t="array" ref="HC17">INDEX(HC$6:HC$15,$C17)-INDEX(HC$6:HC$15,$C18)</f>
        <v>-10.76400000000001</v>
      </c>
      <c r="HD17" s="19" cm="1">
        <f t="array" ref="HD17">INDEX(HD$6:HD$15,$C17)-INDEX(HD$6:HD$15,$C18)</f>
        <v>-11.512</v>
      </c>
      <c r="HE17" s="19" cm="1">
        <f t="array" ref="HE17">INDEX(HE$6:HE$15,$C17)-INDEX(HE$6:HE$15,$C18)</f>
        <v>-13.150000000000034</v>
      </c>
      <c r="HF17" s="19" cm="1">
        <f t="array" ref="HF17">INDEX(HF$6:HF$15,$C17)-INDEX(HF$6:HF$15,$C18)</f>
        <v>-15.432000000000016</v>
      </c>
      <c r="HG17" s="19" cm="1">
        <f t="array" ref="HG17">INDEX(HG$6:HG$15,$C17)-INDEX(HG$6:HG$15,$C18)</f>
        <v>-15.746000000000038</v>
      </c>
      <c r="HH17" s="19" cm="1">
        <f t="array" ref="HH17">INDEX(HH$6:HH$15,$C17)-INDEX(HH$6:HH$15,$C18)</f>
        <v>-15.987000000000023</v>
      </c>
      <c r="HI17" s="19" cm="1">
        <f t="array" ref="HI17">INDEX(HI$6:HI$15,$C17)-INDEX(HI$6:HI$15,$C18)</f>
        <v>-15.485000000000014</v>
      </c>
      <c r="HJ17" s="19" cm="1">
        <f t="array" ref="HJ17">INDEX(HJ$6:HJ$15,$C17)-INDEX(HJ$6:HJ$15,$C18)</f>
        <v>-16.435000000000002</v>
      </c>
      <c r="HK17" s="19" cm="1">
        <f t="array" ref="HK17">INDEX(HK$6:HK$15,$C17)-INDEX(HK$6:HK$15,$C18)</f>
        <v>-16.90500000000003</v>
      </c>
      <c r="HL17" s="19" cm="1">
        <f t="array" ref="HL17">INDEX(HL$6:HL$15,$C17)-INDEX(HL$6:HL$15,$C18)</f>
        <v>-16.617999999999995</v>
      </c>
      <c r="HM17" s="19" cm="1">
        <f t="array" ref="HM17">INDEX(HM$6:HM$15,$C17)-INDEX(HM$6:HM$15,$C18)</f>
        <v>-17.735000000000014</v>
      </c>
      <c r="HN17" s="19" cm="1">
        <f t="array" ref="HN17">INDEX(HN$6:HN$15,$C17)-INDEX(HN$6:HN$15,$C18)</f>
        <v>-17.406999999999982</v>
      </c>
      <c r="HO17" s="19" cm="1">
        <f t="array" ref="HO17">INDEX(HO$6:HO$15,$C17)-INDEX(HO$6:HO$15,$C18)</f>
        <v>-17.226999999999975</v>
      </c>
      <c r="HP17" s="19" cm="1">
        <f t="array" ref="HP17">INDEX(HP$6:HP$15,$C17)-INDEX(HP$6:HP$15,$C18)</f>
        <v>-16.637999999999977</v>
      </c>
      <c r="HQ17" s="19" cm="1">
        <f t="array" ref="HQ17">INDEX(HQ$6:HQ$15,$C17)-INDEX(HQ$6:HQ$15,$C18)</f>
        <v>-18.341000000000008</v>
      </c>
      <c r="HR17" s="19" cm="1">
        <f t="array" ref="HR17">INDEX(HR$6:HR$15,$C17)-INDEX(HR$6:HR$15,$C18)</f>
        <v>-18.838999999999999</v>
      </c>
      <c r="HS17" s="19" cm="1">
        <f t="array" ref="HS17">INDEX(HS$6:HS$15,$C17)-INDEX(HS$6:HS$15,$C18)</f>
        <v>-17.502999999999986</v>
      </c>
      <c r="HT17" s="19" cm="1">
        <f t="array" ref="HT17">INDEX(HT$6:HT$15,$C17)-INDEX(HT$6:HT$15,$C18)</f>
        <v>-18.02600000000001</v>
      </c>
      <c r="HU17" s="19" cm="1">
        <f t="array" ref="HU17">INDEX(HU$6:HU$15,$C17)-INDEX(HU$6:HU$15,$C18)</f>
        <v>-18.694000000000017</v>
      </c>
      <c r="HV17" s="19" cm="1">
        <f t="array" ref="HV17">INDEX(HV$6:HV$15,$C17)-INDEX(HV$6:HV$15,$C18)</f>
        <v>-20.454000000000008</v>
      </c>
      <c r="HW17" s="19" cm="1">
        <f t="array" ref="HW17">INDEX(HW$6:HW$15,$C17)-INDEX(HW$6:HW$15,$C18)</f>
        <v>-21.872000000000014</v>
      </c>
      <c r="HX17" s="19" cm="1">
        <f t="array" ref="HX17">INDEX(HX$6:HX$15,$C17)-INDEX(HX$6:HX$15,$C18)</f>
        <v>-19.196000000000026</v>
      </c>
      <c r="HY17" s="19" cm="1">
        <f t="array" ref="HY17">INDEX(HY$6:HY$15,$C17)-INDEX(HY$6:HY$15,$C18)</f>
        <v>-19.612000000000023</v>
      </c>
      <c r="HZ17" s="19" cm="1">
        <f t="array" ref="HZ17">INDEX(HZ$6:HZ$15,$C17)-INDEX(HZ$6:HZ$15,$C18)</f>
        <v>-18.19300000000004</v>
      </c>
      <c r="IA17" s="19" cm="1">
        <f t="array" ref="IA17">INDEX(IA$6:IA$15,$C17)-INDEX(IA$6:IA$15,$C18)</f>
        <v>-18.913999999999987</v>
      </c>
      <c r="IB17" s="19" cm="1">
        <f t="array" ref="IB17">INDEX(IB$6:IB$15,$C17)-INDEX(IB$6:IB$15,$C18)</f>
        <v>-19.108000000000004</v>
      </c>
      <c r="IC17" s="19" cm="1">
        <f t="array" ref="IC17">INDEX(IC$6:IC$15,$C17)-INDEX(IC$6:IC$15,$C18)</f>
        <v>-18.604000000000042</v>
      </c>
      <c r="ID17" s="19" cm="1">
        <f t="array" ref="ID17">INDEX(ID$6:ID$15,$C17)-INDEX(ID$6:ID$15,$C18)</f>
        <v>-20.31800000000004</v>
      </c>
      <c r="IE17" s="19" cm="1">
        <f t="array" ref="IE17">INDEX(IE$6:IE$15,$C17)-INDEX(IE$6:IE$15,$C18)</f>
        <v>-20.137999999999977</v>
      </c>
      <c r="IF17" s="19" cm="1">
        <f t="array" ref="IF17">INDEX(IF$6:IF$15,$C17)-INDEX(IF$6:IF$15,$C18)</f>
        <v>-19.311999999999955</v>
      </c>
      <c r="IG17" s="19" cm="1">
        <f t="array" ref="IG17">INDEX(IG$6:IG$15,$C17)-INDEX(IG$6:IG$15,$C18)</f>
        <v>-18.189000000000021</v>
      </c>
      <c r="IH17" s="19" cm="1">
        <f t="array" ref="IH17">INDEX(IH$6:IH$15,$C17)-INDEX(IH$6:IH$15,$C18)</f>
        <v>-16.27600000000001</v>
      </c>
      <c r="II17" s="19" cm="1">
        <f t="array" ref="II17">INDEX(II$6:II$15,$C17)-INDEX(II$6:II$15,$C18)</f>
        <v>-17.78000000000003</v>
      </c>
      <c r="IJ17" s="19" cm="1">
        <f t="array" ref="IJ17">INDEX(IJ$6:IJ$15,$C17)-INDEX(IJ$6:IJ$15,$C18)</f>
        <v>-16.507999999999981</v>
      </c>
      <c r="IK17" s="19" cm="1">
        <f t="array" ref="IK17">INDEX(IK$6:IK$15,$C17)-INDEX(IK$6:IK$15,$C18)</f>
        <v>-17.108000000000004</v>
      </c>
      <c r="IL17" s="19" cm="1">
        <f t="array" ref="IL17">INDEX(IL$6:IL$15,$C17)-INDEX(IL$6:IL$15,$C18)</f>
        <v>-16.156000000000006</v>
      </c>
      <c r="IM17" s="19" cm="1">
        <f t="array" ref="IM17">INDEX(IM$6:IM$15,$C17)-INDEX(IM$6:IM$15,$C18)</f>
        <v>-13.923000000000002</v>
      </c>
      <c r="IN17" s="19" cm="1">
        <f t="array" ref="IN17">INDEX(IN$6:IN$15,$C17)-INDEX(IN$6:IN$15,$C18)</f>
        <v>-13.360000000000014</v>
      </c>
      <c r="IO17" s="19" cm="1">
        <f t="array" ref="IO17">INDEX(IO$6:IO$15,$C17)-INDEX(IO$6:IO$15,$C18)</f>
        <v>-13.34899999999999</v>
      </c>
      <c r="IP17" s="19" cm="1">
        <f t="array" ref="IP17">INDEX(IP$6:IP$15,$C17)-INDEX(IP$6:IP$15,$C18)</f>
        <v>-10.552999999999997</v>
      </c>
      <c r="IQ17" s="19" cm="1">
        <f t="array" ref="IQ17">INDEX(IQ$6:IQ$15,$C17)-INDEX(IQ$6:IQ$15,$C18)</f>
        <v>-10.240999999999985</v>
      </c>
      <c r="IR17" s="19" cm="1">
        <f t="array" ref="IR17">INDEX(IR$6:IR$15,$C17)-INDEX(IR$6:IR$15,$C18)</f>
        <v>-9.5960000000000036</v>
      </c>
      <c r="IS17" s="19" cm="1">
        <f t="array" ref="IS17">INDEX(IS$6:IS$15,$C17)-INDEX(IS$6:IS$15,$C18)</f>
        <v>-8.7160000000000082</v>
      </c>
      <c r="IT17" s="19" cm="1">
        <f t="array" ref="IT17">INDEX(IT$6:IT$15,$C17)-INDEX(IT$6:IT$15,$C18)</f>
        <v>-7.8950000000000387</v>
      </c>
      <c r="IU17" s="19" cm="1">
        <f t="array" ref="IU17">INDEX(IU$6:IU$15,$C17)-INDEX(IU$6:IU$15,$C18)</f>
        <v>-7.5009999999999764</v>
      </c>
      <c r="IV17" s="19" cm="1">
        <f t="array" ref="IV17">INDEX(IV$6:IV$15,$C17)-INDEX(IV$6:IV$15,$C18)</f>
        <v>-8.8879999999999768</v>
      </c>
      <c r="IW17" s="19" cm="1">
        <f t="array" ref="IW17">INDEX(IW$6:IW$15,$C17)-INDEX(IW$6:IW$15,$C18)</f>
        <v>-9.8059999999999832</v>
      </c>
      <c r="IX17" s="19" cm="1">
        <f t="array" ref="IX17">INDEX(IX$6:IX$15,$C17)-INDEX(IX$6:IX$15,$C18)</f>
        <v>-10.453000000000031</v>
      </c>
      <c r="IY17" s="19" cm="1">
        <f t="array" ref="IY17">INDEX(IY$6:IY$15,$C17)-INDEX(IY$6:IY$15,$C18)</f>
        <v>-12.726999999999975</v>
      </c>
      <c r="IZ17" s="19" cm="1">
        <f t="array" ref="IZ17">INDEX(IZ$6:IZ$15,$C17)-INDEX(IZ$6:IZ$15,$C18)</f>
        <v>-12.80499999999995</v>
      </c>
      <c r="JA17" s="19" cm="1">
        <f t="array" ref="JA17">INDEX(JA$6:JA$15,$C17)-INDEX(JA$6:JA$15,$C18)</f>
        <v>-7.6080000000000041</v>
      </c>
      <c r="JB17" s="19" cm="1">
        <f t="array" ref="JB17">INDEX(JB$6:JB$15,$C17)-INDEX(JB$6:JB$15,$C18)</f>
        <v>-6.8720000000000141</v>
      </c>
      <c r="JC17" s="19" cm="1">
        <f t="array" ref="JC17">INDEX(JC$6:JC$15,$C17)-INDEX(JC$6:JC$15,$C18)</f>
        <v>-7.4569999999999936</v>
      </c>
      <c r="JD17" s="19" cm="1">
        <f t="array" ref="JD17">INDEX(JD$6:JD$15,$C17)-INDEX(JD$6:JD$15,$C18)</f>
        <v>-3.54200000000003</v>
      </c>
      <c r="JE17" s="19" cm="1">
        <f t="array" ref="JE17">INDEX(JE$6:JE$15,$C17)-INDEX(JE$6:JE$15,$C18)</f>
        <v>-1.2699999999999818</v>
      </c>
      <c r="JF17" s="19" cm="1">
        <f t="array" ref="JF17">INDEX(JF$6:JF$15,$C17)-INDEX(JF$6:JF$15,$C18)</f>
        <v>-0.38499999999999091</v>
      </c>
      <c r="JG17" s="19" cm="1">
        <f t="array" ref="JG17">INDEX(JG$6:JG$15,$C17)-INDEX(JG$6:JG$15,$C18)</f>
        <v>-4.4569999999999936</v>
      </c>
      <c r="JH17" s="19" cm="1">
        <f t="array" ref="JH17">INDEX(JH$6:JH$15,$C17)-INDEX(JH$6:JH$15,$C18)</f>
        <v>-5.8550000000000182</v>
      </c>
      <c r="JI17" s="19" cm="1">
        <f t="array" ref="JI17">INDEX(JI$6:JI$15,$C17)-INDEX(JI$6:JI$15,$C18)</f>
        <v>-8.1100000000000136</v>
      </c>
      <c r="JJ17" s="19" cm="1">
        <f t="array" ref="JJ17">INDEX(JJ$6:JJ$15,$C17)-INDEX(JJ$6:JJ$15,$C18)</f>
        <v>-7.1490000000000009</v>
      </c>
      <c r="JK17" s="19" cm="1">
        <f t="array" ref="JK17">INDEX(JK$6:JK$15,$C17)-INDEX(JK$6:JK$15,$C18)</f>
        <v>-6.1159999999999854</v>
      </c>
      <c r="JL17" s="19" cm="1">
        <f t="array" ref="JL17">INDEX(JL$6:JL$15,$C17)-INDEX(JL$6:JL$15,$C18)</f>
        <v>-4.59699999999998</v>
      </c>
      <c r="JM17" s="19" cm="1">
        <f t="array" ref="JM17">INDEX(JM$6:JM$15,$C17)-INDEX(JM$6:JM$15,$C18)</f>
        <v>-4.4580000000000268</v>
      </c>
      <c r="JN17" s="19" cm="1">
        <f t="array" ref="JN17">INDEX(JN$6:JN$15,$C17)-INDEX(JN$6:JN$15,$C18)</f>
        <v>-4.9029999999999632</v>
      </c>
      <c r="JO17" s="19" cm="1">
        <f t="array" ref="JO17">INDEX(JO$6:JO$15,$C17)-INDEX(JO$6:JO$15,$C18)</f>
        <v>-5.5949999999999704</v>
      </c>
      <c r="JP17" s="19" cm="1">
        <f t="array" ref="JP17">INDEX(JP$6:JP$15,$C17)-INDEX(JP$6:JP$15,$C18)</f>
        <v>-3.76400000000001</v>
      </c>
      <c r="JQ17" s="19" cm="1">
        <f t="array" ref="JQ17">INDEX(JQ$6:JQ$15,$C17)-INDEX(JQ$6:JQ$15,$C18)</f>
        <v>-7.8009999999999877</v>
      </c>
      <c r="JR17" s="19" cm="1">
        <f t="array" ref="JR17">INDEX(JR$6:JR$15,$C17)-INDEX(JR$6:JR$15,$C18)</f>
        <v>-12.434000000000026</v>
      </c>
      <c r="JS17" s="19" cm="1">
        <f t="array" ref="JS17">INDEX(JS$6:JS$15,$C17)-INDEX(JS$6:JS$15,$C18)</f>
        <v>-12.268000000000029</v>
      </c>
      <c r="JT17" s="19" cm="1">
        <f t="array" ref="JT17">INDEX(JT$6:JT$15,$C17)-INDEX(JT$6:JT$15,$C18)</f>
        <v>-11.826999999999998</v>
      </c>
      <c r="JU17" s="19" cm="1">
        <f t="array" ref="JU17">INDEX(JU$6:JU$15,$C17)-INDEX(JU$6:JU$15,$C18)</f>
        <v>-11.63900000000001</v>
      </c>
      <c r="JV17" s="19" cm="1">
        <f t="array" ref="JV17">INDEX(JV$6:JV$15,$C17)-INDEX(JV$6:JV$15,$C18)</f>
        <v>-11.584000000000003</v>
      </c>
      <c r="JW17" s="19" cm="1">
        <f t="array" ref="JW17">INDEX(JW$6:JW$15,$C17)-INDEX(JW$6:JW$15,$C18)</f>
        <v>-6.0419999999999732</v>
      </c>
      <c r="JX17" s="19" cm="1">
        <f t="array" ref="JX17">INDEX(JX$6:JX$15,$C17)-INDEX(JX$6:JX$15,$C18)</f>
        <v>-6.1779999999999973</v>
      </c>
      <c r="JY17" s="19" cm="1">
        <f t="array" ref="JY17">INDEX(JY$6:JY$15,$C17)-INDEX(JY$6:JY$15,$C18)</f>
        <v>-6.7690000000000055</v>
      </c>
      <c r="JZ17" s="19" cm="1">
        <f t="array" ref="JZ17">INDEX(JZ$6:JZ$15,$C17)-INDEX(JZ$6:JZ$15,$C18)</f>
        <v>-6.7810000000000059</v>
      </c>
      <c r="KA17" s="19" cm="1">
        <f t="array" ref="KA17">INDEX(KA$6:KA$15,$C17)-INDEX(KA$6:KA$15,$C18)</f>
        <v>-6.2520000000000095</v>
      </c>
      <c r="KB17" s="19" cm="1">
        <f t="array" ref="KB17">INDEX(KB$6:KB$15,$C17)-INDEX(KB$6:KB$15,$C18)</f>
        <v>-6.3220000000000027</v>
      </c>
      <c r="KC17" s="19" cm="1">
        <f t="array" ref="KC17">INDEX(KC$6:KC$15,$C17)-INDEX(KC$6:KC$15,$C18)</f>
        <v>-5.7740000000000009</v>
      </c>
      <c r="KD17" s="19" cm="1">
        <f t="array" ref="KD17">INDEX(KD$6:KD$15,$C17)-INDEX(KD$6:KD$15,$C18)</f>
        <v>-5.5219999999999914</v>
      </c>
      <c r="KE17" s="19" cm="1">
        <f t="array" ref="KE17">INDEX(KE$6:KE$15,$C17)-INDEX(KE$6:KE$15,$C18)</f>
        <v>-6.7210000000000036</v>
      </c>
      <c r="KF17" s="19" cm="1">
        <f t="array" ref="KF17">INDEX(KF$6:KF$15,$C17)-INDEX(KF$6:KF$15,$C18)</f>
        <v>-8.6879999999999882</v>
      </c>
      <c r="KG17" s="19" cm="1">
        <f t="array" ref="KG17">INDEX(KG$6:KG$15,$C17)-INDEX(KG$6:KG$15,$C18)</f>
        <v>-10.114000000000033</v>
      </c>
      <c r="KH17" s="19" cm="1">
        <f t="array" ref="KH17">INDEX(KH$6:KH$15,$C17)-INDEX(KH$6:KH$15,$C18)</f>
        <v>-8.2950000000000159</v>
      </c>
      <c r="KI17" s="19" cm="1">
        <f t="array" ref="KI17">INDEX(KI$6:KI$15,$C17)-INDEX(KI$6:KI$15,$C18)</f>
        <v>-7.1669999999999732</v>
      </c>
      <c r="KJ17" s="19" cm="1">
        <f t="array" ref="KJ17">INDEX(KJ$6:KJ$15,$C17)-INDEX(KJ$6:KJ$15,$C18)</f>
        <v>-6.0600000000000023</v>
      </c>
      <c r="KK17" s="19" cm="1">
        <f t="array" ref="KK17">INDEX(KK$6:KK$15,$C17)-INDEX(KK$6:KK$15,$C18)</f>
        <v>-5.1290000000000191</v>
      </c>
      <c r="KL17" s="19" cm="1">
        <f t="array" ref="KL17">INDEX(KL$6:KL$15,$C17)-INDEX(KL$6:KL$15,$C18)</f>
        <v>-3.8709999999999809</v>
      </c>
      <c r="KM17" s="19" cm="1">
        <f t="array" ref="KM17">INDEX(KM$6:KM$15,$C17)-INDEX(KM$6:KM$15,$C18)</f>
        <v>-3.8900000000000432</v>
      </c>
      <c r="KN17" s="19" cm="1">
        <f t="array" ref="KN17">INDEX(KN$6:KN$15,$C17)-INDEX(KN$6:KN$15,$C18)</f>
        <v>-3.6669999999999732</v>
      </c>
      <c r="KO17" s="19" cm="1">
        <f t="array" ref="KO17">INDEX(KO$6:KO$15,$C17)-INDEX(KO$6:KO$15,$C18)</f>
        <v>-4.0190000000000055</v>
      </c>
      <c r="KP17" s="19" cm="1">
        <f t="array" ref="KP17">INDEX(KP$6:KP$15,$C17)-INDEX(KP$6:KP$15,$C18)</f>
        <v>-7.22199999999998</v>
      </c>
      <c r="KQ17" s="19" cm="1">
        <f t="array" ref="KQ17">INDEX(KQ$6:KQ$15,$C17)-INDEX(KQ$6:KQ$15,$C18)</f>
        <v>-5.6309999999999718</v>
      </c>
      <c r="KR17" s="19" cm="1">
        <f t="array" ref="KR17">INDEX(KR$6:KR$15,$C17)-INDEX(KR$6:KR$15,$C18)</f>
        <v>-5.3340000000000032</v>
      </c>
      <c r="KS17" s="19" cm="1">
        <f t="array" ref="KS17">INDEX(KS$6:KS$15,$C17)-INDEX(KS$6:KS$15,$C18)</f>
        <v>-5.43100000000004</v>
      </c>
      <c r="KT17" s="19" cm="1">
        <f t="array" ref="KT17">INDEX(KT$6:KT$15,$C17)-INDEX(KT$6:KT$15,$C18)</f>
        <v>-3.2339999999999804</v>
      </c>
      <c r="KU17" s="19" cm="1">
        <f t="array" ref="KU17">INDEX(KU$6:KU$15,$C17)-INDEX(KU$6:KU$15,$C18)</f>
        <v>-3.1259999999999764</v>
      </c>
      <c r="KV17" s="19" cm="1">
        <f t="array" ref="KV17">INDEX(KV$6:KV$15,$C17)-INDEX(KV$6:KV$15,$C18)</f>
        <v>-3.3650000000000091</v>
      </c>
      <c r="KW17" s="19" cm="1">
        <f t="array" ref="KW17">INDEX(KW$6:KW$15,$C17)-INDEX(KW$6:KW$15,$C18)</f>
        <v>-4.1409999999999627</v>
      </c>
      <c r="KX17" s="19" cm="1">
        <f t="array" ref="KX17">INDEX(KX$6:KX$15,$C17)-INDEX(KX$6:KX$15,$C18)</f>
        <v>-2.0550000000000068</v>
      </c>
      <c r="KY17" s="19" cm="1">
        <f t="array" ref="KY17">INDEX(KY$6:KY$15,$C17)-INDEX(KY$6:KY$15,$C18)</f>
        <v>1.353999999999985</v>
      </c>
      <c r="KZ17" s="19" cm="1">
        <f t="array" ref="KZ17">INDEX(KZ$6:KZ$15,$C17)-INDEX(KZ$6:KZ$15,$C18)</f>
        <v>1.9560000000000173</v>
      </c>
      <c r="LA17" s="19" cm="1">
        <f t="array" ref="LA17">INDEX(LA$6:LA$15,$C17)-INDEX(LA$6:LA$15,$C18)</f>
        <v>0.82600000000002183</v>
      </c>
      <c r="LB17" s="19" cm="1">
        <f t="array" ref="LB17">INDEX(LB$6:LB$15,$C17)-INDEX(LB$6:LB$15,$C18)</f>
        <v>-0.18399999999996908</v>
      </c>
      <c r="LC17" s="19" cm="1">
        <f t="array" ref="LC17">INDEX(LC$6:LC$15,$C17)-INDEX(LC$6:LC$15,$C18)</f>
        <v>-1.61099999999999</v>
      </c>
      <c r="LD17" s="19" cm="1">
        <f t="array" ref="LD17">INDEX(LD$6:LD$15,$C17)-INDEX(LD$6:LD$15,$C18)</f>
        <v>0.71600000000000819</v>
      </c>
      <c r="LE17" s="19" cm="1">
        <f t="array" ref="LE17">INDEX(LE$6:LE$15,$C17)-INDEX(LE$6:LE$15,$C18)</f>
        <v>4.632000000000005</v>
      </c>
      <c r="LF17" s="19" cm="1">
        <f t="array" ref="LF17">INDEX(LF$6:LF$15,$C17)-INDEX(LF$6:LF$15,$C18)</f>
        <v>3.0169999999999959</v>
      </c>
      <c r="LG17" s="19" cm="1">
        <f t="array" ref="LG17">INDEX(LG$6:LG$15,$C17)-INDEX(LG$6:LG$15,$C18)</f>
        <v>2.2790000000000532</v>
      </c>
      <c r="LH17" s="19" cm="1">
        <f t="array" ref="LH17">INDEX(LH$6:LH$15,$C17)-INDEX(LH$6:LH$15,$C18)</f>
        <v>2.8279999999999745</v>
      </c>
      <c r="LI17" s="19" cm="1">
        <f t="array" ref="LI17">INDEX(LI$6:LI$15,$C17)-INDEX(LI$6:LI$15,$C18)</f>
        <v>5.9289999999999736</v>
      </c>
      <c r="LJ17" s="19" cm="1">
        <f t="array" ref="LJ17">INDEX(LJ$6:LJ$15,$C17)-INDEX(LJ$6:LJ$15,$C18)</f>
        <v>4.4700000000000273</v>
      </c>
      <c r="LK17" s="19" cm="1">
        <f t="array" ref="LK17">INDEX(LK$6:LK$15,$C17)-INDEX(LK$6:LK$15,$C18)</f>
        <v>3.8420000000000414</v>
      </c>
      <c r="LL17" s="19" cm="1">
        <f t="array" ref="LL17">INDEX(LL$6:LL$15,$C17)-INDEX(LL$6:LL$15,$C18)</f>
        <v>2.1800000000000068</v>
      </c>
      <c r="LM17" s="19" cm="1">
        <f t="array" ref="LM17">INDEX(LM$6:LM$15,$C17)-INDEX(LM$6:LM$15,$C18)</f>
        <v>1.3880000000000337</v>
      </c>
      <c r="LN17" s="19" cm="1">
        <f t="array" ref="LN17">INDEX(LN$6:LN$15,$C17)-INDEX(LN$6:LN$15,$C18)</f>
        <v>-0.97100000000000364</v>
      </c>
      <c r="LO17" s="19" cm="1">
        <f t="array" ref="LO17">INDEX(LO$6:LO$15,$C17)-INDEX(LO$6:LO$15,$C18)</f>
        <v>-1.6240000000000236</v>
      </c>
      <c r="LP17" s="19" cm="1">
        <f t="array" ref="LP17">INDEX(LP$6:LP$15,$C17)-INDEX(LP$6:LP$15,$C18)</f>
        <v>-4.5480000000000018</v>
      </c>
      <c r="LQ17" s="19" cm="1">
        <f t="array" ref="LQ17">INDEX(LQ$6:LQ$15,$C17)-INDEX(LQ$6:LQ$15,$C18)</f>
        <v>-6.4490000000000123</v>
      </c>
      <c r="LR17" s="19" cm="1">
        <f t="array" ref="LR17">INDEX(LR$6:LR$15,$C17)-INDEX(LR$6:LR$15,$C18)</f>
        <v>-5.4339999999999691</v>
      </c>
      <c r="LS17" s="19" cm="1">
        <f t="array" ref="LS17">INDEX(LS$6:LS$15,$C17)-INDEX(LS$6:LS$15,$C18)</f>
        <v>-3.7190000000000509</v>
      </c>
      <c r="LT17" s="19" cm="1">
        <f t="array" ref="LT17">INDEX(LT$6:LT$15,$C17)-INDEX(LT$6:LT$15,$C18)</f>
        <v>-2.23599999999999</v>
      </c>
      <c r="LU17" s="19" cm="1">
        <f t="array" ref="LU17">INDEX(LU$6:LU$15,$C17)-INDEX(LU$6:LU$15,$C18)</f>
        <v>-4.75</v>
      </c>
      <c r="LV17" s="19" cm="1">
        <f t="array" ref="LV17">INDEX(LV$6:LV$15,$C17)-INDEX(LV$6:LV$15,$C18)</f>
        <v>-9.5089999999999577</v>
      </c>
      <c r="LW17" s="19" cm="1">
        <f t="array" ref="LW17">INDEX(LW$6:LW$15,$C17)-INDEX(LW$6:LW$15,$C18)</f>
        <v>-8.6809999999999832</v>
      </c>
      <c r="LX17" s="19" cm="1">
        <f t="array" ref="LX17">INDEX(LX$6:LX$15,$C17)-INDEX(LX$6:LX$15,$C18)</f>
        <v>-6.9459999999999695</v>
      </c>
      <c r="LY17" s="19" cm="1">
        <f t="array" ref="LY17">INDEX(LY$6:LY$15,$C17)-INDEX(LY$6:LY$15,$C18)</f>
        <v>-7.6800000000000068</v>
      </c>
      <c r="LZ17" s="19" cm="1">
        <f t="array" ref="LZ17">INDEX(LZ$6:LZ$15,$C17)-INDEX(LZ$6:LZ$15,$C18)</f>
        <v>-5.1290000000000191</v>
      </c>
      <c r="MA17" s="19" cm="1">
        <f t="array" ref="MA17">INDEX(MA$6:MA$15,$C17)-INDEX(MA$6:MA$15,$C18)</f>
        <v>-4.728999999999985</v>
      </c>
      <c r="MB17" s="19" cm="1">
        <f t="array" ref="MB17">INDEX(MB$6:MB$15,$C17)-INDEX(MB$6:MB$15,$C18)</f>
        <v>-4.8019999999999641</v>
      </c>
      <c r="MC17" s="19" cm="1">
        <f t="array" ref="MC17">INDEX(MC$6:MC$15,$C17)-INDEX(MC$6:MC$15,$C18)</f>
        <v>-5.6899999999999977</v>
      </c>
      <c r="MD17" s="19" cm="1">
        <f t="array" ref="MD17">INDEX(MD$6:MD$15,$C17)-INDEX(MD$6:MD$15,$C18)</f>
        <v>-3.0339999999999918</v>
      </c>
      <c r="ME17" s="19" cm="1">
        <f t="array" ref="ME17">INDEX(ME$6:ME$15,$C17)-INDEX(ME$6:ME$15,$C18)</f>
        <v>-4.2830000000000155</v>
      </c>
      <c r="MF17" s="19" cm="1">
        <f t="array" ref="MF17">INDEX(MF$6:MF$15,$C17)-INDEX(MF$6:MF$15,$C18)</f>
        <v>-3.4309999999999832</v>
      </c>
      <c r="MG17" s="19" cm="1">
        <f t="array" ref="MG17">INDEX(MG$6:MG$15,$C17)-INDEX(MG$6:MG$15,$C18)</f>
        <v>-1.8389999999999986</v>
      </c>
      <c r="MH17" s="19" cm="1">
        <f t="array" ref="MH17">INDEX(MH$6:MH$15,$C17)-INDEX(MH$6:MH$15,$C18)</f>
        <v>-1.1920000000000073</v>
      </c>
      <c r="MI17" s="19" cm="1">
        <f t="array" ref="MI17">INDEX(MI$6:MI$15,$C17)-INDEX(MI$6:MI$15,$C18)</f>
        <v>0.97399999999998954</v>
      </c>
      <c r="MJ17" s="19" cm="1">
        <f t="array" ref="MJ17">INDEX(MJ$6:MJ$15,$C17)-INDEX(MJ$6:MJ$15,$C18)</f>
        <v>-0.42799999999999727</v>
      </c>
      <c r="MK17" s="19" cm="1">
        <f t="array" ref="MK17">INDEX(MK$6:MK$15,$C17)-INDEX(MK$6:MK$15,$C18)</f>
        <v>3.7880000000000109</v>
      </c>
      <c r="ML17" s="19" cm="1">
        <f t="array" ref="ML17">INDEX(ML$6:ML$15,$C17)-INDEX(ML$6:ML$15,$C18)</f>
        <v>1.3980000000000246</v>
      </c>
      <c r="MM17" s="19" cm="1">
        <f t="array" ref="MM17">INDEX(MM$6:MM$15,$C17)-INDEX(MM$6:MM$15,$C18)</f>
        <v>1.1299999999999955</v>
      </c>
      <c r="MN17" s="19" cm="1">
        <f t="array" ref="MN17">INDEX(MN$6:MN$15,$C17)-INDEX(MN$6:MN$15,$C18)</f>
        <v>0.93200000000001637</v>
      </c>
      <c r="MO17" s="19" cm="1">
        <f t="array" ref="MO17">INDEX(MO$6:MO$15,$C17)-INDEX(MO$6:MO$15,$C18)</f>
        <v>1.9370000000000118</v>
      </c>
      <c r="MP17" s="19" cm="1">
        <f t="array" ref="MP17">INDEX(MP$6:MP$15,$C17)-INDEX(MP$6:MP$15,$C18)</f>
        <v>0.94800000000003593</v>
      </c>
      <c r="MQ17" s="19" cm="1">
        <f t="array" ref="MQ17">INDEX(MQ$6:MQ$15,$C17)-INDEX(MQ$6:MQ$15,$C18)</f>
        <v>0.70100000000002183</v>
      </c>
      <c r="MR17" s="19" cm="1">
        <f t="array" ref="MR17">INDEX(MR$6:MR$15,$C17)-INDEX(MR$6:MR$15,$C18)</f>
        <v>2.3209999999999695</v>
      </c>
      <c r="MS17" s="19" cm="1">
        <f t="array" ref="MS17">INDEX(MS$6:MS$15,$C17)-INDEX(MS$6:MS$15,$C18)</f>
        <v>8.0000000000040927E-2</v>
      </c>
      <c r="MT17" s="19" cm="1">
        <f t="array" ref="MT17">INDEX(MT$6:MT$15,$C17)-INDEX(MT$6:MT$15,$C18)</f>
        <v>-2.2189999999999941</v>
      </c>
      <c r="MU17" s="19" cm="1">
        <f t="array" ref="MU17">INDEX(MU$6:MU$15,$C17)-INDEX(MU$6:MU$15,$C18)</f>
        <v>-2.6790000000000305</v>
      </c>
      <c r="MV17" s="19" cm="1">
        <f t="array" ref="MV17">INDEX(MV$6:MV$15,$C17)-INDEX(MV$6:MV$15,$C18)</f>
        <v>0.59500000000002728</v>
      </c>
      <c r="MW17" s="19" cm="1">
        <f t="array" ref="MW17">INDEX(MW$6:MW$15,$C17)-INDEX(MW$6:MW$15,$C18)</f>
        <v>1.5819999999999936</v>
      </c>
      <c r="MX17" s="19" cm="1">
        <f t="array" ref="MX17">INDEX(MX$6:MX$15,$C17)-INDEX(MX$6:MX$15,$C18)</f>
        <v>3.2679999999999723</v>
      </c>
      <c r="MY17" s="19" cm="1">
        <f t="array" ref="MY17">INDEX(MY$6:MY$15,$C17)-INDEX(MY$6:MY$15,$C18)</f>
        <v>-1.1520000000000437</v>
      </c>
      <c r="MZ17" s="19" cm="1">
        <f t="array" ref="MZ17">INDEX(MZ$6:MZ$15,$C17)-INDEX(MZ$6:MZ$15,$C18)</f>
        <v>-1.8199999999999932</v>
      </c>
      <c r="NA17" s="19" cm="1">
        <f t="array" ref="NA17">INDEX(NA$6:NA$15,$C17)-INDEX(NA$6:NA$15,$C18)</f>
        <v>-0.96699999999998454</v>
      </c>
      <c r="NB17" s="19" cm="1">
        <f t="array" ref="NB17">INDEX(NB$6:NB$15,$C17)-INDEX(NB$6:NB$15,$C18)</f>
        <v>-0.52799999999996317</v>
      </c>
      <c r="NC17" s="19" cm="1">
        <f t="array" ref="NC17">INDEX(NC$6:NC$15,$C17)-INDEX(NC$6:NC$15,$C18)</f>
        <v>-2.8100000000000023</v>
      </c>
      <c r="ND17" s="19" cm="1">
        <f t="array" ref="ND17">INDEX(ND$6:ND$15,$C17)-INDEX(ND$6:ND$15,$C18)</f>
        <v>-2.9870000000000232</v>
      </c>
      <c r="NE17" s="19" cm="1">
        <f t="array" ref="NE17">INDEX(NE$6:NE$15,$C17)-INDEX(NE$6:NE$15,$C18)</f>
        <v>-4.8129999999999882</v>
      </c>
      <c r="NF17" s="19" cm="1">
        <f t="array" ref="NF17">INDEX(NF$6:NF$15,$C17)-INDEX(NF$6:NF$15,$C18)</f>
        <v>-4.8570000000000277</v>
      </c>
      <c r="NG17" s="19" cm="1">
        <f t="array" ref="NG17">INDEX(NG$6:NG$15,$C17)-INDEX(NG$6:NG$15,$C18)</f>
        <v>-4.4549999999999841</v>
      </c>
      <c r="NH17" s="19" cm="1">
        <f t="array" ref="NH17">INDEX(NH$6:NH$15,$C17)-INDEX(NH$6:NH$15,$C18)</f>
        <v>-4.0009999999999764</v>
      </c>
      <c r="NI17" s="19" cm="1">
        <f t="array" ref="NI17">INDEX(NI$6:NI$15,$C17)-INDEX(NI$6:NI$15,$C18)</f>
        <v>-3.5219999999999914</v>
      </c>
      <c r="NJ17" s="19" cm="1">
        <f t="array" ref="NJ17">INDEX(NJ$6:NJ$15,$C17)-INDEX(NJ$6:NJ$15,$C18)</f>
        <v>-3.6299999999999955</v>
      </c>
      <c r="NK17" s="19" cm="1">
        <f t="array" ref="NK17">INDEX(NK$6:NK$15,$C17)-INDEX(NK$6:NK$15,$C18)</f>
        <v>-4.4900000000000091</v>
      </c>
      <c r="NL17" s="19" cm="1">
        <f t="array" ref="NL17">INDEX(NL$6:NL$15,$C17)-INDEX(NL$6:NL$15,$C18)</f>
        <v>-2.8020000000000209</v>
      </c>
      <c r="NM17" s="19" cm="1">
        <f t="array" ref="NM17">INDEX(NM$6:NM$15,$C17)-INDEX(NM$6:NM$15,$C18)</f>
        <v>-1.2110000000000127</v>
      </c>
      <c r="NN17" s="19" cm="1">
        <f t="array" ref="NN17">INDEX(NN$6:NN$15,$C17)-INDEX(NN$6:NN$15,$C18)</f>
        <v>-0.60200000000003229</v>
      </c>
      <c r="NO17" s="19" cm="1">
        <f t="array" ref="NO17">INDEX(NO$6:NO$15,$C17)-INDEX(NO$6:NO$15,$C18)</f>
        <v>-7.7609999999999673</v>
      </c>
      <c r="NP17" s="19" cm="1">
        <f t="array" ref="NP17">INDEX(NP$6:NP$15,$C17)-INDEX(NP$6:NP$15,$C18)</f>
        <v>-5.1349999999999909</v>
      </c>
      <c r="NQ17" s="19" cm="1">
        <f t="array" ref="NQ17">INDEX(NQ$6:NQ$15,$C17)-INDEX(NQ$6:NQ$15,$C18)</f>
        <v>-4.7629999999999768</v>
      </c>
      <c r="NR17" s="19" cm="1">
        <f t="array" ref="NR17">INDEX(NR$6:NR$15,$C17)-INDEX(NR$6:NR$15,$C18)</f>
        <v>-2.5869999999999891</v>
      </c>
      <c r="NS17" s="19" cm="1">
        <f t="array" ref="NS17">INDEX(NS$6:NS$15,$C17)-INDEX(NS$6:NS$15,$C18)</f>
        <v>-1.1430000000000291</v>
      </c>
      <c r="NT17" s="19" cm="1">
        <f t="array" ref="NT17">INDEX(NT$6:NT$15,$C17)-INDEX(NT$6:NT$15,$C18)</f>
        <v>0.69499999999999318</v>
      </c>
      <c r="NU17" s="19" cm="1">
        <f t="array" ref="NU17">INDEX(NU$6:NU$15,$C17)-INDEX(NU$6:NU$15,$C18)</f>
        <v>-1.1940000000000168</v>
      </c>
      <c r="NV17" s="19" cm="1">
        <f t="array" ref="NV17">INDEX(NV$6:NV$15,$C17)-INDEX(NV$6:NV$15,$C18)</f>
        <v>-1.5399999999999636</v>
      </c>
      <c r="NW17" s="19" cm="1">
        <f t="array" ref="NW17">INDEX(NW$6:NW$15,$C17)-INDEX(NW$6:NW$15,$C18)</f>
        <v>-2.8389999999999986</v>
      </c>
      <c r="NX17" s="19" cm="1">
        <f t="array" ref="NX17">INDEX(NX$6:NX$15,$C17)-INDEX(NX$6:NX$15,$C18)</f>
        <v>-0.18000000000000682</v>
      </c>
      <c r="NY17" s="19" cm="1">
        <f t="array" ref="NY17">INDEX(NY$6:NY$15,$C17)-INDEX(NY$6:NY$15,$C18)</f>
        <v>-0.90199999999998681</v>
      </c>
      <c r="NZ17" s="19" cm="1">
        <f t="array" ref="NZ17">INDEX(NZ$6:NZ$15,$C17)-INDEX(NZ$6:NZ$15,$C18)</f>
        <v>-1.2729999999999677</v>
      </c>
      <c r="OA17" s="19" cm="1">
        <f t="array" ref="OA17">INDEX(OA$6:OA$15,$C17)-INDEX(OA$6:OA$15,$C18)</f>
        <v>-0.66100000000000136</v>
      </c>
      <c r="OB17" s="19" cm="1">
        <f t="array" ref="OB17">INDEX(OB$6:OB$15,$C17)-INDEX(OB$6:OB$15,$C18)</f>
        <v>-0.82300000000003593</v>
      </c>
      <c r="OC17" s="19" cm="1">
        <f t="array" ref="OC17">INDEX(OC$6:OC$15,$C17)-INDEX(OC$6:OC$15,$C18)</f>
        <v>-1.2629999999999768</v>
      </c>
      <c r="OD17" s="19" cm="1">
        <f t="array" ref="OD17">INDEX(OD$6:OD$15,$C17)-INDEX(OD$6:OD$15,$C18)</f>
        <v>-3.1680000000000064</v>
      </c>
      <c r="OE17" s="19" cm="1">
        <f t="array" ref="OE17">INDEX(OE$6:OE$15,$C17)-INDEX(OE$6:OE$15,$C18)</f>
        <v>-4.4759999999999991</v>
      </c>
      <c r="OF17" s="19" cm="1">
        <f t="array" ref="OF17">INDEX(OF$6:OF$15,$C17)-INDEX(OF$6:OF$15,$C18)</f>
        <v>-4.5129999999999768</v>
      </c>
      <c r="OG17" s="19" cm="1">
        <f t="array" ref="OG17">INDEX(OG$6:OG$15,$C17)-INDEX(OG$6:OG$15,$C18)</f>
        <v>-5.8000000000000114</v>
      </c>
      <c r="OH17" s="19" cm="1">
        <f t="array" ref="OH17">INDEX(OH$6:OH$15,$C17)-INDEX(OH$6:OH$15,$C18)</f>
        <v>-6.0869999999999891</v>
      </c>
      <c r="OI17" s="19" cm="1">
        <f t="array" ref="OI17">INDEX(OI$6:OI$15,$C17)-INDEX(OI$6:OI$15,$C18)</f>
        <v>-6.3000000000000114</v>
      </c>
      <c r="OJ17" s="19" cm="1">
        <f t="array" ref="OJ17">INDEX(OJ$6:OJ$15,$C17)-INDEX(OJ$6:OJ$15,$C18)</f>
        <v>-6.7839999999999918</v>
      </c>
      <c r="OK17" s="19" cm="1">
        <f t="array" ref="OK17">INDEX(OK$6:OK$15,$C17)-INDEX(OK$6:OK$15,$C18)</f>
        <v>-11.611999999999966</v>
      </c>
      <c r="OL17" s="19" cm="1">
        <f t="array" ref="OL17">INDEX(OL$6:OL$15,$C17)-INDEX(OL$6:OL$15,$C18)</f>
        <v>-13.879999999999995</v>
      </c>
      <c r="OM17" s="19" cm="1">
        <f t="array" ref="OM17">INDEX(OM$6:OM$15,$C17)-INDEX(OM$6:OM$15,$C18)</f>
        <v>-14.572999999999979</v>
      </c>
      <c r="ON17" s="19" cm="1">
        <f t="array" ref="ON17">INDEX(ON$6:ON$15,$C17)-INDEX(ON$6:ON$15,$C18)</f>
        <v>-18.730999999999995</v>
      </c>
      <c r="OO17" s="19" cm="1">
        <f t="array" ref="OO17">INDEX(OO$6:OO$15,$C17)-INDEX(OO$6:OO$15,$C18)</f>
        <v>-19.966999999999985</v>
      </c>
      <c r="OP17" s="19" cm="1">
        <f t="array" ref="OP17">INDEX(OP$6:OP$15,$C17)-INDEX(OP$6:OP$15,$C18)</f>
        <v>-19.435999999999979</v>
      </c>
      <c r="OQ17" s="19" cm="1">
        <f t="array" ref="OQ17">INDEX(OQ$6:OQ$15,$C17)-INDEX(OQ$6:OQ$15,$C18)</f>
        <v>-14.698999999999955</v>
      </c>
      <c r="OR17" s="19" cm="1">
        <f t="array" ref="OR17">INDEX(OR$6:OR$15,$C17)-INDEX(OR$6:OR$15,$C18)</f>
        <v>-13.399999999999977</v>
      </c>
      <c r="OS17" s="19" cm="1">
        <f t="array" ref="OS17">INDEX(OS$6:OS$15,$C17)-INDEX(OS$6:OS$15,$C18)</f>
        <v>-14.637</v>
      </c>
      <c r="OT17" s="19" cm="1">
        <f t="array" ref="OT17">INDEX(OT$6:OT$15,$C17)-INDEX(OT$6:OT$15,$C18)</f>
        <v>-13.125</v>
      </c>
      <c r="OU17" s="19" cm="1">
        <f t="array" ref="OU17">INDEX(OU$6:OU$15,$C17)-INDEX(OU$6:OU$15,$C18)</f>
        <v>-13.264999999999986</v>
      </c>
      <c r="OV17" s="19" cm="1">
        <f t="array" ref="OV17">INDEX(OV$6:OV$15,$C17)-INDEX(OV$6:OV$15,$C18)</f>
        <v>-14.007000000000005</v>
      </c>
      <c r="OW17" s="19" cm="1">
        <f t="array" ref="OW17">INDEX(OW$6:OW$15,$C17)-INDEX(OW$6:OW$15,$C18)</f>
        <v>-14.001999999999953</v>
      </c>
      <c r="OX17" s="19" cm="1">
        <f t="array" ref="OX17">INDEX(OX$6:OX$15,$C17)-INDEX(OX$6:OX$15,$C18)</f>
        <v>-13.392999999999972</v>
      </c>
      <c r="OY17" s="19" cm="1">
        <f t="array" ref="OY17">INDEX(OY$6:OY$15,$C17)-INDEX(OY$6:OY$15,$C18)</f>
        <v>-12.747000000000014</v>
      </c>
      <c r="OZ17" s="19" cm="1">
        <f t="array" ref="OZ17">INDEX(OZ$6:OZ$15,$C17)-INDEX(OZ$6:OZ$15,$C18)</f>
        <v>-14.771999999999991</v>
      </c>
      <c r="PA17" s="19" cm="1">
        <f t="array" ref="PA17">INDEX(PA$6:PA$15,$C17)-INDEX(PA$6:PA$15,$C18)</f>
        <v>-20.817999999999984</v>
      </c>
      <c r="PB17" s="19" cm="1">
        <f t="array" ref="PB17">INDEX(PB$6:PB$15,$C17)-INDEX(PB$6:PB$15,$C18)</f>
        <v>-22.370000000000005</v>
      </c>
      <c r="PC17" s="19" cm="1">
        <f t="array" ref="PC17">INDEX(PC$6:PC$15,$C17)-INDEX(PC$6:PC$15,$C18)</f>
        <v>-20.887</v>
      </c>
      <c r="PD17" s="19" cm="1">
        <f t="array" ref="PD17">INDEX(PD$6:PD$15,$C17)-INDEX(PD$6:PD$15,$C18)</f>
        <v>-19.992999999999995</v>
      </c>
      <c r="PE17" s="19" cm="1">
        <f t="array" ref="PE17">INDEX(PE$6:PE$15,$C17)-INDEX(PE$6:PE$15,$C18)</f>
        <v>-21.510999999999967</v>
      </c>
      <c r="PF17" s="19" cm="1">
        <f t="array" ref="PF17">INDEX(PF$6:PF$15,$C17)-INDEX(PF$6:PF$15,$C18)</f>
        <v>-22.095000000000027</v>
      </c>
      <c r="PG17" s="19" cm="1">
        <f t="array" ref="PG17">INDEX(PG$6:PG$15,$C17)-INDEX(PG$6:PG$15,$C18)</f>
        <v>-20.109000000000037</v>
      </c>
      <c r="PH17" s="19" cm="1">
        <f t="array" ref="PH17">INDEX(PH$6:PH$15,$C17)-INDEX(PH$6:PH$15,$C18)</f>
        <v>-20.613</v>
      </c>
      <c r="PI17" s="19" cm="1">
        <f t="array" ref="PI17">INDEX(PI$6:PI$15,$C17)-INDEX(PI$6:PI$15,$C18)</f>
        <v>-19.91700000000003</v>
      </c>
      <c r="PJ17" s="19" cm="1">
        <f t="array" ref="PJ17">INDEX(PJ$6:PJ$15,$C17)-INDEX(PJ$6:PJ$15,$C18)</f>
        <v>-19.120999999999981</v>
      </c>
      <c r="PK17" s="19" cm="1">
        <f t="array" ref="PK17">INDEX(PK$6:PK$15,$C17)-INDEX(PK$6:PK$15,$C18)</f>
        <v>-16.753999999999962</v>
      </c>
      <c r="PL17" s="19" cm="1">
        <f t="array" ref="PL17">INDEX(PL$6:PL$15,$C17)-INDEX(PL$6:PL$15,$C18)</f>
        <v>-15.391999999999996</v>
      </c>
      <c r="PM17" s="19" cm="1">
        <f t="array" ref="PM17">INDEX(PM$6:PM$15,$C17)-INDEX(PM$6:PM$15,$C18)</f>
        <v>-16.249000000000024</v>
      </c>
      <c r="PN17" s="19" cm="1">
        <f t="array" ref="PN17">INDEX(PN$6:PN$15,$C17)-INDEX(PN$6:PN$15,$C18)</f>
        <v>-20.730999999999995</v>
      </c>
      <c r="PO17" s="19" cm="1">
        <f t="array" ref="PO17">INDEX(PO$6:PO$15,$C17)-INDEX(PO$6:PO$15,$C18)</f>
        <v>-23.334000000000003</v>
      </c>
      <c r="PP17" s="19" cm="1">
        <f t="array" ref="PP17">INDEX(PP$6:PP$15,$C17)-INDEX(PP$6:PP$15,$C18)</f>
        <v>-10.050000000000011</v>
      </c>
      <c r="PQ17" s="19" cm="1">
        <f t="array" ref="PQ17">INDEX(PQ$6:PQ$15,$C17)-INDEX(PQ$6:PQ$15,$C18)</f>
        <v>-22.103999999999985</v>
      </c>
      <c r="PR17" s="19" cm="1">
        <f t="array" ref="PR17">INDEX(PR$6:PR$15,$C17)-INDEX(PR$6:PR$15,$C18)</f>
        <v>-17.168999999999983</v>
      </c>
      <c r="PS17" s="19" cm="1">
        <f t="array" ref="PS17">INDEX(PS$6:PS$15,$C17)-INDEX(PS$6:PS$15,$C18)</f>
        <v>-15.811000000000035</v>
      </c>
      <c r="PT17" s="19" cm="1">
        <f t="array" ref="PT17">INDEX(PT$6:PT$15,$C17)-INDEX(PT$6:PT$15,$C18)</f>
        <v>-15.22399999999999</v>
      </c>
      <c r="PU17" s="19" cm="1">
        <f t="array" ref="PU17">INDEX(PU$6:PU$15,$C17)-INDEX(PU$6:PU$15,$C18)</f>
        <v>-12.531000000000006</v>
      </c>
      <c r="PV17" s="19" cm="1">
        <f t="array" ref="PV17">INDEX(PV$6:PV$15,$C17)-INDEX(PV$6:PV$15,$C18)</f>
        <v>-13.246999999999957</v>
      </c>
      <c r="PW17" s="19" cm="1">
        <f t="array" ref="PW17">INDEX(PW$6:PW$15,$C17)-INDEX(PW$6:PW$15,$C18)</f>
        <v>-10.23599999999999</v>
      </c>
      <c r="PX17" s="19" cm="1">
        <f t="array" ref="PX17">INDEX(PX$6:PX$15,$C17)-INDEX(PX$6:PX$15,$C18)</f>
        <v>-11.281000000000006</v>
      </c>
      <c r="PY17" s="19" cm="1">
        <f t="array" ref="PY17">INDEX(PY$6:PY$15,$C17)-INDEX(PY$6:PY$15,$C18)</f>
        <v>-11.662999999999954</v>
      </c>
      <c r="PZ17" s="19" cm="1">
        <f t="array" ref="PZ17">INDEX(PZ$6:PZ$15,$C17)-INDEX(PZ$6:PZ$15,$C18)</f>
        <v>-15.165999999999997</v>
      </c>
      <c r="QA17" s="19" cm="1">
        <f t="array" ref="QA17">INDEX(QA$6:QA$15,$C17)-INDEX(QA$6:QA$15,$C18)</f>
        <v>-15.019999999999982</v>
      </c>
      <c r="QB17" s="19" cm="1">
        <f t="array" ref="QB17">INDEX(QB$6:QB$15,$C17)-INDEX(QB$6:QB$15,$C18)</f>
        <v>-14.822999999999979</v>
      </c>
      <c r="QC17" s="19" cm="1">
        <f t="array" ref="QC17">INDEX(QC$6:QC$15,$C17)-INDEX(QC$6:QC$15,$C18)</f>
        <v>-13.626000000000033</v>
      </c>
      <c r="QD17" s="19" cm="1">
        <f t="array" ref="QD17">INDEX(QD$6:QD$15,$C17)-INDEX(QD$6:QD$15,$C18)</f>
        <v>-12.610000000000014</v>
      </c>
      <c r="QE17" s="19" cm="1">
        <f t="array" ref="QE17">INDEX(QE$6:QE$15,$C17)-INDEX(QE$6:QE$15,$C18)</f>
        <v>-13.512</v>
      </c>
      <c r="QF17" s="19" cm="1">
        <f t="array" ref="QF17">INDEX(QF$6:QF$15,$C17)-INDEX(QF$6:QF$15,$C18)</f>
        <v>-13.882999999999981</v>
      </c>
      <c r="QG17" s="19" cm="1">
        <f t="array" ref="QG17">INDEX(QG$6:QG$15,$C17)-INDEX(QG$6:QG$15,$C18)</f>
        <v>-14.635999999999967</v>
      </c>
      <c r="QH17" s="19" cm="1">
        <f t="array" ref="QH17">INDEX(QH$6:QH$15,$C17)-INDEX(QH$6:QH$15,$C18)</f>
        <v>-13.715000000000032</v>
      </c>
      <c r="QI17" s="19" cm="1">
        <f t="array" ref="QI17">INDEX(QI$6:QI$15,$C17)-INDEX(QI$6:QI$15,$C18)</f>
        <v>-15.382999999999981</v>
      </c>
      <c r="QJ17" s="19" cm="1">
        <f t="array" ref="QJ17">INDEX(QJ$6:QJ$15,$C17)-INDEX(QJ$6:QJ$15,$C18)</f>
        <v>-16.800999999999988</v>
      </c>
      <c r="QK17" s="19" cm="1">
        <f t="array" ref="QK17">INDEX(QK$6:QK$15,$C17)-INDEX(QK$6:QK$15,$C18)</f>
        <v>-18.286000000000001</v>
      </c>
      <c r="QL17" s="19" cm="1">
        <f t="array" ref="QL17">INDEX(QL$6:QL$15,$C17)-INDEX(QL$6:QL$15,$C18)</f>
        <v>-19.11099999999999</v>
      </c>
      <c r="QM17" s="19" cm="1">
        <f t="array" ref="QM17">INDEX(QM$6:QM$15,$C17)-INDEX(QM$6:QM$15,$C18)</f>
        <v>-19.247000000000014</v>
      </c>
      <c r="QN17" s="19" cm="1">
        <f t="array" ref="QN17">INDEX(QN$6:QN$15,$C17)-INDEX(QN$6:QN$15,$C18)</f>
        <v>-20.944000000000017</v>
      </c>
      <c r="QO17" s="19" cm="1">
        <f t="array" ref="QO17">INDEX(QO$6:QO$15,$C17)-INDEX(QO$6:QO$15,$C18)</f>
        <v>-20.228000000000009</v>
      </c>
      <c r="QP17" s="19" cm="1">
        <f t="array" ref="QP17">INDEX(QP$6:QP$15,$C17)-INDEX(QP$6:QP$15,$C18)</f>
        <v>-22.609999999999957</v>
      </c>
      <c r="QQ17" s="19" cm="1">
        <f t="array" ref="QQ17">INDEX(QQ$6:QQ$15,$C17)-INDEX(QQ$6:QQ$15,$C18)</f>
        <v>-23.011000000000024</v>
      </c>
      <c r="QR17" s="19" cm="1">
        <f t="array" ref="QR17">INDEX(QR$6:QR$15,$C17)-INDEX(QR$6:QR$15,$C18)</f>
        <v>-22.675999999999988</v>
      </c>
      <c r="QS17" s="19" cm="1">
        <f t="array" ref="QS17">INDEX(QS$6:QS$15,$C17)-INDEX(QS$6:QS$15,$C18)</f>
        <v>-23.115999999999985</v>
      </c>
      <c r="QT17" s="19" cm="1">
        <f t="array" ref="QT17">INDEX(QT$6:QT$15,$C17)-INDEX(QT$6:QT$15,$C18)</f>
        <v>-24.836999999999989</v>
      </c>
      <c r="QU17" s="19" cm="1">
        <f t="array" ref="QU17">INDEX(QU$6:QU$15,$C17)-INDEX(QU$6:QU$15,$C18)</f>
        <v>-25.646999999999991</v>
      </c>
      <c r="QV17" s="19" cm="1">
        <f t="array" ref="QV17">INDEX(QV$6:QV$15,$C17)-INDEX(QV$6:QV$15,$C18)</f>
        <v>-25.606999999999971</v>
      </c>
      <c r="QW17" s="19" cm="1">
        <f t="array" ref="QW17">INDEX(QW$6:QW$15,$C17)-INDEX(QW$6:QW$15,$C18)</f>
        <v>-23.690999999999974</v>
      </c>
      <c r="QX17" s="19" cm="1">
        <f t="array" ref="QX17">INDEX(QX$6:QX$15,$C17)-INDEX(QX$6:QX$15,$C18)</f>
        <v>-23.036000000000001</v>
      </c>
      <c r="QY17" s="19" cm="1">
        <f t="array" ref="QY17">INDEX(QY$6:QY$15,$C17)-INDEX(QY$6:QY$15,$C18)</f>
        <v>-20.490999999999985</v>
      </c>
      <c r="QZ17" s="19" cm="1">
        <f t="array" ref="QZ17">INDEX(QZ$6:QZ$15,$C17)-INDEX(QZ$6:QZ$15,$C18)</f>
        <v>-12.769999999999982</v>
      </c>
      <c r="RA17" s="19" cm="1">
        <f t="array" ref="RA17">INDEX(RA$6:RA$15,$C17)-INDEX(RA$6:RA$15,$C18)</f>
        <v>-10.890999999999963</v>
      </c>
      <c r="RB17" s="19" cm="1">
        <f t="array" ref="RB17">INDEX(RB$6:RB$15,$C17)-INDEX(RB$6:RB$15,$C18)</f>
        <v>-10.016999999999996</v>
      </c>
      <c r="RC17" s="19" cm="1">
        <f t="array" ref="RC17">INDEX(RC$6:RC$15,$C17)-INDEX(RC$6:RC$15,$C18)</f>
        <v>-8.4320000000000164</v>
      </c>
      <c r="RD17" s="19" cm="1">
        <f t="array" ref="RD17">INDEX(RD$6:RD$15,$C17)-INDEX(RD$6:RD$15,$C18)</f>
        <v>-7.4529999999999745</v>
      </c>
      <c r="RE17" s="19" cm="1">
        <f t="array" ref="RE17">INDEX(RE$6:RE$15,$C17)-INDEX(RE$6:RE$15,$C18)</f>
        <v>-8.2370000000000232</v>
      </c>
      <c r="RF17" s="19" cm="1">
        <f t="array" ref="RF17">INDEX(RF$6:RF$15,$C17)-INDEX(RF$6:RF$15,$C18)</f>
        <v>-8.3559999999999945</v>
      </c>
      <c r="RG17" s="19" cm="1">
        <f t="array" ref="RG17">INDEX(RG$6:RG$15,$C17)-INDEX(RG$6:RG$15,$C18)</f>
        <v>-6.1429999999999723</v>
      </c>
      <c r="RH17" s="19" cm="1">
        <f t="array" ref="RH17">INDEX(RH$6:RH$15,$C17)-INDEX(RH$6:RH$15,$C18)</f>
        <v>-4.9809999999999945</v>
      </c>
      <c r="RI17" s="19" cm="1">
        <f t="array" ref="RI17">INDEX(RI$6:RI$15,$C17)-INDEX(RI$6:RI$15,$C18)</f>
        <v>-4.8710000000000377</v>
      </c>
      <c r="RJ17" s="19" cm="1">
        <f t="array" ref="RJ17">INDEX(RJ$6:RJ$15,$C17)-INDEX(RJ$6:RJ$15,$C18)</f>
        <v>-4.0369999999999777</v>
      </c>
      <c r="RK17" s="19" cm="1">
        <f t="array" ref="RK17">INDEX(RK$6:RK$15,$C17)-INDEX(RK$6:RK$15,$C18)</f>
        <v>-5.8880000000000337</v>
      </c>
      <c r="RL17" s="19" cm="1">
        <f t="array" ref="RL17">INDEX(RL$6:RL$15,$C17)-INDEX(RL$6:RL$15,$C18)</f>
        <v>-3.5709999999999695</v>
      </c>
      <c r="RM17" s="19" cm="1">
        <f t="array" ref="RM17">INDEX(RM$6:RM$15,$C17)-INDEX(RM$6:RM$15,$C18)</f>
        <v>-2.5749999999999886</v>
      </c>
      <c r="RN17" s="19" cm="1">
        <f t="array" ref="RN17">INDEX(RN$6:RN$15,$C17)-INDEX(RN$6:RN$15,$C18)</f>
        <v>-3.0579999999999927</v>
      </c>
      <c r="RO17" s="19" cm="1">
        <f t="array" ref="RO17">INDEX(RO$6:RO$15,$C17)-INDEX(RO$6:RO$15,$C18)</f>
        <v>-2.8159999999999741</v>
      </c>
      <c r="RP17" s="19" cm="1">
        <f t="array" ref="RP17">INDEX(RP$6:RP$15,$C17)-INDEX(RP$6:RP$15,$C18)</f>
        <v>-2.7120000000000459</v>
      </c>
      <c r="RQ17" s="19" cm="1">
        <f t="array" ref="RQ17">INDEX(RQ$6:RQ$15,$C17)-INDEX(RQ$6:RQ$15,$C18)</f>
        <v>-6.0519999999999641</v>
      </c>
      <c r="RR17" s="19" cm="1">
        <f t="array" ref="RR17">INDEX(RR$6:RR$15,$C17)-INDEX(RR$6:RR$15,$C18)</f>
        <v>-6.3729999999999905</v>
      </c>
      <c r="RS17" s="19" cm="1">
        <f t="array" ref="RS17">INDEX(RS$6:RS$15,$C17)-INDEX(RS$6:RS$15,$C18)</f>
        <v>-7.91700000000003</v>
      </c>
      <c r="RT17" s="19" cm="1">
        <f t="array" ref="RT17">INDEX(RT$6:RT$15,$C17)-INDEX(RT$6:RT$15,$C18)</f>
        <v>-10.387</v>
      </c>
      <c r="RU17" s="19" cm="1">
        <f t="array" ref="RU17">INDEX(RU$6:RU$15,$C17)-INDEX(RU$6:RU$15,$C18)</f>
        <v>-9.3910000000000196</v>
      </c>
      <c r="RV17" s="19" cm="1">
        <f t="array" ref="RV17">INDEX(RV$6:RV$15,$C17)-INDEX(RV$6:RV$15,$C18)</f>
        <v>-9.1309999999999718</v>
      </c>
      <c r="RW17" s="19" cm="1">
        <f t="array" ref="RW17">INDEX(RW$6:RW$15,$C17)-INDEX(RW$6:RW$15,$C18)</f>
        <v>-8.853999999999985</v>
      </c>
      <c r="RX17" s="19" cm="1">
        <f t="array" ref="RX17">INDEX(RX$6:RX$15,$C17)-INDEX(RX$6:RX$15,$C18)</f>
        <v>-10.227000000000032</v>
      </c>
      <c r="RY17" s="19" cm="1">
        <f t="array" ref="RY17">INDEX(RY$6:RY$15,$C17)-INDEX(RY$6:RY$15,$C18)</f>
        <v>-10.591000000000008</v>
      </c>
      <c r="RZ17" s="19" cm="1">
        <f t="array" ref="RZ17">INDEX(RZ$6:RZ$15,$C17)-INDEX(RZ$6:RZ$15,$C18)</f>
        <v>-12.223000000000013</v>
      </c>
      <c r="SA17" s="19" cm="1">
        <f t="array" ref="SA17">INDEX(SA$6:SA$15,$C17)-INDEX(SA$6:SA$15,$C18)</f>
        <v>-11.942000000000007</v>
      </c>
      <c r="SB17" s="19" cm="1">
        <f t="array" ref="SB17">INDEX(SB$6:SB$15,$C17)-INDEX(SB$6:SB$15,$C18)</f>
        <v>-12.379999999999995</v>
      </c>
      <c r="SC17" s="19" cm="1">
        <f t="array" ref="SC17">INDEX(SC$6:SC$15,$C17)-INDEX(SC$6:SC$15,$C18)</f>
        <v>-11.918000000000006</v>
      </c>
      <c r="SD17" s="19" cm="1">
        <f t="array" ref="SD17">INDEX(SD$6:SD$15,$C17)-INDEX(SD$6:SD$15,$C18)</f>
        <v>-11.572000000000003</v>
      </c>
      <c r="SE17" s="19" cm="1">
        <f t="array" ref="SE17">INDEX(SE$6:SE$15,$C17)-INDEX(SE$6:SE$15,$C18)</f>
        <v>-10.930000000000007</v>
      </c>
      <c r="SF17" s="19" cm="1">
        <f t="array" ref="SF17">INDEX(SF$6:SF$15,$C17)-INDEX(SF$6:SF$15,$C18)</f>
        <v>-6.0169999999999959</v>
      </c>
      <c r="SG17" s="19" cm="1">
        <f t="array" ref="SG17">INDEX(SG$6:SG$15,$C17)-INDEX(SG$6:SG$15,$C18)</f>
        <v>-6.1410000000000196</v>
      </c>
      <c r="SH17" s="19" cm="1">
        <f t="array" ref="SH17">INDEX(SH$6:SH$15,$C17)-INDEX(SH$6:SH$15,$C18)</f>
        <v>-10.561999999999955</v>
      </c>
      <c r="SI17" s="19" cm="1">
        <f t="array" ref="SI17">INDEX(SI$6:SI$15,$C17)-INDEX(SI$6:SI$15,$C18)</f>
        <v>-10.131000000000029</v>
      </c>
      <c r="SJ17" s="19" cm="1">
        <f t="array" ref="SJ17">INDEX(SJ$6:SJ$15,$C17)-INDEX(SJ$6:SJ$15,$C18)</f>
        <v>-11.671999999999969</v>
      </c>
      <c r="SK17" s="19" cm="1">
        <f t="array" ref="SK17">INDEX(SK$6:SK$15,$C17)-INDEX(SK$6:SK$15,$C18)</f>
        <v>-11.564999999999998</v>
      </c>
      <c r="SL17" s="19" cm="1">
        <f t="array" ref="SL17">INDEX(SL$6:SL$15,$C17)-INDEX(SL$6:SL$15,$C18)</f>
        <v>-11.969000000000051</v>
      </c>
      <c r="SM17" s="19" cm="1">
        <f t="array" ref="SM17">INDEX(SM$6:SM$15,$C17)-INDEX(SM$6:SM$15,$C18)</f>
        <v>-10.538999999999987</v>
      </c>
      <c r="SN17" s="19" cm="1">
        <f t="array" ref="SN17">INDEX(SN$6:SN$15,$C17)-INDEX(SN$6:SN$15,$C18)</f>
        <v>-12.314999999999998</v>
      </c>
      <c r="SO17" s="19" cm="1">
        <f t="array" ref="SO17">INDEX(SO$6:SO$15,$C17)-INDEX(SO$6:SO$15,$C18)</f>
        <v>-12.468999999999994</v>
      </c>
      <c r="SP17" s="19" cm="1">
        <f t="array" ref="SP17">INDEX(SP$6:SP$15,$C17)-INDEX(SP$6:SP$15,$C18)</f>
        <v>-13.586999999999989</v>
      </c>
      <c r="SQ17" s="19" cm="1">
        <f t="array" ref="SQ17">INDEX(SQ$6:SQ$15,$C17)-INDEX(SQ$6:SQ$15,$C18)</f>
        <v>-14.216999999999985</v>
      </c>
      <c r="SR17" s="19" cm="1">
        <f t="array" ref="SR17">INDEX(SR$6:SR$15,$C17)-INDEX(SR$6:SR$15,$C18)</f>
        <v>-16.730999999999995</v>
      </c>
      <c r="SS17" s="19" cm="1">
        <f t="array" ref="SS17">INDEX(SS$6:SS$15,$C17)-INDEX(SS$6:SS$15,$C18)</f>
        <v>-14.729000000000042</v>
      </c>
      <c r="ST17" s="19" cm="1">
        <f t="array" ref="ST17">INDEX(ST$6:ST$15,$C17)-INDEX(ST$6:ST$15,$C18)</f>
        <v>-12.916999999999973</v>
      </c>
    </row>
    <row r="18" spans="1:514" s="2" customFormat="1" x14ac:dyDescent="0.25">
      <c r="B18" s="15" t="s">
        <v>1091</v>
      </c>
      <c r="C18" s="2">
        <f>_xlfn.XMATCH(B18,$B$6:$B$15)</f>
        <v>2</v>
      </c>
      <c r="F18" s="19"/>
    </row>
    <row r="19" spans="1:514" s="2" customFormat="1" x14ac:dyDescent="0.25"/>
    <row r="21" spans="1:514" ht="11" x14ac:dyDescent="0.3">
      <c r="B21" s="14" t="s">
        <v>1087</v>
      </c>
    </row>
    <row r="22" spans="1:514" ht="11" x14ac:dyDescent="0.3">
      <c r="A22" s="2">
        <v>1</v>
      </c>
      <c r="B22" s="20" t="str">
        <f>B6</f>
        <v>VW 3 1/2 PERP nc-30</v>
      </c>
      <c r="F22" s="19">
        <f t="shared" ref="F22:BQ22" ca="1" si="9">F$6-F6</f>
        <v>0</v>
      </c>
      <c r="G22" s="19">
        <f t="shared" si="9"/>
        <v>0</v>
      </c>
      <c r="H22" s="19">
        <f t="shared" si="9"/>
        <v>0</v>
      </c>
      <c r="I22" s="19">
        <f t="shared" si="9"/>
        <v>0</v>
      </c>
      <c r="J22" s="19">
        <f t="shared" si="9"/>
        <v>0</v>
      </c>
      <c r="K22" s="19">
        <f t="shared" si="9"/>
        <v>0</v>
      </c>
      <c r="L22" s="19">
        <f t="shared" si="9"/>
        <v>0</v>
      </c>
      <c r="M22" s="19">
        <f t="shared" si="9"/>
        <v>0</v>
      </c>
      <c r="N22" s="19">
        <f t="shared" si="9"/>
        <v>0</v>
      </c>
      <c r="O22" s="19">
        <f t="shared" si="9"/>
        <v>0</v>
      </c>
      <c r="P22" s="19">
        <f t="shared" si="9"/>
        <v>0</v>
      </c>
      <c r="Q22" s="19">
        <f t="shared" si="9"/>
        <v>0</v>
      </c>
      <c r="R22" s="19">
        <f t="shared" si="9"/>
        <v>0</v>
      </c>
      <c r="S22" s="19">
        <f t="shared" si="9"/>
        <v>0</v>
      </c>
      <c r="T22" s="19">
        <f t="shared" si="9"/>
        <v>0</v>
      </c>
      <c r="U22" s="19">
        <f t="shared" si="9"/>
        <v>0</v>
      </c>
      <c r="V22" s="19">
        <f t="shared" si="9"/>
        <v>0</v>
      </c>
      <c r="W22" s="19">
        <f t="shared" si="9"/>
        <v>0</v>
      </c>
      <c r="X22" s="19">
        <f t="shared" si="9"/>
        <v>0</v>
      </c>
      <c r="Y22" s="19">
        <f t="shared" si="9"/>
        <v>0</v>
      </c>
      <c r="Z22" s="19">
        <f t="shared" si="9"/>
        <v>0</v>
      </c>
      <c r="AA22" s="19">
        <f t="shared" si="9"/>
        <v>0</v>
      </c>
      <c r="AB22" s="19">
        <f t="shared" si="9"/>
        <v>0</v>
      </c>
      <c r="AC22" s="19">
        <f t="shared" si="9"/>
        <v>0</v>
      </c>
      <c r="AD22" s="19">
        <f t="shared" si="9"/>
        <v>0</v>
      </c>
      <c r="AE22" s="19">
        <f t="shared" si="9"/>
        <v>0</v>
      </c>
      <c r="AF22" s="19">
        <f t="shared" si="9"/>
        <v>0</v>
      </c>
      <c r="AG22" s="19">
        <f t="shared" si="9"/>
        <v>0</v>
      </c>
      <c r="AH22" s="19">
        <f t="shared" si="9"/>
        <v>0</v>
      </c>
      <c r="AI22" s="19">
        <f t="shared" si="9"/>
        <v>0</v>
      </c>
      <c r="AJ22" s="19">
        <f t="shared" si="9"/>
        <v>0</v>
      </c>
      <c r="AK22" s="19">
        <f t="shared" si="9"/>
        <v>0</v>
      </c>
      <c r="AL22" s="19">
        <f t="shared" si="9"/>
        <v>0</v>
      </c>
      <c r="AM22" s="19">
        <f t="shared" si="9"/>
        <v>0</v>
      </c>
      <c r="AN22" s="19">
        <f t="shared" si="9"/>
        <v>0</v>
      </c>
      <c r="AO22" s="19">
        <f t="shared" si="9"/>
        <v>0</v>
      </c>
      <c r="AP22" s="19">
        <f t="shared" si="9"/>
        <v>0</v>
      </c>
      <c r="AQ22" s="19">
        <f t="shared" si="9"/>
        <v>0</v>
      </c>
      <c r="AR22" s="19">
        <f t="shared" si="9"/>
        <v>0</v>
      </c>
      <c r="AS22" s="19">
        <f t="shared" si="9"/>
        <v>0</v>
      </c>
      <c r="AT22" s="19">
        <f t="shared" si="9"/>
        <v>0</v>
      </c>
      <c r="AU22" s="19">
        <f t="shared" si="9"/>
        <v>0</v>
      </c>
      <c r="AV22" s="19">
        <f t="shared" si="9"/>
        <v>0</v>
      </c>
      <c r="AW22" s="19">
        <f t="shared" si="9"/>
        <v>0</v>
      </c>
      <c r="AX22" s="19">
        <f t="shared" si="9"/>
        <v>0</v>
      </c>
      <c r="AY22" s="19">
        <f t="shared" si="9"/>
        <v>0</v>
      </c>
      <c r="AZ22" s="19">
        <f t="shared" si="9"/>
        <v>0</v>
      </c>
      <c r="BA22" s="19">
        <f t="shared" si="9"/>
        <v>0</v>
      </c>
      <c r="BB22" s="19">
        <f t="shared" si="9"/>
        <v>0</v>
      </c>
      <c r="BC22" s="19">
        <f t="shared" si="9"/>
        <v>0</v>
      </c>
      <c r="BD22" s="19">
        <f t="shared" si="9"/>
        <v>0</v>
      </c>
      <c r="BE22" s="19">
        <f t="shared" si="9"/>
        <v>0</v>
      </c>
      <c r="BF22" s="19">
        <f t="shared" si="9"/>
        <v>0</v>
      </c>
      <c r="BG22" s="19">
        <f t="shared" si="9"/>
        <v>0</v>
      </c>
      <c r="BH22" s="19">
        <f t="shared" si="9"/>
        <v>0</v>
      </c>
      <c r="BI22" s="19">
        <f t="shared" si="9"/>
        <v>0</v>
      </c>
      <c r="BJ22" s="19">
        <f t="shared" si="9"/>
        <v>0</v>
      </c>
      <c r="BK22" s="19">
        <f t="shared" si="9"/>
        <v>0</v>
      </c>
      <c r="BL22" s="19">
        <f t="shared" si="9"/>
        <v>0</v>
      </c>
      <c r="BM22" s="19">
        <f t="shared" si="9"/>
        <v>0</v>
      </c>
      <c r="BN22" s="19">
        <f t="shared" si="9"/>
        <v>0</v>
      </c>
      <c r="BO22" s="19">
        <f t="shared" si="9"/>
        <v>0</v>
      </c>
      <c r="BP22" s="19">
        <f t="shared" si="9"/>
        <v>0</v>
      </c>
      <c r="BQ22" s="19">
        <f t="shared" si="9"/>
        <v>0</v>
      </c>
      <c r="BR22" s="19">
        <f t="shared" ref="BR22:EC22" si="10">BR$6-BR6</f>
        <v>0</v>
      </c>
      <c r="BS22" s="19">
        <f t="shared" si="10"/>
        <v>0</v>
      </c>
      <c r="BT22" s="19">
        <f t="shared" si="10"/>
        <v>0</v>
      </c>
      <c r="BU22" s="19">
        <f t="shared" si="10"/>
        <v>0</v>
      </c>
      <c r="BV22" s="19">
        <f t="shared" si="10"/>
        <v>0</v>
      </c>
      <c r="BW22" s="19">
        <f t="shared" si="10"/>
        <v>0</v>
      </c>
      <c r="BX22" s="19">
        <f t="shared" si="10"/>
        <v>0</v>
      </c>
      <c r="BY22" s="19">
        <f t="shared" si="10"/>
        <v>0</v>
      </c>
      <c r="BZ22" s="19">
        <f t="shared" si="10"/>
        <v>0</v>
      </c>
      <c r="CA22" s="19">
        <f t="shared" si="10"/>
        <v>0</v>
      </c>
      <c r="CB22" s="19">
        <f t="shared" si="10"/>
        <v>0</v>
      </c>
      <c r="CC22" s="19">
        <f t="shared" si="10"/>
        <v>0</v>
      </c>
      <c r="CD22" s="19">
        <f t="shared" si="10"/>
        <v>0</v>
      </c>
      <c r="CE22" s="19">
        <f t="shared" si="10"/>
        <v>0</v>
      </c>
      <c r="CF22" s="19">
        <f t="shared" si="10"/>
        <v>0</v>
      </c>
      <c r="CG22" s="19">
        <f t="shared" si="10"/>
        <v>0</v>
      </c>
      <c r="CH22" s="19">
        <f t="shared" si="10"/>
        <v>0</v>
      </c>
      <c r="CI22" s="19">
        <f t="shared" si="10"/>
        <v>0</v>
      </c>
      <c r="CJ22" s="19">
        <f t="shared" si="10"/>
        <v>0</v>
      </c>
      <c r="CK22" s="19">
        <f t="shared" si="10"/>
        <v>0</v>
      </c>
      <c r="CL22" s="19">
        <f t="shared" si="10"/>
        <v>0</v>
      </c>
      <c r="CM22" s="19">
        <f t="shared" si="10"/>
        <v>0</v>
      </c>
      <c r="CN22" s="19">
        <f t="shared" si="10"/>
        <v>0</v>
      </c>
      <c r="CO22" s="19">
        <f t="shared" si="10"/>
        <v>0</v>
      </c>
      <c r="CP22" s="19">
        <f t="shared" si="10"/>
        <v>0</v>
      </c>
      <c r="CQ22" s="19">
        <f t="shared" si="10"/>
        <v>0</v>
      </c>
      <c r="CR22" s="19">
        <f t="shared" si="10"/>
        <v>0</v>
      </c>
      <c r="CS22" s="19">
        <f t="shared" si="10"/>
        <v>0</v>
      </c>
      <c r="CT22" s="19">
        <f t="shared" si="10"/>
        <v>0</v>
      </c>
      <c r="CU22" s="19">
        <f t="shared" si="10"/>
        <v>0</v>
      </c>
      <c r="CV22" s="19">
        <f t="shared" si="10"/>
        <v>0</v>
      </c>
      <c r="CW22" s="19">
        <f t="shared" si="10"/>
        <v>0</v>
      </c>
      <c r="CX22" s="19">
        <f t="shared" si="10"/>
        <v>0</v>
      </c>
      <c r="CY22" s="19">
        <f t="shared" si="10"/>
        <v>0</v>
      </c>
      <c r="CZ22" s="19">
        <f t="shared" si="10"/>
        <v>0</v>
      </c>
      <c r="DA22" s="19">
        <f t="shared" si="10"/>
        <v>0</v>
      </c>
      <c r="DB22" s="19">
        <f t="shared" si="10"/>
        <v>0</v>
      </c>
      <c r="DC22" s="19">
        <f t="shared" si="10"/>
        <v>0</v>
      </c>
      <c r="DD22" s="19">
        <f t="shared" si="10"/>
        <v>0</v>
      </c>
      <c r="DE22" s="19">
        <f t="shared" si="10"/>
        <v>0</v>
      </c>
      <c r="DF22" s="19">
        <f t="shared" si="10"/>
        <v>0</v>
      </c>
      <c r="DG22" s="19">
        <f t="shared" si="10"/>
        <v>0</v>
      </c>
      <c r="DH22" s="19">
        <f t="shared" si="10"/>
        <v>0</v>
      </c>
      <c r="DI22" s="19">
        <f t="shared" si="10"/>
        <v>0</v>
      </c>
      <c r="DJ22" s="19">
        <f t="shared" si="10"/>
        <v>0</v>
      </c>
      <c r="DK22" s="19">
        <f t="shared" si="10"/>
        <v>0</v>
      </c>
      <c r="DL22" s="19">
        <f t="shared" si="10"/>
        <v>0</v>
      </c>
      <c r="DM22" s="19">
        <f t="shared" si="10"/>
        <v>0</v>
      </c>
      <c r="DN22" s="19">
        <f t="shared" si="10"/>
        <v>0</v>
      </c>
      <c r="DO22" s="19">
        <f t="shared" si="10"/>
        <v>0</v>
      </c>
      <c r="DP22" s="19">
        <f t="shared" si="10"/>
        <v>0</v>
      </c>
      <c r="DQ22" s="19">
        <f t="shared" si="10"/>
        <v>0</v>
      </c>
      <c r="DR22" s="19">
        <f t="shared" si="10"/>
        <v>0</v>
      </c>
      <c r="DS22" s="19">
        <f t="shared" si="10"/>
        <v>0</v>
      </c>
      <c r="DT22" s="19">
        <f t="shared" si="10"/>
        <v>0</v>
      </c>
      <c r="DU22" s="19">
        <f t="shared" si="10"/>
        <v>0</v>
      </c>
      <c r="DV22" s="19">
        <f t="shared" si="10"/>
        <v>0</v>
      </c>
      <c r="DW22" s="19">
        <f t="shared" si="10"/>
        <v>0</v>
      </c>
      <c r="DX22" s="19">
        <f t="shared" si="10"/>
        <v>0</v>
      </c>
      <c r="DY22" s="19">
        <f t="shared" si="10"/>
        <v>0</v>
      </c>
      <c r="DZ22" s="19">
        <f t="shared" si="10"/>
        <v>0</v>
      </c>
      <c r="EA22" s="19">
        <f t="shared" si="10"/>
        <v>0</v>
      </c>
      <c r="EB22" s="19">
        <f t="shared" si="10"/>
        <v>0</v>
      </c>
      <c r="EC22" s="19">
        <f t="shared" si="10"/>
        <v>0</v>
      </c>
      <c r="ED22" s="19">
        <f t="shared" ref="ED22:GO22" si="11">ED$6-ED6</f>
        <v>0</v>
      </c>
      <c r="EE22" s="19">
        <f t="shared" si="11"/>
        <v>0</v>
      </c>
      <c r="EF22" s="19">
        <f t="shared" si="11"/>
        <v>0</v>
      </c>
      <c r="EG22" s="19">
        <f t="shared" si="11"/>
        <v>0</v>
      </c>
      <c r="EH22" s="19">
        <f t="shared" si="11"/>
        <v>0</v>
      </c>
      <c r="EI22" s="19">
        <f t="shared" si="11"/>
        <v>0</v>
      </c>
      <c r="EJ22" s="19">
        <f t="shared" si="11"/>
        <v>0</v>
      </c>
      <c r="EK22" s="19">
        <f t="shared" si="11"/>
        <v>0</v>
      </c>
      <c r="EL22" s="19">
        <f t="shared" si="11"/>
        <v>0</v>
      </c>
      <c r="EM22" s="19">
        <f t="shared" si="11"/>
        <v>0</v>
      </c>
      <c r="EN22" s="19">
        <f t="shared" si="11"/>
        <v>0</v>
      </c>
      <c r="EO22" s="19">
        <f t="shared" si="11"/>
        <v>0</v>
      </c>
      <c r="EP22" s="19">
        <f t="shared" si="11"/>
        <v>0</v>
      </c>
      <c r="EQ22" s="19">
        <f t="shared" si="11"/>
        <v>0</v>
      </c>
      <c r="ER22" s="19">
        <f t="shared" si="11"/>
        <v>0</v>
      </c>
      <c r="ES22" s="19">
        <f t="shared" si="11"/>
        <v>0</v>
      </c>
      <c r="ET22" s="19">
        <f t="shared" si="11"/>
        <v>0</v>
      </c>
      <c r="EU22" s="19">
        <f t="shared" si="11"/>
        <v>0</v>
      </c>
      <c r="EV22" s="19">
        <f t="shared" si="11"/>
        <v>0</v>
      </c>
      <c r="EW22" s="19">
        <f t="shared" si="11"/>
        <v>0</v>
      </c>
      <c r="EX22" s="19">
        <f t="shared" si="11"/>
        <v>0</v>
      </c>
      <c r="EY22" s="19">
        <f t="shared" si="11"/>
        <v>0</v>
      </c>
      <c r="EZ22" s="19">
        <f t="shared" si="11"/>
        <v>0</v>
      </c>
      <c r="FA22" s="19">
        <f t="shared" si="11"/>
        <v>0</v>
      </c>
      <c r="FB22" s="19">
        <f t="shared" si="11"/>
        <v>0</v>
      </c>
      <c r="FC22" s="19">
        <f t="shared" si="11"/>
        <v>0</v>
      </c>
      <c r="FD22" s="19">
        <f t="shared" si="11"/>
        <v>0</v>
      </c>
      <c r="FE22" s="19">
        <f t="shared" si="11"/>
        <v>0</v>
      </c>
      <c r="FF22" s="19">
        <f t="shared" si="11"/>
        <v>0</v>
      </c>
      <c r="FG22" s="19">
        <f t="shared" si="11"/>
        <v>0</v>
      </c>
      <c r="FH22" s="19">
        <f t="shared" si="11"/>
        <v>0</v>
      </c>
      <c r="FI22" s="19">
        <f t="shared" si="11"/>
        <v>0</v>
      </c>
      <c r="FJ22" s="19">
        <f t="shared" si="11"/>
        <v>0</v>
      </c>
      <c r="FK22" s="19">
        <f t="shared" si="11"/>
        <v>0</v>
      </c>
      <c r="FL22" s="19">
        <f t="shared" si="11"/>
        <v>0</v>
      </c>
      <c r="FM22" s="19">
        <f t="shared" si="11"/>
        <v>0</v>
      </c>
      <c r="FN22" s="19">
        <f t="shared" si="11"/>
        <v>0</v>
      </c>
      <c r="FO22" s="19">
        <f t="shared" si="11"/>
        <v>0</v>
      </c>
      <c r="FP22" s="19">
        <f t="shared" si="11"/>
        <v>0</v>
      </c>
      <c r="FQ22" s="19">
        <f t="shared" si="11"/>
        <v>0</v>
      </c>
      <c r="FR22" s="19">
        <f t="shared" si="11"/>
        <v>0</v>
      </c>
      <c r="FS22" s="19">
        <f t="shared" si="11"/>
        <v>0</v>
      </c>
      <c r="FT22" s="19">
        <f t="shared" si="11"/>
        <v>0</v>
      </c>
      <c r="FU22" s="19">
        <f t="shared" si="11"/>
        <v>0</v>
      </c>
      <c r="FV22" s="19">
        <f t="shared" si="11"/>
        <v>0</v>
      </c>
      <c r="FW22" s="19">
        <f t="shared" si="11"/>
        <v>0</v>
      </c>
      <c r="FX22" s="19">
        <f t="shared" si="11"/>
        <v>0</v>
      </c>
      <c r="FY22" s="19">
        <f t="shared" si="11"/>
        <v>0</v>
      </c>
      <c r="FZ22" s="19">
        <f t="shared" si="11"/>
        <v>0</v>
      </c>
      <c r="GA22" s="19">
        <f t="shared" si="11"/>
        <v>0</v>
      </c>
      <c r="GB22" s="19">
        <f t="shared" si="11"/>
        <v>0</v>
      </c>
      <c r="GC22" s="19">
        <f t="shared" si="11"/>
        <v>0</v>
      </c>
      <c r="GD22" s="19">
        <f t="shared" si="11"/>
        <v>0</v>
      </c>
      <c r="GE22" s="19">
        <f t="shared" si="11"/>
        <v>0</v>
      </c>
      <c r="GF22" s="19">
        <f t="shared" si="11"/>
        <v>0</v>
      </c>
      <c r="GG22" s="19">
        <f t="shared" si="11"/>
        <v>0</v>
      </c>
      <c r="GH22" s="19">
        <f t="shared" si="11"/>
        <v>0</v>
      </c>
      <c r="GI22" s="19">
        <f t="shared" si="11"/>
        <v>0</v>
      </c>
      <c r="GJ22" s="19">
        <f t="shared" si="11"/>
        <v>0</v>
      </c>
      <c r="GK22" s="19">
        <f t="shared" si="11"/>
        <v>0</v>
      </c>
      <c r="GL22" s="19">
        <f t="shared" si="11"/>
        <v>0</v>
      </c>
      <c r="GM22" s="19">
        <f t="shared" si="11"/>
        <v>0</v>
      </c>
      <c r="GN22" s="19">
        <f t="shared" si="11"/>
        <v>0</v>
      </c>
      <c r="GO22" s="19">
        <f t="shared" si="11"/>
        <v>0</v>
      </c>
      <c r="GP22" s="19">
        <f t="shared" ref="GP22:JA22" si="12">GP$6-GP6</f>
        <v>0</v>
      </c>
      <c r="GQ22" s="19">
        <f t="shared" si="12"/>
        <v>0</v>
      </c>
      <c r="GR22" s="19">
        <f t="shared" si="12"/>
        <v>0</v>
      </c>
      <c r="GS22" s="19">
        <f t="shared" si="12"/>
        <v>0</v>
      </c>
      <c r="GT22" s="19">
        <f t="shared" si="12"/>
        <v>0</v>
      </c>
      <c r="GU22" s="19">
        <f t="shared" si="12"/>
        <v>0</v>
      </c>
      <c r="GV22" s="19">
        <f t="shared" si="12"/>
        <v>0</v>
      </c>
      <c r="GW22" s="19">
        <f t="shared" si="12"/>
        <v>0</v>
      </c>
      <c r="GX22" s="19">
        <f t="shared" si="12"/>
        <v>0</v>
      </c>
      <c r="GY22" s="19">
        <f t="shared" si="12"/>
        <v>0</v>
      </c>
      <c r="GZ22" s="19">
        <f t="shared" si="12"/>
        <v>0</v>
      </c>
      <c r="HA22" s="19">
        <f t="shared" si="12"/>
        <v>0</v>
      </c>
      <c r="HB22" s="19">
        <f t="shared" si="12"/>
        <v>0</v>
      </c>
      <c r="HC22" s="19">
        <f t="shared" si="12"/>
        <v>0</v>
      </c>
      <c r="HD22" s="19">
        <f t="shared" si="12"/>
        <v>0</v>
      </c>
      <c r="HE22" s="19">
        <f t="shared" si="12"/>
        <v>0</v>
      </c>
      <c r="HF22" s="19">
        <f t="shared" si="12"/>
        <v>0</v>
      </c>
      <c r="HG22" s="19">
        <f t="shared" si="12"/>
        <v>0</v>
      </c>
      <c r="HH22" s="19">
        <f t="shared" si="12"/>
        <v>0</v>
      </c>
      <c r="HI22" s="19">
        <f t="shared" si="12"/>
        <v>0</v>
      </c>
      <c r="HJ22" s="19">
        <f t="shared" si="12"/>
        <v>0</v>
      </c>
      <c r="HK22" s="19">
        <f t="shared" si="12"/>
        <v>0</v>
      </c>
      <c r="HL22" s="19">
        <f t="shared" si="12"/>
        <v>0</v>
      </c>
      <c r="HM22" s="19">
        <f t="shared" si="12"/>
        <v>0</v>
      </c>
      <c r="HN22" s="19">
        <f t="shared" si="12"/>
        <v>0</v>
      </c>
      <c r="HO22" s="19">
        <f t="shared" si="12"/>
        <v>0</v>
      </c>
      <c r="HP22" s="19">
        <f t="shared" si="12"/>
        <v>0</v>
      </c>
      <c r="HQ22" s="19">
        <f t="shared" si="12"/>
        <v>0</v>
      </c>
      <c r="HR22" s="19">
        <f t="shared" si="12"/>
        <v>0</v>
      </c>
      <c r="HS22" s="19">
        <f t="shared" si="12"/>
        <v>0</v>
      </c>
      <c r="HT22" s="19">
        <f t="shared" si="12"/>
        <v>0</v>
      </c>
      <c r="HU22" s="19">
        <f t="shared" si="12"/>
        <v>0</v>
      </c>
      <c r="HV22" s="19">
        <f t="shared" si="12"/>
        <v>0</v>
      </c>
      <c r="HW22" s="19">
        <f t="shared" si="12"/>
        <v>0</v>
      </c>
      <c r="HX22" s="19">
        <f t="shared" si="12"/>
        <v>0</v>
      </c>
      <c r="HY22" s="19">
        <f t="shared" si="12"/>
        <v>0</v>
      </c>
      <c r="HZ22" s="19">
        <f t="shared" si="12"/>
        <v>0</v>
      </c>
      <c r="IA22" s="19">
        <f t="shared" si="12"/>
        <v>0</v>
      </c>
      <c r="IB22" s="19">
        <f t="shared" si="12"/>
        <v>0</v>
      </c>
      <c r="IC22" s="19">
        <f t="shared" si="12"/>
        <v>0</v>
      </c>
      <c r="ID22" s="19">
        <f t="shared" si="12"/>
        <v>0</v>
      </c>
      <c r="IE22" s="19">
        <f t="shared" si="12"/>
        <v>0</v>
      </c>
      <c r="IF22" s="19">
        <f t="shared" si="12"/>
        <v>0</v>
      </c>
      <c r="IG22" s="19">
        <f t="shared" si="12"/>
        <v>0</v>
      </c>
      <c r="IH22" s="19">
        <f t="shared" si="12"/>
        <v>0</v>
      </c>
      <c r="II22" s="19">
        <f t="shared" si="12"/>
        <v>0</v>
      </c>
      <c r="IJ22" s="19">
        <f t="shared" si="12"/>
        <v>0</v>
      </c>
      <c r="IK22" s="19">
        <f t="shared" si="12"/>
        <v>0</v>
      </c>
      <c r="IL22" s="19">
        <f t="shared" si="12"/>
        <v>0</v>
      </c>
      <c r="IM22" s="19">
        <f t="shared" si="12"/>
        <v>0</v>
      </c>
      <c r="IN22" s="19">
        <f t="shared" si="12"/>
        <v>0</v>
      </c>
      <c r="IO22" s="19">
        <f t="shared" si="12"/>
        <v>0</v>
      </c>
      <c r="IP22" s="19">
        <f t="shared" si="12"/>
        <v>0</v>
      </c>
      <c r="IQ22" s="19">
        <f t="shared" si="12"/>
        <v>0</v>
      </c>
      <c r="IR22" s="19">
        <f t="shared" si="12"/>
        <v>0</v>
      </c>
      <c r="IS22" s="19">
        <f t="shared" si="12"/>
        <v>0</v>
      </c>
      <c r="IT22" s="19">
        <f t="shared" si="12"/>
        <v>0</v>
      </c>
      <c r="IU22" s="19">
        <f t="shared" si="12"/>
        <v>0</v>
      </c>
      <c r="IV22" s="19">
        <f t="shared" si="12"/>
        <v>0</v>
      </c>
      <c r="IW22" s="19">
        <f t="shared" si="12"/>
        <v>0</v>
      </c>
      <c r="IX22" s="19">
        <f t="shared" si="12"/>
        <v>0</v>
      </c>
      <c r="IY22" s="19">
        <f t="shared" si="12"/>
        <v>0</v>
      </c>
      <c r="IZ22" s="19">
        <f t="shared" si="12"/>
        <v>0</v>
      </c>
      <c r="JA22" s="19">
        <f t="shared" si="12"/>
        <v>0</v>
      </c>
      <c r="JB22" s="19">
        <f t="shared" ref="JB22:LM22" si="13">JB$6-JB6</f>
        <v>0</v>
      </c>
      <c r="JC22" s="19">
        <f t="shared" si="13"/>
        <v>0</v>
      </c>
      <c r="JD22" s="19">
        <f t="shared" si="13"/>
        <v>0</v>
      </c>
      <c r="JE22" s="19">
        <f t="shared" si="13"/>
        <v>0</v>
      </c>
      <c r="JF22" s="19">
        <f t="shared" si="13"/>
        <v>0</v>
      </c>
      <c r="JG22" s="19">
        <f t="shared" si="13"/>
        <v>0</v>
      </c>
      <c r="JH22" s="19">
        <f t="shared" si="13"/>
        <v>0</v>
      </c>
      <c r="JI22" s="19">
        <f t="shared" si="13"/>
        <v>0</v>
      </c>
      <c r="JJ22" s="19">
        <f t="shared" si="13"/>
        <v>0</v>
      </c>
      <c r="JK22" s="19">
        <f t="shared" si="13"/>
        <v>0</v>
      </c>
      <c r="JL22" s="19">
        <f t="shared" si="13"/>
        <v>0</v>
      </c>
      <c r="JM22" s="19">
        <f t="shared" si="13"/>
        <v>0</v>
      </c>
      <c r="JN22" s="19">
        <f t="shared" si="13"/>
        <v>0</v>
      </c>
      <c r="JO22" s="19">
        <f t="shared" si="13"/>
        <v>0</v>
      </c>
      <c r="JP22" s="19">
        <f t="shared" si="13"/>
        <v>0</v>
      </c>
      <c r="JQ22" s="19">
        <f t="shared" si="13"/>
        <v>0</v>
      </c>
      <c r="JR22" s="19">
        <f t="shared" si="13"/>
        <v>0</v>
      </c>
      <c r="JS22" s="19">
        <f t="shared" si="13"/>
        <v>0</v>
      </c>
      <c r="JT22" s="19">
        <f t="shared" si="13"/>
        <v>0</v>
      </c>
      <c r="JU22" s="19">
        <f t="shared" si="13"/>
        <v>0</v>
      </c>
      <c r="JV22" s="19">
        <f t="shared" si="13"/>
        <v>0</v>
      </c>
      <c r="JW22" s="19">
        <f t="shared" si="13"/>
        <v>0</v>
      </c>
      <c r="JX22" s="19">
        <f t="shared" si="13"/>
        <v>0</v>
      </c>
      <c r="JY22" s="19">
        <f t="shared" si="13"/>
        <v>0</v>
      </c>
      <c r="JZ22" s="19">
        <f t="shared" si="13"/>
        <v>0</v>
      </c>
      <c r="KA22" s="19">
        <f t="shared" si="13"/>
        <v>0</v>
      </c>
      <c r="KB22" s="19">
        <f t="shared" si="13"/>
        <v>0</v>
      </c>
      <c r="KC22" s="19">
        <f t="shared" si="13"/>
        <v>0</v>
      </c>
      <c r="KD22" s="19">
        <f t="shared" si="13"/>
        <v>0</v>
      </c>
      <c r="KE22" s="19">
        <f t="shared" si="13"/>
        <v>0</v>
      </c>
      <c r="KF22" s="19">
        <f t="shared" si="13"/>
        <v>0</v>
      </c>
      <c r="KG22" s="19">
        <f t="shared" si="13"/>
        <v>0</v>
      </c>
      <c r="KH22" s="19">
        <f t="shared" si="13"/>
        <v>0</v>
      </c>
      <c r="KI22" s="19">
        <f t="shared" si="13"/>
        <v>0</v>
      </c>
      <c r="KJ22" s="19">
        <f t="shared" si="13"/>
        <v>0</v>
      </c>
      <c r="KK22" s="19">
        <f t="shared" si="13"/>
        <v>0</v>
      </c>
      <c r="KL22" s="19">
        <f t="shared" si="13"/>
        <v>0</v>
      </c>
      <c r="KM22" s="19">
        <f t="shared" si="13"/>
        <v>0</v>
      </c>
      <c r="KN22" s="19">
        <f t="shared" si="13"/>
        <v>0</v>
      </c>
      <c r="KO22" s="19">
        <f t="shared" si="13"/>
        <v>0</v>
      </c>
      <c r="KP22" s="19">
        <f t="shared" si="13"/>
        <v>0</v>
      </c>
      <c r="KQ22" s="19">
        <f t="shared" si="13"/>
        <v>0</v>
      </c>
      <c r="KR22" s="19">
        <f t="shared" si="13"/>
        <v>0</v>
      </c>
      <c r="KS22" s="19">
        <f t="shared" si="13"/>
        <v>0</v>
      </c>
      <c r="KT22" s="19">
        <f t="shared" si="13"/>
        <v>0</v>
      </c>
      <c r="KU22" s="19">
        <f t="shared" si="13"/>
        <v>0</v>
      </c>
      <c r="KV22" s="19">
        <f t="shared" si="13"/>
        <v>0</v>
      </c>
      <c r="KW22" s="19">
        <f t="shared" si="13"/>
        <v>0</v>
      </c>
      <c r="KX22" s="19">
        <f t="shared" si="13"/>
        <v>0</v>
      </c>
      <c r="KY22" s="19">
        <f t="shared" si="13"/>
        <v>0</v>
      </c>
      <c r="KZ22" s="19">
        <f t="shared" si="13"/>
        <v>0</v>
      </c>
      <c r="LA22" s="19">
        <f t="shared" si="13"/>
        <v>0</v>
      </c>
      <c r="LB22" s="19">
        <f t="shared" si="13"/>
        <v>0</v>
      </c>
      <c r="LC22" s="19">
        <f t="shared" si="13"/>
        <v>0</v>
      </c>
      <c r="LD22" s="19">
        <f t="shared" si="13"/>
        <v>0</v>
      </c>
      <c r="LE22" s="19">
        <f t="shared" si="13"/>
        <v>0</v>
      </c>
      <c r="LF22" s="19">
        <f t="shared" si="13"/>
        <v>0</v>
      </c>
      <c r="LG22" s="19">
        <f t="shared" si="13"/>
        <v>0</v>
      </c>
      <c r="LH22" s="19">
        <f t="shared" si="13"/>
        <v>0</v>
      </c>
      <c r="LI22" s="19">
        <f t="shared" si="13"/>
        <v>0</v>
      </c>
      <c r="LJ22" s="19">
        <f t="shared" si="13"/>
        <v>0</v>
      </c>
      <c r="LK22" s="19">
        <f t="shared" si="13"/>
        <v>0</v>
      </c>
      <c r="LL22" s="19">
        <f t="shared" si="13"/>
        <v>0</v>
      </c>
      <c r="LM22" s="19">
        <f t="shared" si="13"/>
        <v>0</v>
      </c>
      <c r="LN22" s="19">
        <f t="shared" ref="LN22:NY22" si="14">LN$6-LN6</f>
        <v>0</v>
      </c>
      <c r="LO22" s="19">
        <f t="shared" si="14"/>
        <v>0</v>
      </c>
      <c r="LP22" s="19">
        <f t="shared" si="14"/>
        <v>0</v>
      </c>
      <c r="LQ22" s="19">
        <f t="shared" si="14"/>
        <v>0</v>
      </c>
      <c r="LR22" s="19">
        <f t="shared" si="14"/>
        <v>0</v>
      </c>
      <c r="LS22" s="19">
        <f t="shared" si="14"/>
        <v>0</v>
      </c>
      <c r="LT22" s="19">
        <f t="shared" si="14"/>
        <v>0</v>
      </c>
      <c r="LU22" s="19">
        <f t="shared" si="14"/>
        <v>0</v>
      </c>
      <c r="LV22" s="19">
        <f t="shared" si="14"/>
        <v>0</v>
      </c>
      <c r="LW22" s="19">
        <f t="shared" si="14"/>
        <v>0</v>
      </c>
      <c r="LX22" s="19">
        <f t="shared" si="14"/>
        <v>0</v>
      </c>
      <c r="LY22" s="19">
        <f t="shared" si="14"/>
        <v>0</v>
      </c>
      <c r="LZ22" s="19">
        <f t="shared" si="14"/>
        <v>0</v>
      </c>
      <c r="MA22" s="19">
        <f t="shared" si="14"/>
        <v>0</v>
      </c>
      <c r="MB22" s="19">
        <f t="shared" si="14"/>
        <v>0</v>
      </c>
      <c r="MC22" s="19">
        <f t="shared" si="14"/>
        <v>0</v>
      </c>
      <c r="MD22" s="19">
        <f t="shared" si="14"/>
        <v>0</v>
      </c>
      <c r="ME22" s="19">
        <f t="shared" si="14"/>
        <v>0</v>
      </c>
      <c r="MF22" s="19">
        <f t="shared" si="14"/>
        <v>0</v>
      </c>
      <c r="MG22" s="19">
        <f t="shared" si="14"/>
        <v>0</v>
      </c>
      <c r="MH22" s="19">
        <f t="shared" si="14"/>
        <v>0</v>
      </c>
      <c r="MI22" s="19">
        <f t="shared" si="14"/>
        <v>0</v>
      </c>
      <c r="MJ22" s="19">
        <f t="shared" si="14"/>
        <v>0</v>
      </c>
      <c r="MK22" s="19">
        <f t="shared" si="14"/>
        <v>0</v>
      </c>
      <c r="ML22" s="19">
        <f t="shared" si="14"/>
        <v>0</v>
      </c>
      <c r="MM22" s="19">
        <f t="shared" si="14"/>
        <v>0</v>
      </c>
      <c r="MN22" s="19">
        <f t="shared" si="14"/>
        <v>0</v>
      </c>
      <c r="MO22" s="19">
        <f t="shared" si="14"/>
        <v>0</v>
      </c>
      <c r="MP22" s="19">
        <f t="shared" si="14"/>
        <v>0</v>
      </c>
      <c r="MQ22" s="19">
        <f t="shared" si="14"/>
        <v>0</v>
      </c>
      <c r="MR22" s="19">
        <f t="shared" si="14"/>
        <v>0</v>
      </c>
      <c r="MS22" s="19">
        <f t="shared" si="14"/>
        <v>0</v>
      </c>
      <c r="MT22" s="19">
        <f t="shared" si="14"/>
        <v>0</v>
      </c>
      <c r="MU22" s="19">
        <f t="shared" si="14"/>
        <v>0</v>
      </c>
      <c r="MV22" s="19">
        <f t="shared" si="14"/>
        <v>0</v>
      </c>
      <c r="MW22" s="19">
        <f t="shared" si="14"/>
        <v>0</v>
      </c>
      <c r="MX22" s="19">
        <f t="shared" si="14"/>
        <v>0</v>
      </c>
      <c r="MY22" s="19">
        <f t="shared" si="14"/>
        <v>0</v>
      </c>
      <c r="MZ22" s="19">
        <f t="shared" si="14"/>
        <v>0</v>
      </c>
      <c r="NA22" s="19">
        <f t="shared" si="14"/>
        <v>0</v>
      </c>
      <c r="NB22" s="19">
        <f t="shared" si="14"/>
        <v>0</v>
      </c>
      <c r="NC22" s="19">
        <f t="shared" si="14"/>
        <v>0</v>
      </c>
      <c r="ND22" s="19">
        <f t="shared" si="14"/>
        <v>0</v>
      </c>
      <c r="NE22" s="19">
        <f t="shared" si="14"/>
        <v>0</v>
      </c>
      <c r="NF22" s="19">
        <f t="shared" si="14"/>
        <v>0</v>
      </c>
      <c r="NG22" s="19">
        <f t="shared" si="14"/>
        <v>0</v>
      </c>
      <c r="NH22" s="19">
        <f t="shared" si="14"/>
        <v>0</v>
      </c>
      <c r="NI22" s="19">
        <f t="shared" si="14"/>
        <v>0</v>
      </c>
      <c r="NJ22" s="19">
        <f t="shared" si="14"/>
        <v>0</v>
      </c>
      <c r="NK22" s="19">
        <f t="shared" si="14"/>
        <v>0</v>
      </c>
      <c r="NL22" s="19">
        <f t="shared" si="14"/>
        <v>0</v>
      </c>
      <c r="NM22" s="19">
        <f t="shared" si="14"/>
        <v>0</v>
      </c>
      <c r="NN22" s="19">
        <f t="shared" si="14"/>
        <v>0</v>
      </c>
      <c r="NO22" s="19">
        <f t="shared" si="14"/>
        <v>0</v>
      </c>
      <c r="NP22" s="19">
        <f t="shared" si="14"/>
        <v>0</v>
      </c>
      <c r="NQ22" s="19">
        <f t="shared" si="14"/>
        <v>0</v>
      </c>
      <c r="NR22" s="19">
        <f t="shared" si="14"/>
        <v>0</v>
      </c>
      <c r="NS22" s="19">
        <f t="shared" si="14"/>
        <v>0</v>
      </c>
      <c r="NT22" s="19">
        <f t="shared" si="14"/>
        <v>0</v>
      </c>
      <c r="NU22" s="19">
        <f t="shared" si="14"/>
        <v>0</v>
      </c>
      <c r="NV22" s="19">
        <f t="shared" si="14"/>
        <v>0</v>
      </c>
      <c r="NW22" s="19">
        <f t="shared" si="14"/>
        <v>0</v>
      </c>
      <c r="NX22" s="19">
        <f t="shared" si="14"/>
        <v>0</v>
      </c>
      <c r="NY22" s="19">
        <f t="shared" si="14"/>
        <v>0</v>
      </c>
      <c r="NZ22" s="19">
        <f t="shared" ref="NZ22:QK22" si="15">NZ$6-NZ6</f>
        <v>0</v>
      </c>
      <c r="OA22" s="19">
        <f t="shared" si="15"/>
        <v>0</v>
      </c>
      <c r="OB22" s="19">
        <f t="shared" si="15"/>
        <v>0</v>
      </c>
      <c r="OC22" s="19">
        <f t="shared" si="15"/>
        <v>0</v>
      </c>
      <c r="OD22" s="19">
        <f t="shared" si="15"/>
        <v>0</v>
      </c>
      <c r="OE22" s="19">
        <f t="shared" si="15"/>
        <v>0</v>
      </c>
      <c r="OF22" s="19">
        <f t="shared" si="15"/>
        <v>0</v>
      </c>
      <c r="OG22" s="19">
        <f t="shared" si="15"/>
        <v>0</v>
      </c>
      <c r="OH22" s="19">
        <f t="shared" si="15"/>
        <v>0</v>
      </c>
      <c r="OI22" s="19">
        <f t="shared" si="15"/>
        <v>0</v>
      </c>
      <c r="OJ22" s="19">
        <f t="shared" si="15"/>
        <v>0</v>
      </c>
      <c r="OK22" s="19">
        <f t="shared" si="15"/>
        <v>0</v>
      </c>
      <c r="OL22" s="19">
        <f t="shared" si="15"/>
        <v>0</v>
      </c>
      <c r="OM22" s="19">
        <f t="shared" si="15"/>
        <v>0</v>
      </c>
      <c r="ON22" s="19">
        <f t="shared" si="15"/>
        <v>0</v>
      </c>
      <c r="OO22" s="19">
        <f t="shared" si="15"/>
        <v>0</v>
      </c>
      <c r="OP22" s="19">
        <f t="shared" si="15"/>
        <v>0</v>
      </c>
      <c r="OQ22" s="19">
        <f t="shared" si="15"/>
        <v>0</v>
      </c>
      <c r="OR22" s="19">
        <f t="shared" si="15"/>
        <v>0</v>
      </c>
      <c r="OS22" s="19">
        <f t="shared" si="15"/>
        <v>0</v>
      </c>
      <c r="OT22" s="19">
        <f t="shared" si="15"/>
        <v>0</v>
      </c>
      <c r="OU22" s="19">
        <f t="shared" si="15"/>
        <v>0</v>
      </c>
      <c r="OV22" s="19">
        <f t="shared" si="15"/>
        <v>0</v>
      </c>
      <c r="OW22" s="19">
        <f t="shared" si="15"/>
        <v>0</v>
      </c>
      <c r="OX22" s="19">
        <f t="shared" si="15"/>
        <v>0</v>
      </c>
      <c r="OY22" s="19">
        <f t="shared" si="15"/>
        <v>0</v>
      </c>
      <c r="OZ22" s="19">
        <f t="shared" si="15"/>
        <v>0</v>
      </c>
      <c r="PA22" s="19">
        <f t="shared" si="15"/>
        <v>0</v>
      </c>
      <c r="PB22" s="19">
        <f t="shared" si="15"/>
        <v>0</v>
      </c>
      <c r="PC22" s="19">
        <f t="shared" si="15"/>
        <v>0</v>
      </c>
      <c r="PD22" s="19">
        <f t="shared" si="15"/>
        <v>0</v>
      </c>
      <c r="PE22" s="19">
        <f t="shared" si="15"/>
        <v>0</v>
      </c>
      <c r="PF22" s="19">
        <f t="shared" si="15"/>
        <v>0</v>
      </c>
      <c r="PG22" s="19">
        <f t="shared" si="15"/>
        <v>0</v>
      </c>
      <c r="PH22" s="19">
        <f t="shared" si="15"/>
        <v>0</v>
      </c>
      <c r="PI22" s="19">
        <f t="shared" si="15"/>
        <v>0</v>
      </c>
      <c r="PJ22" s="19">
        <f t="shared" si="15"/>
        <v>0</v>
      </c>
      <c r="PK22" s="19">
        <f t="shared" si="15"/>
        <v>0</v>
      </c>
      <c r="PL22" s="19">
        <f t="shared" si="15"/>
        <v>0</v>
      </c>
      <c r="PM22" s="19">
        <f t="shared" si="15"/>
        <v>0</v>
      </c>
      <c r="PN22" s="19">
        <f t="shared" si="15"/>
        <v>0</v>
      </c>
      <c r="PO22" s="19">
        <f t="shared" si="15"/>
        <v>0</v>
      </c>
      <c r="PP22" s="19">
        <f t="shared" si="15"/>
        <v>0</v>
      </c>
      <c r="PQ22" s="19">
        <f t="shared" si="15"/>
        <v>0</v>
      </c>
      <c r="PR22" s="19">
        <f t="shared" si="15"/>
        <v>0</v>
      </c>
      <c r="PS22" s="19">
        <f t="shared" si="15"/>
        <v>0</v>
      </c>
      <c r="PT22" s="19">
        <f t="shared" si="15"/>
        <v>0</v>
      </c>
      <c r="PU22" s="19">
        <f t="shared" si="15"/>
        <v>0</v>
      </c>
      <c r="PV22" s="19">
        <f t="shared" si="15"/>
        <v>0</v>
      </c>
      <c r="PW22" s="19">
        <f t="shared" si="15"/>
        <v>0</v>
      </c>
      <c r="PX22" s="19">
        <f t="shared" si="15"/>
        <v>0</v>
      </c>
      <c r="PY22" s="19">
        <f t="shared" si="15"/>
        <v>0</v>
      </c>
      <c r="PZ22" s="19">
        <f t="shared" si="15"/>
        <v>0</v>
      </c>
      <c r="QA22" s="19">
        <f t="shared" si="15"/>
        <v>0</v>
      </c>
      <c r="QB22" s="19">
        <f t="shared" si="15"/>
        <v>0</v>
      </c>
      <c r="QC22" s="19">
        <f t="shared" si="15"/>
        <v>0</v>
      </c>
      <c r="QD22" s="19">
        <f t="shared" si="15"/>
        <v>0</v>
      </c>
      <c r="QE22" s="19">
        <f t="shared" si="15"/>
        <v>0</v>
      </c>
      <c r="QF22" s="19">
        <f t="shared" si="15"/>
        <v>0</v>
      </c>
      <c r="QG22" s="19">
        <f t="shared" si="15"/>
        <v>0</v>
      </c>
      <c r="QH22" s="19">
        <f t="shared" si="15"/>
        <v>0</v>
      </c>
      <c r="QI22" s="19">
        <f t="shared" si="15"/>
        <v>0</v>
      </c>
      <c r="QJ22" s="19">
        <f t="shared" si="15"/>
        <v>0</v>
      </c>
      <c r="QK22" s="19">
        <f t="shared" si="15"/>
        <v>0</v>
      </c>
      <c r="QL22" s="19">
        <f t="shared" ref="QL22:SQ22" si="16">QL$6-QL6</f>
        <v>0</v>
      </c>
      <c r="QM22" s="19">
        <f t="shared" si="16"/>
        <v>0</v>
      </c>
      <c r="QN22" s="19">
        <f t="shared" si="16"/>
        <v>0</v>
      </c>
      <c r="QO22" s="19">
        <f t="shared" si="16"/>
        <v>0</v>
      </c>
      <c r="QP22" s="19">
        <f t="shared" si="16"/>
        <v>0</v>
      </c>
      <c r="QQ22" s="19">
        <f t="shared" si="16"/>
        <v>0</v>
      </c>
      <c r="QR22" s="19">
        <f t="shared" si="16"/>
        <v>0</v>
      </c>
      <c r="QS22" s="19">
        <f t="shared" si="16"/>
        <v>0</v>
      </c>
      <c r="QT22" s="19">
        <f t="shared" si="16"/>
        <v>0</v>
      </c>
      <c r="QU22" s="19">
        <f t="shared" si="16"/>
        <v>0</v>
      </c>
      <c r="QV22" s="19">
        <f t="shared" si="16"/>
        <v>0</v>
      </c>
      <c r="QW22" s="19">
        <f t="shared" si="16"/>
        <v>0</v>
      </c>
      <c r="QX22" s="19">
        <f t="shared" si="16"/>
        <v>0</v>
      </c>
      <c r="QY22" s="19">
        <f t="shared" si="16"/>
        <v>0</v>
      </c>
      <c r="QZ22" s="19">
        <f t="shared" si="16"/>
        <v>0</v>
      </c>
      <c r="RA22" s="19">
        <f t="shared" si="16"/>
        <v>0</v>
      </c>
      <c r="RB22" s="19">
        <f t="shared" si="16"/>
        <v>0</v>
      </c>
      <c r="RC22" s="19">
        <f t="shared" si="16"/>
        <v>0</v>
      </c>
      <c r="RD22" s="19">
        <f t="shared" si="16"/>
        <v>0</v>
      </c>
      <c r="RE22" s="19">
        <f t="shared" si="16"/>
        <v>0</v>
      </c>
      <c r="RF22" s="19">
        <f t="shared" si="16"/>
        <v>0</v>
      </c>
      <c r="RG22" s="19">
        <f t="shared" si="16"/>
        <v>0</v>
      </c>
      <c r="RH22" s="19">
        <f t="shared" si="16"/>
        <v>0</v>
      </c>
      <c r="RI22" s="19">
        <f t="shared" si="16"/>
        <v>0</v>
      </c>
      <c r="RJ22" s="19">
        <f t="shared" si="16"/>
        <v>0</v>
      </c>
      <c r="RK22" s="19">
        <f t="shared" si="16"/>
        <v>0</v>
      </c>
      <c r="RL22" s="19">
        <f t="shared" si="16"/>
        <v>0</v>
      </c>
      <c r="RM22" s="19">
        <f t="shared" si="16"/>
        <v>0</v>
      </c>
      <c r="RN22" s="19">
        <f t="shared" si="16"/>
        <v>0</v>
      </c>
      <c r="RO22" s="19">
        <f t="shared" si="16"/>
        <v>0</v>
      </c>
      <c r="RP22" s="19">
        <f t="shared" si="16"/>
        <v>0</v>
      </c>
      <c r="RQ22" s="19">
        <f t="shared" si="16"/>
        <v>0</v>
      </c>
      <c r="RR22" s="19">
        <f t="shared" si="16"/>
        <v>0</v>
      </c>
      <c r="RS22" s="19">
        <f t="shared" si="16"/>
        <v>0</v>
      </c>
      <c r="RT22" s="19">
        <f t="shared" si="16"/>
        <v>0</v>
      </c>
      <c r="RU22" s="19">
        <f t="shared" si="16"/>
        <v>0</v>
      </c>
      <c r="RV22" s="19">
        <f t="shared" si="16"/>
        <v>0</v>
      </c>
      <c r="RW22" s="19">
        <f t="shared" si="16"/>
        <v>0</v>
      </c>
      <c r="RX22" s="19">
        <f t="shared" si="16"/>
        <v>0</v>
      </c>
      <c r="RY22" s="19">
        <f t="shared" si="16"/>
        <v>0</v>
      </c>
      <c r="RZ22" s="19">
        <f t="shared" si="16"/>
        <v>0</v>
      </c>
      <c r="SA22" s="19">
        <f t="shared" si="16"/>
        <v>0</v>
      </c>
      <c r="SB22" s="19">
        <f t="shared" si="16"/>
        <v>0</v>
      </c>
      <c r="SC22" s="19">
        <f t="shared" si="16"/>
        <v>0</v>
      </c>
      <c r="SD22" s="19">
        <f t="shared" si="16"/>
        <v>0</v>
      </c>
      <c r="SE22" s="19">
        <f t="shared" si="16"/>
        <v>0</v>
      </c>
      <c r="SF22" s="19">
        <f t="shared" si="16"/>
        <v>0</v>
      </c>
      <c r="SG22" s="19">
        <f t="shared" si="16"/>
        <v>0</v>
      </c>
      <c r="SH22" s="19">
        <f t="shared" si="16"/>
        <v>0</v>
      </c>
      <c r="SI22" s="19">
        <f t="shared" si="16"/>
        <v>0</v>
      </c>
      <c r="SJ22" s="19">
        <f t="shared" si="16"/>
        <v>0</v>
      </c>
      <c r="SK22" s="19">
        <f t="shared" si="16"/>
        <v>0</v>
      </c>
      <c r="SL22" s="19">
        <f t="shared" si="16"/>
        <v>0</v>
      </c>
      <c r="SM22" s="19">
        <f t="shared" si="16"/>
        <v>0</v>
      </c>
      <c r="SN22" s="19">
        <f t="shared" si="16"/>
        <v>0</v>
      </c>
      <c r="SO22" s="19">
        <f t="shared" si="16"/>
        <v>0</v>
      </c>
      <c r="SP22" s="19">
        <f t="shared" si="16"/>
        <v>0</v>
      </c>
      <c r="SQ22" s="19">
        <f t="shared" si="16"/>
        <v>0</v>
      </c>
    </row>
    <row r="23" spans="1:514" x14ac:dyDescent="0.25">
      <c r="A23" s="2">
        <f>A22+1</f>
        <v>2</v>
      </c>
      <c r="B23" s="12" t="str">
        <f>B7</f>
        <v>VW 4 5/8 PERP nc-28</v>
      </c>
      <c r="C23" s="12" t="str">
        <f>$B$22&amp;"-"&amp;B23</f>
        <v>VW 3 1/2 PERP nc-30-VW 4 5/8 PERP nc-28</v>
      </c>
      <c r="F23" s="19">
        <f t="shared" ref="F23:BQ23" ca="1" si="17">F$6-F7</f>
        <v>-23.697000000000003</v>
      </c>
      <c r="G23" s="19">
        <f t="shared" si="17"/>
        <v>-24.711999999999989</v>
      </c>
      <c r="H23" s="19">
        <f t="shared" si="17"/>
        <v>-27.128000000000043</v>
      </c>
      <c r="I23" s="19">
        <f t="shared" si="17"/>
        <v>-29.831999999999994</v>
      </c>
      <c r="J23" s="19">
        <f t="shared" si="17"/>
        <v>-31.884999999999991</v>
      </c>
      <c r="K23" s="19">
        <f t="shared" si="17"/>
        <v>-33.490000000000009</v>
      </c>
      <c r="L23" s="19">
        <f t="shared" si="17"/>
        <v>-36.37299999999999</v>
      </c>
      <c r="M23" s="19">
        <f t="shared" si="17"/>
        <v>-36.281000000000006</v>
      </c>
      <c r="N23" s="19">
        <f t="shared" si="17"/>
        <v>-36.894999999999982</v>
      </c>
      <c r="O23" s="19">
        <f t="shared" si="17"/>
        <v>-34.11099999999999</v>
      </c>
      <c r="P23" s="19">
        <f t="shared" si="17"/>
        <v>-29.18199999999996</v>
      </c>
      <c r="Q23" s="19">
        <f t="shared" si="17"/>
        <v>-26.099999999999966</v>
      </c>
      <c r="R23" s="19">
        <f t="shared" si="17"/>
        <v>-24.786999999999978</v>
      </c>
      <c r="S23" s="19">
        <f t="shared" si="17"/>
        <v>-25.260999999999967</v>
      </c>
      <c r="T23" s="19">
        <f t="shared" si="17"/>
        <v>-26.613999999999976</v>
      </c>
      <c r="U23" s="19">
        <f t="shared" si="17"/>
        <v>-30.16700000000003</v>
      </c>
      <c r="V23" s="19">
        <f t="shared" si="17"/>
        <v>-23.579000000000008</v>
      </c>
      <c r="W23" s="19">
        <f t="shared" si="17"/>
        <v>-24.665999999999997</v>
      </c>
      <c r="X23" s="19">
        <f t="shared" si="17"/>
        <v>-28.745000000000005</v>
      </c>
      <c r="Y23" s="19">
        <f t="shared" si="17"/>
        <v>-30.617999999999995</v>
      </c>
      <c r="Z23" s="19">
        <f t="shared" si="17"/>
        <v>-37.60899999999998</v>
      </c>
      <c r="AA23" s="19">
        <f t="shared" si="17"/>
        <v>-38.025000000000034</v>
      </c>
      <c r="AB23" s="19">
        <f t="shared" si="17"/>
        <v>-42.242000000000019</v>
      </c>
      <c r="AC23" s="19">
        <f t="shared" si="17"/>
        <v>-43.629000000000019</v>
      </c>
      <c r="AD23" s="19">
        <f t="shared" si="17"/>
        <v>-44.079999999999984</v>
      </c>
      <c r="AE23" s="19">
        <f t="shared" si="17"/>
        <v>-41.266999999999996</v>
      </c>
      <c r="AF23" s="19">
        <f t="shared" si="17"/>
        <v>-44.144999999999982</v>
      </c>
      <c r="AG23" s="19">
        <f t="shared" si="17"/>
        <v>-46.552000000000021</v>
      </c>
      <c r="AH23" s="19">
        <f t="shared" si="17"/>
        <v>-49.653999999999996</v>
      </c>
      <c r="AI23" s="19">
        <f t="shared" si="17"/>
        <v>-50.132000000000005</v>
      </c>
      <c r="AJ23" s="19">
        <f t="shared" si="17"/>
        <v>-50.000999999999976</v>
      </c>
      <c r="AK23" s="19">
        <f t="shared" si="17"/>
        <v>-51.120999999999981</v>
      </c>
      <c r="AL23" s="19">
        <f t="shared" si="17"/>
        <v>-53.576000000000022</v>
      </c>
      <c r="AM23" s="19">
        <f t="shared" si="17"/>
        <v>-57.757000000000005</v>
      </c>
      <c r="AN23" s="19">
        <f t="shared" si="17"/>
        <v>-60.098000000000013</v>
      </c>
      <c r="AO23" s="19">
        <f t="shared" si="17"/>
        <v>-59.076999999999998</v>
      </c>
      <c r="AP23" s="19">
        <f t="shared" si="17"/>
        <v>-58.690999999999974</v>
      </c>
      <c r="AQ23" s="19">
        <f t="shared" si="17"/>
        <v>-58.380999999999972</v>
      </c>
      <c r="AR23" s="19">
        <f t="shared" si="17"/>
        <v>-58.803999999999974</v>
      </c>
      <c r="AS23" s="19">
        <f t="shared" si="17"/>
        <v>-63.387</v>
      </c>
      <c r="AT23" s="19">
        <f t="shared" si="17"/>
        <v>-58.925000000000011</v>
      </c>
      <c r="AU23" s="19">
        <f t="shared" si="17"/>
        <v>-58.887</v>
      </c>
      <c r="AV23" s="19">
        <f t="shared" si="17"/>
        <v>-59.367999999999995</v>
      </c>
      <c r="AW23" s="19">
        <f t="shared" si="17"/>
        <v>-60.102000000000032</v>
      </c>
      <c r="AX23" s="19">
        <f t="shared" si="17"/>
        <v>-52.889999999999986</v>
      </c>
      <c r="AY23" s="19">
        <f t="shared" si="17"/>
        <v>-50.117000000000019</v>
      </c>
      <c r="AZ23" s="19">
        <f t="shared" si="17"/>
        <v>-45.473000000000013</v>
      </c>
      <c r="BA23" s="19">
        <f t="shared" si="17"/>
        <v>-42.581999999999994</v>
      </c>
      <c r="BB23" s="19">
        <f t="shared" si="17"/>
        <v>-41.504000000000019</v>
      </c>
      <c r="BC23" s="19">
        <f t="shared" si="17"/>
        <v>-38.95599999999996</v>
      </c>
      <c r="BD23" s="19">
        <f t="shared" si="17"/>
        <v>-47.316000000000031</v>
      </c>
      <c r="BE23" s="19">
        <f t="shared" si="17"/>
        <v>-44.908000000000072</v>
      </c>
      <c r="BF23" s="19">
        <f t="shared" si="17"/>
        <v>-35.874000000000024</v>
      </c>
      <c r="BG23" s="19">
        <f t="shared" si="17"/>
        <v>-25.158999999999992</v>
      </c>
      <c r="BH23" s="19">
        <f t="shared" si="17"/>
        <v>-14.826999999999998</v>
      </c>
      <c r="BI23" s="19">
        <f t="shared" si="17"/>
        <v>-13.442999999999984</v>
      </c>
      <c r="BJ23" s="19">
        <f t="shared" si="17"/>
        <v>-14.604000000000042</v>
      </c>
      <c r="BK23" s="19">
        <f t="shared" si="17"/>
        <v>-30.66500000000002</v>
      </c>
      <c r="BL23" s="19">
        <f t="shared" si="17"/>
        <v>-25.199000000000069</v>
      </c>
      <c r="BM23" s="19">
        <f t="shared" si="17"/>
        <v>-34.284999999999968</v>
      </c>
      <c r="BN23" s="19">
        <f t="shared" si="17"/>
        <v>-53.722000000000094</v>
      </c>
      <c r="BO23" s="19">
        <f t="shared" si="17"/>
        <v>-53.69399999999996</v>
      </c>
      <c r="BP23" s="19">
        <f t="shared" si="17"/>
        <v>-47.387000000000057</v>
      </c>
      <c r="BQ23" s="19">
        <f t="shared" si="17"/>
        <v>-36.971000000000004</v>
      </c>
      <c r="BR23" s="19">
        <f t="shared" ref="BR23:EC23" si="18">BR$6-BR7</f>
        <v>-26.389999999999986</v>
      </c>
      <c r="BS23" s="19">
        <f t="shared" si="18"/>
        <v>-3.2129999999999654</v>
      </c>
      <c r="BT23" s="19">
        <f t="shared" si="18"/>
        <v>-8.1399999999999864</v>
      </c>
      <c r="BU23" s="19">
        <f t="shared" si="18"/>
        <v>-14.343000000000018</v>
      </c>
      <c r="BV23" s="19">
        <f t="shared" si="18"/>
        <v>-0.19100000000003092</v>
      </c>
      <c r="BW23" s="19">
        <f t="shared" si="18"/>
        <v>-1.19399999999996</v>
      </c>
      <c r="BX23" s="19">
        <f t="shared" si="18"/>
        <v>7.0790000000000646</v>
      </c>
      <c r="BY23" s="19">
        <f t="shared" si="18"/>
        <v>12.752000000000066</v>
      </c>
      <c r="BZ23" s="19">
        <f t="shared" si="18"/>
        <v>5.5769999999999982</v>
      </c>
      <c r="CA23" s="19">
        <f t="shared" si="18"/>
        <v>30.675999999999931</v>
      </c>
      <c r="CB23" s="19">
        <f t="shared" si="18"/>
        <v>14.488999999999919</v>
      </c>
      <c r="CC23" s="19">
        <f t="shared" si="18"/>
        <v>-7.3460000000000036</v>
      </c>
      <c r="CD23" s="19">
        <f t="shared" si="18"/>
        <v>-11.990000000000009</v>
      </c>
      <c r="CE23" s="19">
        <f t="shared" si="18"/>
        <v>-13.427999999999997</v>
      </c>
      <c r="CF23" s="19">
        <f t="shared" si="18"/>
        <v>-3.8140000000000214</v>
      </c>
      <c r="CG23" s="19">
        <f t="shared" si="18"/>
        <v>-1.3400000000000318</v>
      </c>
      <c r="CH23" s="19">
        <f t="shared" si="18"/>
        <v>-1.9220000000000255</v>
      </c>
      <c r="CI23" s="19">
        <f t="shared" si="18"/>
        <v>1.4479999999999791</v>
      </c>
      <c r="CJ23" s="19">
        <f t="shared" si="18"/>
        <v>4.2300000000000182</v>
      </c>
      <c r="CK23" s="19">
        <f t="shared" si="18"/>
        <v>6.3569999999999709</v>
      </c>
      <c r="CL23" s="19">
        <f t="shared" si="18"/>
        <v>6.1899999999999977</v>
      </c>
      <c r="CM23" s="19">
        <f t="shared" si="18"/>
        <v>1.2400000000000091</v>
      </c>
      <c r="CN23" s="19">
        <f t="shared" si="18"/>
        <v>2.8800000000000523</v>
      </c>
      <c r="CO23" s="19">
        <f t="shared" si="18"/>
        <v>-1.2350000000000136</v>
      </c>
      <c r="CP23" s="19">
        <f t="shared" si="18"/>
        <v>-0.44800000000003593</v>
      </c>
      <c r="CQ23" s="19">
        <f t="shared" si="18"/>
        <v>0.81999999999999318</v>
      </c>
      <c r="CR23" s="19">
        <f t="shared" si="18"/>
        <v>1.9070000000000391</v>
      </c>
      <c r="CS23" s="19">
        <f t="shared" si="18"/>
        <v>0.53300000000001546</v>
      </c>
      <c r="CT23" s="19">
        <f t="shared" si="18"/>
        <v>0.62299999999999045</v>
      </c>
      <c r="CU23" s="19">
        <f t="shared" si="18"/>
        <v>0.20099999999996498</v>
      </c>
      <c r="CV23" s="19">
        <f t="shared" si="18"/>
        <v>0.617999999999995</v>
      </c>
      <c r="CW23" s="19">
        <f t="shared" si="18"/>
        <v>1.0629999999999882</v>
      </c>
      <c r="CX23" s="19">
        <f t="shared" si="18"/>
        <v>2.0489999999999782</v>
      </c>
      <c r="CY23" s="19">
        <f t="shared" si="18"/>
        <v>2.5850000000000364</v>
      </c>
      <c r="CZ23" s="19">
        <f t="shared" si="18"/>
        <v>3.3779999999999859</v>
      </c>
      <c r="DA23" s="19">
        <f t="shared" si="18"/>
        <v>2.0320000000000391</v>
      </c>
      <c r="DB23" s="19">
        <f t="shared" si="18"/>
        <v>2.1259999999999764</v>
      </c>
      <c r="DC23" s="19">
        <f t="shared" si="18"/>
        <v>2.1210000000000377</v>
      </c>
      <c r="DD23" s="19">
        <f t="shared" si="18"/>
        <v>2.4110000000000014</v>
      </c>
      <c r="DE23" s="19">
        <f t="shared" si="18"/>
        <v>0.74100000000004229</v>
      </c>
      <c r="DF23" s="19">
        <f t="shared" si="18"/>
        <v>-1.4479999999999791</v>
      </c>
      <c r="DG23" s="19">
        <f t="shared" si="18"/>
        <v>-1.3860000000000241</v>
      </c>
      <c r="DH23" s="19">
        <f t="shared" si="18"/>
        <v>-1.2169999999999845</v>
      </c>
      <c r="DI23" s="19">
        <f t="shared" si="18"/>
        <v>-1.5340000000000487</v>
      </c>
      <c r="DJ23" s="19">
        <f t="shared" si="18"/>
        <v>-2.8079999999999927</v>
      </c>
      <c r="DK23" s="19">
        <f t="shared" si="18"/>
        <v>-6.0809999999999604</v>
      </c>
      <c r="DL23" s="19">
        <f t="shared" si="18"/>
        <v>-6.3829999999999814</v>
      </c>
      <c r="DM23" s="19">
        <f t="shared" si="18"/>
        <v>-5.0400000000000205</v>
      </c>
      <c r="DN23" s="19">
        <f t="shared" si="18"/>
        <v>-5.2530000000000427</v>
      </c>
      <c r="DO23" s="19">
        <f t="shared" si="18"/>
        <v>-4.5049999999999955</v>
      </c>
      <c r="DP23" s="19">
        <f t="shared" si="18"/>
        <v>-5.3430000000000177</v>
      </c>
      <c r="DQ23" s="19">
        <f t="shared" si="18"/>
        <v>-6.3709999999999809</v>
      </c>
      <c r="DR23" s="19">
        <f t="shared" si="18"/>
        <v>-8.6659999999999968</v>
      </c>
      <c r="DS23" s="19">
        <f t="shared" si="18"/>
        <v>-10.846000000000004</v>
      </c>
      <c r="DT23" s="19">
        <f t="shared" si="18"/>
        <v>-12</v>
      </c>
      <c r="DU23" s="19">
        <f t="shared" si="18"/>
        <v>-12.311000000000035</v>
      </c>
      <c r="DV23" s="19">
        <f t="shared" si="18"/>
        <v>-13.120000000000005</v>
      </c>
      <c r="DW23" s="19">
        <f t="shared" si="18"/>
        <v>-12.84499999999997</v>
      </c>
      <c r="DX23" s="19">
        <f t="shared" si="18"/>
        <v>-13.97399999999999</v>
      </c>
      <c r="DY23" s="19">
        <f t="shared" si="18"/>
        <v>-15.663999999999987</v>
      </c>
      <c r="DZ23" s="19">
        <f t="shared" si="18"/>
        <v>-13.656000000000006</v>
      </c>
      <c r="EA23" s="19">
        <f t="shared" si="18"/>
        <v>-13.256999999999948</v>
      </c>
      <c r="EB23" s="19">
        <f t="shared" si="18"/>
        <v>-12.840999999999951</v>
      </c>
      <c r="EC23" s="19">
        <f t="shared" si="18"/>
        <v>-11.687000000000012</v>
      </c>
      <c r="ED23" s="19">
        <f t="shared" ref="ED23:GO23" si="19">ED$6-ED7</f>
        <v>-12.741999999999962</v>
      </c>
      <c r="EE23" s="19">
        <f t="shared" si="19"/>
        <v>-12.858000000000004</v>
      </c>
      <c r="EF23" s="19">
        <f t="shared" si="19"/>
        <v>-13.751000000000033</v>
      </c>
      <c r="EG23" s="19">
        <f t="shared" si="19"/>
        <v>-14.204000000000008</v>
      </c>
      <c r="EH23" s="19">
        <f t="shared" si="19"/>
        <v>-14.326999999999998</v>
      </c>
      <c r="EI23" s="19">
        <f t="shared" si="19"/>
        <v>-14.271999999999991</v>
      </c>
      <c r="EJ23" s="19">
        <f t="shared" si="19"/>
        <v>-14.15300000000002</v>
      </c>
      <c r="EK23" s="19">
        <f t="shared" si="19"/>
        <v>-15.427999999999997</v>
      </c>
      <c r="EL23" s="19">
        <f t="shared" si="19"/>
        <v>-15.740000000000009</v>
      </c>
      <c r="EM23" s="19">
        <f t="shared" si="19"/>
        <v>-16.284999999999968</v>
      </c>
      <c r="EN23" s="19">
        <f t="shared" si="19"/>
        <v>-15.630999999999972</v>
      </c>
      <c r="EO23" s="19">
        <f t="shared" si="19"/>
        <v>-17.098000000000013</v>
      </c>
      <c r="EP23" s="19">
        <f t="shared" si="19"/>
        <v>-15.254999999999995</v>
      </c>
      <c r="EQ23" s="19">
        <f t="shared" si="19"/>
        <v>-14.503999999999962</v>
      </c>
      <c r="ER23" s="19">
        <f t="shared" si="19"/>
        <v>-14.241000000000042</v>
      </c>
      <c r="ES23" s="19">
        <f t="shared" si="19"/>
        <v>-17.260999999999967</v>
      </c>
      <c r="ET23" s="19">
        <f t="shared" si="19"/>
        <v>-16.600999999999999</v>
      </c>
      <c r="EU23" s="19">
        <f t="shared" si="19"/>
        <v>-16.637</v>
      </c>
      <c r="EV23" s="19">
        <f t="shared" si="19"/>
        <v>-14.302000000000021</v>
      </c>
      <c r="EW23" s="19">
        <f t="shared" si="19"/>
        <v>-14.25</v>
      </c>
      <c r="EX23" s="19">
        <f t="shared" si="19"/>
        <v>-14.08299999999997</v>
      </c>
      <c r="EY23" s="19">
        <f t="shared" si="19"/>
        <v>-14.216000000000008</v>
      </c>
      <c r="EZ23" s="19">
        <f t="shared" si="19"/>
        <v>-13.634999999999991</v>
      </c>
      <c r="FA23" s="19">
        <f t="shared" si="19"/>
        <v>-13.036000000000001</v>
      </c>
      <c r="FB23" s="19">
        <f t="shared" si="19"/>
        <v>-12.757000000000005</v>
      </c>
      <c r="FC23" s="19">
        <f t="shared" si="19"/>
        <v>-12.456999999999994</v>
      </c>
      <c r="FD23" s="19">
        <f t="shared" si="19"/>
        <v>-13.120000000000005</v>
      </c>
      <c r="FE23" s="19">
        <f t="shared" si="19"/>
        <v>-12.932999999999993</v>
      </c>
      <c r="FF23" s="19">
        <f t="shared" si="19"/>
        <v>-11.838000000000022</v>
      </c>
      <c r="FG23" s="19">
        <f t="shared" si="19"/>
        <v>-11.795999999999992</v>
      </c>
      <c r="FH23" s="19">
        <f t="shared" si="19"/>
        <v>-11.890999999999963</v>
      </c>
      <c r="FI23" s="19">
        <f t="shared" si="19"/>
        <v>-12.088999999999999</v>
      </c>
      <c r="FJ23" s="19">
        <f t="shared" si="19"/>
        <v>-12.887</v>
      </c>
      <c r="FK23" s="19">
        <f t="shared" si="19"/>
        <v>-12.757999999999981</v>
      </c>
      <c r="FL23" s="19">
        <f t="shared" si="19"/>
        <v>-11.951999999999998</v>
      </c>
      <c r="FM23" s="19">
        <f t="shared" si="19"/>
        <v>-9.8239999999999554</v>
      </c>
      <c r="FN23" s="19">
        <f t="shared" si="19"/>
        <v>-8.7160000000000082</v>
      </c>
      <c r="FO23" s="19">
        <f t="shared" si="19"/>
        <v>-9.18100000000004</v>
      </c>
      <c r="FP23" s="19">
        <f t="shared" si="19"/>
        <v>-8.0020000000000095</v>
      </c>
      <c r="FQ23" s="19">
        <f t="shared" si="19"/>
        <v>-6.8389999999999986</v>
      </c>
      <c r="FR23" s="19">
        <f t="shared" si="19"/>
        <v>-10.526999999999987</v>
      </c>
      <c r="FS23" s="19">
        <f t="shared" si="19"/>
        <v>-11.19300000000004</v>
      </c>
      <c r="FT23" s="19">
        <f t="shared" si="19"/>
        <v>-10.980999999999995</v>
      </c>
      <c r="FU23" s="19">
        <f t="shared" si="19"/>
        <v>-8.4879999999999995</v>
      </c>
      <c r="FV23" s="19">
        <f t="shared" si="19"/>
        <v>-8.2589999999999577</v>
      </c>
      <c r="FW23" s="19">
        <f t="shared" si="19"/>
        <v>-8.063000000000045</v>
      </c>
      <c r="FX23" s="19">
        <f t="shared" si="19"/>
        <v>-7.7909999999999968</v>
      </c>
      <c r="FY23" s="19">
        <f t="shared" si="19"/>
        <v>-8.3479999999999563</v>
      </c>
      <c r="FZ23" s="19">
        <f t="shared" si="19"/>
        <v>-8.2049999999999841</v>
      </c>
      <c r="GA23" s="19">
        <f t="shared" si="19"/>
        <v>-8.9909999999999854</v>
      </c>
      <c r="GB23" s="19">
        <f t="shared" si="19"/>
        <v>-9.3899999999999864</v>
      </c>
      <c r="GC23" s="19">
        <f t="shared" si="19"/>
        <v>-9.0409999999999968</v>
      </c>
      <c r="GD23" s="19">
        <f t="shared" si="19"/>
        <v>-11.34499999999997</v>
      </c>
      <c r="GE23" s="19">
        <f t="shared" si="19"/>
        <v>-11.793999999999983</v>
      </c>
      <c r="GF23" s="19">
        <f t="shared" si="19"/>
        <v>-11.493999999999971</v>
      </c>
      <c r="GG23" s="19">
        <f t="shared" si="19"/>
        <v>-11.906000000000006</v>
      </c>
      <c r="GH23" s="19">
        <f t="shared" si="19"/>
        <v>-11.896999999999991</v>
      </c>
      <c r="GI23" s="19">
        <f t="shared" si="19"/>
        <v>-10.99799999999999</v>
      </c>
      <c r="GJ23" s="19">
        <f t="shared" si="19"/>
        <v>-9.1660000000000537</v>
      </c>
      <c r="GK23" s="19">
        <f t="shared" si="19"/>
        <v>-7.2330000000000041</v>
      </c>
      <c r="GL23" s="19">
        <f t="shared" si="19"/>
        <v>-7.1399999999999864</v>
      </c>
      <c r="GM23" s="19">
        <f t="shared" si="19"/>
        <v>-6.5659999999999741</v>
      </c>
      <c r="GN23" s="19">
        <f t="shared" si="19"/>
        <v>-6.5769999999999982</v>
      </c>
      <c r="GO23" s="19">
        <f t="shared" si="19"/>
        <v>-5.8970000000000482</v>
      </c>
      <c r="GP23" s="19">
        <f t="shared" ref="GP23:JA23" si="20">GP$6-GP7</f>
        <v>-7.5459999999999923</v>
      </c>
      <c r="GQ23" s="19">
        <f t="shared" si="20"/>
        <v>-8.2509999999999764</v>
      </c>
      <c r="GR23" s="19">
        <f t="shared" si="20"/>
        <v>-7.1750000000000114</v>
      </c>
      <c r="GS23" s="19">
        <f t="shared" si="20"/>
        <v>-7.9560000000000173</v>
      </c>
      <c r="GT23" s="19">
        <f t="shared" si="20"/>
        <v>-9.3249999999999886</v>
      </c>
      <c r="GU23" s="19">
        <f t="shared" si="20"/>
        <v>-10.68100000000004</v>
      </c>
      <c r="GV23" s="19">
        <f t="shared" si="20"/>
        <v>-13.107999999999947</v>
      </c>
      <c r="GW23" s="19">
        <f t="shared" si="20"/>
        <v>-14.958000000000027</v>
      </c>
      <c r="GX23" s="19">
        <f t="shared" si="20"/>
        <v>-15.017999999999972</v>
      </c>
      <c r="GY23" s="19">
        <f t="shared" si="20"/>
        <v>-16.20999999999998</v>
      </c>
      <c r="GZ23" s="19">
        <f t="shared" si="20"/>
        <v>-17.613</v>
      </c>
      <c r="HA23" s="19">
        <f t="shared" si="20"/>
        <v>-20.092999999999961</v>
      </c>
      <c r="HB23" s="19">
        <f t="shared" si="20"/>
        <v>-20.361999999999966</v>
      </c>
      <c r="HC23" s="19">
        <f t="shared" si="20"/>
        <v>-26.048000000000002</v>
      </c>
      <c r="HD23" s="19">
        <f t="shared" si="20"/>
        <v>-26.86099999999999</v>
      </c>
      <c r="HE23" s="19">
        <f t="shared" si="20"/>
        <v>-27.951000000000022</v>
      </c>
      <c r="HF23" s="19">
        <f t="shared" si="20"/>
        <v>-28.077999999999975</v>
      </c>
      <c r="HG23" s="19">
        <f t="shared" si="20"/>
        <v>-31</v>
      </c>
      <c r="HH23" s="19">
        <f t="shared" si="20"/>
        <v>-31.16900000000004</v>
      </c>
      <c r="HI23" s="19">
        <f t="shared" si="20"/>
        <v>-30.865000000000009</v>
      </c>
      <c r="HJ23" s="19">
        <f t="shared" si="20"/>
        <v>-33.742999999999995</v>
      </c>
      <c r="HK23" s="19">
        <f t="shared" si="20"/>
        <v>-33.27800000000002</v>
      </c>
      <c r="HL23" s="19">
        <f t="shared" si="20"/>
        <v>-33.468999999999994</v>
      </c>
      <c r="HM23" s="19">
        <f t="shared" si="20"/>
        <v>-32.752999999999986</v>
      </c>
      <c r="HN23" s="19">
        <f t="shared" si="20"/>
        <v>-33.291999999999973</v>
      </c>
      <c r="HO23" s="19">
        <f t="shared" si="20"/>
        <v>-33.131000000000029</v>
      </c>
      <c r="HP23" s="19">
        <f t="shared" si="20"/>
        <v>-32.466999999999985</v>
      </c>
      <c r="HQ23" s="19">
        <f t="shared" si="20"/>
        <v>-31.685000000000002</v>
      </c>
      <c r="HR23" s="19">
        <f t="shared" si="20"/>
        <v>-27.27800000000002</v>
      </c>
      <c r="HS23" s="19">
        <f t="shared" si="20"/>
        <v>-28.043000000000006</v>
      </c>
      <c r="HT23" s="19">
        <f t="shared" si="20"/>
        <v>-29.413999999999987</v>
      </c>
      <c r="HU23" s="19">
        <f t="shared" si="20"/>
        <v>-28.835000000000036</v>
      </c>
      <c r="HV23" s="19">
        <f t="shared" si="20"/>
        <v>-29.204000000000008</v>
      </c>
      <c r="HW23" s="19">
        <f t="shared" si="20"/>
        <v>-28.144999999999982</v>
      </c>
      <c r="HX23" s="19">
        <f t="shared" si="20"/>
        <v>-28.254999999999995</v>
      </c>
      <c r="HY23" s="19">
        <f t="shared" si="20"/>
        <v>-24.862000000000023</v>
      </c>
      <c r="HZ23" s="19">
        <f t="shared" si="20"/>
        <v>-18.620000000000005</v>
      </c>
      <c r="IA23" s="19">
        <f t="shared" si="20"/>
        <v>-17.21999999999997</v>
      </c>
      <c r="IB23" s="19">
        <f t="shared" si="20"/>
        <v>-14.314000000000021</v>
      </c>
      <c r="IC23" s="19">
        <f t="shared" si="20"/>
        <v>-12.736000000000047</v>
      </c>
      <c r="ID23" s="19">
        <f t="shared" si="20"/>
        <v>-13.706000000000017</v>
      </c>
      <c r="IE23" s="19">
        <f t="shared" si="20"/>
        <v>-12.286000000000001</v>
      </c>
      <c r="IF23" s="19">
        <f t="shared" si="20"/>
        <v>-10.525999999999954</v>
      </c>
      <c r="IG23" s="19">
        <f t="shared" si="20"/>
        <v>-10.549000000000035</v>
      </c>
      <c r="IH23" s="19">
        <f t="shared" si="20"/>
        <v>-7.5480000000000018</v>
      </c>
      <c r="II23" s="19">
        <f t="shared" si="20"/>
        <v>-8.1960000000000264</v>
      </c>
      <c r="IJ23" s="19">
        <f t="shared" si="20"/>
        <v>-7.2939999999999827</v>
      </c>
      <c r="IK23" s="19">
        <f t="shared" si="20"/>
        <v>-8.2520000000000095</v>
      </c>
      <c r="IL23" s="19">
        <f t="shared" si="20"/>
        <v>-14.372000000000014</v>
      </c>
      <c r="IM23" s="19">
        <f t="shared" si="20"/>
        <v>-13.545000000000016</v>
      </c>
      <c r="IN23" s="19">
        <f t="shared" si="20"/>
        <v>-12.819000000000017</v>
      </c>
      <c r="IO23" s="19">
        <f t="shared" si="20"/>
        <v>-12.637</v>
      </c>
      <c r="IP23" s="19">
        <f t="shared" si="20"/>
        <v>-8.5300000000000296</v>
      </c>
      <c r="IQ23" s="19">
        <f t="shared" si="20"/>
        <v>-6.5439999999999827</v>
      </c>
      <c r="IR23" s="19">
        <f t="shared" si="20"/>
        <v>-5.7400000000000091</v>
      </c>
      <c r="IS23" s="19">
        <f t="shared" si="20"/>
        <v>-6.7669999999999959</v>
      </c>
      <c r="IT23" s="19">
        <f t="shared" si="20"/>
        <v>-8.0900000000000318</v>
      </c>
      <c r="IU23" s="19">
        <f t="shared" si="20"/>
        <v>-7.3299999999999841</v>
      </c>
      <c r="IV23" s="19">
        <f t="shared" si="20"/>
        <v>-8.7829999999999586</v>
      </c>
      <c r="IW23" s="19">
        <f t="shared" si="20"/>
        <v>-8.8509999999999991</v>
      </c>
      <c r="IX23" s="19">
        <f t="shared" si="20"/>
        <v>-6.160000000000025</v>
      </c>
      <c r="IY23" s="19">
        <f t="shared" si="20"/>
        <v>-9.7470000000000141</v>
      </c>
      <c r="IZ23" s="19">
        <f t="shared" si="20"/>
        <v>-10.241999999999962</v>
      </c>
      <c r="JA23" s="19">
        <f t="shared" si="20"/>
        <v>-12.501000000000033</v>
      </c>
      <c r="JB23" s="19">
        <f t="shared" ref="JB23:LM23" si="21">JB$6-JB7</f>
        <v>-12.65500000000003</v>
      </c>
      <c r="JC23" s="19">
        <f t="shared" si="21"/>
        <v>-13.629999999999995</v>
      </c>
      <c r="JD23" s="19">
        <f t="shared" si="21"/>
        <v>-14.42900000000003</v>
      </c>
      <c r="JE23" s="19">
        <f t="shared" si="21"/>
        <v>-11.564999999999998</v>
      </c>
      <c r="JF23" s="19">
        <f t="shared" si="21"/>
        <v>-10.322999999999979</v>
      </c>
      <c r="JG23" s="19">
        <f t="shared" si="21"/>
        <v>-10.646999999999991</v>
      </c>
      <c r="JH23" s="19">
        <f t="shared" si="21"/>
        <v>-13.634999999999991</v>
      </c>
      <c r="JI23" s="19">
        <f t="shared" si="21"/>
        <v>-17.209000000000003</v>
      </c>
      <c r="JJ23" s="19">
        <f t="shared" si="21"/>
        <v>-16.148000000000025</v>
      </c>
      <c r="JK23" s="19">
        <f t="shared" si="21"/>
        <v>-16.032000000000039</v>
      </c>
      <c r="JL23" s="19">
        <f t="shared" si="21"/>
        <v>-19.479999999999961</v>
      </c>
      <c r="JM23" s="19">
        <f t="shared" si="21"/>
        <v>-25.706999999999994</v>
      </c>
      <c r="JN23" s="19">
        <f t="shared" si="21"/>
        <v>-25.216999999999985</v>
      </c>
      <c r="JO23" s="19">
        <f t="shared" si="21"/>
        <v>-26.213999999999999</v>
      </c>
      <c r="JP23" s="19">
        <f t="shared" si="21"/>
        <v>-26.831999999999994</v>
      </c>
      <c r="JQ23" s="19">
        <f t="shared" si="21"/>
        <v>-28.98399999999998</v>
      </c>
      <c r="JR23" s="19">
        <f t="shared" si="21"/>
        <v>-33.63900000000001</v>
      </c>
      <c r="JS23" s="19">
        <f t="shared" si="21"/>
        <v>-33.88900000000001</v>
      </c>
      <c r="JT23" s="19">
        <f t="shared" si="21"/>
        <v>-33.861000000000047</v>
      </c>
      <c r="JU23" s="19">
        <f t="shared" si="21"/>
        <v>-34.334000000000003</v>
      </c>
      <c r="JV23" s="19">
        <f t="shared" si="21"/>
        <v>-34.924999999999955</v>
      </c>
      <c r="JW23" s="19">
        <f t="shared" si="21"/>
        <v>-35.164999999999964</v>
      </c>
      <c r="JX23" s="19">
        <f t="shared" si="21"/>
        <v>-36.010999999999967</v>
      </c>
      <c r="JY23" s="19">
        <f t="shared" si="21"/>
        <v>-35.84499999999997</v>
      </c>
      <c r="JZ23" s="19">
        <f t="shared" si="21"/>
        <v>-36.117999999999995</v>
      </c>
      <c r="KA23" s="19">
        <f t="shared" si="21"/>
        <v>-36.423999999999978</v>
      </c>
      <c r="KB23" s="19">
        <f t="shared" si="21"/>
        <v>-39.714999999999975</v>
      </c>
      <c r="KC23" s="19">
        <f t="shared" si="21"/>
        <v>-40.240000000000009</v>
      </c>
      <c r="KD23" s="19">
        <f t="shared" si="21"/>
        <v>-39.853000000000009</v>
      </c>
      <c r="KE23" s="19">
        <f t="shared" si="21"/>
        <v>-39.07000000000005</v>
      </c>
      <c r="KF23" s="19">
        <f t="shared" si="21"/>
        <v>-40.050999999999988</v>
      </c>
      <c r="KG23" s="19">
        <f t="shared" si="21"/>
        <v>-39.94300000000004</v>
      </c>
      <c r="KH23" s="19">
        <f t="shared" si="21"/>
        <v>-39.137</v>
      </c>
      <c r="KI23" s="19">
        <f t="shared" si="21"/>
        <v>-39.338999999999999</v>
      </c>
      <c r="KJ23" s="19">
        <f t="shared" si="21"/>
        <v>-40.166999999999973</v>
      </c>
      <c r="KK23" s="19">
        <f t="shared" si="21"/>
        <v>-43.578000000000031</v>
      </c>
      <c r="KL23" s="19">
        <f t="shared" si="21"/>
        <v>-43.474999999999966</v>
      </c>
      <c r="KM23" s="19">
        <f t="shared" si="21"/>
        <v>-47.255000000000052</v>
      </c>
      <c r="KN23" s="19">
        <f t="shared" si="21"/>
        <v>-49.868999999999971</v>
      </c>
      <c r="KO23" s="19">
        <f t="shared" si="21"/>
        <v>-55.20999999999998</v>
      </c>
      <c r="KP23" s="19">
        <f t="shared" si="21"/>
        <v>-55.923000000000002</v>
      </c>
      <c r="KQ23" s="19">
        <f t="shared" si="21"/>
        <v>-55.769000000000005</v>
      </c>
      <c r="KR23" s="19">
        <f t="shared" si="21"/>
        <v>-56.408999999999992</v>
      </c>
      <c r="KS23" s="19">
        <f t="shared" si="21"/>
        <v>-57.600999999999999</v>
      </c>
      <c r="KT23" s="19">
        <f t="shared" si="21"/>
        <v>-59.994999999999948</v>
      </c>
      <c r="KU23" s="19">
        <f t="shared" si="21"/>
        <v>-60.069999999999993</v>
      </c>
      <c r="KV23" s="19">
        <f t="shared" si="21"/>
        <v>-62.131000000000029</v>
      </c>
      <c r="KW23" s="19">
        <f t="shared" si="21"/>
        <v>-62.629999999999995</v>
      </c>
      <c r="KX23" s="19">
        <f t="shared" si="21"/>
        <v>-62.367000000000019</v>
      </c>
      <c r="KY23" s="19">
        <f t="shared" si="21"/>
        <v>-64.409999999999968</v>
      </c>
      <c r="KZ23" s="19">
        <f t="shared" si="21"/>
        <v>-62.92900000000003</v>
      </c>
      <c r="LA23" s="19">
        <f t="shared" si="21"/>
        <v>-64.947999999999979</v>
      </c>
      <c r="LB23" s="19">
        <f t="shared" si="21"/>
        <v>-66.307999999999993</v>
      </c>
      <c r="LC23" s="19">
        <f t="shared" si="21"/>
        <v>-68.141999999999996</v>
      </c>
      <c r="LD23" s="19">
        <f t="shared" si="21"/>
        <v>-67.800999999999988</v>
      </c>
      <c r="LE23" s="19">
        <f t="shared" si="21"/>
        <v>-64.057999999999993</v>
      </c>
      <c r="LF23" s="19">
        <f t="shared" si="21"/>
        <v>-64.938000000000045</v>
      </c>
      <c r="LG23" s="19">
        <f t="shared" si="21"/>
        <v>-67.356999999999971</v>
      </c>
      <c r="LH23" s="19">
        <f t="shared" si="21"/>
        <v>-68.225999999999999</v>
      </c>
      <c r="LI23" s="19">
        <f t="shared" si="21"/>
        <v>-64.25</v>
      </c>
      <c r="LJ23" s="19">
        <f t="shared" si="21"/>
        <v>-64.552999999999997</v>
      </c>
      <c r="LK23" s="19">
        <f t="shared" si="21"/>
        <v>-65.474999999999966</v>
      </c>
      <c r="LL23" s="19">
        <f t="shared" si="21"/>
        <v>-66.37299999999999</v>
      </c>
      <c r="LM23" s="19">
        <f t="shared" si="21"/>
        <v>-65.817000000000007</v>
      </c>
      <c r="LN23" s="19">
        <f t="shared" ref="LN23:NY23" si="22">LN$6-LN7</f>
        <v>-63.408999999999992</v>
      </c>
      <c r="LO23" s="19">
        <f t="shared" si="22"/>
        <v>-62.350000000000023</v>
      </c>
      <c r="LP23" s="19">
        <f t="shared" si="22"/>
        <v>-61.23599999999999</v>
      </c>
      <c r="LQ23" s="19">
        <f t="shared" si="22"/>
        <v>-61.759000000000015</v>
      </c>
      <c r="LR23" s="19">
        <f t="shared" si="22"/>
        <v>-62.694999999999993</v>
      </c>
      <c r="LS23" s="19">
        <f t="shared" si="22"/>
        <v>-60.418000000000006</v>
      </c>
      <c r="LT23" s="19">
        <f t="shared" si="22"/>
        <v>-60.134999999999991</v>
      </c>
      <c r="LU23" s="19">
        <f t="shared" si="22"/>
        <v>-58.389999999999986</v>
      </c>
      <c r="LV23" s="19">
        <f t="shared" si="22"/>
        <v>-58.454999999999984</v>
      </c>
      <c r="LW23" s="19">
        <f t="shared" si="22"/>
        <v>-57.163000000000011</v>
      </c>
      <c r="LX23" s="19">
        <f t="shared" si="22"/>
        <v>-58.711999999999989</v>
      </c>
      <c r="LY23" s="19">
        <f t="shared" si="22"/>
        <v>-56.634000000000015</v>
      </c>
      <c r="LZ23" s="19">
        <f t="shared" si="22"/>
        <v>-59.619000000000028</v>
      </c>
      <c r="MA23" s="19">
        <f t="shared" si="22"/>
        <v>-64.414999999999964</v>
      </c>
      <c r="MB23" s="19">
        <f t="shared" si="22"/>
        <v>-66.740000000000009</v>
      </c>
      <c r="MC23" s="19">
        <f t="shared" si="22"/>
        <v>-69.050999999999988</v>
      </c>
      <c r="MD23" s="19">
        <f t="shared" si="22"/>
        <v>-66.078000000000031</v>
      </c>
      <c r="ME23" s="19">
        <f t="shared" si="22"/>
        <v>-65.168999999999983</v>
      </c>
      <c r="MF23" s="19">
        <f t="shared" si="22"/>
        <v>-62.576000000000022</v>
      </c>
      <c r="MG23" s="19">
        <f t="shared" si="22"/>
        <v>-62.103000000000009</v>
      </c>
      <c r="MH23" s="19">
        <f t="shared" si="22"/>
        <v>-61.411000000000001</v>
      </c>
      <c r="MI23" s="19">
        <f t="shared" si="22"/>
        <v>-57.369000000000028</v>
      </c>
      <c r="MJ23" s="19">
        <f t="shared" si="22"/>
        <v>-55.069000000000017</v>
      </c>
      <c r="MK23" s="19">
        <f t="shared" si="22"/>
        <v>-58.75200000000001</v>
      </c>
      <c r="ML23" s="19">
        <f t="shared" si="22"/>
        <v>-64.172000000000025</v>
      </c>
      <c r="MM23" s="19">
        <f t="shared" si="22"/>
        <v>-67.384999999999991</v>
      </c>
      <c r="MN23" s="19">
        <f t="shared" si="22"/>
        <v>-68.166999999999973</v>
      </c>
      <c r="MO23" s="19">
        <f t="shared" si="22"/>
        <v>-68.168000000000006</v>
      </c>
      <c r="MP23" s="19">
        <f t="shared" si="22"/>
        <v>-67.075999999999965</v>
      </c>
      <c r="MQ23" s="19">
        <f t="shared" si="22"/>
        <v>-71.221000000000004</v>
      </c>
      <c r="MR23" s="19">
        <f t="shared" si="22"/>
        <v>-70.245000000000005</v>
      </c>
      <c r="MS23" s="19">
        <f t="shared" si="22"/>
        <v>-70.339999999999975</v>
      </c>
      <c r="MT23" s="19">
        <f t="shared" si="22"/>
        <v>-72.845999999999947</v>
      </c>
      <c r="MU23" s="19">
        <f t="shared" si="22"/>
        <v>-76.816000000000031</v>
      </c>
      <c r="MV23" s="19">
        <f t="shared" si="22"/>
        <v>-81.406000000000006</v>
      </c>
      <c r="MW23" s="19">
        <f t="shared" si="22"/>
        <v>-83.06</v>
      </c>
      <c r="MX23" s="19">
        <f t="shared" si="22"/>
        <v>-76.009999999999991</v>
      </c>
      <c r="MY23" s="19">
        <f t="shared" si="22"/>
        <v>-74.585000000000036</v>
      </c>
      <c r="MZ23" s="19">
        <f t="shared" si="22"/>
        <v>-73.932999999999993</v>
      </c>
      <c r="NA23" s="19">
        <f t="shared" si="22"/>
        <v>-73.18199999999996</v>
      </c>
      <c r="NB23" s="19">
        <f t="shared" si="22"/>
        <v>-75.127999999999986</v>
      </c>
      <c r="NC23" s="19">
        <f t="shared" si="22"/>
        <v>-74.654999999999973</v>
      </c>
      <c r="ND23" s="19">
        <f t="shared" si="22"/>
        <v>-76.709000000000003</v>
      </c>
      <c r="NE23" s="19">
        <f t="shared" si="22"/>
        <v>-74.412999999999954</v>
      </c>
      <c r="NF23" s="19">
        <f t="shared" si="22"/>
        <v>-72.858000000000004</v>
      </c>
      <c r="NG23" s="19">
        <f t="shared" si="22"/>
        <v>-70.045000000000016</v>
      </c>
      <c r="NH23" s="19">
        <f t="shared" si="22"/>
        <v>-71.111999999999966</v>
      </c>
      <c r="NI23" s="19">
        <f t="shared" si="22"/>
        <v>-70.088999999999999</v>
      </c>
      <c r="NJ23" s="19">
        <f t="shared" si="22"/>
        <v>-69.171999999999969</v>
      </c>
      <c r="NK23" s="19">
        <f t="shared" si="22"/>
        <v>-68.200999999999965</v>
      </c>
      <c r="NL23" s="19">
        <f t="shared" si="22"/>
        <v>-67.699999999999989</v>
      </c>
      <c r="NM23" s="19">
        <f t="shared" si="22"/>
        <v>-71.966999999999985</v>
      </c>
      <c r="NN23" s="19">
        <f t="shared" si="22"/>
        <v>-69.920999999999992</v>
      </c>
      <c r="NO23" s="19">
        <f t="shared" si="22"/>
        <v>-80.11099999999999</v>
      </c>
      <c r="NP23" s="19">
        <f t="shared" si="22"/>
        <v>-77.293000000000006</v>
      </c>
      <c r="NQ23" s="19">
        <f t="shared" si="22"/>
        <v>-76.426999999999964</v>
      </c>
      <c r="NR23" s="19">
        <f t="shared" si="22"/>
        <v>-74.430999999999983</v>
      </c>
      <c r="NS23" s="19">
        <f t="shared" si="22"/>
        <v>-71.977000000000032</v>
      </c>
      <c r="NT23" s="19">
        <f t="shared" si="22"/>
        <v>-72.07099999999997</v>
      </c>
      <c r="NU23" s="19">
        <f t="shared" si="22"/>
        <v>-71.91500000000002</v>
      </c>
      <c r="NV23" s="19">
        <f t="shared" si="22"/>
        <v>-73.803999999999974</v>
      </c>
      <c r="NW23" s="19">
        <f t="shared" si="22"/>
        <v>-73.713000000000022</v>
      </c>
      <c r="NX23" s="19">
        <f t="shared" si="22"/>
        <v>-69.603000000000009</v>
      </c>
      <c r="NY23" s="19">
        <f t="shared" si="22"/>
        <v>-67.968999999999994</v>
      </c>
      <c r="NZ23" s="19">
        <f t="shared" ref="NZ23:QK23" si="23">NZ$6-NZ7</f>
        <v>-68.627999999999986</v>
      </c>
      <c r="OA23" s="19">
        <f t="shared" si="23"/>
        <v>-68.525000000000034</v>
      </c>
      <c r="OB23" s="19">
        <f t="shared" si="23"/>
        <v>-69.51400000000001</v>
      </c>
      <c r="OC23" s="19">
        <f t="shared" si="23"/>
        <v>-69.132000000000005</v>
      </c>
      <c r="OD23" s="19">
        <f t="shared" si="23"/>
        <v>-67.571000000000026</v>
      </c>
      <c r="OE23" s="19">
        <f t="shared" si="23"/>
        <v>-69.152999999999963</v>
      </c>
      <c r="OF23" s="19">
        <f t="shared" si="23"/>
        <v>-69.418999999999983</v>
      </c>
      <c r="OG23" s="19">
        <f t="shared" si="23"/>
        <v>-70.411000000000001</v>
      </c>
      <c r="OH23" s="19">
        <f t="shared" si="23"/>
        <v>-69.77800000000002</v>
      </c>
      <c r="OI23" s="19">
        <f t="shared" si="23"/>
        <v>-68.853000000000009</v>
      </c>
      <c r="OJ23" s="19">
        <f t="shared" si="23"/>
        <v>-70.901999999999987</v>
      </c>
      <c r="OK23" s="19">
        <f t="shared" si="23"/>
        <v>-75.762</v>
      </c>
      <c r="OL23" s="19">
        <f t="shared" si="23"/>
        <v>-78.141999999999996</v>
      </c>
      <c r="OM23" s="19">
        <f t="shared" si="23"/>
        <v>-78.019999999999982</v>
      </c>
      <c r="ON23" s="19">
        <f t="shared" si="23"/>
        <v>-80.024000000000001</v>
      </c>
      <c r="OO23" s="19">
        <f t="shared" si="23"/>
        <v>-79.113</v>
      </c>
      <c r="OP23" s="19">
        <f t="shared" si="23"/>
        <v>-77.281999999999982</v>
      </c>
      <c r="OQ23" s="19">
        <f t="shared" si="23"/>
        <v>-69.45799999999997</v>
      </c>
      <c r="OR23" s="19">
        <f t="shared" si="23"/>
        <v>-69.108000000000004</v>
      </c>
      <c r="OS23" s="19">
        <f t="shared" si="23"/>
        <v>-69.363999999999976</v>
      </c>
      <c r="OT23" s="19">
        <f t="shared" si="23"/>
        <v>-68.649000000000001</v>
      </c>
      <c r="OU23" s="19">
        <f t="shared" si="23"/>
        <v>-67.619000000000028</v>
      </c>
      <c r="OV23" s="19">
        <f t="shared" si="23"/>
        <v>-67.022999999999968</v>
      </c>
      <c r="OW23" s="19">
        <f t="shared" si="23"/>
        <v>-67.893999999999949</v>
      </c>
      <c r="OX23" s="19">
        <f t="shared" si="23"/>
        <v>-68.956999999999994</v>
      </c>
      <c r="OY23" s="19">
        <f t="shared" si="23"/>
        <v>-68.555999999999983</v>
      </c>
      <c r="OZ23" s="19">
        <f t="shared" si="23"/>
        <v>-69.064000000000021</v>
      </c>
      <c r="PA23" s="19">
        <f t="shared" si="23"/>
        <v>-71.274000000000001</v>
      </c>
      <c r="PB23" s="19">
        <f t="shared" si="23"/>
        <v>-72.819000000000017</v>
      </c>
      <c r="PC23" s="19">
        <f t="shared" si="23"/>
        <v>-70.946000000000026</v>
      </c>
      <c r="PD23" s="19">
        <f t="shared" si="23"/>
        <v>-67.706000000000017</v>
      </c>
      <c r="PE23" s="19">
        <f t="shared" si="23"/>
        <v>-67.777999999999963</v>
      </c>
      <c r="PF23" s="19">
        <f t="shared" si="23"/>
        <v>-67.734000000000037</v>
      </c>
      <c r="PG23" s="19">
        <f t="shared" si="23"/>
        <v>-59.826000000000022</v>
      </c>
      <c r="PH23" s="19">
        <f t="shared" si="23"/>
        <v>-57.064999999999998</v>
      </c>
      <c r="PI23" s="19">
        <f t="shared" si="23"/>
        <v>-57.850000000000023</v>
      </c>
      <c r="PJ23" s="19">
        <f t="shared" si="23"/>
        <v>-59.516999999999996</v>
      </c>
      <c r="PK23" s="19">
        <f t="shared" si="23"/>
        <v>-57.953999999999951</v>
      </c>
      <c r="PL23" s="19">
        <f t="shared" si="23"/>
        <v>-54.096000000000004</v>
      </c>
      <c r="PM23" s="19">
        <f t="shared" si="23"/>
        <v>-55.805999999999983</v>
      </c>
      <c r="PN23" s="19">
        <f t="shared" si="23"/>
        <v>-61.789999999999964</v>
      </c>
      <c r="PO23" s="19">
        <f t="shared" si="23"/>
        <v>-64.362000000000023</v>
      </c>
      <c r="PP23" s="19">
        <f t="shared" si="23"/>
        <v>-61.506000000000029</v>
      </c>
      <c r="PQ23" s="19">
        <f t="shared" si="23"/>
        <v>-64.385999999999967</v>
      </c>
      <c r="PR23" s="19">
        <f t="shared" si="23"/>
        <v>-61.567000000000007</v>
      </c>
      <c r="PS23" s="19">
        <f t="shared" si="23"/>
        <v>-62.377999999999986</v>
      </c>
      <c r="PT23" s="19">
        <f t="shared" si="23"/>
        <v>-60.850999999999999</v>
      </c>
      <c r="PU23" s="19">
        <f t="shared" si="23"/>
        <v>-59.430000000000007</v>
      </c>
      <c r="PV23" s="19">
        <f t="shared" si="23"/>
        <v>-58.090999999999951</v>
      </c>
      <c r="PW23" s="19">
        <f t="shared" si="23"/>
        <v>-57.045999999999992</v>
      </c>
      <c r="PX23" s="19">
        <f t="shared" si="23"/>
        <v>-56.488</v>
      </c>
      <c r="PY23" s="19">
        <f t="shared" si="23"/>
        <v>-56.951999999999998</v>
      </c>
      <c r="PZ23" s="19">
        <f t="shared" si="23"/>
        <v>-55.959000000000003</v>
      </c>
      <c r="QA23" s="19">
        <f t="shared" si="23"/>
        <v>-55.717999999999961</v>
      </c>
      <c r="QB23" s="19">
        <f t="shared" si="23"/>
        <v>-53.591999999999985</v>
      </c>
      <c r="QC23" s="19">
        <f t="shared" si="23"/>
        <v>-51.78000000000003</v>
      </c>
      <c r="QD23" s="19">
        <f t="shared" si="23"/>
        <v>-51.620999999999981</v>
      </c>
      <c r="QE23" s="19">
        <f t="shared" si="23"/>
        <v>-51.284000000000049</v>
      </c>
      <c r="QF23" s="19">
        <f t="shared" si="23"/>
        <v>-50.702999999999975</v>
      </c>
      <c r="QG23" s="19">
        <f t="shared" si="23"/>
        <v>-48.880999999999972</v>
      </c>
      <c r="QH23" s="19">
        <f t="shared" si="23"/>
        <v>-47.134999999999991</v>
      </c>
      <c r="QI23" s="19">
        <f t="shared" si="23"/>
        <v>-49.050000000000011</v>
      </c>
      <c r="QJ23" s="19">
        <f t="shared" si="23"/>
        <v>-47.947999999999979</v>
      </c>
      <c r="QK23" s="19">
        <f t="shared" si="23"/>
        <v>-47.146000000000015</v>
      </c>
      <c r="QL23" s="19">
        <f t="shared" ref="QL23:SQ23" si="24">QL$6-QL7</f>
        <v>-47.134000000000015</v>
      </c>
      <c r="QM23" s="19">
        <f t="shared" si="24"/>
        <v>-46.80800000000005</v>
      </c>
      <c r="QN23" s="19">
        <f t="shared" si="24"/>
        <v>-48.646999999999991</v>
      </c>
      <c r="QO23" s="19">
        <f t="shared" si="24"/>
        <v>-45.533000000000015</v>
      </c>
      <c r="QP23" s="19">
        <f t="shared" si="24"/>
        <v>-47.495999999999981</v>
      </c>
      <c r="QQ23" s="19">
        <f t="shared" si="24"/>
        <v>-47.629999999999995</v>
      </c>
      <c r="QR23" s="19">
        <f t="shared" si="24"/>
        <v>-48.473000000000013</v>
      </c>
      <c r="QS23" s="19">
        <f t="shared" si="24"/>
        <v>-48.197000000000003</v>
      </c>
      <c r="QT23" s="19">
        <f t="shared" si="24"/>
        <v>-48.627999999999986</v>
      </c>
      <c r="QU23" s="19">
        <f t="shared" si="24"/>
        <v>-48.643000000000029</v>
      </c>
      <c r="QV23" s="19">
        <f t="shared" si="24"/>
        <v>-50.536000000000001</v>
      </c>
      <c r="QW23" s="19">
        <f t="shared" si="24"/>
        <v>-51.912999999999954</v>
      </c>
      <c r="QX23" s="19">
        <f t="shared" si="24"/>
        <v>-52.151999999999987</v>
      </c>
      <c r="QY23" s="19">
        <f t="shared" si="24"/>
        <v>-49.437999999999988</v>
      </c>
      <c r="QZ23" s="19">
        <f t="shared" si="24"/>
        <v>-47.916999999999973</v>
      </c>
      <c r="RA23" s="19">
        <f t="shared" si="24"/>
        <v>-43.903999999999996</v>
      </c>
      <c r="RB23" s="19">
        <f t="shared" si="24"/>
        <v>-42.408000000000015</v>
      </c>
      <c r="RC23" s="19">
        <f t="shared" si="24"/>
        <v>-42.127999999999986</v>
      </c>
      <c r="RD23" s="19">
        <f t="shared" si="24"/>
        <v>-41.755999999999972</v>
      </c>
      <c r="RE23" s="19">
        <f t="shared" si="24"/>
        <v>-41.999000000000024</v>
      </c>
      <c r="RF23" s="19">
        <f t="shared" si="24"/>
        <v>-41.706000000000017</v>
      </c>
      <c r="RG23" s="19">
        <f t="shared" si="24"/>
        <v>-40.32099999999997</v>
      </c>
      <c r="RH23" s="19">
        <f t="shared" si="24"/>
        <v>-38.912000000000035</v>
      </c>
      <c r="RI23" s="19">
        <f t="shared" si="24"/>
        <v>-39.276999999999987</v>
      </c>
      <c r="RJ23" s="19">
        <f t="shared" si="24"/>
        <v>-36.384999999999991</v>
      </c>
      <c r="RK23" s="19">
        <f t="shared" si="24"/>
        <v>-36.863</v>
      </c>
      <c r="RL23" s="19">
        <f t="shared" si="24"/>
        <v>-33.918000000000006</v>
      </c>
      <c r="RM23" s="19">
        <f t="shared" si="24"/>
        <v>-33.079999999999984</v>
      </c>
      <c r="RN23" s="19">
        <f t="shared" si="24"/>
        <v>-31.300999999999988</v>
      </c>
      <c r="RO23" s="19">
        <f t="shared" si="24"/>
        <v>-30.20799999999997</v>
      </c>
      <c r="RP23" s="19">
        <f t="shared" si="24"/>
        <v>-30.77600000000001</v>
      </c>
      <c r="RQ23" s="19">
        <f t="shared" si="24"/>
        <v>-31.504999999999995</v>
      </c>
      <c r="RR23" s="19">
        <f t="shared" si="24"/>
        <v>-32.26600000000002</v>
      </c>
      <c r="RS23" s="19">
        <f t="shared" si="24"/>
        <v>-31.51400000000001</v>
      </c>
      <c r="RT23" s="19">
        <f t="shared" si="24"/>
        <v>-29.259999999999991</v>
      </c>
      <c r="RU23" s="19">
        <f t="shared" si="24"/>
        <v>-29.799000000000035</v>
      </c>
      <c r="RV23" s="19">
        <f t="shared" si="24"/>
        <v>-29.346000000000004</v>
      </c>
      <c r="RW23" s="19">
        <f t="shared" si="24"/>
        <v>-28.823999999999955</v>
      </c>
      <c r="RX23" s="19">
        <f t="shared" si="24"/>
        <v>-29.145000000000039</v>
      </c>
      <c r="RY23" s="19">
        <f t="shared" si="24"/>
        <v>-29.882000000000005</v>
      </c>
      <c r="RZ23" s="19">
        <f t="shared" si="24"/>
        <v>-26.949999999999989</v>
      </c>
      <c r="SA23" s="19">
        <f t="shared" si="24"/>
        <v>-28.493999999999971</v>
      </c>
      <c r="SB23" s="19">
        <f t="shared" si="24"/>
        <v>-28.242000000000019</v>
      </c>
      <c r="SC23" s="19">
        <f t="shared" si="24"/>
        <v>-29.536000000000001</v>
      </c>
      <c r="SD23" s="19">
        <f t="shared" si="24"/>
        <v>-28.851999999999975</v>
      </c>
      <c r="SE23" s="19">
        <f t="shared" si="24"/>
        <v>-28.540999999999997</v>
      </c>
      <c r="SF23" s="19">
        <f t="shared" si="24"/>
        <v>-24.935000000000002</v>
      </c>
      <c r="SG23" s="19">
        <f t="shared" si="24"/>
        <v>-23.793000000000006</v>
      </c>
      <c r="SH23" s="19">
        <f t="shared" si="24"/>
        <v>-26.809999999999945</v>
      </c>
      <c r="SI23" s="19">
        <f t="shared" si="24"/>
        <v>-26.786999999999978</v>
      </c>
      <c r="SJ23" s="19">
        <f t="shared" si="24"/>
        <v>-25.970999999999947</v>
      </c>
      <c r="SK23" s="19">
        <f t="shared" si="24"/>
        <v>-26.442999999999984</v>
      </c>
      <c r="SL23" s="19">
        <f t="shared" si="24"/>
        <v>-25.467000000000041</v>
      </c>
      <c r="SM23" s="19">
        <f t="shared" si="24"/>
        <v>-25.175000000000011</v>
      </c>
      <c r="SN23" s="19">
        <f t="shared" si="24"/>
        <v>-26.486000000000047</v>
      </c>
      <c r="SO23" s="19">
        <f t="shared" si="24"/>
        <v>-26.134999999999991</v>
      </c>
      <c r="SP23" s="19">
        <f t="shared" si="24"/>
        <v>-25.62299999999999</v>
      </c>
      <c r="SQ23" s="19">
        <f t="shared" si="24"/>
        <v>-27.62299999999999</v>
      </c>
    </row>
    <row r="24" spans="1:514" x14ac:dyDescent="0.25">
      <c r="A24" s="2">
        <f t="shared" ref="A24:A30" si="25">A23+1</f>
        <v>3</v>
      </c>
      <c r="B24" s="12" t="str">
        <f>B8</f>
        <v>VW 3 7/8 PERP nc-27</v>
      </c>
      <c r="C24" s="12" t="str">
        <f t="shared" ref="C24:C25" si="26">$B$22&amp;"-"&amp;B24</f>
        <v>VW 3 1/2 PERP nc-30-VW 3 7/8 PERP nc-27</v>
      </c>
      <c r="F24" s="19">
        <f t="shared" ref="F24:U25" ca="1" si="27">F$6-F8</f>
        <v>-12.858000000000004</v>
      </c>
      <c r="G24" s="19">
        <f t="shared" si="27"/>
        <v>-14.837999999999965</v>
      </c>
      <c r="H24" s="19">
        <f t="shared" si="27"/>
        <v>-19.074000000000012</v>
      </c>
      <c r="I24" s="19">
        <f t="shared" si="27"/>
        <v>-24.060999999999979</v>
      </c>
      <c r="J24" s="19">
        <f t="shared" si="27"/>
        <v>-26.700999999999965</v>
      </c>
      <c r="K24" s="19">
        <f t="shared" si="27"/>
        <v>-30.125999999999976</v>
      </c>
      <c r="L24" s="19">
        <f t="shared" si="27"/>
        <v>-33.019999999999982</v>
      </c>
      <c r="M24" s="19">
        <f t="shared" si="27"/>
        <v>-35.506000000000029</v>
      </c>
      <c r="N24" s="19">
        <f t="shared" si="27"/>
        <v>-37.331000000000017</v>
      </c>
      <c r="O24" s="19">
        <f t="shared" si="27"/>
        <v>-33.803999999999974</v>
      </c>
      <c r="P24" s="19">
        <f t="shared" si="27"/>
        <v>-29.539999999999964</v>
      </c>
      <c r="Q24" s="19">
        <f t="shared" si="27"/>
        <v>-25.97199999999998</v>
      </c>
      <c r="R24" s="19">
        <f t="shared" si="27"/>
        <v>-20.924999999999955</v>
      </c>
      <c r="S24" s="19">
        <f t="shared" si="27"/>
        <v>-24.45799999999997</v>
      </c>
      <c r="T24" s="19">
        <f t="shared" si="27"/>
        <v>-24.06899999999996</v>
      </c>
      <c r="U24" s="19">
        <f t="shared" si="27"/>
        <v>-24.504000000000019</v>
      </c>
      <c r="V24" s="19">
        <f t="shared" ref="V24:CG24" si="28">V$6-V8</f>
        <v>-14.227000000000032</v>
      </c>
      <c r="W24" s="19">
        <f t="shared" si="28"/>
        <v>-11.459000000000003</v>
      </c>
      <c r="X24" s="19">
        <f t="shared" si="28"/>
        <v>-12.137999999999977</v>
      </c>
      <c r="Y24" s="19">
        <f t="shared" si="28"/>
        <v>-16.494000000000028</v>
      </c>
      <c r="Z24" s="19">
        <f t="shared" si="28"/>
        <v>-25.874000000000024</v>
      </c>
      <c r="AA24" s="19">
        <f t="shared" si="28"/>
        <v>-31.066000000000031</v>
      </c>
      <c r="AB24" s="19">
        <f t="shared" si="28"/>
        <v>-37.567000000000007</v>
      </c>
      <c r="AC24" s="19">
        <f t="shared" si="28"/>
        <v>-39.215000000000032</v>
      </c>
      <c r="AD24" s="19">
        <f t="shared" si="28"/>
        <v>-40.553999999999974</v>
      </c>
      <c r="AE24" s="19">
        <f t="shared" si="28"/>
        <v>-37.847999999999956</v>
      </c>
      <c r="AF24" s="19">
        <f t="shared" si="28"/>
        <v>-40.396999999999991</v>
      </c>
      <c r="AG24" s="19">
        <f t="shared" si="28"/>
        <v>-46.072000000000003</v>
      </c>
      <c r="AH24" s="19">
        <f t="shared" si="28"/>
        <v>-51.680000000000007</v>
      </c>
      <c r="AI24" s="19">
        <f t="shared" si="28"/>
        <v>-50.27600000000001</v>
      </c>
      <c r="AJ24" s="19">
        <f t="shared" si="28"/>
        <v>-50.225999999999999</v>
      </c>
      <c r="AK24" s="19">
        <f t="shared" si="28"/>
        <v>-52.317000000000007</v>
      </c>
      <c r="AL24" s="19">
        <f t="shared" si="28"/>
        <v>-55.473000000000013</v>
      </c>
      <c r="AM24" s="19">
        <f t="shared" si="28"/>
        <v>-63.093999999999994</v>
      </c>
      <c r="AN24" s="19">
        <f t="shared" si="28"/>
        <v>-66.62299999999999</v>
      </c>
      <c r="AO24" s="19">
        <f t="shared" si="28"/>
        <v>-64.406000000000006</v>
      </c>
      <c r="AP24" s="19">
        <f t="shared" si="28"/>
        <v>-63.738</v>
      </c>
      <c r="AQ24" s="19">
        <f t="shared" si="28"/>
        <v>-64.48599999999999</v>
      </c>
      <c r="AR24" s="19">
        <f t="shared" si="28"/>
        <v>-66.301999999999964</v>
      </c>
      <c r="AS24" s="19">
        <f t="shared" si="28"/>
        <v>-72.451999999999998</v>
      </c>
      <c r="AT24" s="19">
        <f t="shared" si="28"/>
        <v>-68.763000000000034</v>
      </c>
      <c r="AU24" s="19">
        <f t="shared" si="28"/>
        <v>-70.795000000000016</v>
      </c>
      <c r="AV24" s="19">
        <f t="shared" si="28"/>
        <v>-71.942999999999984</v>
      </c>
      <c r="AW24" s="19">
        <f t="shared" si="28"/>
        <v>-73.267000000000053</v>
      </c>
      <c r="AX24" s="19">
        <f t="shared" si="28"/>
        <v>-64.829999999999984</v>
      </c>
      <c r="AY24" s="19">
        <f t="shared" si="28"/>
        <v>-60.102000000000032</v>
      </c>
      <c r="AZ24" s="19">
        <f t="shared" si="28"/>
        <v>-52.344000000000051</v>
      </c>
      <c r="BA24" s="19">
        <f t="shared" si="28"/>
        <v>-50.73399999999998</v>
      </c>
      <c r="BB24" s="19">
        <f t="shared" si="28"/>
        <v>-53.274000000000001</v>
      </c>
      <c r="BC24" s="19">
        <f t="shared" si="28"/>
        <v>-57.028999999999996</v>
      </c>
      <c r="BD24" s="19">
        <f t="shared" si="28"/>
        <v>-63.12299999999999</v>
      </c>
      <c r="BE24" s="19">
        <f t="shared" si="28"/>
        <v>-59.022999999999968</v>
      </c>
      <c r="BF24" s="19">
        <f t="shared" si="28"/>
        <v>-52.986999999999966</v>
      </c>
      <c r="BG24" s="19">
        <f t="shared" si="28"/>
        <v>-40.728000000000009</v>
      </c>
      <c r="BH24" s="19">
        <f t="shared" si="28"/>
        <v>-31.800000000000011</v>
      </c>
      <c r="BI24" s="19">
        <f t="shared" si="28"/>
        <v>-29.540999999999997</v>
      </c>
      <c r="BJ24" s="19">
        <f t="shared" si="28"/>
        <v>-33.425000000000011</v>
      </c>
      <c r="BK24" s="19">
        <f t="shared" si="28"/>
        <v>-54.21999999999997</v>
      </c>
      <c r="BL24" s="19">
        <f t="shared" si="28"/>
        <v>-62.225999999999999</v>
      </c>
      <c r="BM24" s="19">
        <f t="shared" si="28"/>
        <v>-71.418000000000006</v>
      </c>
      <c r="BN24" s="19">
        <f t="shared" si="28"/>
        <v>-97.546000000000049</v>
      </c>
      <c r="BO24" s="19">
        <f t="shared" si="28"/>
        <v>-94.611999999999966</v>
      </c>
      <c r="BP24" s="19">
        <f t="shared" si="28"/>
        <v>-83.680000000000064</v>
      </c>
      <c r="BQ24" s="19">
        <f t="shared" si="28"/>
        <v>-77.530999999999949</v>
      </c>
      <c r="BR24" s="19">
        <f t="shared" si="28"/>
        <v>-69.543000000000006</v>
      </c>
      <c r="BS24" s="19">
        <f t="shared" si="28"/>
        <v>-56.073999999999955</v>
      </c>
      <c r="BT24" s="19">
        <f t="shared" si="28"/>
        <v>-48.684000000000083</v>
      </c>
      <c r="BU24" s="19">
        <f t="shared" si="28"/>
        <v>-48.034000000000049</v>
      </c>
      <c r="BV24" s="19">
        <f t="shared" si="28"/>
        <v>-36.484000000000037</v>
      </c>
      <c r="BW24" s="19">
        <f t="shared" si="28"/>
        <v>-32.028999999999996</v>
      </c>
      <c r="BX24" s="19">
        <f t="shared" si="28"/>
        <v>-26.006999999999948</v>
      </c>
      <c r="BY24" s="19">
        <f t="shared" si="28"/>
        <v>1.8910000000000764</v>
      </c>
      <c r="BZ24" s="19">
        <f t="shared" si="28"/>
        <v>-10.812000000000012</v>
      </c>
      <c r="CA24" s="19">
        <f t="shared" si="28"/>
        <v>-14.66700000000003</v>
      </c>
      <c r="CB24" s="19">
        <f t="shared" si="28"/>
        <v>-3.5780000000000882</v>
      </c>
      <c r="CC24" s="19">
        <f t="shared" si="28"/>
        <v>-21.980999999999995</v>
      </c>
      <c r="CD24" s="19">
        <f t="shared" si="28"/>
        <v>-14.485000000000014</v>
      </c>
      <c r="CE24" s="19">
        <f t="shared" si="28"/>
        <v>-12.444999999999993</v>
      </c>
      <c r="CF24" s="19">
        <f t="shared" si="28"/>
        <v>-6.0240000000000009</v>
      </c>
      <c r="CG24" s="19">
        <f t="shared" si="28"/>
        <v>-1.6820000000000164</v>
      </c>
      <c r="CH24" s="19">
        <f t="shared" ref="CH24:ES24" si="29">CH$6-CH8</f>
        <v>-3.5940000000000509</v>
      </c>
      <c r="CI24" s="19">
        <f t="shared" si="29"/>
        <v>3.8249999999999886</v>
      </c>
      <c r="CJ24" s="19">
        <f t="shared" si="29"/>
        <v>9.8460000000000036</v>
      </c>
      <c r="CK24" s="19">
        <f t="shared" si="29"/>
        <v>15.012999999999977</v>
      </c>
      <c r="CL24" s="19">
        <f t="shared" si="29"/>
        <v>11.903999999999996</v>
      </c>
      <c r="CM24" s="19">
        <f t="shared" si="29"/>
        <v>3.1839999999999691</v>
      </c>
      <c r="CN24" s="19">
        <f t="shared" si="29"/>
        <v>3.2120000000000459</v>
      </c>
      <c r="CO24" s="19">
        <f t="shared" si="29"/>
        <v>1.1809999999999832</v>
      </c>
      <c r="CP24" s="19">
        <f t="shared" si="29"/>
        <v>3.6499999999999773</v>
      </c>
      <c r="CQ24" s="19">
        <f t="shared" si="29"/>
        <v>5.9870000000000232</v>
      </c>
      <c r="CR24" s="19">
        <f t="shared" si="29"/>
        <v>7.5670000000000073</v>
      </c>
      <c r="CS24" s="19">
        <f t="shared" si="29"/>
        <v>11.569999999999993</v>
      </c>
      <c r="CT24" s="19">
        <f t="shared" si="29"/>
        <v>12.074999999999989</v>
      </c>
      <c r="CU24" s="19">
        <f t="shared" si="29"/>
        <v>10.700999999999965</v>
      </c>
      <c r="CV24" s="19">
        <f t="shared" si="29"/>
        <v>11.32099999999997</v>
      </c>
      <c r="CW24" s="19">
        <f t="shared" si="29"/>
        <v>10.920999999999992</v>
      </c>
      <c r="CX24" s="19">
        <f t="shared" si="29"/>
        <v>11.315999999999974</v>
      </c>
      <c r="CY24" s="19">
        <f t="shared" si="29"/>
        <v>11.109000000000037</v>
      </c>
      <c r="CZ24" s="19">
        <f t="shared" si="29"/>
        <v>10.69399999999996</v>
      </c>
      <c r="DA24" s="19">
        <f t="shared" si="29"/>
        <v>7.4010000000000105</v>
      </c>
      <c r="DB24" s="19">
        <f t="shared" si="29"/>
        <v>7.853999999999985</v>
      </c>
      <c r="DC24" s="19">
        <f t="shared" si="29"/>
        <v>7.4189999999999827</v>
      </c>
      <c r="DD24" s="19">
        <f t="shared" si="29"/>
        <v>8.5020000000000095</v>
      </c>
      <c r="DE24" s="19">
        <f t="shared" si="29"/>
        <v>6.2600000000000477</v>
      </c>
      <c r="DF24" s="19">
        <f t="shared" si="29"/>
        <v>5.242999999999995</v>
      </c>
      <c r="DG24" s="19">
        <f t="shared" si="29"/>
        <v>4.7769999999999868</v>
      </c>
      <c r="DH24" s="19">
        <f t="shared" si="29"/>
        <v>4.3449999999999704</v>
      </c>
      <c r="DI24" s="19">
        <f t="shared" si="29"/>
        <v>4.4039999999999964</v>
      </c>
      <c r="DJ24" s="19">
        <f t="shared" si="29"/>
        <v>3.8260000000000218</v>
      </c>
      <c r="DK24" s="19">
        <f t="shared" si="29"/>
        <v>1.6790000000000305</v>
      </c>
      <c r="DL24" s="19">
        <f t="shared" si="29"/>
        <v>1.632000000000005</v>
      </c>
      <c r="DM24" s="19">
        <f t="shared" si="29"/>
        <v>4.02800000000002</v>
      </c>
      <c r="DN24" s="19">
        <f t="shared" si="29"/>
        <v>4.7959999999999923</v>
      </c>
      <c r="DO24" s="19">
        <f t="shared" si="29"/>
        <v>6.4889999999999759</v>
      </c>
      <c r="DP24" s="19">
        <f t="shared" si="29"/>
        <v>6.5980000000000132</v>
      </c>
      <c r="DQ24" s="19">
        <f t="shared" si="29"/>
        <v>7.4330000000000211</v>
      </c>
      <c r="DR24" s="19">
        <f t="shared" si="29"/>
        <v>5.2460000000000377</v>
      </c>
      <c r="DS24" s="19">
        <f t="shared" si="29"/>
        <v>3.4979999999999905</v>
      </c>
      <c r="DT24" s="19">
        <f t="shared" si="29"/>
        <v>1.0230000000000246</v>
      </c>
      <c r="DU24" s="19">
        <f t="shared" si="29"/>
        <v>1.0989999999999895</v>
      </c>
      <c r="DV24" s="19">
        <f t="shared" si="29"/>
        <v>1.3990000000000009</v>
      </c>
      <c r="DW24" s="19">
        <f t="shared" si="29"/>
        <v>2.0680000000000405</v>
      </c>
      <c r="DX24" s="19">
        <f t="shared" si="29"/>
        <v>0.46000000000003638</v>
      </c>
      <c r="DY24" s="19">
        <f t="shared" si="29"/>
        <v>-1.4390000000000214</v>
      </c>
      <c r="DZ24" s="19">
        <f t="shared" si="29"/>
        <v>0.53300000000001546</v>
      </c>
      <c r="EA24" s="19">
        <f t="shared" si="29"/>
        <v>2.1930000000000405</v>
      </c>
      <c r="EB24" s="19">
        <f t="shared" si="29"/>
        <v>3.9900000000000091</v>
      </c>
      <c r="EC24" s="19">
        <f t="shared" si="29"/>
        <v>5.7409999999999854</v>
      </c>
      <c r="ED24" s="19">
        <f t="shared" si="29"/>
        <v>4.0000000000000284</v>
      </c>
      <c r="EE24" s="19">
        <f t="shared" si="29"/>
        <v>4.8079999999999927</v>
      </c>
      <c r="EF24" s="19">
        <f t="shared" si="29"/>
        <v>4.6549999999999727</v>
      </c>
      <c r="EG24" s="19">
        <f t="shared" si="29"/>
        <v>4.0169999999999959</v>
      </c>
      <c r="EH24" s="19">
        <f t="shared" si="29"/>
        <v>4.5960000000000036</v>
      </c>
      <c r="EI24" s="19">
        <f t="shared" si="29"/>
        <v>5.3369999999999891</v>
      </c>
      <c r="EJ24" s="19">
        <f t="shared" si="29"/>
        <v>5.6840000000000259</v>
      </c>
      <c r="EK24" s="19">
        <f t="shared" si="29"/>
        <v>5.4710000000000036</v>
      </c>
      <c r="EL24" s="19">
        <f t="shared" si="29"/>
        <v>6.2210000000000036</v>
      </c>
      <c r="EM24" s="19">
        <f t="shared" si="29"/>
        <v>6.1759999999999877</v>
      </c>
      <c r="EN24" s="19">
        <f t="shared" si="29"/>
        <v>6.924000000000035</v>
      </c>
      <c r="EO24" s="19">
        <f t="shared" si="29"/>
        <v>5.4819999999999709</v>
      </c>
      <c r="EP24" s="19">
        <f t="shared" si="29"/>
        <v>6.7049999999999841</v>
      </c>
      <c r="EQ24" s="19">
        <f t="shared" si="29"/>
        <v>7.5680000000000405</v>
      </c>
      <c r="ER24" s="19">
        <f t="shared" si="29"/>
        <v>7.58299999999997</v>
      </c>
      <c r="ES24" s="19">
        <f t="shared" si="29"/>
        <v>5.688000000000045</v>
      </c>
      <c r="ET24" s="19">
        <f t="shared" ref="ET24:HE24" si="30">ET$6-ET8</f>
        <v>5.6899999999999977</v>
      </c>
      <c r="EU24" s="19">
        <f t="shared" si="30"/>
        <v>5.9189999999999827</v>
      </c>
      <c r="EV24" s="19">
        <f t="shared" si="30"/>
        <v>8.1189999999999714</v>
      </c>
      <c r="EW24" s="19">
        <f t="shared" si="30"/>
        <v>10.643000000000029</v>
      </c>
      <c r="EX24" s="19">
        <f t="shared" si="30"/>
        <v>10.914000000000044</v>
      </c>
      <c r="EY24" s="19">
        <f t="shared" si="30"/>
        <v>11.865000000000009</v>
      </c>
      <c r="EZ24" s="19">
        <f t="shared" si="30"/>
        <v>13.754999999999995</v>
      </c>
      <c r="FA24" s="19">
        <f t="shared" si="30"/>
        <v>14.237000000000023</v>
      </c>
      <c r="FB24" s="19">
        <f t="shared" si="30"/>
        <v>14.080000000000041</v>
      </c>
      <c r="FC24" s="19">
        <f t="shared" si="30"/>
        <v>11.351999999999975</v>
      </c>
      <c r="FD24" s="19">
        <f t="shared" si="30"/>
        <v>9.2189999999999941</v>
      </c>
      <c r="FE24" s="19">
        <f t="shared" si="30"/>
        <v>10.137</v>
      </c>
      <c r="FF24" s="19">
        <f t="shared" si="30"/>
        <v>11.814000000000021</v>
      </c>
      <c r="FG24" s="19">
        <f t="shared" si="30"/>
        <v>12.055000000000007</v>
      </c>
      <c r="FH24" s="19">
        <f t="shared" si="30"/>
        <v>12.450000000000045</v>
      </c>
      <c r="FI24" s="19">
        <f t="shared" si="30"/>
        <v>12.245000000000005</v>
      </c>
      <c r="FJ24" s="19">
        <f t="shared" si="30"/>
        <v>11.783000000000015</v>
      </c>
      <c r="FK24" s="19">
        <f t="shared" si="30"/>
        <v>11.439999999999998</v>
      </c>
      <c r="FL24" s="19">
        <f t="shared" si="30"/>
        <v>12.388000000000034</v>
      </c>
      <c r="FM24" s="19">
        <f t="shared" si="30"/>
        <v>15.534000000000049</v>
      </c>
      <c r="FN24" s="19">
        <f t="shared" si="30"/>
        <v>16.576000000000022</v>
      </c>
      <c r="FO24" s="19">
        <f t="shared" si="30"/>
        <v>15.06899999999996</v>
      </c>
      <c r="FP24" s="19">
        <f t="shared" si="30"/>
        <v>16.925999999999988</v>
      </c>
      <c r="FQ24" s="19">
        <f t="shared" si="30"/>
        <v>14.736999999999966</v>
      </c>
      <c r="FR24" s="19">
        <f t="shared" si="30"/>
        <v>12.731999999999971</v>
      </c>
      <c r="FS24" s="19">
        <f t="shared" si="30"/>
        <v>13.008999999999958</v>
      </c>
      <c r="FT24" s="19">
        <f t="shared" si="30"/>
        <v>12.853000000000009</v>
      </c>
      <c r="FU24" s="19">
        <f t="shared" si="30"/>
        <v>14.581000000000017</v>
      </c>
      <c r="FV24" s="19">
        <f t="shared" si="30"/>
        <v>13.705000000000041</v>
      </c>
      <c r="FW24" s="19">
        <f t="shared" si="30"/>
        <v>13.472999999999956</v>
      </c>
      <c r="FX24" s="19">
        <f t="shared" si="30"/>
        <v>13.40500000000003</v>
      </c>
      <c r="FY24" s="19">
        <f t="shared" si="30"/>
        <v>13.112000000000023</v>
      </c>
      <c r="FZ24" s="19">
        <f t="shared" si="30"/>
        <v>12.168999999999983</v>
      </c>
      <c r="GA24" s="19">
        <f t="shared" si="30"/>
        <v>9.8770000000000095</v>
      </c>
      <c r="GB24" s="19">
        <f t="shared" si="30"/>
        <v>8.2210000000000036</v>
      </c>
      <c r="GC24" s="19">
        <f t="shared" si="30"/>
        <v>10.283000000000015</v>
      </c>
      <c r="GD24" s="19">
        <f t="shared" si="30"/>
        <v>6.1739999999999782</v>
      </c>
      <c r="GE24" s="19">
        <f t="shared" si="30"/>
        <v>4.3220000000000027</v>
      </c>
      <c r="GF24" s="19">
        <f t="shared" si="30"/>
        <v>4.9189999999999827</v>
      </c>
      <c r="GG24" s="19">
        <f t="shared" si="30"/>
        <v>3.3140000000000214</v>
      </c>
      <c r="GH24" s="19">
        <f t="shared" si="30"/>
        <v>3.924000000000035</v>
      </c>
      <c r="GI24" s="19">
        <f t="shared" si="30"/>
        <v>4.0320000000000391</v>
      </c>
      <c r="GJ24" s="19">
        <f t="shared" si="30"/>
        <v>5.3429999999999609</v>
      </c>
      <c r="GK24" s="19">
        <f t="shared" si="30"/>
        <v>6.8849999999999909</v>
      </c>
      <c r="GL24" s="19">
        <f t="shared" si="30"/>
        <v>6.7789999999999964</v>
      </c>
      <c r="GM24" s="19">
        <f t="shared" si="30"/>
        <v>7.3390000000000555</v>
      </c>
      <c r="GN24" s="19">
        <f t="shared" si="30"/>
        <v>8.2610000000000241</v>
      </c>
      <c r="GO24" s="19">
        <f t="shared" si="30"/>
        <v>9.8819999999999482</v>
      </c>
      <c r="GP24" s="19">
        <f t="shared" si="30"/>
        <v>9.2539999999999623</v>
      </c>
      <c r="GQ24" s="19">
        <f t="shared" si="30"/>
        <v>9.4440000000000168</v>
      </c>
      <c r="GR24" s="19">
        <f t="shared" si="30"/>
        <v>10.060000000000002</v>
      </c>
      <c r="GS24" s="19">
        <f t="shared" si="30"/>
        <v>8.714999999999975</v>
      </c>
      <c r="GT24" s="19">
        <f t="shared" si="30"/>
        <v>7.5249999999999773</v>
      </c>
      <c r="GU24" s="19">
        <f t="shared" si="30"/>
        <v>5.4379999999999882</v>
      </c>
      <c r="GV24" s="19">
        <f t="shared" si="30"/>
        <v>2.8760000000000332</v>
      </c>
      <c r="GW24" s="19">
        <f t="shared" si="30"/>
        <v>-1.0480000000000018</v>
      </c>
      <c r="GX24" s="19">
        <f t="shared" si="30"/>
        <v>-2.0670000000000073</v>
      </c>
      <c r="GY24" s="19">
        <f t="shared" si="30"/>
        <v>-4.0389999999999873</v>
      </c>
      <c r="GZ24" s="19">
        <f t="shared" si="30"/>
        <v>-6.1870000000000118</v>
      </c>
      <c r="HA24" s="19">
        <f t="shared" si="30"/>
        <v>-7.2459999999999809</v>
      </c>
      <c r="HB24" s="19">
        <f t="shared" si="30"/>
        <v>-7.5179999999999723</v>
      </c>
      <c r="HC24" s="19">
        <f t="shared" si="30"/>
        <v>-15.283999999999992</v>
      </c>
      <c r="HD24" s="19">
        <f t="shared" si="30"/>
        <v>-15.34899999999999</v>
      </c>
      <c r="HE24" s="19">
        <f t="shared" si="30"/>
        <v>-14.800999999999988</v>
      </c>
      <c r="HF24" s="19">
        <f t="shared" ref="HF24:JQ24" si="31">HF$6-HF8</f>
        <v>-12.645999999999958</v>
      </c>
      <c r="HG24" s="19">
        <f t="shared" si="31"/>
        <v>-15.253999999999962</v>
      </c>
      <c r="HH24" s="19">
        <f t="shared" si="31"/>
        <v>-15.182000000000016</v>
      </c>
      <c r="HI24" s="19">
        <f t="shared" si="31"/>
        <v>-15.379999999999995</v>
      </c>
      <c r="HJ24" s="19">
        <f t="shared" si="31"/>
        <v>-17.307999999999993</v>
      </c>
      <c r="HK24" s="19">
        <f t="shared" si="31"/>
        <v>-16.37299999999999</v>
      </c>
      <c r="HL24" s="19">
        <f t="shared" si="31"/>
        <v>-16.850999999999999</v>
      </c>
      <c r="HM24" s="19">
        <f t="shared" si="31"/>
        <v>-15.017999999999972</v>
      </c>
      <c r="HN24" s="19">
        <f t="shared" si="31"/>
        <v>-15.884999999999991</v>
      </c>
      <c r="HO24" s="19">
        <f t="shared" si="31"/>
        <v>-15.904000000000053</v>
      </c>
      <c r="HP24" s="19">
        <f t="shared" si="31"/>
        <v>-15.829000000000008</v>
      </c>
      <c r="HQ24" s="19">
        <f t="shared" si="31"/>
        <v>-13.343999999999994</v>
      </c>
      <c r="HR24" s="19">
        <f t="shared" si="31"/>
        <v>-8.4390000000000214</v>
      </c>
      <c r="HS24" s="19">
        <f t="shared" si="31"/>
        <v>-10.54000000000002</v>
      </c>
      <c r="HT24" s="19">
        <f t="shared" si="31"/>
        <v>-11.387999999999977</v>
      </c>
      <c r="HU24" s="19">
        <f t="shared" si="31"/>
        <v>-10.14100000000002</v>
      </c>
      <c r="HV24" s="19">
        <f t="shared" si="31"/>
        <v>-8.75</v>
      </c>
      <c r="HW24" s="19">
        <f t="shared" si="31"/>
        <v>-6.2729999999999677</v>
      </c>
      <c r="HX24" s="19">
        <f t="shared" si="31"/>
        <v>-9.0589999999999691</v>
      </c>
      <c r="HY24" s="19">
        <f t="shared" si="31"/>
        <v>-5.25</v>
      </c>
      <c r="HZ24" s="19">
        <f t="shared" si="31"/>
        <v>-0.42699999999996407</v>
      </c>
      <c r="IA24" s="19">
        <f t="shared" si="31"/>
        <v>1.6940000000000168</v>
      </c>
      <c r="IB24" s="19">
        <f t="shared" si="31"/>
        <v>4.7939999999999827</v>
      </c>
      <c r="IC24" s="19">
        <f t="shared" si="31"/>
        <v>5.867999999999995</v>
      </c>
      <c r="ID24" s="19">
        <f t="shared" si="31"/>
        <v>6.6120000000000232</v>
      </c>
      <c r="IE24" s="19">
        <f t="shared" si="31"/>
        <v>7.8519999999999754</v>
      </c>
      <c r="IF24" s="19">
        <f t="shared" si="31"/>
        <v>8.7860000000000014</v>
      </c>
      <c r="IG24" s="19">
        <f t="shared" si="31"/>
        <v>7.6399999999999864</v>
      </c>
      <c r="IH24" s="19">
        <f t="shared" si="31"/>
        <v>8.7280000000000086</v>
      </c>
      <c r="II24" s="19">
        <f t="shared" si="31"/>
        <v>9.5840000000000032</v>
      </c>
      <c r="IJ24" s="19">
        <f t="shared" si="31"/>
        <v>9.2139999999999986</v>
      </c>
      <c r="IK24" s="19">
        <f t="shared" si="31"/>
        <v>8.8559999999999945</v>
      </c>
      <c r="IL24" s="19">
        <f t="shared" si="31"/>
        <v>1.7839999999999918</v>
      </c>
      <c r="IM24" s="19">
        <f t="shared" si="31"/>
        <v>0.3779999999999859</v>
      </c>
      <c r="IN24" s="19">
        <f t="shared" si="31"/>
        <v>0.54099999999999682</v>
      </c>
      <c r="IO24" s="19">
        <f t="shared" si="31"/>
        <v>0.71199999999998909</v>
      </c>
      <c r="IP24" s="19">
        <f t="shared" si="31"/>
        <v>2.0229999999999677</v>
      </c>
      <c r="IQ24" s="19">
        <f t="shared" si="31"/>
        <v>3.6970000000000027</v>
      </c>
      <c r="IR24" s="19">
        <f t="shared" si="31"/>
        <v>3.8559999999999945</v>
      </c>
      <c r="IS24" s="19">
        <f t="shared" si="31"/>
        <v>1.9490000000000123</v>
      </c>
      <c r="IT24" s="19">
        <f t="shared" si="31"/>
        <v>-0.19499999999999318</v>
      </c>
      <c r="IU24" s="19">
        <f t="shared" si="31"/>
        <v>0.17099999999999227</v>
      </c>
      <c r="IV24" s="19">
        <f t="shared" si="31"/>
        <v>0.10500000000001819</v>
      </c>
      <c r="IW24" s="19">
        <f t="shared" si="31"/>
        <v>0.95499999999998408</v>
      </c>
      <c r="IX24" s="19">
        <f t="shared" si="31"/>
        <v>4.2930000000000064</v>
      </c>
      <c r="IY24" s="19">
        <f t="shared" si="31"/>
        <v>2.9799999999999613</v>
      </c>
      <c r="IZ24" s="19">
        <f t="shared" si="31"/>
        <v>2.5629999999999882</v>
      </c>
      <c r="JA24" s="19">
        <f t="shared" si="31"/>
        <v>-4.8930000000000291</v>
      </c>
      <c r="JB24" s="19">
        <f t="shared" si="31"/>
        <v>-5.7830000000000155</v>
      </c>
      <c r="JC24" s="19">
        <f t="shared" si="31"/>
        <v>-6.1730000000000018</v>
      </c>
      <c r="JD24" s="19">
        <f t="shared" si="31"/>
        <v>-10.887</v>
      </c>
      <c r="JE24" s="19">
        <f t="shared" si="31"/>
        <v>-10.295000000000016</v>
      </c>
      <c r="JF24" s="19">
        <f t="shared" si="31"/>
        <v>-9.9379999999999882</v>
      </c>
      <c r="JG24" s="19">
        <f t="shared" si="31"/>
        <v>-6.1899999999999977</v>
      </c>
      <c r="JH24" s="19">
        <f t="shared" si="31"/>
        <v>-7.7799999999999727</v>
      </c>
      <c r="JI24" s="19">
        <f t="shared" si="31"/>
        <v>-9.0989999999999895</v>
      </c>
      <c r="JJ24" s="19">
        <f t="shared" si="31"/>
        <v>-8.9990000000000236</v>
      </c>
      <c r="JK24" s="19">
        <f t="shared" si="31"/>
        <v>-9.9160000000000537</v>
      </c>
      <c r="JL24" s="19">
        <f t="shared" si="31"/>
        <v>-14.882999999999981</v>
      </c>
      <c r="JM24" s="19">
        <f t="shared" si="31"/>
        <v>-21.248999999999967</v>
      </c>
      <c r="JN24" s="19">
        <f t="shared" si="31"/>
        <v>-20.314000000000021</v>
      </c>
      <c r="JO24" s="19">
        <f t="shared" si="31"/>
        <v>-20.619000000000028</v>
      </c>
      <c r="JP24" s="19">
        <f t="shared" si="31"/>
        <v>-23.067999999999984</v>
      </c>
      <c r="JQ24" s="19">
        <f t="shared" si="31"/>
        <v>-21.182999999999993</v>
      </c>
      <c r="JR24" s="19">
        <f t="shared" ref="JR24:MC24" si="32">JR$6-JR8</f>
        <v>-21.204999999999984</v>
      </c>
      <c r="JS24" s="19">
        <f t="shared" si="32"/>
        <v>-21.620999999999981</v>
      </c>
      <c r="JT24" s="19">
        <f t="shared" si="32"/>
        <v>-22.034000000000049</v>
      </c>
      <c r="JU24" s="19">
        <f t="shared" si="32"/>
        <v>-22.694999999999993</v>
      </c>
      <c r="JV24" s="19">
        <f t="shared" si="32"/>
        <v>-23.340999999999951</v>
      </c>
      <c r="JW24" s="19">
        <f t="shared" si="32"/>
        <v>-29.12299999999999</v>
      </c>
      <c r="JX24" s="19">
        <f t="shared" si="32"/>
        <v>-29.83299999999997</v>
      </c>
      <c r="JY24" s="19">
        <f t="shared" si="32"/>
        <v>-29.075999999999965</v>
      </c>
      <c r="JZ24" s="19">
        <f t="shared" si="32"/>
        <v>-29.336999999999989</v>
      </c>
      <c r="KA24" s="19">
        <f t="shared" si="32"/>
        <v>-30.171999999999969</v>
      </c>
      <c r="KB24" s="19">
        <f t="shared" si="32"/>
        <v>-33.392999999999972</v>
      </c>
      <c r="KC24" s="19">
        <f t="shared" si="32"/>
        <v>-34.466000000000008</v>
      </c>
      <c r="KD24" s="19">
        <f t="shared" si="32"/>
        <v>-34.331000000000017</v>
      </c>
      <c r="KE24" s="19">
        <f t="shared" si="32"/>
        <v>-32.349000000000046</v>
      </c>
      <c r="KF24" s="19">
        <f t="shared" si="32"/>
        <v>-31.363</v>
      </c>
      <c r="KG24" s="19">
        <f t="shared" si="32"/>
        <v>-29.829000000000008</v>
      </c>
      <c r="KH24" s="19">
        <f t="shared" si="32"/>
        <v>-30.841999999999985</v>
      </c>
      <c r="KI24" s="19">
        <f t="shared" si="32"/>
        <v>-32.172000000000025</v>
      </c>
      <c r="KJ24" s="19">
        <f t="shared" si="32"/>
        <v>-34.106999999999971</v>
      </c>
      <c r="KK24" s="19">
        <f t="shared" si="32"/>
        <v>-38.449000000000012</v>
      </c>
      <c r="KL24" s="19">
        <f t="shared" si="32"/>
        <v>-39.603999999999985</v>
      </c>
      <c r="KM24" s="19">
        <f t="shared" si="32"/>
        <v>-43.365000000000009</v>
      </c>
      <c r="KN24" s="19">
        <f t="shared" si="32"/>
        <v>-46.201999999999998</v>
      </c>
      <c r="KO24" s="19">
        <f t="shared" si="32"/>
        <v>-51.190999999999974</v>
      </c>
      <c r="KP24" s="19">
        <f t="shared" si="32"/>
        <v>-48.701000000000022</v>
      </c>
      <c r="KQ24" s="19">
        <f t="shared" si="32"/>
        <v>-50.138000000000034</v>
      </c>
      <c r="KR24" s="19">
        <f t="shared" si="32"/>
        <v>-51.074999999999989</v>
      </c>
      <c r="KS24" s="19">
        <f t="shared" si="32"/>
        <v>-52.169999999999959</v>
      </c>
      <c r="KT24" s="19">
        <f t="shared" si="32"/>
        <v>-56.760999999999967</v>
      </c>
      <c r="KU24" s="19">
        <f t="shared" si="32"/>
        <v>-56.944000000000017</v>
      </c>
      <c r="KV24" s="19">
        <f t="shared" si="32"/>
        <v>-58.76600000000002</v>
      </c>
      <c r="KW24" s="19">
        <f t="shared" si="32"/>
        <v>-58.489000000000033</v>
      </c>
      <c r="KX24" s="19">
        <f t="shared" si="32"/>
        <v>-60.312000000000012</v>
      </c>
      <c r="KY24" s="19">
        <f t="shared" si="32"/>
        <v>-65.763999999999953</v>
      </c>
      <c r="KZ24" s="19">
        <f t="shared" si="32"/>
        <v>-64.885000000000048</v>
      </c>
      <c r="LA24" s="19">
        <f t="shared" si="32"/>
        <v>-65.774000000000001</v>
      </c>
      <c r="LB24" s="19">
        <f t="shared" si="32"/>
        <v>-66.124000000000024</v>
      </c>
      <c r="LC24" s="19">
        <f t="shared" si="32"/>
        <v>-66.531000000000006</v>
      </c>
      <c r="LD24" s="19">
        <f t="shared" si="32"/>
        <v>-68.516999999999996</v>
      </c>
      <c r="LE24" s="19">
        <f t="shared" si="32"/>
        <v>-68.69</v>
      </c>
      <c r="LF24" s="19">
        <f t="shared" si="32"/>
        <v>-67.955000000000041</v>
      </c>
      <c r="LG24" s="19">
        <f t="shared" si="32"/>
        <v>-69.636000000000024</v>
      </c>
      <c r="LH24" s="19">
        <f t="shared" si="32"/>
        <v>-71.053999999999974</v>
      </c>
      <c r="LI24" s="19">
        <f t="shared" si="32"/>
        <v>-70.178999999999974</v>
      </c>
      <c r="LJ24" s="19">
        <f t="shared" si="32"/>
        <v>-69.023000000000025</v>
      </c>
      <c r="LK24" s="19">
        <f t="shared" si="32"/>
        <v>-69.317000000000007</v>
      </c>
      <c r="LL24" s="19">
        <f t="shared" si="32"/>
        <v>-68.552999999999997</v>
      </c>
      <c r="LM24" s="19">
        <f t="shared" si="32"/>
        <v>-67.205000000000041</v>
      </c>
      <c r="LN24" s="19">
        <f t="shared" si="32"/>
        <v>-62.437999999999988</v>
      </c>
      <c r="LO24" s="19">
        <f t="shared" si="32"/>
        <v>-60.725999999999999</v>
      </c>
      <c r="LP24" s="19">
        <f t="shared" si="32"/>
        <v>-56.687999999999988</v>
      </c>
      <c r="LQ24" s="19">
        <f t="shared" si="32"/>
        <v>-55.31</v>
      </c>
      <c r="LR24" s="19">
        <f t="shared" si="32"/>
        <v>-57.261000000000024</v>
      </c>
      <c r="LS24" s="19">
        <f t="shared" si="32"/>
        <v>-56.698999999999955</v>
      </c>
      <c r="LT24" s="19">
        <f t="shared" si="32"/>
        <v>-57.899000000000001</v>
      </c>
      <c r="LU24" s="19">
        <f t="shared" si="32"/>
        <v>-53.639999999999986</v>
      </c>
      <c r="LV24" s="19">
        <f t="shared" si="32"/>
        <v>-48.946000000000026</v>
      </c>
      <c r="LW24" s="19">
        <f t="shared" si="32"/>
        <v>-48.482000000000028</v>
      </c>
      <c r="LX24" s="19">
        <f t="shared" si="32"/>
        <v>-51.76600000000002</v>
      </c>
      <c r="LY24" s="19">
        <f t="shared" si="32"/>
        <v>-48.954000000000008</v>
      </c>
      <c r="LZ24" s="19">
        <f t="shared" si="32"/>
        <v>-54.490000000000009</v>
      </c>
      <c r="MA24" s="19">
        <f t="shared" si="32"/>
        <v>-59.685999999999979</v>
      </c>
      <c r="MB24" s="19">
        <f t="shared" si="32"/>
        <v>-61.938000000000045</v>
      </c>
      <c r="MC24" s="19">
        <f t="shared" si="32"/>
        <v>-63.36099999999999</v>
      </c>
      <c r="MD24" s="19">
        <f t="shared" ref="MD24:OO24" si="33">MD$6-MD8</f>
        <v>-63.04400000000004</v>
      </c>
      <c r="ME24" s="19">
        <f t="shared" si="33"/>
        <v>-60.885999999999967</v>
      </c>
      <c r="MF24" s="19">
        <f t="shared" si="33"/>
        <v>-59.145000000000039</v>
      </c>
      <c r="MG24" s="19">
        <f t="shared" si="33"/>
        <v>-60.26400000000001</v>
      </c>
      <c r="MH24" s="19">
        <f t="shared" si="33"/>
        <v>-60.218999999999994</v>
      </c>
      <c r="MI24" s="19">
        <f t="shared" si="33"/>
        <v>-58.343000000000018</v>
      </c>
      <c r="MJ24" s="19">
        <f t="shared" si="33"/>
        <v>-54.64100000000002</v>
      </c>
      <c r="MK24" s="19">
        <f t="shared" si="33"/>
        <v>-62.54000000000002</v>
      </c>
      <c r="ML24" s="19">
        <f t="shared" si="33"/>
        <v>-65.57000000000005</v>
      </c>
      <c r="MM24" s="19">
        <f t="shared" si="33"/>
        <v>-68.514999999999986</v>
      </c>
      <c r="MN24" s="19">
        <f t="shared" si="33"/>
        <v>-69.09899999999999</v>
      </c>
      <c r="MO24" s="19">
        <f t="shared" si="33"/>
        <v>-70.105000000000018</v>
      </c>
      <c r="MP24" s="19">
        <f t="shared" si="33"/>
        <v>-68.024000000000001</v>
      </c>
      <c r="MQ24" s="19">
        <f t="shared" si="33"/>
        <v>-71.922000000000025</v>
      </c>
      <c r="MR24" s="19">
        <f t="shared" si="33"/>
        <v>-72.565999999999974</v>
      </c>
      <c r="MS24" s="19">
        <f t="shared" si="33"/>
        <v>-70.420000000000016</v>
      </c>
      <c r="MT24" s="19">
        <f t="shared" si="33"/>
        <v>-70.626999999999953</v>
      </c>
      <c r="MU24" s="19">
        <f t="shared" si="33"/>
        <v>-74.137</v>
      </c>
      <c r="MV24" s="19">
        <f t="shared" si="33"/>
        <v>-82.001000000000033</v>
      </c>
      <c r="MW24" s="19">
        <f t="shared" si="33"/>
        <v>-84.641999999999996</v>
      </c>
      <c r="MX24" s="19">
        <f t="shared" si="33"/>
        <v>-79.277999999999963</v>
      </c>
      <c r="MY24" s="19">
        <f t="shared" si="33"/>
        <v>-73.432999999999993</v>
      </c>
      <c r="MZ24" s="19">
        <f t="shared" si="33"/>
        <v>-72.113</v>
      </c>
      <c r="NA24" s="19">
        <f t="shared" si="33"/>
        <v>-72.214999999999975</v>
      </c>
      <c r="NB24" s="19">
        <f t="shared" si="33"/>
        <v>-74.600000000000023</v>
      </c>
      <c r="NC24" s="19">
        <f t="shared" si="33"/>
        <v>-71.84499999999997</v>
      </c>
      <c r="ND24" s="19">
        <f t="shared" si="33"/>
        <v>-73.72199999999998</v>
      </c>
      <c r="NE24" s="19">
        <f t="shared" si="33"/>
        <v>-69.599999999999966</v>
      </c>
      <c r="NF24" s="19">
        <f t="shared" si="33"/>
        <v>-68.000999999999976</v>
      </c>
      <c r="NG24" s="19">
        <f t="shared" si="33"/>
        <v>-65.590000000000032</v>
      </c>
      <c r="NH24" s="19">
        <f t="shared" si="33"/>
        <v>-67.11099999999999</v>
      </c>
      <c r="NI24" s="19">
        <f t="shared" si="33"/>
        <v>-66.567000000000007</v>
      </c>
      <c r="NJ24" s="19">
        <f t="shared" si="33"/>
        <v>-65.541999999999973</v>
      </c>
      <c r="NK24" s="19">
        <f t="shared" si="33"/>
        <v>-63.710999999999956</v>
      </c>
      <c r="NL24" s="19">
        <f t="shared" si="33"/>
        <v>-64.897999999999968</v>
      </c>
      <c r="NM24" s="19">
        <f t="shared" si="33"/>
        <v>-70.755999999999972</v>
      </c>
      <c r="NN24" s="19">
        <f t="shared" si="33"/>
        <v>-69.31899999999996</v>
      </c>
      <c r="NO24" s="19">
        <f t="shared" si="33"/>
        <v>-72.350000000000023</v>
      </c>
      <c r="NP24" s="19">
        <f t="shared" si="33"/>
        <v>-72.158000000000015</v>
      </c>
      <c r="NQ24" s="19">
        <f t="shared" si="33"/>
        <v>-71.663999999999987</v>
      </c>
      <c r="NR24" s="19">
        <f t="shared" si="33"/>
        <v>-71.843999999999994</v>
      </c>
      <c r="NS24" s="19">
        <f t="shared" si="33"/>
        <v>-70.834000000000003</v>
      </c>
      <c r="NT24" s="19">
        <f t="shared" si="33"/>
        <v>-72.765999999999963</v>
      </c>
      <c r="NU24" s="19">
        <f t="shared" si="33"/>
        <v>-70.721000000000004</v>
      </c>
      <c r="NV24" s="19">
        <f t="shared" si="33"/>
        <v>-72.26400000000001</v>
      </c>
      <c r="NW24" s="19">
        <f t="shared" si="33"/>
        <v>-70.874000000000024</v>
      </c>
      <c r="NX24" s="19">
        <f t="shared" si="33"/>
        <v>-69.423000000000002</v>
      </c>
      <c r="NY24" s="19">
        <f t="shared" si="33"/>
        <v>-67.067000000000007</v>
      </c>
      <c r="NZ24" s="19">
        <f t="shared" si="33"/>
        <v>-67.355000000000018</v>
      </c>
      <c r="OA24" s="19">
        <f t="shared" si="33"/>
        <v>-67.864000000000033</v>
      </c>
      <c r="OB24" s="19">
        <f t="shared" si="33"/>
        <v>-68.690999999999974</v>
      </c>
      <c r="OC24" s="19">
        <f t="shared" si="33"/>
        <v>-67.869000000000028</v>
      </c>
      <c r="OD24" s="19">
        <f t="shared" si="33"/>
        <v>-64.40300000000002</v>
      </c>
      <c r="OE24" s="19">
        <f t="shared" si="33"/>
        <v>-64.676999999999964</v>
      </c>
      <c r="OF24" s="19">
        <f t="shared" si="33"/>
        <v>-64.906000000000006</v>
      </c>
      <c r="OG24" s="19">
        <f t="shared" si="33"/>
        <v>-64.61099999999999</v>
      </c>
      <c r="OH24" s="19">
        <f t="shared" si="33"/>
        <v>-63.691000000000031</v>
      </c>
      <c r="OI24" s="19">
        <f t="shared" si="33"/>
        <v>-62.552999999999997</v>
      </c>
      <c r="OJ24" s="19">
        <f t="shared" si="33"/>
        <v>-64.117999999999995</v>
      </c>
      <c r="OK24" s="19">
        <f t="shared" si="33"/>
        <v>-64.150000000000034</v>
      </c>
      <c r="OL24" s="19">
        <f t="shared" si="33"/>
        <v>-64.262</v>
      </c>
      <c r="OM24" s="19">
        <f t="shared" si="33"/>
        <v>-63.447000000000003</v>
      </c>
      <c r="ON24" s="19">
        <f t="shared" si="33"/>
        <v>-61.293000000000006</v>
      </c>
      <c r="OO24" s="19">
        <f t="shared" si="33"/>
        <v>-59.146000000000015</v>
      </c>
      <c r="OP24" s="19">
        <f t="shared" ref="OP24:RA24" si="34">OP$6-OP8</f>
        <v>-57.846000000000004</v>
      </c>
      <c r="OQ24" s="19">
        <f t="shared" si="34"/>
        <v>-54.759000000000015</v>
      </c>
      <c r="OR24" s="19">
        <f t="shared" si="34"/>
        <v>-55.708000000000027</v>
      </c>
      <c r="OS24" s="19">
        <f t="shared" si="34"/>
        <v>-54.726999999999975</v>
      </c>
      <c r="OT24" s="19">
        <f t="shared" si="34"/>
        <v>-55.524000000000001</v>
      </c>
      <c r="OU24" s="19">
        <f t="shared" si="34"/>
        <v>-54.354000000000042</v>
      </c>
      <c r="OV24" s="19">
        <f t="shared" si="34"/>
        <v>-53.015999999999963</v>
      </c>
      <c r="OW24" s="19">
        <f t="shared" si="34"/>
        <v>-53.891999999999996</v>
      </c>
      <c r="OX24" s="19">
        <f t="shared" si="34"/>
        <v>-55.564000000000021</v>
      </c>
      <c r="OY24" s="19">
        <f t="shared" si="34"/>
        <v>-55.808999999999969</v>
      </c>
      <c r="OZ24" s="19">
        <f t="shared" si="34"/>
        <v>-54.29200000000003</v>
      </c>
      <c r="PA24" s="19">
        <f t="shared" si="34"/>
        <v>-50.456000000000017</v>
      </c>
      <c r="PB24" s="19">
        <f t="shared" si="34"/>
        <v>-50.449000000000012</v>
      </c>
      <c r="PC24" s="19">
        <f t="shared" si="34"/>
        <v>-50.059000000000026</v>
      </c>
      <c r="PD24" s="19">
        <f t="shared" si="34"/>
        <v>-47.713000000000022</v>
      </c>
      <c r="PE24" s="19">
        <f t="shared" si="34"/>
        <v>-46.266999999999996</v>
      </c>
      <c r="PF24" s="19">
        <f t="shared" si="34"/>
        <v>-45.63900000000001</v>
      </c>
      <c r="PG24" s="19">
        <f t="shared" si="34"/>
        <v>-39.716999999999985</v>
      </c>
      <c r="PH24" s="19">
        <f t="shared" si="34"/>
        <v>-36.451999999999998</v>
      </c>
      <c r="PI24" s="19">
        <f t="shared" si="34"/>
        <v>-37.932999999999993</v>
      </c>
      <c r="PJ24" s="19">
        <f t="shared" si="34"/>
        <v>-40.396000000000015</v>
      </c>
      <c r="PK24" s="19">
        <f t="shared" si="34"/>
        <v>-41.199999999999989</v>
      </c>
      <c r="PL24" s="19">
        <f t="shared" si="34"/>
        <v>-38.704000000000008</v>
      </c>
      <c r="PM24" s="19">
        <f t="shared" si="34"/>
        <v>-39.55699999999996</v>
      </c>
      <c r="PN24" s="19">
        <f t="shared" si="34"/>
        <v>-41.058999999999969</v>
      </c>
      <c r="PO24" s="19">
        <f t="shared" si="34"/>
        <v>-41.02800000000002</v>
      </c>
      <c r="PP24" s="19">
        <f t="shared" si="34"/>
        <v>-51.456000000000017</v>
      </c>
      <c r="PQ24" s="19">
        <f t="shared" si="34"/>
        <v>-42.281999999999982</v>
      </c>
      <c r="PR24" s="19">
        <f t="shared" si="34"/>
        <v>-44.398000000000025</v>
      </c>
      <c r="PS24" s="19">
        <f t="shared" si="34"/>
        <v>-46.56699999999995</v>
      </c>
      <c r="PT24" s="19">
        <f t="shared" si="34"/>
        <v>-45.62700000000001</v>
      </c>
      <c r="PU24" s="19">
        <f t="shared" si="34"/>
        <v>-46.899000000000001</v>
      </c>
      <c r="PV24" s="19">
        <f t="shared" si="34"/>
        <v>-44.843999999999994</v>
      </c>
      <c r="PW24" s="19">
        <f t="shared" si="34"/>
        <v>-46.81</v>
      </c>
      <c r="PX24" s="19">
        <f t="shared" si="34"/>
        <v>-45.206999999999994</v>
      </c>
      <c r="PY24" s="19">
        <f t="shared" si="34"/>
        <v>-45.289000000000044</v>
      </c>
      <c r="PZ24" s="19">
        <f t="shared" si="34"/>
        <v>-40.793000000000006</v>
      </c>
      <c r="QA24" s="19">
        <f t="shared" si="34"/>
        <v>-40.697999999999979</v>
      </c>
      <c r="QB24" s="19">
        <f t="shared" si="34"/>
        <v>-38.769000000000005</v>
      </c>
      <c r="QC24" s="19">
        <f t="shared" si="34"/>
        <v>-38.153999999999996</v>
      </c>
      <c r="QD24" s="19">
        <f t="shared" si="34"/>
        <v>-39.010999999999967</v>
      </c>
      <c r="QE24" s="19">
        <f t="shared" si="34"/>
        <v>-37.772000000000048</v>
      </c>
      <c r="QF24" s="19">
        <f t="shared" si="34"/>
        <v>-36.819999999999993</v>
      </c>
      <c r="QG24" s="19">
        <f t="shared" si="34"/>
        <v>-34.245000000000005</v>
      </c>
      <c r="QH24" s="19">
        <f t="shared" si="34"/>
        <v>-33.419999999999959</v>
      </c>
      <c r="QI24" s="19">
        <f t="shared" si="34"/>
        <v>-33.66700000000003</v>
      </c>
      <c r="QJ24" s="19">
        <f t="shared" si="34"/>
        <v>-31.146999999999991</v>
      </c>
      <c r="QK24" s="19">
        <f t="shared" si="34"/>
        <v>-28.860000000000014</v>
      </c>
      <c r="QL24" s="19">
        <f t="shared" si="34"/>
        <v>-28.023000000000025</v>
      </c>
      <c r="QM24" s="19">
        <f t="shared" si="34"/>
        <v>-27.561000000000035</v>
      </c>
      <c r="QN24" s="19">
        <f t="shared" si="34"/>
        <v>-27.702999999999975</v>
      </c>
      <c r="QO24" s="19">
        <f t="shared" si="34"/>
        <v>-25.305000000000007</v>
      </c>
      <c r="QP24" s="19">
        <f t="shared" si="34"/>
        <v>-24.886000000000024</v>
      </c>
      <c r="QQ24" s="19">
        <f t="shared" si="34"/>
        <v>-24.618999999999971</v>
      </c>
      <c r="QR24" s="19">
        <f t="shared" si="34"/>
        <v>-25.797000000000025</v>
      </c>
      <c r="QS24" s="19">
        <f t="shared" si="34"/>
        <v>-25.081000000000017</v>
      </c>
      <c r="QT24" s="19">
        <f t="shared" si="34"/>
        <v>-23.790999999999997</v>
      </c>
      <c r="QU24" s="19">
        <f t="shared" si="34"/>
        <v>-22.996000000000038</v>
      </c>
      <c r="QV24" s="19">
        <f t="shared" si="34"/>
        <v>-24.92900000000003</v>
      </c>
      <c r="QW24" s="19">
        <f t="shared" si="34"/>
        <v>-28.22199999999998</v>
      </c>
      <c r="QX24" s="19">
        <f t="shared" si="34"/>
        <v>-29.115999999999985</v>
      </c>
      <c r="QY24" s="19">
        <f t="shared" si="34"/>
        <v>-28.947000000000003</v>
      </c>
      <c r="QZ24" s="19">
        <f t="shared" si="34"/>
        <v>-35.146999999999991</v>
      </c>
      <c r="RA24" s="19">
        <f t="shared" si="34"/>
        <v>-33.013000000000034</v>
      </c>
      <c r="RB24" s="19">
        <f t="shared" ref="RB24:SQ24" si="35">RB$6-RB8</f>
        <v>-32.39100000000002</v>
      </c>
      <c r="RC24" s="19">
        <f t="shared" si="35"/>
        <v>-33.69599999999997</v>
      </c>
      <c r="RD24" s="19">
        <f t="shared" si="35"/>
        <v>-34.302999999999997</v>
      </c>
      <c r="RE24" s="19">
        <f t="shared" si="35"/>
        <v>-33.762</v>
      </c>
      <c r="RF24" s="19">
        <f t="shared" si="35"/>
        <v>-33.350000000000023</v>
      </c>
      <c r="RG24" s="19">
        <f t="shared" si="35"/>
        <v>-34.177999999999997</v>
      </c>
      <c r="RH24" s="19">
        <f t="shared" si="35"/>
        <v>-33.93100000000004</v>
      </c>
      <c r="RI24" s="19">
        <f t="shared" si="35"/>
        <v>-34.405999999999949</v>
      </c>
      <c r="RJ24" s="19">
        <f t="shared" si="35"/>
        <v>-32.348000000000013</v>
      </c>
      <c r="RK24" s="19">
        <f t="shared" si="35"/>
        <v>-30.974999999999966</v>
      </c>
      <c r="RL24" s="19">
        <f t="shared" si="35"/>
        <v>-30.347000000000037</v>
      </c>
      <c r="RM24" s="19">
        <f t="shared" si="35"/>
        <v>-30.504999999999995</v>
      </c>
      <c r="RN24" s="19">
        <f t="shared" si="35"/>
        <v>-28.242999999999995</v>
      </c>
      <c r="RO24" s="19">
        <f t="shared" si="35"/>
        <v>-27.391999999999996</v>
      </c>
      <c r="RP24" s="19">
        <f t="shared" si="35"/>
        <v>-28.063999999999965</v>
      </c>
      <c r="RQ24" s="19">
        <f t="shared" si="35"/>
        <v>-25.453000000000031</v>
      </c>
      <c r="RR24" s="19">
        <f t="shared" si="35"/>
        <v>-25.893000000000029</v>
      </c>
      <c r="RS24" s="19">
        <f t="shared" si="35"/>
        <v>-23.59699999999998</v>
      </c>
      <c r="RT24" s="19">
        <f t="shared" si="35"/>
        <v>-18.87299999999999</v>
      </c>
      <c r="RU24" s="19">
        <f t="shared" si="35"/>
        <v>-20.408000000000015</v>
      </c>
      <c r="RV24" s="19">
        <f t="shared" si="35"/>
        <v>-20.215000000000032</v>
      </c>
      <c r="RW24" s="19">
        <f t="shared" si="35"/>
        <v>-19.96999999999997</v>
      </c>
      <c r="RX24" s="19">
        <f t="shared" si="35"/>
        <v>-18.918000000000006</v>
      </c>
      <c r="RY24" s="19">
        <f t="shared" si="35"/>
        <v>-19.290999999999997</v>
      </c>
      <c r="RZ24" s="19">
        <f t="shared" si="35"/>
        <v>-14.726999999999975</v>
      </c>
      <c r="SA24" s="19">
        <f t="shared" si="35"/>
        <v>-16.551999999999964</v>
      </c>
      <c r="SB24" s="19">
        <f t="shared" si="35"/>
        <v>-15.862000000000023</v>
      </c>
      <c r="SC24" s="19">
        <f t="shared" si="35"/>
        <v>-17.617999999999995</v>
      </c>
      <c r="SD24" s="19">
        <f t="shared" si="35"/>
        <v>-17.279999999999973</v>
      </c>
      <c r="SE24" s="19">
        <f t="shared" si="35"/>
        <v>-17.61099999999999</v>
      </c>
      <c r="SF24" s="19">
        <f t="shared" si="35"/>
        <v>-18.918000000000006</v>
      </c>
      <c r="SG24" s="19">
        <f t="shared" si="35"/>
        <v>-17.651999999999987</v>
      </c>
      <c r="SH24" s="19">
        <f t="shared" si="35"/>
        <v>-16.24799999999999</v>
      </c>
      <c r="SI24" s="19">
        <f t="shared" si="35"/>
        <v>-16.655999999999949</v>
      </c>
      <c r="SJ24" s="19">
        <f t="shared" si="35"/>
        <v>-14.298999999999978</v>
      </c>
      <c r="SK24" s="19">
        <f t="shared" si="35"/>
        <v>-14.877999999999986</v>
      </c>
      <c r="SL24" s="19">
        <f t="shared" si="35"/>
        <v>-13.49799999999999</v>
      </c>
      <c r="SM24" s="19">
        <f t="shared" si="35"/>
        <v>-14.636000000000024</v>
      </c>
      <c r="SN24" s="19">
        <f t="shared" si="35"/>
        <v>-14.171000000000049</v>
      </c>
      <c r="SO24" s="19">
        <f t="shared" si="35"/>
        <v>-13.665999999999997</v>
      </c>
      <c r="SP24" s="19">
        <f t="shared" si="35"/>
        <v>-12.036000000000001</v>
      </c>
      <c r="SQ24" s="19">
        <f t="shared" si="35"/>
        <v>-13.406000000000006</v>
      </c>
    </row>
    <row r="25" spans="1:514" x14ac:dyDescent="0.25">
      <c r="A25" s="2">
        <f t="shared" si="25"/>
        <v>4</v>
      </c>
      <c r="B25" s="12" t="str">
        <f>B9</f>
        <v>VW 4 5/8 PERP nc-26</v>
      </c>
      <c r="C25" s="12" t="str">
        <f t="shared" si="26"/>
        <v>VW 3 1/2 PERP nc-30-VW 4 5/8 PERP nc-26</v>
      </c>
      <c r="F25" s="19">
        <f t="shared" ca="1" si="27"/>
        <v>-2.9010000000000105</v>
      </c>
      <c r="G25" s="19">
        <f t="shared" si="27"/>
        <v>-3.8089999999999691</v>
      </c>
      <c r="H25" s="19">
        <f t="shared" si="27"/>
        <v>-6.5380000000000109</v>
      </c>
      <c r="I25" s="19">
        <f t="shared" si="27"/>
        <v>-10.920999999999992</v>
      </c>
      <c r="J25" s="19">
        <f t="shared" si="27"/>
        <v>-15.27600000000001</v>
      </c>
      <c r="K25" s="19">
        <f t="shared" si="27"/>
        <v>-18.564000000000021</v>
      </c>
      <c r="L25" s="19">
        <f t="shared" si="27"/>
        <v>-21.863</v>
      </c>
      <c r="M25" s="19">
        <f t="shared" si="27"/>
        <v>-22.798000000000002</v>
      </c>
      <c r="N25" s="19">
        <f t="shared" si="27"/>
        <v>-25.401999999999987</v>
      </c>
      <c r="O25" s="19">
        <f t="shared" si="27"/>
        <v>-20.971000000000004</v>
      </c>
      <c r="P25" s="19">
        <f t="shared" si="27"/>
        <v>-17.831999999999994</v>
      </c>
      <c r="Q25" s="19">
        <f t="shared" si="27"/>
        <v>-10.991999999999962</v>
      </c>
      <c r="R25" s="19">
        <f t="shared" si="27"/>
        <v>-3.2959999999999923</v>
      </c>
      <c r="S25" s="19">
        <f t="shared" si="27"/>
        <v>-6.0339999999999918</v>
      </c>
      <c r="T25" s="19">
        <f t="shared" si="27"/>
        <v>-2.8299999999999841</v>
      </c>
      <c r="U25" s="19">
        <f t="shared" si="27"/>
        <v>-6.8040000000000305</v>
      </c>
      <c r="V25" s="19">
        <f t="shared" ref="V25:BA25" si="36">V$6-V9</f>
        <v>6.6759999999999877</v>
      </c>
      <c r="W25" s="19">
        <f t="shared" si="36"/>
        <v>6.9989999999999668</v>
      </c>
      <c r="X25" s="19">
        <f t="shared" si="36"/>
        <v>13.096000000000004</v>
      </c>
      <c r="Y25" s="19">
        <f t="shared" si="36"/>
        <v>7.2889999999999873</v>
      </c>
      <c r="Z25" s="19">
        <f t="shared" si="36"/>
        <v>-0.86099999999999</v>
      </c>
      <c r="AA25" s="19">
        <f t="shared" si="36"/>
        <v>-4.4680000000000177</v>
      </c>
      <c r="AB25" s="19">
        <f t="shared" si="36"/>
        <v>-11.382999999999981</v>
      </c>
      <c r="AC25" s="19">
        <f t="shared" si="36"/>
        <v>-12.064999999999998</v>
      </c>
      <c r="AD25" s="19">
        <f t="shared" si="36"/>
        <v>-11.335999999999956</v>
      </c>
      <c r="AE25" s="19">
        <f t="shared" si="36"/>
        <v>-9.6279999999999859</v>
      </c>
      <c r="AF25" s="19">
        <f t="shared" si="36"/>
        <v>-12.755999999999972</v>
      </c>
      <c r="AG25" s="19">
        <f t="shared" si="36"/>
        <v>-16.353000000000009</v>
      </c>
      <c r="AH25" s="19">
        <f t="shared" si="36"/>
        <v>-26.354999999999961</v>
      </c>
      <c r="AI25" s="19">
        <f t="shared" si="36"/>
        <v>-23.762999999999977</v>
      </c>
      <c r="AJ25" s="19">
        <f t="shared" si="36"/>
        <v>-23.311999999999955</v>
      </c>
      <c r="AK25" s="19">
        <f t="shared" si="36"/>
        <v>-23.930999999999983</v>
      </c>
      <c r="AL25" s="19">
        <f t="shared" si="36"/>
        <v>-27.816000000000031</v>
      </c>
      <c r="AM25" s="19">
        <f t="shared" si="36"/>
        <v>-32.607000000000028</v>
      </c>
      <c r="AN25" s="19">
        <f t="shared" si="36"/>
        <v>-35.479000000000042</v>
      </c>
      <c r="AO25" s="19">
        <f t="shared" si="36"/>
        <v>-35.670999999999992</v>
      </c>
      <c r="AP25" s="19">
        <f t="shared" si="36"/>
        <v>-35.166999999999973</v>
      </c>
      <c r="AQ25" s="19">
        <f t="shared" si="36"/>
        <v>-35.74799999999999</v>
      </c>
      <c r="AR25" s="19">
        <f t="shared" si="36"/>
        <v>-37.885999999999967</v>
      </c>
      <c r="AS25" s="19">
        <f t="shared" si="36"/>
        <v>-43.638000000000034</v>
      </c>
      <c r="AT25" s="19">
        <f t="shared" si="36"/>
        <v>-40.031000000000006</v>
      </c>
      <c r="AU25" s="19">
        <f t="shared" si="36"/>
        <v>-40.156000000000006</v>
      </c>
      <c r="AV25" s="19">
        <f t="shared" si="36"/>
        <v>-40.641999999999996</v>
      </c>
      <c r="AW25" s="19">
        <f t="shared" si="36"/>
        <v>-43.076000000000022</v>
      </c>
      <c r="AX25" s="19">
        <f t="shared" si="36"/>
        <v>-31.894000000000005</v>
      </c>
      <c r="AY25" s="19">
        <f t="shared" si="36"/>
        <v>-27.100999999999999</v>
      </c>
      <c r="AZ25" s="19">
        <f t="shared" si="36"/>
        <v>-20.01600000000002</v>
      </c>
      <c r="BA25" s="19">
        <f t="shared" si="36"/>
        <v>-16.39100000000002</v>
      </c>
      <c r="BB25" s="19">
        <f t="shared" ref="BB25:CG25" si="37">BB$6-BB9</f>
        <v>-21.093000000000018</v>
      </c>
      <c r="BC25" s="19">
        <f t="shared" si="37"/>
        <v>-28.144000000000005</v>
      </c>
      <c r="BD25" s="19">
        <f t="shared" si="37"/>
        <v>-38.899000000000001</v>
      </c>
      <c r="BE25" s="19">
        <f t="shared" si="37"/>
        <v>-37.730000000000018</v>
      </c>
      <c r="BF25" s="19">
        <f t="shared" si="37"/>
        <v>-27.903999999999996</v>
      </c>
      <c r="BG25" s="19">
        <f t="shared" si="37"/>
        <v>-17.629999999999995</v>
      </c>
      <c r="BH25" s="19">
        <f t="shared" si="37"/>
        <v>-7.5489999999999782</v>
      </c>
      <c r="BI25" s="19">
        <f t="shared" si="37"/>
        <v>3.0629999999999882</v>
      </c>
      <c r="BJ25" s="19">
        <f t="shared" si="37"/>
        <v>9.4759999999999991</v>
      </c>
      <c r="BK25" s="19">
        <f t="shared" si="37"/>
        <v>-14.218999999999994</v>
      </c>
      <c r="BL25" s="19">
        <f t="shared" si="37"/>
        <v>-10.925000000000068</v>
      </c>
      <c r="BM25" s="19">
        <f t="shared" si="37"/>
        <v>-20.001999999999953</v>
      </c>
      <c r="BN25" s="19">
        <f t="shared" si="37"/>
        <v>-45.356000000000108</v>
      </c>
      <c r="BO25" s="19">
        <f t="shared" si="37"/>
        <v>-44.971000000000004</v>
      </c>
      <c r="BP25" s="19">
        <f t="shared" si="37"/>
        <v>-42.263000000000034</v>
      </c>
      <c r="BQ25" s="19">
        <f t="shared" si="37"/>
        <v>-32.989000000000033</v>
      </c>
      <c r="BR25" s="19">
        <f t="shared" si="37"/>
        <v>-25.395999999999958</v>
      </c>
      <c r="BS25" s="19">
        <f t="shared" si="37"/>
        <v>-20.716000000000008</v>
      </c>
      <c r="BT25" s="19">
        <f t="shared" si="37"/>
        <v>-12.201000000000022</v>
      </c>
      <c r="BU25" s="19">
        <f t="shared" si="37"/>
        <v>-6.4920000000000186</v>
      </c>
      <c r="BV25" s="19">
        <f t="shared" si="37"/>
        <v>7.47199999999998</v>
      </c>
      <c r="BW25" s="19">
        <f t="shared" si="37"/>
        <v>-11.768000000000029</v>
      </c>
      <c r="BX25" s="19">
        <f t="shared" si="37"/>
        <v>1.0590000000000828</v>
      </c>
      <c r="BY25" s="19">
        <f t="shared" si="37"/>
        <v>6.01400000000001</v>
      </c>
      <c r="BZ25" s="19">
        <f t="shared" si="37"/>
        <v>-14.514999999999986</v>
      </c>
      <c r="CA25" s="19">
        <f t="shared" si="37"/>
        <v>-10.285000000000082</v>
      </c>
      <c r="CB25" s="19">
        <f t="shared" si="37"/>
        <v>5.6409999999999627</v>
      </c>
      <c r="CC25" s="19">
        <f t="shared" si="37"/>
        <v>-9.2899999999999636</v>
      </c>
      <c r="CD25" s="19">
        <f t="shared" si="37"/>
        <v>-1.9270000000000209</v>
      </c>
      <c r="CE25" s="19">
        <f t="shared" si="37"/>
        <v>2.7880000000000109</v>
      </c>
      <c r="CF25" s="19">
        <f t="shared" si="37"/>
        <v>17.588999999999999</v>
      </c>
      <c r="CG25" s="19">
        <f t="shared" si="37"/>
        <v>24.19599999999997</v>
      </c>
      <c r="CH25" s="19">
        <f t="shared" ref="CH25:DM25" si="38">CH$6-CH9</f>
        <v>21.366999999999962</v>
      </c>
      <c r="CI25" s="19">
        <f t="shared" si="38"/>
        <v>29.612000000000023</v>
      </c>
      <c r="CJ25" s="19">
        <f t="shared" si="38"/>
        <v>34.196000000000026</v>
      </c>
      <c r="CK25" s="19">
        <f t="shared" si="38"/>
        <v>35.185999999999979</v>
      </c>
      <c r="CL25" s="19">
        <f t="shared" si="38"/>
        <v>34.036000000000001</v>
      </c>
      <c r="CM25" s="19">
        <f t="shared" si="38"/>
        <v>28.314999999999998</v>
      </c>
      <c r="CN25" s="19">
        <f t="shared" si="38"/>
        <v>29.63900000000001</v>
      </c>
      <c r="CO25" s="19">
        <f t="shared" si="38"/>
        <v>32.206000000000017</v>
      </c>
      <c r="CP25" s="19">
        <f t="shared" si="38"/>
        <v>32.800999999999988</v>
      </c>
      <c r="CQ25" s="19">
        <f t="shared" si="38"/>
        <v>35.886000000000024</v>
      </c>
      <c r="CR25" s="19">
        <f t="shared" si="38"/>
        <v>35.107000000000028</v>
      </c>
      <c r="CS25" s="19">
        <f t="shared" si="38"/>
        <v>37.739000000000033</v>
      </c>
      <c r="CT25" s="19">
        <f t="shared" si="38"/>
        <v>36.906999999999982</v>
      </c>
      <c r="CU25" s="19">
        <f t="shared" si="38"/>
        <v>34.917000000000002</v>
      </c>
      <c r="CV25" s="19">
        <f t="shared" si="38"/>
        <v>34.543000000000006</v>
      </c>
      <c r="CW25" s="19">
        <f t="shared" si="38"/>
        <v>34.008999999999986</v>
      </c>
      <c r="CX25" s="19">
        <f t="shared" si="38"/>
        <v>33.846000000000004</v>
      </c>
      <c r="CY25" s="19">
        <f t="shared" si="38"/>
        <v>33.451000000000022</v>
      </c>
      <c r="CZ25" s="19">
        <f t="shared" si="38"/>
        <v>31.685000000000002</v>
      </c>
      <c r="DA25" s="19">
        <f t="shared" si="38"/>
        <v>31.283000000000015</v>
      </c>
      <c r="DB25" s="19">
        <f t="shared" si="38"/>
        <v>32.294999999999987</v>
      </c>
      <c r="DC25" s="19">
        <f t="shared" si="38"/>
        <v>31.796999999999997</v>
      </c>
      <c r="DD25" s="19">
        <f t="shared" si="38"/>
        <v>31.319000000000017</v>
      </c>
      <c r="DE25" s="19">
        <f t="shared" si="38"/>
        <v>30.208000000000027</v>
      </c>
      <c r="DF25" s="19">
        <f t="shared" si="38"/>
        <v>28.12299999999999</v>
      </c>
      <c r="DG25" s="19">
        <f t="shared" si="38"/>
        <v>27.600999999999999</v>
      </c>
      <c r="DH25" s="19">
        <f t="shared" si="38"/>
        <v>29.093999999999994</v>
      </c>
      <c r="DI25" s="19">
        <f t="shared" si="38"/>
        <v>29.587999999999965</v>
      </c>
      <c r="DJ25" s="19">
        <f t="shared" si="38"/>
        <v>29.389999999999986</v>
      </c>
      <c r="DK25" s="19">
        <f t="shared" si="38"/>
        <v>27.738000000000028</v>
      </c>
      <c r="DL25" s="19">
        <f t="shared" si="38"/>
        <v>30.038000000000011</v>
      </c>
      <c r="DM25" s="19">
        <f t="shared" si="38"/>
        <v>31.825999999999993</v>
      </c>
      <c r="DN25" s="19">
        <f t="shared" ref="DN25:EC25" si="39">DN$6-DN9</f>
        <v>32.710999999999984</v>
      </c>
      <c r="DO25" s="19">
        <f t="shared" si="39"/>
        <v>34.572999999999979</v>
      </c>
      <c r="DP25" s="19">
        <f t="shared" si="39"/>
        <v>35.234999999999985</v>
      </c>
      <c r="DQ25" s="19">
        <f t="shared" si="39"/>
        <v>36.205000000000013</v>
      </c>
      <c r="DR25" s="19">
        <f t="shared" si="39"/>
        <v>35.18100000000004</v>
      </c>
      <c r="DS25" s="19">
        <f t="shared" si="39"/>
        <v>34.087999999999965</v>
      </c>
      <c r="DT25" s="19">
        <f t="shared" si="39"/>
        <v>32.680000000000007</v>
      </c>
      <c r="DU25" s="19">
        <f t="shared" si="39"/>
        <v>32.280999999999977</v>
      </c>
      <c r="DV25" s="19">
        <f t="shared" si="39"/>
        <v>33.436999999999983</v>
      </c>
      <c r="DW25" s="19">
        <f t="shared" si="39"/>
        <v>35.656000000000006</v>
      </c>
      <c r="DX25" s="19">
        <f t="shared" si="39"/>
        <v>35.64700000000002</v>
      </c>
      <c r="DY25" s="19">
        <f t="shared" si="39"/>
        <v>33.443999999999988</v>
      </c>
      <c r="DZ25" s="19">
        <f t="shared" si="39"/>
        <v>38.27000000000001</v>
      </c>
      <c r="EA25" s="19">
        <f t="shared" si="39"/>
        <v>40.525000000000034</v>
      </c>
      <c r="EB25" s="19">
        <f t="shared" si="39"/>
        <v>41.131000000000029</v>
      </c>
      <c r="EC25" s="19">
        <f t="shared" si="39"/>
        <v>41.566999999999979</v>
      </c>
      <c r="ED25" s="19">
        <f t="shared" ref="ED25:ES30" si="40">ED$6-ED9</f>
        <v>38.760000000000019</v>
      </c>
      <c r="EE25" s="19">
        <f t="shared" ref="EE25:FJ25" si="41">EE$6-EE9</f>
        <v>40.953000000000003</v>
      </c>
      <c r="EF25" s="19">
        <f t="shared" si="41"/>
        <v>40.378999999999991</v>
      </c>
      <c r="EG25" s="19">
        <f t="shared" si="41"/>
        <v>40.11099999999999</v>
      </c>
      <c r="EH25" s="19">
        <f t="shared" si="41"/>
        <v>39.760999999999996</v>
      </c>
      <c r="EI25" s="19">
        <f t="shared" si="41"/>
        <v>40.092999999999989</v>
      </c>
      <c r="EJ25" s="19">
        <f t="shared" si="41"/>
        <v>39.870000000000005</v>
      </c>
      <c r="EK25" s="19">
        <f t="shared" si="41"/>
        <v>39.144999999999982</v>
      </c>
      <c r="EL25" s="19">
        <f t="shared" si="41"/>
        <v>40.074000000000012</v>
      </c>
      <c r="EM25" s="19">
        <f t="shared" si="41"/>
        <v>38.335000000000008</v>
      </c>
      <c r="EN25" s="19">
        <f t="shared" si="41"/>
        <v>38.487000000000023</v>
      </c>
      <c r="EO25" s="19">
        <f t="shared" si="41"/>
        <v>36.008999999999986</v>
      </c>
      <c r="EP25" s="19">
        <f t="shared" si="41"/>
        <v>37.01400000000001</v>
      </c>
      <c r="EQ25" s="19">
        <f t="shared" si="41"/>
        <v>36.816000000000031</v>
      </c>
      <c r="ER25" s="19">
        <f t="shared" si="41"/>
        <v>36.426999999999992</v>
      </c>
      <c r="ES25" s="19">
        <f t="shared" si="41"/>
        <v>34.470000000000027</v>
      </c>
      <c r="ET25" s="19">
        <f t="shared" si="41"/>
        <v>34.378999999999991</v>
      </c>
      <c r="EU25" s="19">
        <f t="shared" si="41"/>
        <v>33.783999999999992</v>
      </c>
      <c r="EV25" s="19">
        <f t="shared" si="41"/>
        <v>36.15100000000001</v>
      </c>
      <c r="EW25" s="19">
        <f t="shared" si="41"/>
        <v>35.570000000000022</v>
      </c>
      <c r="EX25" s="19">
        <f t="shared" si="41"/>
        <v>35.071000000000026</v>
      </c>
      <c r="EY25" s="19">
        <f t="shared" si="41"/>
        <v>35.188999999999993</v>
      </c>
      <c r="EZ25" s="19">
        <f t="shared" si="41"/>
        <v>36.267000000000024</v>
      </c>
      <c r="FA25" s="19">
        <f t="shared" si="41"/>
        <v>36.662000000000006</v>
      </c>
      <c r="FB25" s="19">
        <f t="shared" si="41"/>
        <v>35.451000000000022</v>
      </c>
      <c r="FC25" s="19">
        <f t="shared" si="41"/>
        <v>33.100999999999999</v>
      </c>
      <c r="FD25" s="19">
        <f t="shared" si="41"/>
        <v>32.236999999999966</v>
      </c>
      <c r="FE25" s="19">
        <f t="shared" si="41"/>
        <v>32.716000000000008</v>
      </c>
      <c r="FF25" s="19">
        <f t="shared" si="41"/>
        <v>34.033000000000015</v>
      </c>
      <c r="FG25" s="19">
        <f t="shared" si="41"/>
        <v>34.51400000000001</v>
      </c>
      <c r="FH25" s="19">
        <f t="shared" si="41"/>
        <v>34.571000000000026</v>
      </c>
      <c r="FI25" s="19">
        <f t="shared" si="41"/>
        <v>34.674000000000035</v>
      </c>
      <c r="FJ25" s="19">
        <f t="shared" si="41"/>
        <v>33.53000000000003</v>
      </c>
      <c r="FK25" s="19">
        <f t="shared" ref="FK25:GO25" si="42">FK$6-FK9</f>
        <v>32.300999999999988</v>
      </c>
      <c r="FL25" s="19">
        <f t="shared" si="42"/>
        <v>33.528999999999996</v>
      </c>
      <c r="FM25" s="19">
        <f t="shared" si="42"/>
        <v>37.534000000000049</v>
      </c>
      <c r="FN25" s="19">
        <f t="shared" si="42"/>
        <v>36.836000000000013</v>
      </c>
      <c r="FO25" s="19">
        <f t="shared" si="42"/>
        <v>35.20999999999998</v>
      </c>
      <c r="FP25" s="19">
        <f t="shared" si="42"/>
        <v>34.992999999999995</v>
      </c>
      <c r="FQ25" s="19">
        <f t="shared" si="42"/>
        <v>38.444999999999993</v>
      </c>
      <c r="FR25" s="19">
        <f t="shared" si="42"/>
        <v>37.158999999999992</v>
      </c>
      <c r="FS25" s="19">
        <f t="shared" si="42"/>
        <v>37.438999999999965</v>
      </c>
      <c r="FT25" s="19">
        <f t="shared" si="42"/>
        <v>37.170999999999992</v>
      </c>
      <c r="FU25" s="19">
        <f t="shared" si="42"/>
        <v>38.910000000000025</v>
      </c>
      <c r="FV25" s="19">
        <f t="shared" si="42"/>
        <v>38.238</v>
      </c>
      <c r="FW25" s="19">
        <f t="shared" si="42"/>
        <v>39.135999999999967</v>
      </c>
      <c r="FX25" s="19">
        <f t="shared" si="42"/>
        <v>40.254999999999995</v>
      </c>
      <c r="FY25" s="19">
        <f t="shared" si="42"/>
        <v>39.05600000000004</v>
      </c>
      <c r="FZ25" s="19">
        <f t="shared" si="42"/>
        <v>36.629999999999995</v>
      </c>
      <c r="GA25" s="19">
        <f t="shared" si="42"/>
        <v>35.233000000000004</v>
      </c>
      <c r="GB25" s="19">
        <f t="shared" si="42"/>
        <v>32.339999999999975</v>
      </c>
      <c r="GC25" s="19">
        <f t="shared" si="42"/>
        <v>33.696000000000026</v>
      </c>
      <c r="GD25" s="19">
        <f t="shared" si="42"/>
        <v>30.872000000000014</v>
      </c>
      <c r="GE25" s="19">
        <f t="shared" si="42"/>
        <v>31.233000000000004</v>
      </c>
      <c r="GF25" s="19">
        <f t="shared" si="42"/>
        <v>30.661000000000001</v>
      </c>
      <c r="GG25" s="19">
        <f t="shared" si="42"/>
        <v>28.488999999999976</v>
      </c>
      <c r="GH25" s="19">
        <f t="shared" si="42"/>
        <v>28.947000000000003</v>
      </c>
      <c r="GI25" s="19">
        <f t="shared" si="42"/>
        <v>28.91500000000002</v>
      </c>
      <c r="GJ25" s="19">
        <f t="shared" si="42"/>
        <v>29.91799999999995</v>
      </c>
      <c r="GK25" s="19">
        <f t="shared" si="42"/>
        <v>31.922000000000025</v>
      </c>
      <c r="GL25" s="19">
        <f t="shared" si="42"/>
        <v>30.988999999999976</v>
      </c>
      <c r="GM25" s="19">
        <f t="shared" si="42"/>
        <v>27.851000000000056</v>
      </c>
      <c r="GN25" s="19">
        <f t="shared" si="42"/>
        <v>24.891999999999996</v>
      </c>
      <c r="GO25" s="19">
        <f t="shared" si="42"/>
        <v>25.708999999999946</v>
      </c>
      <c r="GP25" s="19">
        <f t="shared" ref="GP25:HE30" si="43">GP$6-GP9</f>
        <v>23.70999999999998</v>
      </c>
      <c r="GQ25" s="19">
        <f t="shared" ref="GQ25:HV25" si="44">GQ$6-GQ9</f>
        <v>23.012</v>
      </c>
      <c r="GR25" s="19">
        <f t="shared" si="44"/>
        <v>23.317000000000007</v>
      </c>
      <c r="GS25" s="19">
        <f t="shared" si="44"/>
        <v>21.94399999999996</v>
      </c>
      <c r="GT25" s="19">
        <f t="shared" si="44"/>
        <v>21.01400000000001</v>
      </c>
      <c r="GU25" s="19">
        <f t="shared" si="44"/>
        <v>19.149999999999977</v>
      </c>
      <c r="GV25" s="19">
        <f t="shared" si="44"/>
        <v>15.970000000000027</v>
      </c>
      <c r="GW25" s="19">
        <f t="shared" si="44"/>
        <v>13.685999999999979</v>
      </c>
      <c r="GX25" s="19">
        <f t="shared" si="44"/>
        <v>13.491000000000042</v>
      </c>
      <c r="GY25" s="19">
        <f t="shared" si="44"/>
        <v>11.015000000000043</v>
      </c>
      <c r="GZ25" s="19">
        <f t="shared" si="44"/>
        <v>10.767999999999972</v>
      </c>
      <c r="HA25" s="19">
        <f t="shared" si="44"/>
        <v>8.6200000000000045</v>
      </c>
      <c r="HB25" s="19">
        <f t="shared" si="44"/>
        <v>9.0060000000000286</v>
      </c>
      <c r="HC25" s="19">
        <f t="shared" si="44"/>
        <v>-1.5849999999999795</v>
      </c>
      <c r="HD25" s="19">
        <f t="shared" si="44"/>
        <v>-2.0809999999999604</v>
      </c>
      <c r="HE25" s="19">
        <f t="shared" si="44"/>
        <v>0.25</v>
      </c>
      <c r="HF25" s="19">
        <f t="shared" si="44"/>
        <v>1.8620000000000232</v>
      </c>
      <c r="HG25" s="19">
        <f t="shared" si="44"/>
        <v>0.17200000000002547</v>
      </c>
      <c r="HH25" s="19">
        <f t="shared" si="44"/>
        <v>0.46399999999999864</v>
      </c>
      <c r="HI25" s="19">
        <f t="shared" si="44"/>
        <v>1.6550000000000296</v>
      </c>
      <c r="HJ25" s="19">
        <f t="shared" si="44"/>
        <v>-1.1200000000000045</v>
      </c>
      <c r="HK25" s="19">
        <f t="shared" si="44"/>
        <v>-0.19700000000000273</v>
      </c>
      <c r="HL25" s="19">
        <f t="shared" si="44"/>
        <v>-1.1879999999999882</v>
      </c>
      <c r="HM25" s="19">
        <f t="shared" si="44"/>
        <v>0.53700000000003456</v>
      </c>
      <c r="HN25" s="19">
        <f t="shared" si="44"/>
        <v>-1.0029999999999859</v>
      </c>
      <c r="HO25" s="19">
        <f t="shared" si="44"/>
        <v>-1.4010000000000105</v>
      </c>
      <c r="HP25" s="19">
        <f t="shared" si="44"/>
        <v>-2.0670000000000073</v>
      </c>
      <c r="HQ25" s="19">
        <f t="shared" si="44"/>
        <v>-0.19999999999998863</v>
      </c>
      <c r="HR25" s="19">
        <f t="shared" si="44"/>
        <v>3.6279999999999859</v>
      </c>
      <c r="HS25" s="19">
        <f t="shared" si="44"/>
        <v>2.6529999999999632</v>
      </c>
      <c r="HT25" s="19">
        <f t="shared" si="44"/>
        <v>1.2740000000000009</v>
      </c>
      <c r="HU25" s="19">
        <f t="shared" si="44"/>
        <v>3.6569999999999823</v>
      </c>
      <c r="HV25" s="19">
        <f t="shared" si="44"/>
        <v>2.7040000000000077</v>
      </c>
      <c r="HW25" s="19">
        <f t="shared" ref="HW25:JA25" si="45">HW$6-HW9</f>
        <v>5.7870000000000346</v>
      </c>
      <c r="HX25" s="19">
        <f t="shared" si="45"/>
        <v>4.4780000000000086</v>
      </c>
      <c r="HY25" s="19">
        <f t="shared" si="45"/>
        <v>8.047999999999945</v>
      </c>
      <c r="HZ25" s="19">
        <f t="shared" si="45"/>
        <v>12.994000000000028</v>
      </c>
      <c r="IA25" s="19">
        <f t="shared" si="45"/>
        <v>14.871000000000038</v>
      </c>
      <c r="IB25" s="19">
        <f t="shared" si="45"/>
        <v>17.411999999999978</v>
      </c>
      <c r="IC25" s="19">
        <f t="shared" si="45"/>
        <v>19.553999999999974</v>
      </c>
      <c r="ID25" s="19">
        <f t="shared" si="45"/>
        <v>19.947000000000003</v>
      </c>
      <c r="IE25" s="19">
        <f t="shared" si="45"/>
        <v>21.819999999999993</v>
      </c>
      <c r="IF25" s="19">
        <f t="shared" si="45"/>
        <v>23.539000000000044</v>
      </c>
      <c r="IG25" s="19">
        <f t="shared" si="45"/>
        <v>24.314999999999998</v>
      </c>
      <c r="IH25" s="19">
        <f t="shared" si="45"/>
        <v>25.338000000000022</v>
      </c>
      <c r="II25" s="19">
        <f t="shared" si="45"/>
        <v>29.77600000000001</v>
      </c>
      <c r="IJ25" s="19">
        <f t="shared" si="45"/>
        <v>32.105999999999995</v>
      </c>
      <c r="IK25" s="19">
        <f t="shared" si="45"/>
        <v>33.072999999999979</v>
      </c>
      <c r="IL25" s="19">
        <f t="shared" si="45"/>
        <v>26.425999999999988</v>
      </c>
      <c r="IM25" s="19">
        <f t="shared" si="45"/>
        <v>23.20599999999996</v>
      </c>
      <c r="IN25" s="19">
        <f t="shared" si="45"/>
        <v>23.456000000000017</v>
      </c>
      <c r="IO25" s="19">
        <f t="shared" si="45"/>
        <v>23.149999999999977</v>
      </c>
      <c r="IP25" s="19">
        <f t="shared" si="45"/>
        <v>25.978000000000009</v>
      </c>
      <c r="IQ25" s="19">
        <f t="shared" si="45"/>
        <v>28.262999999999977</v>
      </c>
      <c r="IR25" s="19">
        <f t="shared" si="45"/>
        <v>29.26600000000002</v>
      </c>
      <c r="IS25" s="19">
        <f t="shared" si="45"/>
        <v>28.25200000000001</v>
      </c>
      <c r="IT25" s="19">
        <f t="shared" si="45"/>
        <v>26.80699999999996</v>
      </c>
      <c r="IU25" s="19">
        <f t="shared" si="45"/>
        <v>30.461000000000013</v>
      </c>
      <c r="IV25" s="19">
        <f t="shared" si="45"/>
        <v>30.061000000000035</v>
      </c>
      <c r="IW25" s="19">
        <f t="shared" si="45"/>
        <v>31.574000000000012</v>
      </c>
      <c r="IX25" s="19">
        <f t="shared" si="45"/>
        <v>38.406999999999982</v>
      </c>
      <c r="IY25" s="19">
        <f t="shared" si="45"/>
        <v>46.706999999999994</v>
      </c>
      <c r="IZ25" s="19">
        <f t="shared" si="45"/>
        <v>50.411000000000001</v>
      </c>
      <c r="JA25" s="19">
        <f t="shared" si="45"/>
        <v>45.521000000000015</v>
      </c>
      <c r="JB25" s="19">
        <f t="shared" ref="JB25:JQ30" si="46">JB$6-JB9</f>
        <v>41.109999999999957</v>
      </c>
      <c r="JC25" s="19">
        <f t="shared" ref="JC25:KH25" si="47">JC$6-JC9</f>
        <v>38.584000000000003</v>
      </c>
      <c r="JD25" s="19">
        <f t="shared" si="47"/>
        <v>38.140999999999963</v>
      </c>
      <c r="JE25" s="19">
        <f t="shared" si="47"/>
        <v>39.666999999999973</v>
      </c>
      <c r="JF25" s="19">
        <f t="shared" si="47"/>
        <v>41.660000000000025</v>
      </c>
      <c r="JG25" s="19">
        <f t="shared" si="47"/>
        <v>43.783000000000015</v>
      </c>
      <c r="JH25" s="19">
        <f t="shared" si="47"/>
        <v>41.600999999999999</v>
      </c>
      <c r="JI25" s="19">
        <f t="shared" si="47"/>
        <v>38.809000000000026</v>
      </c>
      <c r="JJ25" s="19">
        <f t="shared" si="47"/>
        <v>36.56899999999996</v>
      </c>
      <c r="JK25" s="19">
        <f t="shared" si="47"/>
        <v>33.521999999999991</v>
      </c>
      <c r="JL25" s="19">
        <f t="shared" si="47"/>
        <v>30.617000000000019</v>
      </c>
      <c r="JM25" s="19">
        <f t="shared" si="47"/>
        <v>29.74799999999999</v>
      </c>
      <c r="JN25" s="19">
        <f t="shared" si="47"/>
        <v>30.49799999999999</v>
      </c>
      <c r="JO25" s="19">
        <f t="shared" si="47"/>
        <v>31.842999999999961</v>
      </c>
      <c r="JP25" s="19">
        <f t="shared" si="47"/>
        <v>31.492000000000019</v>
      </c>
      <c r="JQ25" s="19">
        <f t="shared" si="47"/>
        <v>32.47399999999999</v>
      </c>
      <c r="JR25" s="19">
        <f t="shared" si="47"/>
        <v>30.275000000000034</v>
      </c>
      <c r="JS25" s="19">
        <f t="shared" si="47"/>
        <v>29.34899999999999</v>
      </c>
      <c r="JT25" s="19">
        <f t="shared" si="47"/>
        <v>29.86099999999999</v>
      </c>
      <c r="JU25" s="19">
        <f t="shared" si="47"/>
        <v>30.248000000000047</v>
      </c>
      <c r="JV25" s="19">
        <f t="shared" si="47"/>
        <v>30.220000000000027</v>
      </c>
      <c r="JW25" s="19">
        <f t="shared" si="47"/>
        <v>26.309000000000026</v>
      </c>
      <c r="JX25" s="19">
        <f t="shared" si="47"/>
        <v>25.468000000000018</v>
      </c>
      <c r="JY25" s="19">
        <f t="shared" si="47"/>
        <v>26.547000000000025</v>
      </c>
      <c r="JZ25" s="19">
        <f t="shared" si="47"/>
        <v>25.776999999999987</v>
      </c>
      <c r="KA25" s="19">
        <f t="shared" si="47"/>
        <v>25.586000000000013</v>
      </c>
      <c r="KB25" s="19">
        <f t="shared" si="47"/>
        <v>23.543000000000006</v>
      </c>
      <c r="KC25" s="19">
        <f t="shared" si="47"/>
        <v>22.040999999999997</v>
      </c>
      <c r="KD25" s="19">
        <f t="shared" si="47"/>
        <v>22.312999999999988</v>
      </c>
      <c r="KE25" s="19">
        <f t="shared" si="47"/>
        <v>23.337999999999965</v>
      </c>
      <c r="KF25" s="19">
        <f t="shared" si="47"/>
        <v>25.233000000000004</v>
      </c>
      <c r="KG25" s="19">
        <f t="shared" si="47"/>
        <v>23.896999999999991</v>
      </c>
      <c r="KH25" s="19">
        <f t="shared" si="47"/>
        <v>22.824000000000012</v>
      </c>
      <c r="KI25" s="19">
        <f t="shared" ref="KI25:LM25" si="48">KI$6-KI9</f>
        <v>23.033000000000015</v>
      </c>
      <c r="KJ25" s="19">
        <f t="shared" si="48"/>
        <v>20.717000000000041</v>
      </c>
      <c r="KK25" s="19">
        <f t="shared" si="48"/>
        <v>15.519999999999982</v>
      </c>
      <c r="KL25" s="19">
        <f t="shared" si="48"/>
        <v>15.608000000000004</v>
      </c>
      <c r="KM25" s="19">
        <f t="shared" si="48"/>
        <v>13.585999999999956</v>
      </c>
      <c r="KN25" s="19">
        <f t="shared" si="48"/>
        <v>10.762</v>
      </c>
      <c r="KO25" s="19">
        <f t="shared" si="48"/>
        <v>8.5219999999999914</v>
      </c>
      <c r="KP25" s="19">
        <f t="shared" si="48"/>
        <v>11.870000000000005</v>
      </c>
      <c r="KQ25" s="19">
        <f t="shared" si="48"/>
        <v>11.750999999999976</v>
      </c>
      <c r="KR25" s="19">
        <f t="shared" si="48"/>
        <v>11.009000000000015</v>
      </c>
      <c r="KS25" s="19">
        <f t="shared" si="48"/>
        <v>11.559000000000026</v>
      </c>
      <c r="KT25" s="19">
        <f t="shared" si="48"/>
        <v>8.5480000000000018</v>
      </c>
      <c r="KU25" s="19">
        <f t="shared" si="48"/>
        <v>8.0310000000000059</v>
      </c>
      <c r="KV25" s="19">
        <f t="shared" si="48"/>
        <v>7.6779999999999973</v>
      </c>
      <c r="KW25" s="19">
        <f t="shared" si="48"/>
        <v>7.8089999999999691</v>
      </c>
      <c r="KX25" s="19">
        <f t="shared" si="48"/>
        <v>5.2629999999999768</v>
      </c>
      <c r="KY25" s="19">
        <f t="shared" si="48"/>
        <v>4.02800000000002</v>
      </c>
      <c r="KZ25" s="19">
        <f t="shared" si="48"/>
        <v>4.42999999999995</v>
      </c>
      <c r="LA25" s="19">
        <f t="shared" si="48"/>
        <v>4.02800000000002</v>
      </c>
      <c r="LB25" s="19">
        <f t="shared" si="48"/>
        <v>2.1779999999999973</v>
      </c>
      <c r="LC25" s="19">
        <f t="shared" si="48"/>
        <v>1.6549999999999727</v>
      </c>
      <c r="LD25" s="19">
        <f t="shared" si="48"/>
        <v>0.24099999999998545</v>
      </c>
      <c r="LE25" s="19">
        <f t="shared" si="48"/>
        <v>-0.54200000000003001</v>
      </c>
      <c r="LF25" s="19">
        <f t="shared" si="48"/>
        <v>-3.3020000000000209</v>
      </c>
      <c r="LG25" s="19">
        <f t="shared" si="48"/>
        <v>-3.8269999999999982</v>
      </c>
      <c r="LH25" s="19">
        <f t="shared" si="48"/>
        <v>-4.7830000000000155</v>
      </c>
      <c r="LI25" s="19">
        <f t="shared" si="48"/>
        <v>-6.2239999999999895</v>
      </c>
      <c r="LJ25" s="19">
        <f t="shared" si="48"/>
        <v>-6.3810000000000286</v>
      </c>
      <c r="LK25" s="19">
        <f t="shared" si="48"/>
        <v>-9.3299999999999841</v>
      </c>
      <c r="LL25" s="19">
        <f t="shared" si="48"/>
        <v>-10.710999999999956</v>
      </c>
      <c r="LM25" s="19">
        <f t="shared" si="48"/>
        <v>-10.816000000000031</v>
      </c>
      <c r="LN25" s="19">
        <f t="shared" ref="LN25:MC30" si="49">LN$6-LN9</f>
        <v>-7.5949999999999704</v>
      </c>
      <c r="LO25" s="19">
        <f t="shared" ref="LO25:MT25" si="50">LO$6-LO9</f>
        <v>-7.7690000000000055</v>
      </c>
      <c r="LP25" s="19">
        <f t="shared" si="50"/>
        <v>-6.1290000000000191</v>
      </c>
      <c r="LQ25" s="19">
        <f t="shared" si="50"/>
        <v>-8.7970000000000255</v>
      </c>
      <c r="LR25" s="19">
        <f t="shared" si="50"/>
        <v>-13.713000000000022</v>
      </c>
      <c r="LS25" s="19">
        <f t="shared" si="50"/>
        <v>-13.120000000000005</v>
      </c>
      <c r="LT25" s="19">
        <f t="shared" si="50"/>
        <v>-16.668999999999983</v>
      </c>
      <c r="LU25" s="19">
        <f t="shared" si="50"/>
        <v>-12.593999999999994</v>
      </c>
      <c r="LV25" s="19">
        <f t="shared" si="50"/>
        <v>-10.25200000000001</v>
      </c>
      <c r="LW25" s="19">
        <f t="shared" si="50"/>
        <v>-9.0579999999999927</v>
      </c>
      <c r="LX25" s="19">
        <f t="shared" si="50"/>
        <v>-11.041999999999973</v>
      </c>
      <c r="LY25" s="19">
        <f t="shared" si="50"/>
        <v>-9.2309999999999945</v>
      </c>
      <c r="LZ25" s="19">
        <f t="shared" si="50"/>
        <v>-12.067000000000007</v>
      </c>
      <c r="MA25" s="19">
        <f t="shared" si="50"/>
        <v>-17.704000000000008</v>
      </c>
      <c r="MB25" s="19">
        <f t="shared" si="50"/>
        <v>-21.435000000000002</v>
      </c>
      <c r="MC25" s="19">
        <f t="shared" si="50"/>
        <v>-24.269000000000005</v>
      </c>
      <c r="MD25" s="19">
        <f t="shared" si="50"/>
        <v>-24.634000000000015</v>
      </c>
      <c r="ME25" s="19">
        <f t="shared" si="50"/>
        <v>-22.731999999999971</v>
      </c>
      <c r="MF25" s="19">
        <f t="shared" si="50"/>
        <v>-21.622000000000014</v>
      </c>
      <c r="MG25" s="19">
        <f t="shared" si="50"/>
        <v>-21.249000000000024</v>
      </c>
      <c r="MH25" s="19">
        <f t="shared" si="50"/>
        <v>-20.678999999999974</v>
      </c>
      <c r="MI25" s="19">
        <f t="shared" si="50"/>
        <v>-17.834000000000003</v>
      </c>
      <c r="MJ25" s="19">
        <f t="shared" si="50"/>
        <v>-14.48399999999998</v>
      </c>
      <c r="MK25" s="19">
        <f t="shared" si="50"/>
        <v>-17.373000000000047</v>
      </c>
      <c r="ML25" s="19">
        <f t="shared" si="50"/>
        <v>-18.55600000000004</v>
      </c>
      <c r="MM25" s="19">
        <f t="shared" si="50"/>
        <v>-23.353000000000009</v>
      </c>
      <c r="MN25" s="19">
        <f t="shared" si="50"/>
        <v>-24.501999999999953</v>
      </c>
      <c r="MO25" s="19">
        <f t="shared" si="50"/>
        <v>-25.004999999999995</v>
      </c>
      <c r="MP25" s="19">
        <f t="shared" si="50"/>
        <v>-24.965999999999951</v>
      </c>
      <c r="MQ25" s="19">
        <f t="shared" si="50"/>
        <v>-26.247000000000014</v>
      </c>
      <c r="MR25" s="19">
        <f t="shared" si="50"/>
        <v>-25.322999999999979</v>
      </c>
      <c r="MS25" s="19">
        <f t="shared" si="50"/>
        <v>-25.09699999999998</v>
      </c>
      <c r="MT25" s="19">
        <f t="shared" si="50"/>
        <v>-26.825999999999965</v>
      </c>
      <c r="MU25" s="19">
        <f t="shared" ref="MU25:NY25" si="51">MU$6-MU9</f>
        <v>-29.217000000000041</v>
      </c>
      <c r="MV25" s="19">
        <f t="shared" si="51"/>
        <v>-30</v>
      </c>
      <c r="MW25" s="19">
        <f t="shared" si="51"/>
        <v>-29.824000000000012</v>
      </c>
      <c r="MX25" s="19">
        <f t="shared" si="51"/>
        <v>-26.319999999999993</v>
      </c>
      <c r="MY25" s="19">
        <f t="shared" si="51"/>
        <v>-22.312999999999988</v>
      </c>
      <c r="MZ25" s="19">
        <f t="shared" si="51"/>
        <v>-22.137</v>
      </c>
      <c r="NA25" s="19">
        <f t="shared" si="51"/>
        <v>-25.180000000000007</v>
      </c>
      <c r="NB25" s="19">
        <f t="shared" si="51"/>
        <v>-27.543000000000006</v>
      </c>
      <c r="NC25" s="19">
        <f t="shared" si="51"/>
        <v>-26.27800000000002</v>
      </c>
      <c r="ND25" s="19">
        <f t="shared" si="51"/>
        <v>-29.434000000000026</v>
      </c>
      <c r="NE25" s="19">
        <f t="shared" si="51"/>
        <v>-27.532999999999959</v>
      </c>
      <c r="NF25" s="19">
        <f t="shared" si="51"/>
        <v>-22.305000000000007</v>
      </c>
      <c r="NG25" s="19">
        <f t="shared" si="51"/>
        <v>-20.067000000000007</v>
      </c>
      <c r="NH25" s="19">
        <f t="shared" si="51"/>
        <v>-23.605999999999995</v>
      </c>
      <c r="NI25" s="19">
        <f t="shared" si="51"/>
        <v>-22.750999999999976</v>
      </c>
      <c r="NJ25" s="19">
        <f t="shared" si="51"/>
        <v>-22.032999999999959</v>
      </c>
      <c r="NK25" s="19">
        <f t="shared" si="51"/>
        <v>-21.951999999999998</v>
      </c>
      <c r="NL25" s="19">
        <f t="shared" si="51"/>
        <v>-23.114999999999952</v>
      </c>
      <c r="NM25" s="19">
        <f t="shared" si="51"/>
        <v>-26.757000000000005</v>
      </c>
      <c r="NN25" s="19">
        <f t="shared" si="51"/>
        <v>-26.218999999999994</v>
      </c>
      <c r="NO25" s="19">
        <f t="shared" si="51"/>
        <v>-28.954999999999984</v>
      </c>
      <c r="NP25" s="19">
        <f t="shared" si="51"/>
        <v>-29.021999999999991</v>
      </c>
      <c r="NQ25" s="19">
        <f t="shared" si="51"/>
        <v>-27.978999999999985</v>
      </c>
      <c r="NR25" s="19">
        <f t="shared" si="51"/>
        <v>-28.789999999999964</v>
      </c>
      <c r="NS25" s="19">
        <f t="shared" si="51"/>
        <v>-27.394999999999982</v>
      </c>
      <c r="NT25" s="19">
        <f t="shared" si="51"/>
        <v>-29.97199999999998</v>
      </c>
      <c r="NU25" s="19">
        <f t="shared" si="51"/>
        <v>-30.503000000000043</v>
      </c>
      <c r="NV25" s="19">
        <f t="shared" si="51"/>
        <v>-31.663000000000011</v>
      </c>
      <c r="NW25" s="19">
        <f t="shared" si="51"/>
        <v>-32.571000000000026</v>
      </c>
      <c r="NX25" s="19">
        <f t="shared" si="51"/>
        <v>-29.132999999999981</v>
      </c>
      <c r="NY25" s="19">
        <f t="shared" si="51"/>
        <v>-28.882999999999981</v>
      </c>
      <c r="NZ25" s="19">
        <f t="shared" ref="NZ25:OO30" si="52">NZ$6-NZ9</f>
        <v>-27.190999999999974</v>
      </c>
      <c r="OA25" s="19">
        <f t="shared" ref="OA25:PF25" si="53">OA$6-OA9</f>
        <v>-28.302999999999997</v>
      </c>
      <c r="OB25" s="19">
        <f t="shared" si="53"/>
        <v>-28.433999999999969</v>
      </c>
      <c r="OC25" s="19">
        <f t="shared" si="53"/>
        <v>-29.033000000000015</v>
      </c>
      <c r="OD25" s="19">
        <f t="shared" si="53"/>
        <v>-27.434000000000026</v>
      </c>
      <c r="OE25" s="19">
        <f t="shared" si="53"/>
        <v>-28.282999999999959</v>
      </c>
      <c r="OF25" s="19">
        <f t="shared" si="53"/>
        <v>-29.156000000000006</v>
      </c>
      <c r="OG25" s="19">
        <f t="shared" si="53"/>
        <v>-29.425000000000011</v>
      </c>
      <c r="OH25" s="19">
        <f t="shared" si="53"/>
        <v>-29.069000000000017</v>
      </c>
      <c r="OI25" s="19">
        <f t="shared" si="53"/>
        <v>-30.646999999999991</v>
      </c>
      <c r="OJ25" s="19">
        <f t="shared" si="53"/>
        <v>-30.913000000000011</v>
      </c>
      <c r="OK25" s="19">
        <f t="shared" si="53"/>
        <v>-38.201000000000022</v>
      </c>
      <c r="OL25" s="19">
        <f t="shared" si="53"/>
        <v>-38.24799999999999</v>
      </c>
      <c r="OM25" s="19">
        <f t="shared" si="53"/>
        <v>-38.60899999999998</v>
      </c>
      <c r="ON25" s="19">
        <f t="shared" si="53"/>
        <v>-38.105000000000018</v>
      </c>
      <c r="OO25" s="19">
        <f t="shared" si="53"/>
        <v>-35.641999999999996</v>
      </c>
      <c r="OP25" s="19">
        <f t="shared" si="53"/>
        <v>-32.867999999999995</v>
      </c>
      <c r="OQ25" s="19">
        <f t="shared" si="53"/>
        <v>-27.825999999999965</v>
      </c>
      <c r="OR25" s="19">
        <f t="shared" si="53"/>
        <v>-27.881000000000029</v>
      </c>
      <c r="OS25" s="19">
        <f t="shared" si="53"/>
        <v>-29.081999999999994</v>
      </c>
      <c r="OT25" s="19">
        <f t="shared" si="53"/>
        <v>-29.658999999999992</v>
      </c>
      <c r="OU25" s="19">
        <f t="shared" si="53"/>
        <v>-30.913000000000011</v>
      </c>
      <c r="OV25" s="19">
        <f t="shared" si="53"/>
        <v>-31.599999999999966</v>
      </c>
      <c r="OW25" s="19">
        <f t="shared" si="53"/>
        <v>-34.472999999999956</v>
      </c>
      <c r="OX25" s="19">
        <f t="shared" si="53"/>
        <v>-35.963999999999999</v>
      </c>
      <c r="OY25" s="19">
        <f t="shared" si="53"/>
        <v>-38.283999999999992</v>
      </c>
      <c r="OZ25" s="19">
        <f t="shared" si="53"/>
        <v>-44.677000000000021</v>
      </c>
      <c r="PA25" s="19">
        <f t="shared" si="53"/>
        <v>-39.370999999999981</v>
      </c>
      <c r="PB25" s="19">
        <f t="shared" si="53"/>
        <v>-39.613</v>
      </c>
      <c r="PC25" s="19">
        <f t="shared" si="53"/>
        <v>-38.365000000000009</v>
      </c>
      <c r="PD25" s="19">
        <f t="shared" si="53"/>
        <v>-37.502999999999986</v>
      </c>
      <c r="PE25" s="19">
        <f t="shared" si="53"/>
        <v>-35.960999999999956</v>
      </c>
      <c r="PF25" s="19">
        <f t="shared" si="53"/>
        <v>-31.177000000000021</v>
      </c>
      <c r="PG25" s="19">
        <f t="shared" ref="PG25:QK25" si="54">PG$6-PG9</f>
        <v>-26.22199999999998</v>
      </c>
      <c r="PH25" s="19">
        <f t="shared" si="54"/>
        <v>-24.293000000000006</v>
      </c>
      <c r="PI25" s="19">
        <f t="shared" si="54"/>
        <v>-26.940999999999974</v>
      </c>
      <c r="PJ25" s="19">
        <f t="shared" si="54"/>
        <v>-27.890999999999963</v>
      </c>
      <c r="PK25" s="19">
        <f t="shared" si="54"/>
        <v>-27.824999999999989</v>
      </c>
      <c r="PL25" s="19">
        <f t="shared" si="54"/>
        <v>-26.524000000000001</v>
      </c>
      <c r="PM25" s="19">
        <f t="shared" si="54"/>
        <v>-28.021999999999991</v>
      </c>
      <c r="PN25" s="19">
        <f t="shared" si="54"/>
        <v>-28.885999999999967</v>
      </c>
      <c r="PO25" s="19">
        <f t="shared" si="54"/>
        <v>-33.326000000000022</v>
      </c>
      <c r="PP25" s="19">
        <f t="shared" si="54"/>
        <v>-28.581999999999994</v>
      </c>
      <c r="PQ25" s="19">
        <f t="shared" si="54"/>
        <v>-25.531000000000006</v>
      </c>
      <c r="PR25" s="19">
        <f t="shared" si="54"/>
        <v>-25.314000000000021</v>
      </c>
      <c r="PS25" s="19">
        <f t="shared" si="54"/>
        <v>-25.710999999999956</v>
      </c>
      <c r="PT25" s="19">
        <f t="shared" si="54"/>
        <v>-21.236000000000047</v>
      </c>
      <c r="PU25" s="19">
        <f t="shared" si="54"/>
        <v>-19.949999999999989</v>
      </c>
      <c r="PV25" s="19">
        <f t="shared" si="54"/>
        <v>-19.780999999999949</v>
      </c>
      <c r="PW25" s="19">
        <f t="shared" si="54"/>
        <v>-20.244999999999948</v>
      </c>
      <c r="PX25" s="19">
        <f t="shared" si="54"/>
        <v>-19.317999999999984</v>
      </c>
      <c r="PY25" s="19">
        <f t="shared" si="54"/>
        <v>-18.814000000000021</v>
      </c>
      <c r="PZ25" s="19">
        <f t="shared" si="54"/>
        <v>-15.134000000000015</v>
      </c>
      <c r="QA25" s="19">
        <f t="shared" si="54"/>
        <v>-14.697000000000003</v>
      </c>
      <c r="QB25" s="19">
        <f t="shared" si="54"/>
        <v>-13.100999999999999</v>
      </c>
      <c r="QC25" s="19">
        <f t="shared" si="54"/>
        <v>-10.218999999999994</v>
      </c>
      <c r="QD25" s="19">
        <f t="shared" si="54"/>
        <v>-10.053999999999974</v>
      </c>
      <c r="QE25" s="19">
        <f t="shared" si="54"/>
        <v>-10.12700000000001</v>
      </c>
      <c r="QF25" s="19">
        <f t="shared" si="54"/>
        <v>-9.6539999999999964</v>
      </c>
      <c r="QG25" s="19">
        <f t="shared" si="54"/>
        <v>-8.242999999999995</v>
      </c>
      <c r="QH25" s="19">
        <f t="shared" si="54"/>
        <v>-7.8159999999999741</v>
      </c>
      <c r="QI25" s="19">
        <f t="shared" si="54"/>
        <v>-9.507000000000005</v>
      </c>
      <c r="QJ25" s="19">
        <f t="shared" si="54"/>
        <v>-8.6800000000000068</v>
      </c>
      <c r="QK25" s="19">
        <f t="shared" si="54"/>
        <v>-5.5229999999999677</v>
      </c>
      <c r="QL25" s="19">
        <f t="shared" ref="QL25:RA30" si="55">QL$6-QL9</f>
        <v>-5.5470000000000255</v>
      </c>
      <c r="QM25" s="19">
        <f t="shared" ref="QM25:RR25" si="56">QM$6-QM9</f>
        <v>-6.7690000000000055</v>
      </c>
      <c r="QN25" s="19">
        <f t="shared" si="56"/>
        <v>-9.021000000000015</v>
      </c>
      <c r="QO25" s="19">
        <f t="shared" si="56"/>
        <v>-0.53399999999999181</v>
      </c>
      <c r="QP25" s="19">
        <f t="shared" si="56"/>
        <v>-4.0769999999999982</v>
      </c>
      <c r="QQ25" s="19">
        <f t="shared" si="56"/>
        <v>-3.5159999999999627</v>
      </c>
      <c r="QR25" s="19">
        <f t="shared" si="56"/>
        <v>-5.4220000000000255</v>
      </c>
      <c r="QS25" s="19">
        <f t="shared" si="56"/>
        <v>-3.4479999999999791</v>
      </c>
      <c r="QT25" s="19">
        <f t="shared" si="56"/>
        <v>-2.8460000000000036</v>
      </c>
      <c r="QU25" s="19">
        <f t="shared" si="56"/>
        <v>-3.7330000000000041</v>
      </c>
      <c r="QV25" s="19">
        <f t="shared" si="56"/>
        <v>-6.0840000000000032</v>
      </c>
      <c r="QW25" s="19">
        <f t="shared" si="56"/>
        <v>-7.7019999999999982</v>
      </c>
      <c r="QX25" s="19">
        <f t="shared" si="56"/>
        <v>-9.0269999999999868</v>
      </c>
      <c r="QY25" s="19">
        <f t="shared" si="56"/>
        <v>-8.3519999999999754</v>
      </c>
      <c r="QZ25" s="19">
        <f t="shared" si="56"/>
        <v>-7.0910000000000082</v>
      </c>
      <c r="RA25" s="19">
        <f t="shared" si="56"/>
        <v>-5.2120000000000459</v>
      </c>
      <c r="RB25" s="19">
        <f t="shared" si="56"/>
        <v>-2.7669999999999959</v>
      </c>
      <c r="RC25" s="19">
        <f t="shared" si="56"/>
        <v>-1.9139999999999873</v>
      </c>
      <c r="RD25" s="19">
        <f t="shared" si="56"/>
        <v>-1.728999999999985</v>
      </c>
      <c r="RE25" s="19">
        <f t="shared" si="56"/>
        <v>-1.3709999999999809</v>
      </c>
      <c r="RF25" s="19">
        <f t="shared" si="56"/>
        <v>0.54800000000000182</v>
      </c>
      <c r="RG25" s="19">
        <f t="shared" si="56"/>
        <v>2.2880000000000109</v>
      </c>
      <c r="RH25" s="19">
        <f t="shared" si="56"/>
        <v>3.714999999999975</v>
      </c>
      <c r="RI25" s="19">
        <f t="shared" si="56"/>
        <v>4.7530000000000427</v>
      </c>
      <c r="RJ25" s="19">
        <f t="shared" si="56"/>
        <v>6.6779999999999973</v>
      </c>
      <c r="RK25" s="19">
        <f t="shared" si="56"/>
        <v>8.9620000000000459</v>
      </c>
      <c r="RL25" s="19">
        <f t="shared" si="56"/>
        <v>9.6270000000000095</v>
      </c>
      <c r="RM25" s="19">
        <f t="shared" si="56"/>
        <v>8.4189999999999827</v>
      </c>
      <c r="RN25" s="19">
        <f t="shared" si="56"/>
        <v>10.379999999999995</v>
      </c>
      <c r="RO25" s="19">
        <f t="shared" si="56"/>
        <v>12.76600000000002</v>
      </c>
      <c r="RP25" s="19">
        <f t="shared" si="56"/>
        <v>12.617999999999995</v>
      </c>
      <c r="RQ25" s="19">
        <f t="shared" si="56"/>
        <v>12.90300000000002</v>
      </c>
      <c r="RR25" s="19">
        <f t="shared" si="56"/>
        <v>14.50200000000001</v>
      </c>
      <c r="RS25" s="19">
        <f t="shared" ref="RS25:SQ25" si="57">RS$6-RS9</f>
        <v>17.740000000000009</v>
      </c>
      <c r="RT25" s="19">
        <f t="shared" si="57"/>
        <v>22.15500000000003</v>
      </c>
      <c r="RU25" s="19">
        <f t="shared" si="57"/>
        <v>20.589999999999975</v>
      </c>
      <c r="RV25" s="19">
        <f t="shared" si="57"/>
        <v>20.258999999999958</v>
      </c>
      <c r="RW25" s="19">
        <f t="shared" si="57"/>
        <v>20.807000000000016</v>
      </c>
      <c r="RX25" s="19">
        <f t="shared" si="57"/>
        <v>20.873999999999967</v>
      </c>
      <c r="RY25" s="19">
        <f t="shared" si="57"/>
        <v>20.278999999999996</v>
      </c>
      <c r="RZ25" s="19">
        <f t="shared" si="57"/>
        <v>22.387</v>
      </c>
      <c r="SA25" s="19">
        <f t="shared" si="57"/>
        <v>21.19300000000004</v>
      </c>
      <c r="SB25" s="19">
        <f t="shared" si="57"/>
        <v>20.461999999999989</v>
      </c>
      <c r="SC25" s="19">
        <f t="shared" si="57"/>
        <v>19.170999999999992</v>
      </c>
      <c r="SD25" s="19">
        <f t="shared" si="57"/>
        <v>18.817000000000007</v>
      </c>
      <c r="SE25" s="19">
        <f t="shared" si="57"/>
        <v>17.564000000000021</v>
      </c>
      <c r="SF25" s="19">
        <f t="shared" si="57"/>
        <v>20.222999999999956</v>
      </c>
      <c r="SG25" s="19">
        <f t="shared" si="57"/>
        <v>20.283000000000015</v>
      </c>
      <c r="SH25" s="19">
        <f t="shared" si="57"/>
        <v>20.409000000000049</v>
      </c>
      <c r="SI25" s="19">
        <f t="shared" si="57"/>
        <v>20.824000000000012</v>
      </c>
      <c r="SJ25" s="19">
        <f t="shared" si="57"/>
        <v>21.953000000000031</v>
      </c>
      <c r="SK25" s="19">
        <f t="shared" si="57"/>
        <v>21.154999999999973</v>
      </c>
      <c r="SL25" s="19">
        <f t="shared" si="57"/>
        <v>21.889999999999986</v>
      </c>
      <c r="SM25" s="19">
        <f t="shared" si="57"/>
        <v>20.439999999999998</v>
      </c>
      <c r="SN25" s="19">
        <f t="shared" si="57"/>
        <v>20.363</v>
      </c>
      <c r="SO25" s="19">
        <f t="shared" si="57"/>
        <v>20.038000000000011</v>
      </c>
      <c r="SP25" s="19">
        <f t="shared" si="57"/>
        <v>20.851999999999975</v>
      </c>
      <c r="SQ25" s="19">
        <f t="shared" si="57"/>
        <v>18.451999999999998</v>
      </c>
    </row>
    <row r="26" spans="1:514" x14ac:dyDescent="0.25">
      <c r="A26" s="2">
        <f t="shared" si="25"/>
        <v>5</v>
      </c>
      <c r="B26" s="12" t="str">
        <f t="shared" ref="B26:B30" si="58">B10</f>
        <v>VW 3 3/8 PERP nc-24</v>
      </c>
      <c r="C26" s="12" t="str">
        <f t="shared" ref="C26:C29" si="59">$B$22&amp;"-"&amp;B26</f>
        <v>VW 3 1/2 PERP nc-30-VW 3 3/8 PERP nc-24</v>
      </c>
      <c r="F26" s="19">
        <f t="shared" ref="F26:BQ26" ca="1" si="60">F$6-F10</f>
        <v>7.4979999999999905</v>
      </c>
      <c r="G26" s="19">
        <f t="shared" si="60"/>
        <v>7.9950000000000045</v>
      </c>
      <c r="H26" s="19">
        <f t="shared" si="60"/>
        <v>5.3419999999999845</v>
      </c>
      <c r="I26" s="19">
        <f t="shared" si="60"/>
        <v>2.1809999999999832</v>
      </c>
      <c r="J26" s="19">
        <f t="shared" si="60"/>
        <v>-5.0079999999999814</v>
      </c>
      <c r="K26" s="19">
        <f t="shared" si="60"/>
        <v>-9.1909999999999741</v>
      </c>
      <c r="L26" s="19">
        <f t="shared" si="60"/>
        <v>-10.734999999999957</v>
      </c>
      <c r="M26" s="19">
        <f t="shared" si="60"/>
        <v>-12.893000000000029</v>
      </c>
      <c r="N26" s="19">
        <f t="shared" si="60"/>
        <v>-14.512</v>
      </c>
      <c r="O26" s="19">
        <f t="shared" si="60"/>
        <v>-10.894999999999982</v>
      </c>
      <c r="P26" s="19">
        <f t="shared" si="60"/>
        <v>-6.9490000000000123</v>
      </c>
      <c r="Q26" s="19">
        <f t="shared" si="60"/>
        <v>2.6220000000000141</v>
      </c>
      <c r="R26" s="19">
        <f t="shared" si="60"/>
        <v>12.584000000000003</v>
      </c>
      <c r="S26" s="19">
        <f t="shared" si="60"/>
        <v>9.1270000000000095</v>
      </c>
      <c r="T26" s="19">
        <f t="shared" si="60"/>
        <v>9.1610000000000014</v>
      </c>
      <c r="U26" s="19">
        <f t="shared" si="60"/>
        <v>4.63900000000001</v>
      </c>
      <c r="V26" s="19">
        <f t="shared" si="60"/>
        <v>17.522999999999968</v>
      </c>
      <c r="W26" s="19">
        <f t="shared" si="60"/>
        <v>27.149999999999977</v>
      </c>
      <c r="X26" s="19">
        <f t="shared" si="60"/>
        <v>37.611000000000047</v>
      </c>
      <c r="Y26" s="19">
        <f t="shared" si="60"/>
        <v>29.286000000000001</v>
      </c>
      <c r="Z26" s="19">
        <f t="shared" si="60"/>
        <v>2.6229999999999905</v>
      </c>
      <c r="AA26" s="19">
        <f t="shared" si="60"/>
        <v>-5.1150000000000091</v>
      </c>
      <c r="AB26" s="19">
        <f t="shared" si="60"/>
        <v>-14.057999999999993</v>
      </c>
      <c r="AC26" s="19">
        <f t="shared" si="60"/>
        <v>-18.657000000000039</v>
      </c>
      <c r="AD26" s="19">
        <f t="shared" si="60"/>
        <v>-14.84499999999997</v>
      </c>
      <c r="AE26" s="19">
        <f t="shared" si="60"/>
        <v>-7.9499999999999886</v>
      </c>
      <c r="AF26" s="19">
        <f t="shared" si="60"/>
        <v>-8.8480000000000132</v>
      </c>
      <c r="AG26" s="19">
        <f t="shared" si="60"/>
        <v>-15.788999999999987</v>
      </c>
      <c r="AH26" s="19">
        <f t="shared" si="60"/>
        <v>-30.286000000000001</v>
      </c>
      <c r="AI26" s="19">
        <f t="shared" si="60"/>
        <v>-26.338000000000022</v>
      </c>
      <c r="AJ26" s="19">
        <f t="shared" si="60"/>
        <v>-23.921999999999969</v>
      </c>
      <c r="AK26" s="19">
        <f t="shared" si="60"/>
        <v>-26.115999999999985</v>
      </c>
      <c r="AL26" s="19">
        <f t="shared" si="60"/>
        <v>-28.908999999999992</v>
      </c>
      <c r="AM26" s="19">
        <f t="shared" si="60"/>
        <v>-41.035000000000025</v>
      </c>
      <c r="AN26" s="19">
        <f t="shared" si="60"/>
        <v>-45.980999999999995</v>
      </c>
      <c r="AO26" s="19">
        <f t="shared" si="60"/>
        <v>-44.036000000000001</v>
      </c>
      <c r="AP26" s="19">
        <f t="shared" si="60"/>
        <v>-33.313999999999965</v>
      </c>
      <c r="AQ26" s="19">
        <f t="shared" si="60"/>
        <v>-34.866999999999962</v>
      </c>
      <c r="AR26" s="19">
        <f t="shared" si="60"/>
        <v>-36.775999999999954</v>
      </c>
      <c r="AS26" s="19">
        <f t="shared" si="60"/>
        <v>-44.968000000000018</v>
      </c>
      <c r="AT26" s="19">
        <f t="shared" si="60"/>
        <v>-40.687000000000012</v>
      </c>
      <c r="AU26" s="19">
        <f t="shared" si="60"/>
        <v>-41.300999999999988</v>
      </c>
      <c r="AV26" s="19">
        <f t="shared" si="60"/>
        <v>-45.461999999999989</v>
      </c>
      <c r="AW26" s="19">
        <f t="shared" si="60"/>
        <v>-47.06</v>
      </c>
      <c r="AX26" s="19">
        <f t="shared" si="60"/>
        <v>-23.144999999999982</v>
      </c>
      <c r="AY26" s="19">
        <f t="shared" si="60"/>
        <v>-19.317999999999984</v>
      </c>
      <c r="AZ26" s="19">
        <f t="shared" si="60"/>
        <v>-6.1870000000000118</v>
      </c>
      <c r="BA26" s="19">
        <f t="shared" si="60"/>
        <v>1.3580000000000041</v>
      </c>
      <c r="BB26" s="19">
        <f t="shared" si="60"/>
        <v>-3.8249999999999886</v>
      </c>
      <c r="BC26" s="19">
        <f t="shared" si="60"/>
        <v>-11.668000000000006</v>
      </c>
      <c r="BD26" s="19">
        <f t="shared" si="60"/>
        <v>-44.393000000000029</v>
      </c>
      <c r="BE26" s="19">
        <f t="shared" si="60"/>
        <v>-44.694999999999993</v>
      </c>
      <c r="BF26" s="19">
        <f t="shared" si="60"/>
        <v>-35.982000000000028</v>
      </c>
      <c r="BG26" s="19">
        <f t="shared" si="60"/>
        <v>-13.759000000000015</v>
      </c>
      <c r="BH26" s="19">
        <f t="shared" si="60"/>
        <v>7.34699999999998</v>
      </c>
      <c r="BI26" s="19">
        <f t="shared" si="60"/>
        <v>21.704999999999984</v>
      </c>
      <c r="BJ26" s="19">
        <f t="shared" si="60"/>
        <v>36.116999999999962</v>
      </c>
      <c r="BK26" s="19">
        <f t="shared" si="60"/>
        <v>-3.0079999999999814</v>
      </c>
      <c r="BL26" s="19">
        <f t="shared" si="60"/>
        <v>-29.201000000000022</v>
      </c>
      <c r="BM26" s="19">
        <f t="shared" si="60"/>
        <v>-41.575999999999908</v>
      </c>
      <c r="BN26" s="19">
        <f t="shared" si="60"/>
        <v>-74.378000000000043</v>
      </c>
      <c r="BO26" s="19">
        <f t="shared" si="60"/>
        <v>-68.891999999999939</v>
      </c>
      <c r="BP26" s="19">
        <f t="shared" si="60"/>
        <v>-55.067000000000007</v>
      </c>
      <c r="BQ26" s="19">
        <f t="shared" si="60"/>
        <v>-39.115999999999985</v>
      </c>
      <c r="BR26" s="19">
        <f t="shared" ref="BR26:EC26" si="61">BR$6-BR10</f>
        <v>-28.487999999999943</v>
      </c>
      <c r="BS26" s="19">
        <f t="shared" si="61"/>
        <v>-16.480000000000018</v>
      </c>
      <c r="BT26" s="19">
        <f t="shared" si="61"/>
        <v>-3.2720000000000482</v>
      </c>
      <c r="BU26" s="19">
        <f t="shared" si="61"/>
        <v>13.769000000000005</v>
      </c>
      <c r="BV26" s="19">
        <f t="shared" si="61"/>
        <v>33.658999999999992</v>
      </c>
      <c r="BW26" s="19">
        <f t="shared" si="61"/>
        <v>-8.5289999999999964</v>
      </c>
      <c r="BX26" s="19">
        <f t="shared" si="61"/>
        <v>2.3369999999999891</v>
      </c>
      <c r="BY26" s="19">
        <f t="shared" si="61"/>
        <v>10.407000000000039</v>
      </c>
      <c r="BZ26" s="19">
        <f t="shared" si="61"/>
        <v>-29.600000000000023</v>
      </c>
      <c r="CA26" s="19">
        <f t="shared" si="61"/>
        <v>-38.675000000000068</v>
      </c>
      <c r="CB26" s="19">
        <f t="shared" si="61"/>
        <v>15.629000000000019</v>
      </c>
      <c r="CC26" s="19">
        <f t="shared" si="61"/>
        <v>4.9189999999999827</v>
      </c>
      <c r="CD26" s="19">
        <f t="shared" si="61"/>
        <v>17.911000000000001</v>
      </c>
      <c r="CE26" s="19">
        <f t="shared" si="61"/>
        <v>18.182999999999993</v>
      </c>
      <c r="CF26" s="19">
        <f t="shared" si="61"/>
        <v>36.432000000000016</v>
      </c>
      <c r="CG26" s="19">
        <f t="shared" si="61"/>
        <v>45.536999999999978</v>
      </c>
      <c r="CH26" s="19">
        <f t="shared" si="61"/>
        <v>41.341999999999985</v>
      </c>
      <c r="CI26" s="19">
        <f t="shared" si="61"/>
        <v>56.461000000000013</v>
      </c>
      <c r="CJ26" s="19">
        <f t="shared" si="61"/>
        <v>64.734000000000037</v>
      </c>
      <c r="CK26" s="19">
        <f t="shared" si="61"/>
        <v>67.441999999999979</v>
      </c>
      <c r="CL26" s="19">
        <f t="shared" si="61"/>
        <v>64.034999999999968</v>
      </c>
      <c r="CM26" s="19">
        <f t="shared" si="61"/>
        <v>51.238</v>
      </c>
      <c r="CN26" s="19">
        <f t="shared" si="61"/>
        <v>53.240000000000009</v>
      </c>
      <c r="CO26" s="19">
        <f t="shared" si="61"/>
        <v>55.507000000000005</v>
      </c>
      <c r="CP26" s="19">
        <f t="shared" si="61"/>
        <v>62.647999999999968</v>
      </c>
      <c r="CQ26" s="19">
        <f t="shared" si="61"/>
        <v>67.404000000000025</v>
      </c>
      <c r="CR26" s="19">
        <f t="shared" si="61"/>
        <v>70.663000000000011</v>
      </c>
      <c r="CS26" s="19">
        <f t="shared" si="61"/>
        <v>77.90900000000002</v>
      </c>
      <c r="CT26" s="19">
        <f t="shared" si="61"/>
        <v>77.626999999999981</v>
      </c>
      <c r="CU26" s="19">
        <f t="shared" si="61"/>
        <v>74.426999999999992</v>
      </c>
      <c r="CV26" s="19">
        <f t="shared" si="61"/>
        <v>75.139999999999986</v>
      </c>
      <c r="CW26" s="19">
        <f t="shared" si="61"/>
        <v>74.664999999999964</v>
      </c>
      <c r="CX26" s="19">
        <f t="shared" si="61"/>
        <v>75.306999999999988</v>
      </c>
      <c r="CY26" s="19">
        <f t="shared" si="61"/>
        <v>75.236000000000018</v>
      </c>
      <c r="CZ26" s="19">
        <f t="shared" si="61"/>
        <v>75.423000000000002</v>
      </c>
      <c r="DA26" s="19">
        <f t="shared" si="61"/>
        <v>75.704000000000008</v>
      </c>
      <c r="DB26" s="19">
        <f t="shared" si="61"/>
        <v>78.138999999999982</v>
      </c>
      <c r="DC26" s="19">
        <f t="shared" si="61"/>
        <v>77.488</v>
      </c>
      <c r="DD26" s="19">
        <f t="shared" si="61"/>
        <v>77.727000000000032</v>
      </c>
      <c r="DE26" s="19">
        <f t="shared" si="61"/>
        <v>72.910000000000025</v>
      </c>
      <c r="DF26" s="19">
        <f t="shared" si="61"/>
        <v>72.055000000000007</v>
      </c>
      <c r="DG26" s="19">
        <f t="shared" si="61"/>
        <v>70.067999999999984</v>
      </c>
      <c r="DH26" s="19">
        <f t="shared" si="61"/>
        <v>70.891999999999996</v>
      </c>
      <c r="DI26" s="19">
        <f t="shared" si="61"/>
        <v>71.59099999999998</v>
      </c>
      <c r="DJ26" s="19">
        <f t="shared" si="61"/>
        <v>71.705000000000013</v>
      </c>
      <c r="DK26" s="19">
        <f t="shared" si="61"/>
        <v>69.637000000000029</v>
      </c>
      <c r="DL26" s="19">
        <f t="shared" si="61"/>
        <v>70.622000000000014</v>
      </c>
      <c r="DM26" s="19">
        <f t="shared" si="61"/>
        <v>74.602000000000004</v>
      </c>
      <c r="DN26" s="19">
        <f t="shared" si="61"/>
        <v>76.581999999999965</v>
      </c>
      <c r="DO26" s="19">
        <f t="shared" si="61"/>
        <v>76.97999999999999</v>
      </c>
      <c r="DP26" s="19">
        <f t="shared" si="61"/>
        <v>78.271999999999991</v>
      </c>
      <c r="DQ26" s="19">
        <f t="shared" si="61"/>
        <v>77.40300000000002</v>
      </c>
      <c r="DR26" s="19">
        <f t="shared" si="61"/>
        <v>75.603000000000037</v>
      </c>
      <c r="DS26" s="19">
        <f t="shared" si="61"/>
        <v>72.013999999999982</v>
      </c>
      <c r="DT26" s="19">
        <f t="shared" si="61"/>
        <v>67.800000000000011</v>
      </c>
      <c r="DU26" s="19">
        <f t="shared" si="61"/>
        <v>67.21999999999997</v>
      </c>
      <c r="DV26" s="19">
        <f t="shared" si="61"/>
        <v>66.575999999999993</v>
      </c>
      <c r="DW26" s="19">
        <f t="shared" si="61"/>
        <v>69.02600000000001</v>
      </c>
      <c r="DX26" s="19">
        <f t="shared" si="61"/>
        <v>65.199000000000012</v>
      </c>
      <c r="DY26" s="19">
        <f t="shared" si="61"/>
        <v>60.720999999999975</v>
      </c>
      <c r="DZ26" s="19">
        <f t="shared" si="61"/>
        <v>65.773000000000025</v>
      </c>
      <c r="EA26" s="19">
        <f t="shared" si="61"/>
        <v>68.427000000000021</v>
      </c>
      <c r="EB26" s="19">
        <f t="shared" si="61"/>
        <v>71.205000000000041</v>
      </c>
      <c r="EC26" s="19">
        <f t="shared" si="61"/>
        <v>71.667999999999978</v>
      </c>
      <c r="ED26" s="19">
        <f t="shared" si="40"/>
        <v>69.600000000000023</v>
      </c>
      <c r="EE26" s="19">
        <f t="shared" si="40"/>
        <v>71.119</v>
      </c>
      <c r="EF26" s="19">
        <f t="shared" si="40"/>
        <v>72.069999999999993</v>
      </c>
      <c r="EG26" s="19">
        <f t="shared" si="40"/>
        <v>70.763999999999982</v>
      </c>
      <c r="EH26" s="19">
        <f t="shared" si="40"/>
        <v>70.186999999999983</v>
      </c>
      <c r="EI26" s="19">
        <f t="shared" si="40"/>
        <v>71.503999999999991</v>
      </c>
      <c r="EJ26" s="19">
        <f t="shared" si="40"/>
        <v>70.294999999999987</v>
      </c>
      <c r="EK26" s="19">
        <f t="shared" si="40"/>
        <v>69.949999999999989</v>
      </c>
      <c r="EL26" s="19">
        <f t="shared" si="40"/>
        <v>71.653999999999996</v>
      </c>
      <c r="EM26" s="19">
        <f t="shared" si="40"/>
        <v>71.498999999999995</v>
      </c>
      <c r="EN26" s="19">
        <f t="shared" si="40"/>
        <v>71.081000000000017</v>
      </c>
      <c r="EO26" s="19">
        <f t="shared" si="40"/>
        <v>68.363999999999976</v>
      </c>
      <c r="EP26" s="19">
        <f t="shared" si="40"/>
        <v>71.60499999999999</v>
      </c>
      <c r="EQ26" s="19">
        <f t="shared" si="40"/>
        <v>72.326000000000022</v>
      </c>
      <c r="ER26" s="19">
        <f t="shared" si="40"/>
        <v>75.257999999999981</v>
      </c>
      <c r="ES26" s="19">
        <f t="shared" si="40"/>
        <v>69.794000000000011</v>
      </c>
      <c r="ET26" s="19">
        <f t="shared" ref="ET26:GO26" si="62">ET$6-ET10</f>
        <v>65.790999999999997</v>
      </c>
      <c r="EU26" s="19">
        <f t="shared" si="62"/>
        <v>61.760999999999996</v>
      </c>
      <c r="EV26" s="19">
        <f t="shared" si="62"/>
        <v>64.807999999999993</v>
      </c>
      <c r="EW26" s="19">
        <f t="shared" si="62"/>
        <v>64.057000000000016</v>
      </c>
      <c r="EX26" s="19">
        <f t="shared" si="62"/>
        <v>64.862000000000023</v>
      </c>
      <c r="EY26" s="19">
        <f t="shared" si="62"/>
        <v>66.193999999999988</v>
      </c>
      <c r="EZ26" s="19">
        <f t="shared" si="62"/>
        <v>68.345000000000027</v>
      </c>
      <c r="FA26" s="19">
        <f t="shared" si="62"/>
        <v>70.512</v>
      </c>
      <c r="FB26" s="19">
        <f t="shared" si="62"/>
        <v>68.488000000000028</v>
      </c>
      <c r="FC26" s="19">
        <f t="shared" si="62"/>
        <v>65.201999999999998</v>
      </c>
      <c r="FD26" s="19">
        <f t="shared" si="62"/>
        <v>63.137</v>
      </c>
      <c r="FE26" s="19">
        <f t="shared" si="62"/>
        <v>64.212000000000018</v>
      </c>
      <c r="FF26" s="19">
        <f t="shared" si="62"/>
        <v>67.825999999999993</v>
      </c>
      <c r="FG26" s="19">
        <f t="shared" si="62"/>
        <v>69.364000000000004</v>
      </c>
      <c r="FH26" s="19">
        <f t="shared" si="62"/>
        <v>69.209000000000032</v>
      </c>
      <c r="FI26" s="19">
        <f t="shared" si="62"/>
        <v>68.251000000000005</v>
      </c>
      <c r="FJ26" s="19">
        <f t="shared" si="62"/>
        <v>65.42900000000003</v>
      </c>
      <c r="FK26" s="19">
        <f t="shared" si="62"/>
        <v>63.47399999999999</v>
      </c>
      <c r="FL26" s="19">
        <f t="shared" si="62"/>
        <v>64.729000000000013</v>
      </c>
      <c r="FM26" s="19">
        <f t="shared" si="62"/>
        <v>69.009000000000015</v>
      </c>
      <c r="FN26" s="19">
        <f t="shared" si="62"/>
        <v>67.709000000000003</v>
      </c>
      <c r="FO26" s="19">
        <f t="shared" si="62"/>
        <v>66.923999999999978</v>
      </c>
      <c r="FP26" s="19">
        <f t="shared" si="62"/>
        <v>65.361999999999995</v>
      </c>
      <c r="FQ26" s="19">
        <f t="shared" si="62"/>
        <v>64.850999999999971</v>
      </c>
      <c r="FR26" s="19">
        <f t="shared" si="62"/>
        <v>63.036000000000001</v>
      </c>
      <c r="FS26" s="19">
        <f t="shared" si="62"/>
        <v>63.042999999999978</v>
      </c>
      <c r="FT26" s="19">
        <f t="shared" si="62"/>
        <v>63.162000000000006</v>
      </c>
      <c r="FU26" s="19">
        <f t="shared" si="62"/>
        <v>74.309000000000026</v>
      </c>
      <c r="FV26" s="19">
        <f t="shared" si="62"/>
        <v>77.324000000000012</v>
      </c>
      <c r="FW26" s="19">
        <f t="shared" si="62"/>
        <v>79.954999999999984</v>
      </c>
      <c r="FX26" s="19">
        <f t="shared" si="62"/>
        <v>80.723000000000013</v>
      </c>
      <c r="FY26" s="19">
        <f t="shared" si="62"/>
        <v>80.319000000000017</v>
      </c>
      <c r="FZ26" s="19">
        <f t="shared" si="62"/>
        <v>78.841000000000008</v>
      </c>
      <c r="GA26" s="19">
        <f t="shared" si="62"/>
        <v>76.233000000000004</v>
      </c>
      <c r="GB26" s="19">
        <f t="shared" si="62"/>
        <v>75.702999999999975</v>
      </c>
      <c r="GC26" s="19">
        <f t="shared" si="62"/>
        <v>76.493000000000023</v>
      </c>
      <c r="GD26" s="19">
        <f t="shared" si="62"/>
        <v>70.306000000000012</v>
      </c>
      <c r="GE26" s="19">
        <f t="shared" si="62"/>
        <v>69.12299999999999</v>
      </c>
      <c r="GF26" s="19">
        <f t="shared" si="62"/>
        <v>67.841000000000008</v>
      </c>
      <c r="GG26" s="19">
        <f t="shared" si="62"/>
        <v>64.218999999999994</v>
      </c>
      <c r="GH26" s="19">
        <f t="shared" si="62"/>
        <v>66.14100000000002</v>
      </c>
      <c r="GI26" s="19">
        <f t="shared" si="62"/>
        <v>64.52600000000001</v>
      </c>
      <c r="GJ26" s="19">
        <f t="shared" si="62"/>
        <v>66.141999999999996</v>
      </c>
      <c r="GK26" s="19">
        <f t="shared" si="62"/>
        <v>66.930000000000007</v>
      </c>
      <c r="GL26" s="19">
        <f t="shared" si="62"/>
        <v>66.624000000000024</v>
      </c>
      <c r="GM26" s="19">
        <f t="shared" si="62"/>
        <v>67.774000000000001</v>
      </c>
      <c r="GN26" s="19">
        <f t="shared" si="62"/>
        <v>67.184000000000026</v>
      </c>
      <c r="GO26" s="19">
        <f t="shared" si="62"/>
        <v>70.363999999999976</v>
      </c>
      <c r="GP26" s="19">
        <f t="shared" si="43"/>
        <v>68.003999999999962</v>
      </c>
      <c r="GQ26" s="19">
        <f t="shared" si="43"/>
        <v>66.192000000000007</v>
      </c>
      <c r="GR26" s="19">
        <f t="shared" si="43"/>
        <v>66.651999999999987</v>
      </c>
      <c r="GS26" s="19">
        <f t="shared" si="43"/>
        <v>64.109999999999957</v>
      </c>
      <c r="GT26" s="19">
        <f t="shared" si="43"/>
        <v>63.488</v>
      </c>
      <c r="GU26" s="19">
        <f t="shared" si="43"/>
        <v>61.052999999999997</v>
      </c>
      <c r="GV26" s="19">
        <f t="shared" si="43"/>
        <v>58.031000000000006</v>
      </c>
      <c r="GW26" s="19">
        <f t="shared" si="43"/>
        <v>53.698999999999955</v>
      </c>
      <c r="GX26" s="19">
        <f t="shared" si="43"/>
        <v>55.189000000000021</v>
      </c>
      <c r="GY26" s="19">
        <f t="shared" si="43"/>
        <v>57.994000000000028</v>
      </c>
      <c r="GZ26" s="19">
        <f t="shared" si="43"/>
        <v>60.165999999999968</v>
      </c>
      <c r="HA26" s="19">
        <f t="shared" si="43"/>
        <v>58.906000000000034</v>
      </c>
      <c r="HB26" s="19">
        <f t="shared" si="43"/>
        <v>63.881</v>
      </c>
      <c r="HC26" s="19">
        <f t="shared" si="43"/>
        <v>50.305000000000007</v>
      </c>
      <c r="HD26" s="19">
        <f t="shared" si="43"/>
        <v>50.959000000000003</v>
      </c>
      <c r="HE26" s="19">
        <f t="shared" si="43"/>
        <v>54.350000000000023</v>
      </c>
      <c r="HF26" s="19">
        <f t="shared" ref="HF26:JA26" si="63">HF$6-HF10</f>
        <v>56.49799999999999</v>
      </c>
      <c r="HG26" s="19">
        <f t="shared" si="63"/>
        <v>50.660000000000025</v>
      </c>
      <c r="HH26" s="19">
        <f t="shared" si="63"/>
        <v>53.685999999999979</v>
      </c>
      <c r="HI26" s="19">
        <f t="shared" si="63"/>
        <v>55.199000000000012</v>
      </c>
      <c r="HJ26" s="19">
        <f t="shared" si="63"/>
        <v>53.566000000000031</v>
      </c>
      <c r="HK26" s="19">
        <f t="shared" si="63"/>
        <v>54.683999999999969</v>
      </c>
      <c r="HL26" s="19">
        <f t="shared" si="63"/>
        <v>50.863</v>
      </c>
      <c r="HM26" s="19">
        <f t="shared" si="63"/>
        <v>53.182999999999993</v>
      </c>
      <c r="HN26" s="19">
        <f t="shared" si="63"/>
        <v>53.29200000000003</v>
      </c>
      <c r="HO26" s="19">
        <f t="shared" si="63"/>
        <v>52.175999999999988</v>
      </c>
      <c r="HP26" s="19">
        <f t="shared" si="63"/>
        <v>51.686000000000035</v>
      </c>
      <c r="HQ26" s="19">
        <f t="shared" si="63"/>
        <v>53.446000000000026</v>
      </c>
      <c r="HR26" s="19">
        <f t="shared" si="63"/>
        <v>58.784999999999968</v>
      </c>
      <c r="HS26" s="19">
        <f t="shared" si="63"/>
        <v>56.873999999999967</v>
      </c>
      <c r="HT26" s="19">
        <f t="shared" si="63"/>
        <v>55.617999999999995</v>
      </c>
      <c r="HU26" s="19">
        <f t="shared" si="63"/>
        <v>57.223000000000013</v>
      </c>
      <c r="HV26" s="19">
        <f t="shared" si="63"/>
        <v>56.261000000000024</v>
      </c>
      <c r="HW26" s="19">
        <f t="shared" si="63"/>
        <v>58.398000000000025</v>
      </c>
      <c r="HX26" s="19">
        <f t="shared" si="63"/>
        <v>52.545999999999992</v>
      </c>
      <c r="HY26" s="19">
        <f t="shared" si="63"/>
        <v>57.605999999999995</v>
      </c>
      <c r="HZ26" s="19">
        <f t="shared" si="63"/>
        <v>61.25200000000001</v>
      </c>
      <c r="IA26" s="19">
        <f t="shared" si="63"/>
        <v>62.552000000000021</v>
      </c>
      <c r="IB26" s="19">
        <f t="shared" si="63"/>
        <v>67.64100000000002</v>
      </c>
      <c r="IC26" s="19">
        <f t="shared" si="63"/>
        <v>69.643999999999949</v>
      </c>
      <c r="ID26" s="19">
        <f t="shared" si="63"/>
        <v>68.533999999999992</v>
      </c>
      <c r="IE26" s="19">
        <f t="shared" si="63"/>
        <v>66.733000000000004</v>
      </c>
      <c r="IF26" s="19">
        <f t="shared" si="63"/>
        <v>67.216000000000008</v>
      </c>
      <c r="IG26" s="19">
        <f t="shared" si="63"/>
        <v>65.113999999999976</v>
      </c>
      <c r="IH26" s="19">
        <f t="shared" si="63"/>
        <v>65.535000000000025</v>
      </c>
      <c r="II26" s="19">
        <f t="shared" si="63"/>
        <v>68.36099999999999</v>
      </c>
      <c r="IJ26" s="19">
        <f t="shared" si="63"/>
        <v>68.367000000000019</v>
      </c>
      <c r="IK26" s="19">
        <f t="shared" si="63"/>
        <v>67.365999999999985</v>
      </c>
      <c r="IL26" s="19">
        <f t="shared" si="63"/>
        <v>60.420000000000016</v>
      </c>
      <c r="IM26" s="19">
        <f t="shared" si="63"/>
        <v>58.817999999999984</v>
      </c>
      <c r="IN26" s="19">
        <f t="shared" si="63"/>
        <v>58.870000000000005</v>
      </c>
      <c r="IO26" s="19">
        <f t="shared" si="63"/>
        <v>55.717999999999961</v>
      </c>
      <c r="IP26" s="19">
        <f t="shared" si="63"/>
        <v>58.512999999999977</v>
      </c>
      <c r="IQ26" s="19">
        <f t="shared" si="63"/>
        <v>61.677999999999997</v>
      </c>
      <c r="IR26" s="19">
        <f t="shared" si="63"/>
        <v>63.437000000000012</v>
      </c>
      <c r="IS26" s="19">
        <f t="shared" si="63"/>
        <v>62.096000000000004</v>
      </c>
      <c r="IT26" s="19">
        <f t="shared" si="63"/>
        <v>60.564999999999998</v>
      </c>
      <c r="IU26" s="19">
        <f t="shared" si="63"/>
        <v>63.168999999999983</v>
      </c>
      <c r="IV26" s="19">
        <f t="shared" si="63"/>
        <v>63.403999999999996</v>
      </c>
      <c r="IW26" s="19">
        <f t="shared" si="63"/>
        <v>62.13900000000001</v>
      </c>
      <c r="IX26" s="19">
        <f t="shared" si="63"/>
        <v>68.873999999999967</v>
      </c>
      <c r="IY26" s="19">
        <f t="shared" si="63"/>
        <v>72.430999999999983</v>
      </c>
      <c r="IZ26" s="19">
        <f t="shared" si="63"/>
        <v>74.163000000000011</v>
      </c>
      <c r="JA26" s="19">
        <f t="shared" si="63"/>
        <v>64.82099999999997</v>
      </c>
      <c r="JB26" s="19">
        <f t="shared" si="46"/>
        <v>59.20599999999996</v>
      </c>
      <c r="JC26" s="19">
        <f t="shared" si="46"/>
        <v>57.149000000000001</v>
      </c>
      <c r="JD26" s="19">
        <f t="shared" si="46"/>
        <v>54.888999999999953</v>
      </c>
      <c r="JE26" s="19">
        <f t="shared" si="46"/>
        <v>57.017999999999972</v>
      </c>
      <c r="JF26" s="19">
        <f t="shared" si="46"/>
        <v>55.845000000000027</v>
      </c>
      <c r="JG26" s="19">
        <f t="shared" si="46"/>
        <v>59.573000000000036</v>
      </c>
      <c r="JH26" s="19">
        <f t="shared" si="46"/>
        <v>57.800000000000011</v>
      </c>
      <c r="JI26" s="19">
        <f t="shared" si="46"/>
        <v>53.898000000000025</v>
      </c>
      <c r="JJ26" s="19">
        <f t="shared" si="46"/>
        <v>48.902999999999963</v>
      </c>
      <c r="JK26" s="19">
        <f t="shared" si="46"/>
        <v>42.187999999999988</v>
      </c>
      <c r="JL26" s="19">
        <f t="shared" si="46"/>
        <v>33.482000000000028</v>
      </c>
      <c r="JM26" s="19">
        <f t="shared" si="46"/>
        <v>27.220000000000027</v>
      </c>
      <c r="JN26" s="19">
        <f t="shared" si="46"/>
        <v>27.644999999999982</v>
      </c>
      <c r="JO26" s="19">
        <f t="shared" si="46"/>
        <v>27.731999999999971</v>
      </c>
      <c r="JP26" s="19">
        <f t="shared" si="46"/>
        <v>25.312000000000012</v>
      </c>
      <c r="JQ26" s="19">
        <f t="shared" si="46"/>
        <v>32.382999999999981</v>
      </c>
      <c r="JR26" s="19">
        <f t="shared" ref="JR26:LM26" si="64">JR$6-JR10</f>
        <v>25.446000000000026</v>
      </c>
      <c r="JS26" s="19">
        <f t="shared" si="64"/>
        <v>25.795999999999992</v>
      </c>
      <c r="JT26" s="19">
        <f t="shared" si="64"/>
        <v>26.107999999999947</v>
      </c>
      <c r="JU26" s="19">
        <f t="shared" si="64"/>
        <v>26.06800000000004</v>
      </c>
      <c r="JV26" s="19">
        <f t="shared" si="64"/>
        <v>22.328000000000031</v>
      </c>
      <c r="JW26" s="19">
        <f t="shared" si="64"/>
        <v>15.41500000000002</v>
      </c>
      <c r="JX26" s="19">
        <f t="shared" si="64"/>
        <v>16.518000000000029</v>
      </c>
      <c r="JY26" s="19">
        <f t="shared" si="64"/>
        <v>18.632000000000005</v>
      </c>
      <c r="JZ26" s="19">
        <f t="shared" si="64"/>
        <v>17.144999999999982</v>
      </c>
      <c r="KA26" s="19">
        <f t="shared" si="64"/>
        <v>19.288999999999987</v>
      </c>
      <c r="KB26" s="19">
        <f t="shared" si="64"/>
        <v>12.77800000000002</v>
      </c>
      <c r="KC26" s="19">
        <f t="shared" si="64"/>
        <v>11.244000000000028</v>
      </c>
      <c r="KD26" s="19">
        <f t="shared" si="64"/>
        <v>11.218999999999994</v>
      </c>
      <c r="KE26" s="19">
        <f t="shared" si="64"/>
        <v>20.113</v>
      </c>
      <c r="KF26" s="19">
        <f t="shared" si="64"/>
        <v>21.272999999999968</v>
      </c>
      <c r="KG26" s="19">
        <f t="shared" si="64"/>
        <v>22.596000000000004</v>
      </c>
      <c r="KH26" s="19">
        <f t="shared" si="64"/>
        <v>22.396999999999991</v>
      </c>
      <c r="KI26" s="19">
        <f t="shared" si="64"/>
        <v>22.564999999999998</v>
      </c>
      <c r="KJ26" s="19">
        <f t="shared" si="64"/>
        <v>13.714000000000055</v>
      </c>
      <c r="KK26" s="19">
        <f t="shared" si="64"/>
        <v>8.1619999999999777</v>
      </c>
      <c r="KL26" s="19">
        <f t="shared" si="64"/>
        <v>7.5920000000000414</v>
      </c>
      <c r="KM26" s="19">
        <f t="shared" si="64"/>
        <v>6.242999999999995</v>
      </c>
      <c r="KN26" s="19">
        <f t="shared" si="64"/>
        <v>-0.38099999999997181</v>
      </c>
      <c r="KO26" s="19">
        <f t="shared" si="64"/>
        <v>-3.6259999999999764</v>
      </c>
      <c r="KP26" s="19">
        <f t="shared" si="64"/>
        <v>-3.2529999999999859</v>
      </c>
      <c r="KQ26" s="19">
        <f t="shared" si="64"/>
        <v>0.20600000000001728</v>
      </c>
      <c r="KR26" s="19">
        <f t="shared" si="64"/>
        <v>-0.507000000000005</v>
      </c>
      <c r="KS26" s="19">
        <f t="shared" si="64"/>
        <v>0.37400000000002365</v>
      </c>
      <c r="KT26" s="19">
        <f t="shared" si="64"/>
        <v>-5.6610000000000014</v>
      </c>
      <c r="KU26" s="19">
        <f t="shared" si="64"/>
        <v>-4.6879999999999882</v>
      </c>
      <c r="KV26" s="19">
        <f t="shared" si="64"/>
        <v>-7.4550000000000409</v>
      </c>
      <c r="KW26" s="19">
        <f t="shared" si="64"/>
        <v>-4.7160000000000082</v>
      </c>
      <c r="KX26" s="19">
        <f t="shared" si="64"/>
        <v>-5.4610000000000127</v>
      </c>
      <c r="KY26" s="19">
        <f t="shared" si="64"/>
        <v>-8.3639999999999759</v>
      </c>
      <c r="KZ26" s="19">
        <f t="shared" si="64"/>
        <v>-6.8500000000000227</v>
      </c>
      <c r="LA26" s="19">
        <f t="shared" si="64"/>
        <v>-9.2939999999999827</v>
      </c>
      <c r="LB26" s="19">
        <f t="shared" si="64"/>
        <v>-7.7239999999999895</v>
      </c>
      <c r="LC26" s="19">
        <f t="shared" si="64"/>
        <v>-6.0389999999999873</v>
      </c>
      <c r="LD26" s="19">
        <f t="shared" si="64"/>
        <v>-6.5330000000000155</v>
      </c>
      <c r="LE26" s="19">
        <f t="shared" si="64"/>
        <v>-4.7810000000000059</v>
      </c>
      <c r="LF26" s="19">
        <f t="shared" si="64"/>
        <v>-5.271000000000015</v>
      </c>
      <c r="LG26" s="19">
        <f t="shared" si="64"/>
        <v>-3.9220000000000255</v>
      </c>
      <c r="LH26" s="19">
        <f t="shared" si="64"/>
        <v>-8.1680000000000064</v>
      </c>
      <c r="LI26" s="19">
        <f t="shared" si="64"/>
        <v>-8.6920000000000073</v>
      </c>
      <c r="LJ26" s="19">
        <f t="shared" si="64"/>
        <v>-9.2200000000000273</v>
      </c>
      <c r="LK26" s="19">
        <f t="shared" si="64"/>
        <v>-9.0179999999999723</v>
      </c>
      <c r="LL26" s="19">
        <f t="shared" si="64"/>
        <v>-10.18199999999996</v>
      </c>
      <c r="LM26" s="19">
        <f t="shared" si="64"/>
        <v>-9.660000000000025</v>
      </c>
      <c r="LN26" s="19">
        <f t="shared" si="49"/>
        <v>-4.8619999999999663</v>
      </c>
      <c r="LO26" s="19">
        <f t="shared" si="49"/>
        <v>-1.9399999999999977</v>
      </c>
      <c r="LP26" s="19">
        <f t="shared" si="49"/>
        <v>-1.3260000000000218</v>
      </c>
      <c r="LQ26" s="19">
        <f t="shared" si="49"/>
        <v>-2.4070000000000391</v>
      </c>
      <c r="LR26" s="19">
        <f t="shared" si="49"/>
        <v>-9.3199999999999932</v>
      </c>
      <c r="LS26" s="19">
        <f t="shared" si="49"/>
        <v>-8.7760000000000105</v>
      </c>
      <c r="LT26" s="19">
        <f t="shared" si="49"/>
        <v>-12.848000000000013</v>
      </c>
      <c r="LU26" s="19">
        <f t="shared" si="49"/>
        <v>-13.740999999999985</v>
      </c>
      <c r="LV26" s="19">
        <f t="shared" si="49"/>
        <v>-11.283999999999992</v>
      </c>
      <c r="LW26" s="19">
        <f t="shared" si="49"/>
        <v>-9.5769999999999982</v>
      </c>
      <c r="LX26" s="19">
        <f t="shared" si="49"/>
        <v>-12.069999999999993</v>
      </c>
      <c r="LY26" s="19">
        <f t="shared" si="49"/>
        <v>-6.1260000000000332</v>
      </c>
      <c r="LZ26" s="19">
        <f t="shared" si="49"/>
        <v>-8.4700000000000273</v>
      </c>
      <c r="MA26" s="19">
        <f t="shared" si="49"/>
        <v>-14.96999999999997</v>
      </c>
      <c r="MB26" s="19">
        <f t="shared" si="49"/>
        <v>-15.120000000000005</v>
      </c>
      <c r="MC26" s="19">
        <f t="shared" si="49"/>
        <v>-15.588000000000022</v>
      </c>
      <c r="MD26" s="19">
        <f t="shared" ref="MD26:NY26" si="65">MD$6-MD10</f>
        <v>-15.717000000000041</v>
      </c>
      <c r="ME26" s="19">
        <f t="shared" si="65"/>
        <v>-14.84499999999997</v>
      </c>
      <c r="MF26" s="19">
        <f t="shared" si="65"/>
        <v>-12.876000000000033</v>
      </c>
      <c r="MG26" s="19">
        <f t="shared" si="65"/>
        <v>-13.578000000000031</v>
      </c>
      <c r="MH26" s="19">
        <f t="shared" si="65"/>
        <v>-14.811999999999955</v>
      </c>
      <c r="MI26" s="19">
        <f t="shared" si="65"/>
        <v>-13.117999999999995</v>
      </c>
      <c r="MJ26" s="19">
        <f t="shared" si="65"/>
        <v>-11.911000000000001</v>
      </c>
      <c r="MK26" s="19">
        <f t="shared" si="65"/>
        <v>-19.289000000000044</v>
      </c>
      <c r="ML26" s="19">
        <f t="shared" si="65"/>
        <v>-21.991000000000042</v>
      </c>
      <c r="MM26" s="19">
        <f t="shared" si="65"/>
        <v>-28.319999999999993</v>
      </c>
      <c r="MN26" s="19">
        <f t="shared" si="65"/>
        <v>-28.670999999999992</v>
      </c>
      <c r="MO26" s="19">
        <f t="shared" si="65"/>
        <v>-29.426999999999964</v>
      </c>
      <c r="MP26" s="19">
        <f t="shared" si="65"/>
        <v>-29.055999999999983</v>
      </c>
      <c r="MQ26" s="19">
        <f t="shared" si="65"/>
        <v>-31.922000000000025</v>
      </c>
      <c r="MR26" s="19">
        <f t="shared" si="65"/>
        <v>-30.228999999999985</v>
      </c>
      <c r="MS26" s="19">
        <f t="shared" si="65"/>
        <v>-28.163000000000011</v>
      </c>
      <c r="MT26" s="19">
        <f t="shared" si="65"/>
        <v>-28.771999999999991</v>
      </c>
      <c r="MU26" s="19">
        <f t="shared" si="65"/>
        <v>-31.472000000000037</v>
      </c>
      <c r="MV26" s="19">
        <f t="shared" si="65"/>
        <v>-36.408999999999992</v>
      </c>
      <c r="MW26" s="19">
        <f t="shared" si="65"/>
        <v>-35.549000000000035</v>
      </c>
      <c r="MX26" s="19">
        <f t="shared" si="65"/>
        <v>-30.694999999999993</v>
      </c>
      <c r="MY26" s="19">
        <f t="shared" si="65"/>
        <v>-23.603000000000009</v>
      </c>
      <c r="MZ26" s="19">
        <f t="shared" si="65"/>
        <v>-24.447000000000003</v>
      </c>
      <c r="NA26" s="19">
        <f t="shared" si="65"/>
        <v>-28.541999999999973</v>
      </c>
      <c r="NB26" s="19">
        <f t="shared" si="65"/>
        <v>-31.15300000000002</v>
      </c>
      <c r="NC26" s="19">
        <f t="shared" si="65"/>
        <v>-30.124000000000024</v>
      </c>
      <c r="ND26" s="19">
        <f t="shared" si="65"/>
        <v>-36.413999999999987</v>
      </c>
      <c r="NE26" s="19">
        <f t="shared" si="65"/>
        <v>-34.897999999999968</v>
      </c>
      <c r="NF26" s="19">
        <f t="shared" si="65"/>
        <v>-35.307999999999993</v>
      </c>
      <c r="NG26" s="19">
        <f t="shared" si="65"/>
        <v>-34.399999999999977</v>
      </c>
      <c r="NH26" s="19">
        <f t="shared" si="65"/>
        <v>-35.730999999999995</v>
      </c>
      <c r="NI26" s="19">
        <f t="shared" si="65"/>
        <v>-36.250999999999976</v>
      </c>
      <c r="NJ26" s="19">
        <f t="shared" si="65"/>
        <v>-37.389999999999986</v>
      </c>
      <c r="NK26" s="19">
        <f t="shared" si="65"/>
        <v>-37.072999999999979</v>
      </c>
      <c r="NL26" s="19">
        <f t="shared" si="65"/>
        <v>-38.745999999999981</v>
      </c>
      <c r="NM26" s="19">
        <f t="shared" si="65"/>
        <v>-44.887</v>
      </c>
      <c r="NN26" s="19">
        <f t="shared" si="65"/>
        <v>-40.242999999999995</v>
      </c>
      <c r="NO26" s="19">
        <f t="shared" si="65"/>
        <v>-43.300000000000011</v>
      </c>
      <c r="NP26" s="19">
        <f t="shared" si="65"/>
        <v>-42.062000000000012</v>
      </c>
      <c r="NQ26" s="19">
        <f t="shared" si="65"/>
        <v>-39.245999999999981</v>
      </c>
      <c r="NR26" s="19">
        <f t="shared" si="65"/>
        <v>-42.418999999999983</v>
      </c>
      <c r="NS26" s="19">
        <f t="shared" si="65"/>
        <v>-37.759000000000015</v>
      </c>
      <c r="NT26" s="19">
        <f t="shared" si="65"/>
        <v>-46.062999999999988</v>
      </c>
      <c r="NU26" s="19">
        <f t="shared" si="65"/>
        <v>-45.211000000000013</v>
      </c>
      <c r="NV26" s="19">
        <f t="shared" si="65"/>
        <v>-47.515999999999963</v>
      </c>
      <c r="NW26" s="19">
        <f t="shared" si="65"/>
        <v>-46.67900000000003</v>
      </c>
      <c r="NX26" s="19">
        <f t="shared" si="65"/>
        <v>-40.850000000000023</v>
      </c>
      <c r="NY26" s="19">
        <f t="shared" si="65"/>
        <v>-38.531000000000006</v>
      </c>
      <c r="NZ26" s="19">
        <f t="shared" si="52"/>
        <v>-36.589999999999975</v>
      </c>
      <c r="OA26" s="19">
        <f t="shared" si="52"/>
        <v>-37.29000000000002</v>
      </c>
      <c r="OB26" s="19">
        <f t="shared" si="52"/>
        <v>-37.303999999999974</v>
      </c>
      <c r="OC26" s="19">
        <f t="shared" si="52"/>
        <v>-36.76400000000001</v>
      </c>
      <c r="OD26" s="19">
        <f t="shared" si="52"/>
        <v>-37.451000000000022</v>
      </c>
      <c r="OE26" s="19">
        <f t="shared" si="52"/>
        <v>-36.800000000000011</v>
      </c>
      <c r="OF26" s="19">
        <f t="shared" si="52"/>
        <v>-37.867999999999995</v>
      </c>
      <c r="OG26" s="19">
        <f t="shared" si="52"/>
        <v>-39.600999999999999</v>
      </c>
      <c r="OH26" s="19">
        <f t="shared" si="52"/>
        <v>-41.050000000000011</v>
      </c>
      <c r="OI26" s="19">
        <f t="shared" si="52"/>
        <v>-40.865000000000009</v>
      </c>
      <c r="OJ26" s="19">
        <f t="shared" si="52"/>
        <v>-47.982000000000028</v>
      </c>
      <c r="OK26" s="19">
        <f t="shared" si="52"/>
        <v>-57.319000000000017</v>
      </c>
      <c r="OL26" s="19">
        <f t="shared" si="52"/>
        <v>-58.20799999999997</v>
      </c>
      <c r="OM26" s="19">
        <f t="shared" si="52"/>
        <v>-57.763999999999953</v>
      </c>
      <c r="ON26" s="19">
        <f t="shared" si="52"/>
        <v>-57.872000000000014</v>
      </c>
      <c r="OO26" s="19">
        <f t="shared" si="52"/>
        <v>-56.65300000000002</v>
      </c>
      <c r="OP26" s="19">
        <f t="shared" ref="OP26:QK26" si="66">OP$6-OP10</f>
        <v>-51.425999999999988</v>
      </c>
      <c r="OQ26" s="19">
        <f t="shared" si="66"/>
        <v>-47.139999999999986</v>
      </c>
      <c r="OR26" s="19">
        <f t="shared" si="66"/>
        <v>-50.891999999999996</v>
      </c>
      <c r="OS26" s="19">
        <f t="shared" si="66"/>
        <v>-51.461999999999989</v>
      </c>
      <c r="OT26" s="19">
        <f t="shared" si="66"/>
        <v>-50.339999999999975</v>
      </c>
      <c r="OU26" s="19">
        <f t="shared" si="66"/>
        <v>-50.971000000000004</v>
      </c>
      <c r="OV26" s="19">
        <f t="shared" si="66"/>
        <v>-47.889999999999986</v>
      </c>
      <c r="OW26" s="19">
        <f t="shared" si="66"/>
        <v>-49.399999999999977</v>
      </c>
      <c r="OX26" s="19">
        <f t="shared" si="66"/>
        <v>-50.522999999999968</v>
      </c>
      <c r="OY26" s="19">
        <f t="shared" si="66"/>
        <v>-51.231999999999971</v>
      </c>
      <c r="OZ26" s="19">
        <f t="shared" si="66"/>
        <v>-49.408999999999992</v>
      </c>
      <c r="PA26" s="19">
        <f t="shared" si="66"/>
        <v>-38.677999999999997</v>
      </c>
      <c r="PB26" s="19">
        <f t="shared" si="66"/>
        <v>-40.824000000000012</v>
      </c>
      <c r="PC26" s="19">
        <f t="shared" si="66"/>
        <v>-39.692000000000007</v>
      </c>
      <c r="PD26" s="19">
        <f t="shared" si="66"/>
        <v>-37.90100000000001</v>
      </c>
      <c r="PE26" s="19">
        <f t="shared" si="66"/>
        <v>-33.579999999999984</v>
      </c>
      <c r="PF26" s="19">
        <f t="shared" si="66"/>
        <v>-25.232000000000028</v>
      </c>
      <c r="PG26" s="19">
        <f t="shared" si="66"/>
        <v>-10.5</v>
      </c>
      <c r="PH26" s="19">
        <f t="shared" si="66"/>
        <v>-6.36099999999999</v>
      </c>
      <c r="PI26" s="19">
        <f t="shared" si="66"/>
        <v>-6.8210000000000264</v>
      </c>
      <c r="PJ26" s="19">
        <f t="shared" si="66"/>
        <v>-7.6819999999999595</v>
      </c>
      <c r="PK26" s="19">
        <f t="shared" si="66"/>
        <v>-4.2039999999999509</v>
      </c>
      <c r="PL26" s="19">
        <f t="shared" si="66"/>
        <v>-1.0389999999999873</v>
      </c>
      <c r="PM26" s="19">
        <f t="shared" si="66"/>
        <v>-0.72999999999996135</v>
      </c>
      <c r="PN26" s="19">
        <f t="shared" si="66"/>
        <v>-5.9569999999999936</v>
      </c>
      <c r="PO26" s="19">
        <f t="shared" si="66"/>
        <v>-6.5670000000000073</v>
      </c>
      <c r="PP26" s="19">
        <f t="shared" si="66"/>
        <v>-10.930000000000007</v>
      </c>
      <c r="PQ26" s="19">
        <f t="shared" si="66"/>
        <v>-13.659999999999968</v>
      </c>
      <c r="PR26" s="19">
        <f t="shared" si="66"/>
        <v>-15.074000000000012</v>
      </c>
      <c r="PS26" s="19">
        <f t="shared" si="66"/>
        <v>-14.540999999999997</v>
      </c>
      <c r="PT26" s="19">
        <f t="shared" si="66"/>
        <v>-8.8140000000000214</v>
      </c>
      <c r="PU26" s="19">
        <f t="shared" si="66"/>
        <v>-8.2450000000000045</v>
      </c>
      <c r="PV26" s="19">
        <f t="shared" si="66"/>
        <v>-8.839999999999975</v>
      </c>
      <c r="PW26" s="19">
        <f t="shared" si="66"/>
        <v>-6.3979999999999677</v>
      </c>
      <c r="PX26" s="19">
        <f t="shared" si="66"/>
        <v>-6.0040000000000191</v>
      </c>
      <c r="PY26" s="19">
        <f t="shared" si="66"/>
        <v>-8.5800000000000409</v>
      </c>
      <c r="PZ26" s="19">
        <f t="shared" si="66"/>
        <v>-5.1890000000000214</v>
      </c>
      <c r="QA26" s="19">
        <f t="shared" si="66"/>
        <v>-3.5529999999999973</v>
      </c>
      <c r="QB26" s="19">
        <f t="shared" si="66"/>
        <v>-1.5649999999999977</v>
      </c>
      <c r="QC26" s="19">
        <f t="shared" si="66"/>
        <v>3.7069999999999936</v>
      </c>
      <c r="QD26" s="19">
        <f t="shared" si="66"/>
        <v>4.0230000000000246</v>
      </c>
      <c r="QE26" s="19">
        <f t="shared" si="66"/>
        <v>3.6469999999999914</v>
      </c>
      <c r="QF26" s="19">
        <f t="shared" si="66"/>
        <v>3.1040000000000418</v>
      </c>
      <c r="QG26" s="19">
        <f t="shared" si="66"/>
        <v>4.9770000000000323</v>
      </c>
      <c r="QH26" s="19">
        <f t="shared" si="66"/>
        <v>3.7040000000000077</v>
      </c>
      <c r="QI26" s="19">
        <f t="shared" si="66"/>
        <v>3.0779999999999745</v>
      </c>
      <c r="QJ26" s="19">
        <f t="shared" si="66"/>
        <v>3.617999999999995</v>
      </c>
      <c r="QK26" s="19">
        <f t="shared" si="66"/>
        <v>6.8029999999999973</v>
      </c>
      <c r="QL26" s="19">
        <f t="shared" si="55"/>
        <v>8.1639999999999873</v>
      </c>
      <c r="QM26" s="19">
        <f t="shared" si="55"/>
        <v>8.7779999999999632</v>
      </c>
      <c r="QN26" s="19">
        <f t="shared" si="55"/>
        <v>7.2309999999999945</v>
      </c>
      <c r="QO26" s="19">
        <f t="shared" si="55"/>
        <v>7.5999999999999659</v>
      </c>
      <c r="QP26" s="19">
        <f t="shared" si="55"/>
        <v>5.6999999999999886</v>
      </c>
      <c r="QQ26" s="19">
        <f t="shared" si="55"/>
        <v>5.2909999999999968</v>
      </c>
      <c r="QR26" s="19">
        <f t="shared" si="55"/>
        <v>3.7439999999999714</v>
      </c>
      <c r="QS26" s="19">
        <f t="shared" si="55"/>
        <v>4.4529999999999745</v>
      </c>
      <c r="QT26" s="19">
        <f t="shared" si="55"/>
        <v>5.2550000000000523</v>
      </c>
      <c r="QU26" s="19">
        <f t="shared" si="55"/>
        <v>3.507000000000005</v>
      </c>
      <c r="QV26" s="19">
        <f t="shared" si="55"/>
        <v>0.45900000000000318</v>
      </c>
      <c r="QW26" s="19">
        <f t="shared" si="55"/>
        <v>-0.51899999999994861</v>
      </c>
      <c r="QX26" s="19">
        <f t="shared" si="55"/>
        <v>-9.8999999999989541E-2</v>
      </c>
      <c r="QY26" s="19">
        <f t="shared" si="55"/>
        <v>0.16200000000003456</v>
      </c>
      <c r="QZ26" s="19">
        <f t="shared" si="55"/>
        <v>1.3319999999999936</v>
      </c>
      <c r="RA26" s="19">
        <f t="shared" si="55"/>
        <v>2.4099999999999682</v>
      </c>
      <c r="RB26" s="19">
        <f t="shared" ref="RB26:SQ26" si="67">RB$6-RB10</f>
        <v>3.0450000000000159</v>
      </c>
      <c r="RC26" s="19">
        <f t="shared" si="67"/>
        <v>1.2080000000000268</v>
      </c>
      <c r="RD26" s="19">
        <f t="shared" si="67"/>
        <v>1.2690000000000055</v>
      </c>
      <c r="RE26" s="19">
        <f t="shared" si="67"/>
        <v>2.5380000000000109</v>
      </c>
      <c r="RF26" s="19">
        <f t="shared" si="67"/>
        <v>4.2379999999999995</v>
      </c>
      <c r="RG26" s="19">
        <f t="shared" si="67"/>
        <v>5.0790000000000077</v>
      </c>
      <c r="RH26" s="19">
        <f t="shared" si="67"/>
        <v>5.8279999999999745</v>
      </c>
      <c r="RI26" s="19">
        <f t="shared" si="67"/>
        <v>6.3880000000000337</v>
      </c>
      <c r="RJ26" s="19">
        <f t="shared" si="67"/>
        <v>8.7690000000000055</v>
      </c>
      <c r="RK26" s="19">
        <f t="shared" si="67"/>
        <v>9.0230000000000246</v>
      </c>
      <c r="RL26" s="19">
        <f t="shared" si="67"/>
        <v>10.454000000000008</v>
      </c>
      <c r="RM26" s="19">
        <f t="shared" si="67"/>
        <v>9.6569999999999823</v>
      </c>
      <c r="RN26" s="19">
        <f t="shared" si="67"/>
        <v>12.937000000000012</v>
      </c>
      <c r="RO26" s="19">
        <f t="shared" si="67"/>
        <v>14.670000000000016</v>
      </c>
      <c r="RP26" s="19">
        <f t="shared" si="67"/>
        <v>14.011000000000024</v>
      </c>
      <c r="RQ26" s="19">
        <f t="shared" si="67"/>
        <v>14.389999999999986</v>
      </c>
      <c r="RR26" s="19">
        <f t="shared" si="67"/>
        <v>14.976999999999975</v>
      </c>
      <c r="RS26" s="19">
        <f t="shared" si="67"/>
        <v>16.675000000000011</v>
      </c>
      <c r="RT26" s="19">
        <f t="shared" si="67"/>
        <v>18.971000000000004</v>
      </c>
      <c r="RU26" s="19">
        <f t="shared" si="67"/>
        <v>17.808999999999969</v>
      </c>
      <c r="RV26" s="19">
        <f t="shared" si="67"/>
        <v>19.036000000000001</v>
      </c>
      <c r="RW26" s="19">
        <f t="shared" si="67"/>
        <v>19.543000000000006</v>
      </c>
      <c r="RX26" s="19">
        <f t="shared" si="67"/>
        <v>17.577999999999975</v>
      </c>
      <c r="RY26" s="19">
        <f t="shared" si="67"/>
        <v>16.504000000000019</v>
      </c>
      <c r="RZ26" s="19">
        <f t="shared" si="67"/>
        <v>20.300000000000011</v>
      </c>
      <c r="SA26" s="19">
        <f t="shared" si="67"/>
        <v>22.138000000000034</v>
      </c>
      <c r="SB26" s="19">
        <f t="shared" si="67"/>
        <v>21.95799999999997</v>
      </c>
      <c r="SC26" s="19">
        <f t="shared" si="67"/>
        <v>20.151999999999987</v>
      </c>
      <c r="SD26" s="19">
        <f t="shared" si="67"/>
        <v>22.971000000000004</v>
      </c>
      <c r="SE26" s="19">
        <f t="shared" si="67"/>
        <v>23.829000000000008</v>
      </c>
      <c r="SF26" s="19">
        <f t="shared" si="67"/>
        <v>22.815999999999974</v>
      </c>
      <c r="SG26" s="19">
        <f t="shared" si="67"/>
        <v>23.889999999999986</v>
      </c>
      <c r="SH26" s="19">
        <f t="shared" si="67"/>
        <v>24.66500000000002</v>
      </c>
      <c r="SI26" s="19">
        <f t="shared" si="67"/>
        <v>24.770000000000039</v>
      </c>
      <c r="SJ26" s="19">
        <f t="shared" si="67"/>
        <v>28.572000000000003</v>
      </c>
      <c r="SK26" s="19">
        <f t="shared" si="67"/>
        <v>29.71999999999997</v>
      </c>
      <c r="SL26" s="19">
        <f t="shared" si="67"/>
        <v>31.961999999999989</v>
      </c>
      <c r="SM26" s="19">
        <f t="shared" si="67"/>
        <v>31.979999999999961</v>
      </c>
      <c r="SN26" s="19">
        <f t="shared" si="67"/>
        <v>31.817999999999984</v>
      </c>
      <c r="SO26" s="19">
        <f t="shared" si="67"/>
        <v>32.528999999999996</v>
      </c>
      <c r="SP26" s="19">
        <f t="shared" si="67"/>
        <v>32.557000000000016</v>
      </c>
      <c r="SQ26" s="19">
        <f t="shared" si="67"/>
        <v>28.670999999999992</v>
      </c>
    </row>
    <row r="27" spans="1:514" x14ac:dyDescent="0.25">
      <c r="A27" s="2">
        <f t="shared" si="25"/>
        <v>6</v>
      </c>
      <c r="B27" s="12" t="str">
        <f t="shared" si="58"/>
        <v>VW 5 1/8 PERP nc-23</v>
      </c>
      <c r="C27" s="12" t="str">
        <f t="shared" si="59"/>
        <v>VW 3 1/2 PERP nc-30-VW 5 1/8 PERP nc-23</v>
      </c>
      <c r="F27" s="19">
        <f t="shared" ref="F27:BQ27" ca="1" si="68">F$6-F11</f>
        <v>45.588999999999999</v>
      </c>
      <c r="G27" s="19">
        <f t="shared" si="68"/>
        <v>43.908999999999992</v>
      </c>
      <c r="H27" s="19">
        <f t="shared" si="68"/>
        <v>43.746999999999957</v>
      </c>
      <c r="I27" s="19">
        <f t="shared" si="68"/>
        <v>41.562999999999988</v>
      </c>
      <c r="J27" s="19">
        <f t="shared" si="68"/>
        <v>40.27600000000001</v>
      </c>
      <c r="K27" s="19">
        <f t="shared" si="68"/>
        <v>35.922000000000025</v>
      </c>
      <c r="L27" s="19">
        <f t="shared" si="68"/>
        <v>33.379999999999995</v>
      </c>
      <c r="M27" s="19">
        <f t="shared" si="68"/>
        <v>31.875</v>
      </c>
      <c r="N27" s="19">
        <f t="shared" si="68"/>
        <v>31.697000000000003</v>
      </c>
      <c r="O27" s="19">
        <f t="shared" si="68"/>
        <v>35.156999999999982</v>
      </c>
      <c r="P27" s="19">
        <f t="shared" si="68"/>
        <v>37.503000000000043</v>
      </c>
      <c r="Q27" s="19">
        <f t="shared" si="68"/>
        <v>45.635000000000048</v>
      </c>
      <c r="R27" s="19">
        <f t="shared" si="68"/>
        <v>55.149000000000001</v>
      </c>
      <c r="S27" s="19">
        <f t="shared" si="68"/>
        <v>46.54200000000003</v>
      </c>
      <c r="T27" s="19">
        <f t="shared" si="68"/>
        <v>48.716000000000008</v>
      </c>
      <c r="U27" s="19">
        <f t="shared" si="68"/>
        <v>49.918000000000006</v>
      </c>
      <c r="V27" s="19">
        <f t="shared" si="68"/>
        <v>51.985000000000014</v>
      </c>
      <c r="W27" s="19">
        <f t="shared" si="68"/>
        <v>63.353000000000009</v>
      </c>
      <c r="X27" s="19">
        <f t="shared" si="68"/>
        <v>73.550000000000011</v>
      </c>
      <c r="Y27" s="19">
        <f t="shared" si="68"/>
        <v>67.293999999999983</v>
      </c>
      <c r="Z27" s="19">
        <f t="shared" si="68"/>
        <v>39.59499999999997</v>
      </c>
      <c r="AA27" s="19">
        <f t="shared" si="68"/>
        <v>34.950999999999965</v>
      </c>
      <c r="AB27" s="19">
        <f t="shared" si="68"/>
        <v>25.877999999999986</v>
      </c>
      <c r="AC27" s="19">
        <f t="shared" si="68"/>
        <v>26.314999999999998</v>
      </c>
      <c r="AD27" s="19">
        <f t="shared" si="68"/>
        <v>32.105000000000018</v>
      </c>
      <c r="AE27" s="19">
        <f t="shared" si="68"/>
        <v>37.44500000000005</v>
      </c>
      <c r="AF27" s="19">
        <f t="shared" si="68"/>
        <v>35.024000000000001</v>
      </c>
      <c r="AG27" s="19">
        <f t="shared" si="68"/>
        <v>22.784999999999968</v>
      </c>
      <c r="AH27" s="19">
        <f t="shared" si="68"/>
        <v>13.807000000000016</v>
      </c>
      <c r="AI27" s="19">
        <f t="shared" si="68"/>
        <v>14.454000000000008</v>
      </c>
      <c r="AJ27" s="19">
        <f t="shared" si="68"/>
        <v>13.16500000000002</v>
      </c>
      <c r="AK27" s="19">
        <f t="shared" si="68"/>
        <v>7.0110000000000241</v>
      </c>
      <c r="AL27" s="19">
        <f t="shared" si="68"/>
        <v>3.5249999999999773</v>
      </c>
      <c r="AM27" s="19">
        <f t="shared" si="68"/>
        <v>-11.590000000000032</v>
      </c>
      <c r="AN27" s="19">
        <f t="shared" si="68"/>
        <v>-20.742999999999995</v>
      </c>
      <c r="AO27" s="19">
        <f t="shared" si="68"/>
        <v>-16.720000000000027</v>
      </c>
      <c r="AP27" s="19">
        <f t="shared" si="68"/>
        <v>-11.677999999999997</v>
      </c>
      <c r="AQ27" s="19">
        <f t="shared" si="68"/>
        <v>-16.663000000000011</v>
      </c>
      <c r="AR27" s="19">
        <f t="shared" si="68"/>
        <v>-18.060000000000002</v>
      </c>
      <c r="AS27" s="19">
        <f t="shared" si="68"/>
        <v>-24.66700000000003</v>
      </c>
      <c r="AT27" s="19">
        <f t="shared" si="68"/>
        <v>-23.713000000000022</v>
      </c>
      <c r="AU27" s="19">
        <f t="shared" si="68"/>
        <v>-38.141999999999996</v>
      </c>
      <c r="AV27" s="19">
        <f t="shared" si="68"/>
        <v>-42.495999999999981</v>
      </c>
      <c r="AW27" s="19">
        <f t="shared" si="68"/>
        <v>-46.524000000000001</v>
      </c>
      <c r="AX27" s="19">
        <f t="shared" si="68"/>
        <v>-23.689999999999998</v>
      </c>
      <c r="AY27" s="19">
        <f t="shared" si="68"/>
        <v>-17.569000000000017</v>
      </c>
      <c r="AZ27" s="19">
        <f t="shared" si="68"/>
        <v>-2.8540000000000418</v>
      </c>
      <c r="BA27" s="19">
        <f t="shared" si="68"/>
        <v>7.3349999999999795</v>
      </c>
      <c r="BB27" s="19">
        <f t="shared" si="68"/>
        <v>-1.1329999999999814</v>
      </c>
      <c r="BC27" s="19">
        <f t="shared" si="68"/>
        <v>-8.3929999999999723</v>
      </c>
      <c r="BD27" s="19">
        <f t="shared" si="68"/>
        <v>-36.62700000000001</v>
      </c>
      <c r="BE27" s="19">
        <f t="shared" si="68"/>
        <v>-34.852000000000032</v>
      </c>
      <c r="BF27" s="19">
        <f t="shared" si="68"/>
        <v>-26.994000000000028</v>
      </c>
      <c r="BG27" s="19">
        <f t="shared" si="68"/>
        <v>-6.7649999999999864</v>
      </c>
      <c r="BH27" s="19">
        <f t="shared" si="68"/>
        <v>9.4699999999999704</v>
      </c>
      <c r="BI27" s="19">
        <f t="shared" si="68"/>
        <v>33.384000000000015</v>
      </c>
      <c r="BJ27" s="19">
        <f t="shared" si="68"/>
        <v>45.94199999999995</v>
      </c>
      <c r="BK27" s="19">
        <f t="shared" si="68"/>
        <v>14.603000000000009</v>
      </c>
      <c r="BL27" s="19">
        <f t="shared" si="68"/>
        <v>5.33299999999997</v>
      </c>
      <c r="BM27" s="19">
        <f t="shared" si="68"/>
        <v>3.7549999999999955</v>
      </c>
      <c r="BN27" s="19">
        <f t="shared" si="68"/>
        <v>-11.853000000000065</v>
      </c>
      <c r="BO27" s="19">
        <f t="shared" si="68"/>
        <v>-13.508999999999901</v>
      </c>
      <c r="BP27" s="19">
        <f t="shared" si="68"/>
        <v>-7.4080000000000155</v>
      </c>
      <c r="BQ27" s="19">
        <f t="shared" si="68"/>
        <v>-7.8029999999999973</v>
      </c>
      <c r="BR27" s="19">
        <f t="shared" ref="BR27:EC27" si="69">BR$6-BR11</f>
        <v>-4.75</v>
      </c>
      <c r="BS27" s="19">
        <f t="shared" si="69"/>
        <v>-8.0259999999999536</v>
      </c>
      <c r="BT27" s="19">
        <f t="shared" si="69"/>
        <v>4.2930000000000064</v>
      </c>
      <c r="BU27" s="19">
        <f t="shared" si="69"/>
        <v>2.3000000000024556E-2</v>
      </c>
      <c r="BV27" s="19">
        <f t="shared" si="69"/>
        <v>8.2479999999999905</v>
      </c>
      <c r="BW27" s="19">
        <f t="shared" si="69"/>
        <v>-12.907000000000039</v>
      </c>
      <c r="BX27" s="19">
        <f t="shared" si="69"/>
        <v>-7.2740000000000009</v>
      </c>
      <c r="BY27" s="19">
        <f t="shared" si="69"/>
        <v>8.9959999999999809</v>
      </c>
      <c r="BZ27" s="19">
        <f t="shared" si="69"/>
        <v>-18.221000000000004</v>
      </c>
      <c r="CA27" s="19">
        <f t="shared" si="69"/>
        <v>-24.961000000000013</v>
      </c>
      <c r="CB27" s="19">
        <f t="shared" si="69"/>
        <v>26.66599999999994</v>
      </c>
      <c r="CC27" s="19">
        <f t="shared" si="69"/>
        <v>28.470000000000027</v>
      </c>
      <c r="CD27" s="19">
        <f t="shared" si="69"/>
        <v>37.490000000000009</v>
      </c>
      <c r="CE27" s="19">
        <f t="shared" si="69"/>
        <v>49.576000000000022</v>
      </c>
      <c r="CF27" s="19">
        <f t="shared" si="69"/>
        <v>74.12299999999999</v>
      </c>
      <c r="CG27" s="19">
        <f t="shared" si="69"/>
        <v>84.635999999999967</v>
      </c>
      <c r="CH27" s="19">
        <f t="shared" si="69"/>
        <v>83.561999999999955</v>
      </c>
      <c r="CI27" s="19">
        <f t="shared" si="69"/>
        <v>87.060999999999979</v>
      </c>
      <c r="CJ27" s="19">
        <f t="shared" si="69"/>
        <v>89.168000000000006</v>
      </c>
      <c r="CK27" s="19">
        <f t="shared" si="69"/>
        <v>90.954999999999984</v>
      </c>
      <c r="CL27" s="19">
        <f t="shared" si="69"/>
        <v>87.043999999999983</v>
      </c>
      <c r="CM27" s="19">
        <f t="shared" si="69"/>
        <v>74.245999999999981</v>
      </c>
      <c r="CN27" s="19">
        <f t="shared" si="69"/>
        <v>81.378000000000043</v>
      </c>
      <c r="CO27" s="19">
        <f t="shared" si="69"/>
        <v>88.01600000000002</v>
      </c>
      <c r="CP27" s="19">
        <f t="shared" si="69"/>
        <v>90.429999999999978</v>
      </c>
      <c r="CQ27" s="19">
        <f t="shared" si="69"/>
        <v>95.916000000000025</v>
      </c>
      <c r="CR27" s="19">
        <f t="shared" si="69"/>
        <v>100.74200000000002</v>
      </c>
      <c r="CS27" s="19">
        <f t="shared" si="69"/>
        <v>106.63700000000003</v>
      </c>
      <c r="CT27" s="19">
        <f t="shared" si="69"/>
        <v>106.23999999999998</v>
      </c>
      <c r="CU27" s="19">
        <f t="shared" si="69"/>
        <v>103.02599999999998</v>
      </c>
      <c r="CV27" s="19">
        <f t="shared" si="69"/>
        <v>101.60599999999999</v>
      </c>
      <c r="CW27" s="19">
        <f t="shared" si="69"/>
        <v>100.14699999999996</v>
      </c>
      <c r="CX27" s="19">
        <f t="shared" si="69"/>
        <v>98.713999999999999</v>
      </c>
      <c r="CY27" s="19">
        <f t="shared" si="69"/>
        <v>98.221000000000032</v>
      </c>
      <c r="CZ27" s="19">
        <f t="shared" si="69"/>
        <v>96.387</v>
      </c>
      <c r="DA27" s="19">
        <f t="shared" si="69"/>
        <v>96.951000000000022</v>
      </c>
      <c r="DB27" s="19">
        <f t="shared" si="69"/>
        <v>98.732999999999976</v>
      </c>
      <c r="DC27" s="19">
        <f t="shared" si="69"/>
        <v>97.63</v>
      </c>
      <c r="DD27" s="19">
        <f t="shared" si="69"/>
        <v>94.994000000000028</v>
      </c>
      <c r="DE27" s="19">
        <f t="shared" si="69"/>
        <v>91.627000000000038</v>
      </c>
      <c r="DF27" s="19">
        <f t="shared" si="69"/>
        <v>92.63</v>
      </c>
      <c r="DG27" s="19">
        <f t="shared" si="69"/>
        <v>92.055999999999983</v>
      </c>
      <c r="DH27" s="19">
        <f t="shared" si="69"/>
        <v>91.5</v>
      </c>
      <c r="DI27" s="19">
        <f t="shared" si="69"/>
        <v>90.511999999999972</v>
      </c>
      <c r="DJ27" s="19">
        <f t="shared" si="69"/>
        <v>91.657999999999987</v>
      </c>
      <c r="DK27" s="19">
        <f t="shared" si="69"/>
        <v>91.126000000000033</v>
      </c>
      <c r="DL27" s="19">
        <f t="shared" si="69"/>
        <v>91.994</v>
      </c>
      <c r="DM27" s="19">
        <f t="shared" si="69"/>
        <v>96.312999999999988</v>
      </c>
      <c r="DN27" s="19">
        <f t="shared" si="69"/>
        <v>96.841999999999985</v>
      </c>
      <c r="DO27" s="19">
        <f t="shared" si="69"/>
        <v>96.10899999999998</v>
      </c>
      <c r="DP27" s="19">
        <f t="shared" si="69"/>
        <v>97.008999999999986</v>
      </c>
      <c r="DQ27" s="19">
        <f t="shared" si="69"/>
        <v>97.493000000000023</v>
      </c>
      <c r="DR27" s="19">
        <f t="shared" si="69"/>
        <v>96.562000000000012</v>
      </c>
      <c r="DS27" s="19">
        <f t="shared" si="69"/>
        <v>95.902999999999992</v>
      </c>
      <c r="DT27" s="19">
        <f t="shared" si="69"/>
        <v>93.773000000000025</v>
      </c>
      <c r="DU27" s="19">
        <f t="shared" si="69"/>
        <v>94.45199999999997</v>
      </c>
      <c r="DV27" s="19">
        <f t="shared" si="69"/>
        <v>94.466999999999985</v>
      </c>
      <c r="DW27" s="19">
        <f t="shared" si="69"/>
        <v>98.666000000000025</v>
      </c>
      <c r="DX27" s="19">
        <f t="shared" si="69"/>
        <v>97.383000000000038</v>
      </c>
      <c r="DY27" s="19">
        <f t="shared" si="69"/>
        <v>96.988</v>
      </c>
      <c r="DZ27" s="19">
        <f t="shared" si="69"/>
        <v>109.47800000000001</v>
      </c>
      <c r="EA27" s="19">
        <f t="shared" si="69"/>
        <v>113.71400000000003</v>
      </c>
      <c r="EB27" s="19">
        <f t="shared" si="69"/>
        <v>114.86700000000002</v>
      </c>
      <c r="EC27" s="19">
        <f t="shared" si="69"/>
        <v>116.60399999999998</v>
      </c>
      <c r="ED27" s="19">
        <f t="shared" si="40"/>
        <v>114.07500000000002</v>
      </c>
      <c r="EE27" s="19">
        <f t="shared" si="40"/>
        <v>114.68</v>
      </c>
      <c r="EF27" s="19">
        <f t="shared" si="40"/>
        <v>115.32699999999997</v>
      </c>
      <c r="EG27" s="19">
        <f t="shared" si="40"/>
        <v>114.60299999999998</v>
      </c>
      <c r="EH27" s="19">
        <f t="shared" si="40"/>
        <v>113.47699999999998</v>
      </c>
      <c r="EI27" s="19">
        <f t="shared" si="40"/>
        <v>114.26399999999998</v>
      </c>
      <c r="EJ27" s="19">
        <f t="shared" si="40"/>
        <v>113.398</v>
      </c>
      <c r="EK27" s="19">
        <f t="shared" si="40"/>
        <v>112.88399999999999</v>
      </c>
      <c r="EL27" s="19">
        <f t="shared" si="40"/>
        <v>114.94900000000001</v>
      </c>
      <c r="EM27" s="19">
        <f t="shared" si="40"/>
        <v>113.94200000000001</v>
      </c>
      <c r="EN27" s="19">
        <f t="shared" si="40"/>
        <v>114.88200000000001</v>
      </c>
      <c r="EO27" s="19">
        <f t="shared" si="40"/>
        <v>109.18799999999999</v>
      </c>
      <c r="EP27" s="19">
        <f t="shared" si="40"/>
        <v>113.494</v>
      </c>
      <c r="EQ27" s="19">
        <f t="shared" si="40"/>
        <v>112.57800000000003</v>
      </c>
      <c r="ER27" s="19">
        <f t="shared" si="40"/>
        <v>113.23699999999999</v>
      </c>
      <c r="ES27" s="19">
        <f t="shared" si="40"/>
        <v>106.62700000000001</v>
      </c>
      <c r="ET27" s="19">
        <f t="shared" ref="ET27:GO27" si="70">ET$6-ET11</f>
        <v>107.19200000000001</v>
      </c>
      <c r="EU27" s="19">
        <f t="shared" si="70"/>
        <v>106.958</v>
      </c>
      <c r="EV27" s="19">
        <f t="shared" si="70"/>
        <v>109.964</v>
      </c>
      <c r="EW27" s="19">
        <f t="shared" si="70"/>
        <v>110.11000000000001</v>
      </c>
      <c r="EX27" s="19">
        <f t="shared" si="70"/>
        <v>112.46700000000001</v>
      </c>
      <c r="EY27" s="19">
        <f t="shared" si="70"/>
        <v>111.73199999999997</v>
      </c>
      <c r="EZ27" s="19">
        <f t="shared" si="70"/>
        <v>112.70700000000002</v>
      </c>
      <c r="FA27" s="19">
        <f t="shared" si="70"/>
        <v>113.34200000000001</v>
      </c>
      <c r="FB27" s="19">
        <f t="shared" si="70"/>
        <v>108.84600000000003</v>
      </c>
      <c r="FC27" s="19">
        <f t="shared" si="70"/>
        <v>104.911</v>
      </c>
      <c r="FD27" s="19">
        <f t="shared" si="70"/>
        <v>103.15599999999998</v>
      </c>
      <c r="FE27" s="19">
        <f t="shared" si="70"/>
        <v>103.75900000000001</v>
      </c>
      <c r="FF27" s="19">
        <f t="shared" si="70"/>
        <v>104.31100000000001</v>
      </c>
      <c r="FG27" s="19">
        <f t="shared" si="70"/>
        <v>104.42400000000001</v>
      </c>
      <c r="FH27" s="19">
        <f t="shared" si="70"/>
        <v>104.86900000000003</v>
      </c>
      <c r="FI27" s="19">
        <f t="shared" si="70"/>
        <v>104.18100000000001</v>
      </c>
      <c r="FJ27" s="19">
        <f t="shared" si="70"/>
        <v>102.03900000000002</v>
      </c>
      <c r="FK27" s="19">
        <f t="shared" si="70"/>
        <v>100.649</v>
      </c>
      <c r="FL27" s="19">
        <f t="shared" si="70"/>
        <v>101.489</v>
      </c>
      <c r="FM27" s="19">
        <f t="shared" si="70"/>
        <v>107.62700000000001</v>
      </c>
      <c r="FN27" s="19">
        <f t="shared" si="70"/>
        <v>105.06700000000001</v>
      </c>
      <c r="FO27" s="19">
        <f t="shared" si="70"/>
        <v>105.047</v>
      </c>
      <c r="FP27" s="19">
        <f t="shared" si="70"/>
        <v>102.87099999999998</v>
      </c>
      <c r="FQ27" s="19">
        <f t="shared" si="70"/>
        <v>106.11799999999999</v>
      </c>
      <c r="FR27" s="19">
        <f t="shared" si="70"/>
        <v>107.727</v>
      </c>
      <c r="FS27" s="19">
        <f t="shared" si="70"/>
        <v>107.96699999999998</v>
      </c>
      <c r="FT27" s="19">
        <f t="shared" si="70"/>
        <v>107.38899999999998</v>
      </c>
      <c r="FU27" s="19">
        <f t="shared" si="70"/>
        <v>111.87000000000003</v>
      </c>
      <c r="FV27" s="19">
        <f t="shared" si="70"/>
        <v>111.19700000000003</v>
      </c>
      <c r="FW27" s="19">
        <f t="shared" si="70"/>
        <v>113.03599999999997</v>
      </c>
      <c r="FX27" s="19">
        <f t="shared" si="70"/>
        <v>114.322</v>
      </c>
      <c r="FY27" s="19">
        <f t="shared" si="70"/>
        <v>113.31300000000002</v>
      </c>
      <c r="FZ27" s="19">
        <f t="shared" si="70"/>
        <v>110.61000000000001</v>
      </c>
      <c r="GA27" s="19">
        <f t="shared" si="70"/>
        <v>106.80000000000001</v>
      </c>
      <c r="GB27" s="19">
        <f t="shared" si="70"/>
        <v>105.797</v>
      </c>
      <c r="GC27" s="19">
        <f t="shared" si="70"/>
        <v>107.34400000000002</v>
      </c>
      <c r="GD27" s="19">
        <f t="shared" si="70"/>
        <v>102.31399999999999</v>
      </c>
      <c r="GE27" s="19">
        <f t="shared" si="70"/>
        <v>102.98400000000001</v>
      </c>
      <c r="GF27" s="19">
        <f t="shared" si="70"/>
        <v>104.07000000000002</v>
      </c>
      <c r="GG27" s="19">
        <f t="shared" si="70"/>
        <v>102.31200000000001</v>
      </c>
      <c r="GH27" s="19">
        <f t="shared" si="70"/>
        <v>103.81700000000004</v>
      </c>
      <c r="GI27" s="19">
        <f t="shared" si="70"/>
        <v>104.22700000000003</v>
      </c>
      <c r="GJ27" s="19">
        <f t="shared" si="70"/>
        <v>107.88099999999997</v>
      </c>
      <c r="GK27" s="19">
        <f t="shared" si="70"/>
        <v>109.465</v>
      </c>
      <c r="GL27" s="19">
        <f t="shared" si="70"/>
        <v>108.68099999999998</v>
      </c>
      <c r="GM27" s="19">
        <f t="shared" si="70"/>
        <v>111.72500000000002</v>
      </c>
      <c r="GN27" s="19">
        <f t="shared" si="70"/>
        <v>110.33500000000001</v>
      </c>
      <c r="GO27" s="19">
        <f t="shared" si="70"/>
        <v>113.09699999999998</v>
      </c>
      <c r="GP27" s="19">
        <f t="shared" si="43"/>
        <v>111.93099999999998</v>
      </c>
      <c r="GQ27" s="19">
        <f t="shared" si="43"/>
        <v>111.69800000000001</v>
      </c>
      <c r="GR27" s="19">
        <f t="shared" si="43"/>
        <v>111.751</v>
      </c>
      <c r="GS27" s="19">
        <f t="shared" si="43"/>
        <v>109.60099999999997</v>
      </c>
      <c r="GT27" s="19">
        <f t="shared" si="43"/>
        <v>112.84399999999999</v>
      </c>
      <c r="GU27" s="19">
        <f t="shared" si="43"/>
        <v>110.274</v>
      </c>
      <c r="GV27" s="19">
        <f t="shared" si="43"/>
        <v>108.13800000000003</v>
      </c>
      <c r="GW27" s="19">
        <f t="shared" si="43"/>
        <v>104.14399999999998</v>
      </c>
      <c r="GX27" s="19">
        <f t="shared" si="43"/>
        <v>102.79600000000002</v>
      </c>
      <c r="GY27" s="19">
        <f t="shared" si="43"/>
        <v>103.00200000000001</v>
      </c>
      <c r="GZ27" s="19">
        <f t="shared" si="43"/>
        <v>102.28599999999997</v>
      </c>
      <c r="HA27" s="19">
        <f t="shared" si="43"/>
        <v>100.25500000000002</v>
      </c>
      <c r="HB27" s="19">
        <f t="shared" si="43"/>
        <v>106</v>
      </c>
      <c r="HC27" s="19">
        <f t="shared" si="43"/>
        <v>93.662000000000006</v>
      </c>
      <c r="HD27" s="19">
        <f t="shared" si="43"/>
        <v>94.18</v>
      </c>
      <c r="HE27" s="19">
        <f t="shared" si="43"/>
        <v>98.723000000000013</v>
      </c>
      <c r="HF27" s="19">
        <f t="shared" ref="HF27:JA27" si="71">HF$6-HF11</f>
        <v>101.53400000000002</v>
      </c>
      <c r="HG27" s="19">
        <f t="shared" si="71"/>
        <v>96.835000000000008</v>
      </c>
      <c r="HH27" s="19">
        <f t="shared" si="71"/>
        <v>98.756999999999977</v>
      </c>
      <c r="HI27" s="19">
        <f t="shared" si="71"/>
        <v>99.885000000000019</v>
      </c>
      <c r="HJ27" s="19">
        <f t="shared" si="71"/>
        <v>98.241000000000014</v>
      </c>
      <c r="HK27" s="19">
        <f t="shared" si="71"/>
        <v>99.519000000000005</v>
      </c>
      <c r="HL27" s="19">
        <f t="shared" si="71"/>
        <v>99.100999999999999</v>
      </c>
      <c r="HM27" s="19">
        <f t="shared" si="71"/>
        <v>101.44200000000001</v>
      </c>
      <c r="HN27" s="19">
        <f t="shared" si="71"/>
        <v>100.35000000000002</v>
      </c>
      <c r="HO27" s="19">
        <f t="shared" si="71"/>
        <v>96.660999999999973</v>
      </c>
      <c r="HP27" s="19">
        <f t="shared" si="71"/>
        <v>97.230000000000018</v>
      </c>
      <c r="HQ27" s="19">
        <f t="shared" si="71"/>
        <v>98.124000000000024</v>
      </c>
      <c r="HR27" s="19">
        <f t="shared" si="71"/>
        <v>99.295999999999992</v>
      </c>
      <c r="HS27" s="19">
        <f t="shared" si="71"/>
        <v>98.918999999999983</v>
      </c>
      <c r="HT27" s="19">
        <f t="shared" si="71"/>
        <v>95.598000000000013</v>
      </c>
      <c r="HU27" s="19">
        <f t="shared" si="71"/>
        <v>93.892999999999972</v>
      </c>
      <c r="HV27" s="19">
        <f t="shared" si="71"/>
        <v>89.072000000000003</v>
      </c>
      <c r="HW27" s="19">
        <f t="shared" si="71"/>
        <v>92.189000000000021</v>
      </c>
      <c r="HX27" s="19">
        <f t="shared" si="71"/>
        <v>89.601000000000028</v>
      </c>
      <c r="HY27" s="19">
        <f t="shared" si="71"/>
        <v>92.064999999999969</v>
      </c>
      <c r="HZ27" s="19">
        <f t="shared" si="71"/>
        <v>93.774000000000001</v>
      </c>
      <c r="IA27" s="19">
        <f t="shared" si="71"/>
        <v>93.715000000000003</v>
      </c>
      <c r="IB27" s="19">
        <f t="shared" si="71"/>
        <v>97.387</v>
      </c>
      <c r="IC27" s="19">
        <f t="shared" si="71"/>
        <v>97.868999999999971</v>
      </c>
      <c r="ID27" s="19">
        <f t="shared" si="71"/>
        <v>96.295000000000016</v>
      </c>
      <c r="IE27" s="19">
        <f t="shared" si="71"/>
        <v>97.976999999999975</v>
      </c>
      <c r="IF27" s="19">
        <f t="shared" si="71"/>
        <v>96.428000000000026</v>
      </c>
      <c r="IG27" s="19">
        <f t="shared" si="71"/>
        <v>94.050999999999988</v>
      </c>
      <c r="IH27" s="19">
        <f t="shared" si="71"/>
        <v>94.623000000000019</v>
      </c>
      <c r="II27" s="19">
        <f t="shared" si="71"/>
        <v>102.83599999999998</v>
      </c>
      <c r="IJ27" s="19">
        <f t="shared" si="71"/>
        <v>103.547</v>
      </c>
      <c r="IK27" s="19">
        <f t="shared" si="71"/>
        <v>101.203</v>
      </c>
      <c r="IL27" s="19">
        <f t="shared" si="71"/>
        <v>99.903999999999996</v>
      </c>
      <c r="IM27" s="19">
        <f t="shared" si="71"/>
        <v>96.301999999999992</v>
      </c>
      <c r="IN27" s="19">
        <f t="shared" si="71"/>
        <v>94.18</v>
      </c>
      <c r="IO27" s="19">
        <f t="shared" si="71"/>
        <v>92.111999999999966</v>
      </c>
      <c r="IP27" s="19">
        <f t="shared" si="71"/>
        <v>94.493999999999971</v>
      </c>
      <c r="IQ27" s="19">
        <f t="shared" si="71"/>
        <v>101.221</v>
      </c>
      <c r="IR27" s="19">
        <f t="shared" si="71"/>
        <v>105.57600000000002</v>
      </c>
      <c r="IS27" s="19">
        <f t="shared" si="71"/>
        <v>104.215</v>
      </c>
      <c r="IT27" s="19">
        <f t="shared" si="71"/>
        <v>102.84299999999999</v>
      </c>
      <c r="IU27" s="19">
        <f t="shared" si="71"/>
        <v>106.13399999999999</v>
      </c>
      <c r="IV27" s="19">
        <f t="shared" si="71"/>
        <v>106.41400000000002</v>
      </c>
      <c r="IW27" s="19">
        <f t="shared" si="71"/>
        <v>106.285</v>
      </c>
      <c r="IX27" s="19">
        <f t="shared" si="71"/>
        <v>114.51799999999997</v>
      </c>
      <c r="IY27" s="19">
        <f t="shared" si="71"/>
        <v>120.27399999999997</v>
      </c>
      <c r="IZ27" s="19">
        <f t="shared" si="71"/>
        <v>122.43100000000001</v>
      </c>
      <c r="JA27" s="19">
        <f t="shared" si="71"/>
        <v>118.041</v>
      </c>
      <c r="JB27" s="19">
        <f t="shared" si="46"/>
        <v>114.37199999999999</v>
      </c>
      <c r="JC27" s="19">
        <f t="shared" si="46"/>
        <v>112.53399999999996</v>
      </c>
      <c r="JD27" s="19">
        <f t="shared" si="46"/>
        <v>112.15699999999998</v>
      </c>
      <c r="JE27" s="19">
        <f t="shared" si="46"/>
        <v>114.08599999999998</v>
      </c>
      <c r="JF27" s="19">
        <f t="shared" si="46"/>
        <v>114.637</v>
      </c>
      <c r="JG27" s="19">
        <f t="shared" si="46"/>
        <v>117.02700000000002</v>
      </c>
      <c r="JH27" s="19">
        <f t="shared" si="46"/>
        <v>115.50800000000001</v>
      </c>
      <c r="JI27" s="19">
        <f t="shared" si="46"/>
        <v>110.20300000000003</v>
      </c>
      <c r="JJ27" s="19">
        <f t="shared" si="46"/>
        <v>108.88699999999997</v>
      </c>
      <c r="JK27" s="19">
        <f t="shared" si="46"/>
        <v>102.29199999999997</v>
      </c>
      <c r="JL27" s="19">
        <f t="shared" si="46"/>
        <v>99.672000000000025</v>
      </c>
      <c r="JM27" s="19">
        <f t="shared" si="46"/>
        <v>98.992000000000019</v>
      </c>
      <c r="JN27" s="19">
        <f t="shared" si="46"/>
        <v>100.23199999999997</v>
      </c>
      <c r="JO27" s="19">
        <f t="shared" si="46"/>
        <v>101.33999999999997</v>
      </c>
      <c r="JP27" s="19">
        <f t="shared" si="46"/>
        <v>103.096</v>
      </c>
      <c r="JQ27" s="19">
        <f t="shared" si="46"/>
        <v>108.34</v>
      </c>
      <c r="JR27" s="19">
        <f t="shared" ref="JR27:LM27" si="72">JR$6-JR11</f>
        <v>106.48200000000003</v>
      </c>
      <c r="JS27" s="19">
        <f t="shared" si="72"/>
        <v>106.96300000000002</v>
      </c>
      <c r="JT27" s="19">
        <f t="shared" si="72"/>
        <v>105.94699999999995</v>
      </c>
      <c r="JU27" s="19">
        <f t="shared" si="72"/>
        <v>103.78900000000004</v>
      </c>
      <c r="JV27" s="19">
        <f t="shared" si="72"/>
        <v>104.255</v>
      </c>
      <c r="JW27" s="19">
        <f t="shared" si="72"/>
        <v>95.42900000000003</v>
      </c>
      <c r="JX27" s="19">
        <f t="shared" si="72"/>
        <v>95.15100000000001</v>
      </c>
      <c r="JY27" s="19">
        <f t="shared" si="72"/>
        <v>99.464000000000055</v>
      </c>
      <c r="JZ27" s="19">
        <f t="shared" si="72"/>
        <v>97.738</v>
      </c>
      <c r="KA27" s="19">
        <f t="shared" si="72"/>
        <v>97.911000000000001</v>
      </c>
      <c r="KB27" s="19">
        <f t="shared" si="72"/>
        <v>92.975000000000023</v>
      </c>
      <c r="KC27" s="19">
        <f t="shared" si="72"/>
        <v>92.891999999999996</v>
      </c>
      <c r="KD27" s="19">
        <f t="shared" si="72"/>
        <v>93.046999999999969</v>
      </c>
      <c r="KE27" s="19">
        <f t="shared" si="72"/>
        <v>97.742999999999995</v>
      </c>
      <c r="KF27" s="19">
        <f t="shared" si="72"/>
        <v>96.940999999999974</v>
      </c>
      <c r="KG27" s="19">
        <f t="shared" si="72"/>
        <v>97.453999999999979</v>
      </c>
      <c r="KH27" s="19">
        <f t="shared" si="72"/>
        <v>97.656000000000006</v>
      </c>
      <c r="KI27" s="19">
        <f t="shared" si="72"/>
        <v>97.565999999999974</v>
      </c>
      <c r="KJ27" s="19">
        <f t="shared" si="72"/>
        <v>94.95700000000005</v>
      </c>
      <c r="KK27" s="19">
        <f t="shared" si="72"/>
        <v>89.33099999999996</v>
      </c>
      <c r="KL27" s="19">
        <f t="shared" si="72"/>
        <v>89.579000000000008</v>
      </c>
      <c r="KM27" s="19">
        <f t="shared" si="72"/>
        <v>87.547999999999945</v>
      </c>
      <c r="KN27" s="19">
        <f t="shared" si="72"/>
        <v>84.830000000000041</v>
      </c>
      <c r="KO27" s="19">
        <f t="shared" si="72"/>
        <v>82.235000000000014</v>
      </c>
      <c r="KP27" s="19">
        <f t="shared" si="72"/>
        <v>85.265999999999991</v>
      </c>
      <c r="KQ27" s="19">
        <f t="shared" si="72"/>
        <v>85.370999999999981</v>
      </c>
      <c r="KR27" s="19">
        <f t="shared" si="72"/>
        <v>84.738</v>
      </c>
      <c r="KS27" s="19">
        <f t="shared" si="72"/>
        <v>87.020000000000039</v>
      </c>
      <c r="KT27" s="19">
        <f t="shared" si="72"/>
        <v>85.610000000000014</v>
      </c>
      <c r="KU27" s="19">
        <f t="shared" si="72"/>
        <v>86.478999999999985</v>
      </c>
      <c r="KV27" s="19">
        <f t="shared" si="72"/>
        <v>85.079999999999984</v>
      </c>
      <c r="KW27" s="19">
        <f t="shared" si="72"/>
        <v>67.033999999999992</v>
      </c>
      <c r="KX27" s="19">
        <f t="shared" si="72"/>
        <v>82.545999999999992</v>
      </c>
      <c r="KY27" s="19">
        <f t="shared" si="72"/>
        <v>80.308000000000021</v>
      </c>
      <c r="KZ27" s="19">
        <f t="shared" si="72"/>
        <v>81.140999999999963</v>
      </c>
      <c r="LA27" s="19">
        <f t="shared" si="72"/>
        <v>77.231999999999999</v>
      </c>
      <c r="LB27" s="19">
        <f t="shared" si="72"/>
        <v>76.86699999999999</v>
      </c>
      <c r="LC27" s="19">
        <f t="shared" si="72"/>
        <v>79.140999999999991</v>
      </c>
      <c r="LD27" s="19">
        <f t="shared" si="72"/>
        <v>78.903999999999996</v>
      </c>
      <c r="LE27" s="19">
        <f t="shared" si="72"/>
        <v>80.115999999999985</v>
      </c>
      <c r="LF27" s="19">
        <f t="shared" si="72"/>
        <v>81.385999999999967</v>
      </c>
      <c r="LG27" s="19">
        <f t="shared" si="72"/>
        <v>82.661999999999978</v>
      </c>
      <c r="LH27" s="19">
        <f t="shared" si="72"/>
        <v>80.627999999999986</v>
      </c>
      <c r="LI27" s="19">
        <f t="shared" si="72"/>
        <v>81.511000000000024</v>
      </c>
      <c r="LJ27" s="19">
        <f t="shared" si="72"/>
        <v>83.102000000000004</v>
      </c>
      <c r="LK27" s="19">
        <f t="shared" si="72"/>
        <v>81.484000000000009</v>
      </c>
      <c r="LL27" s="19">
        <f t="shared" si="72"/>
        <v>80.401000000000039</v>
      </c>
      <c r="LM27" s="19">
        <f t="shared" si="72"/>
        <v>76.370999999999981</v>
      </c>
      <c r="LN27" s="19">
        <f t="shared" si="49"/>
        <v>81.086000000000013</v>
      </c>
      <c r="LO27" s="19">
        <f t="shared" si="49"/>
        <v>84.088999999999999</v>
      </c>
      <c r="LP27" s="19">
        <f t="shared" si="49"/>
        <v>86.387</v>
      </c>
      <c r="LQ27" s="19">
        <f t="shared" si="49"/>
        <v>81.187999999999988</v>
      </c>
      <c r="LR27" s="19">
        <f t="shared" si="49"/>
        <v>77.283999999999992</v>
      </c>
      <c r="LS27" s="19">
        <f t="shared" si="49"/>
        <v>77.083000000000027</v>
      </c>
      <c r="LT27" s="19">
        <f t="shared" si="49"/>
        <v>73.42900000000003</v>
      </c>
      <c r="LU27" s="19">
        <f t="shared" si="49"/>
        <v>73.43100000000004</v>
      </c>
      <c r="LV27" s="19">
        <f t="shared" si="49"/>
        <v>74.494000000000028</v>
      </c>
      <c r="LW27" s="19">
        <f t="shared" si="49"/>
        <v>71.990999999999985</v>
      </c>
      <c r="LX27" s="19">
        <f t="shared" si="49"/>
        <v>69.444000000000017</v>
      </c>
      <c r="LY27" s="19">
        <f t="shared" si="49"/>
        <v>72.772999999999968</v>
      </c>
      <c r="LZ27" s="19">
        <f t="shared" si="49"/>
        <v>68.552000000000021</v>
      </c>
      <c r="MA27" s="19">
        <f t="shared" si="49"/>
        <v>63.013000000000034</v>
      </c>
      <c r="MB27" s="19">
        <f t="shared" si="49"/>
        <v>61.423999999999978</v>
      </c>
      <c r="MC27" s="19">
        <f t="shared" si="49"/>
        <v>61.509000000000015</v>
      </c>
      <c r="MD27" s="19">
        <f t="shared" ref="MD27:NY27" si="73">MD$6-MD11</f>
        <v>58.887999999999977</v>
      </c>
      <c r="ME27" s="19">
        <f t="shared" si="73"/>
        <v>58.879999999999995</v>
      </c>
      <c r="MF27" s="19">
        <f t="shared" si="73"/>
        <v>59.248999999999967</v>
      </c>
      <c r="MG27" s="19">
        <f t="shared" si="73"/>
        <v>55.548000000000002</v>
      </c>
      <c r="MH27" s="19">
        <f t="shared" si="73"/>
        <v>54.356000000000051</v>
      </c>
      <c r="MI27" s="19">
        <f t="shared" si="73"/>
        <v>55.495999999999981</v>
      </c>
      <c r="MJ27" s="19">
        <f t="shared" si="73"/>
        <v>58.307999999999993</v>
      </c>
      <c r="MK27" s="19">
        <f t="shared" si="73"/>
        <v>56.151999999999987</v>
      </c>
      <c r="ML27" s="19">
        <f t="shared" si="73"/>
        <v>55.822999999999979</v>
      </c>
      <c r="MM27" s="19">
        <f t="shared" si="73"/>
        <v>49.442000000000007</v>
      </c>
      <c r="MN27" s="19">
        <f t="shared" si="73"/>
        <v>48.297000000000025</v>
      </c>
      <c r="MO27" s="19">
        <f t="shared" si="73"/>
        <v>46.722000000000037</v>
      </c>
      <c r="MP27" s="19">
        <f t="shared" si="73"/>
        <v>44.18300000000005</v>
      </c>
      <c r="MQ27" s="19">
        <f t="shared" si="73"/>
        <v>40.125999999999976</v>
      </c>
      <c r="MR27" s="19">
        <f t="shared" si="73"/>
        <v>40.06800000000004</v>
      </c>
      <c r="MS27" s="19">
        <f t="shared" si="73"/>
        <v>43.471000000000004</v>
      </c>
      <c r="MT27" s="19">
        <f t="shared" si="73"/>
        <v>42.914000000000044</v>
      </c>
      <c r="MU27" s="19">
        <f t="shared" si="73"/>
        <v>37.766999999999996</v>
      </c>
      <c r="MV27" s="19">
        <f t="shared" si="73"/>
        <v>35.07099999999997</v>
      </c>
      <c r="MW27" s="19">
        <f t="shared" si="73"/>
        <v>37.38900000000001</v>
      </c>
      <c r="MX27" s="19">
        <f t="shared" si="73"/>
        <v>42.506000000000029</v>
      </c>
      <c r="MY27" s="19">
        <f t="shared" si="73"/>
        <v>48.762999999999977</v>
      </c>
      <c r="MZ27" s="19">
        <f t="shared" si="73"/>
        <v>48.225999999999999</v>
      </c>
      <c r="NA27" s="19">
        <f t="shared" si="73"/>
        <v>44.262</v>
      </c>
      <c r="NB27" s="19">
        <f t="shared" si="73"/>
        <v>39.69599999999997</v>
      </c>
      <c r="NC27" s="19">
        <f t="shared" si="73"/>
        <v>41.009999999999991</v>
      </c>
      <c r="ND27" s="19">
        <f t="shared" si="73"/>
        <v>35.654999999999973</v>
      </c>
      <c r="NE27" s="19">
        <f t="shared" si="73"/>
        <v>38.235000000000014</v>
      </c>
      <c r="NF27" s="19">
        <f t="shared" si="73"/>
        <v>37.087000000000046</v>
      </c>
      <c r="NG27" s="19">
        <f t="shared" si="73"/>
        <v>36.999000000000024</v>
      </c>
      <c r="NH27" s="19">
        <f t="shared" si="73"/>
        <v>35.492999999999995</v>
      </c>
      <c r="NI27" s="19">
        <f t="shared" si="73"/>
        <v>34.22399999999999</v>
      </c>
      <c r="NJ27" s="19">
        <f t="shared" si="73"/>
        <v>32.241000000000042</v>
      </c>
      <c r="NK27" s="19">
        <f t="shared" si="73"/>
        <v>32.87700000000001</v>
      </c>
      <c r="NL27" s="19">
        <f t="shared" si="73"/>
        <v>29.422000000000025</v>
      </c>
      <c r="NM27" s="19">
        <f t="shared" si="73"/>
        <v>14.894999999999982</v>
      </c>
      <c r="NN27" s="19">
        <f t="shared" si="73"/>
        <v>12.797000000000025</v>
      </c>
      <c r="NO27" s="19">
        <f t="shared" si="73"/>
        <v>-4.4379999999999882</v>
      </c>
      <c r="NP27" s="19">
        <f t="shared" si="73"/>
        <v>-6.2169999999999845</v>
      </c>
      <c r="NQ27" s="19">
        <f t="shared" si="73"/>
        <v>-2.5659999999999741</v>
      </c>
      <c r="NR27" s="19">
        <f t="shared" si="73"/>
        <v>-5.0039999999999623</v>
      </c>
      <c r="NS27" s="19">
        <f t="shared" si="73"/>
        <v>-1.8330000000000268</v>
      </c>
      <c r="NT27" s="19">
        <f t="shared" si="73"/>
        <v>-13.317999999999984</v>
      </c>
      <c r="NU27" s="19">
        <f t="shared" si="73"/>
        <v>-11.665999999999997</v>
      </c>
      <c r="NV27" s="19">
        <f t="shared" si="73"/>
        <v>-12.289999999999964</v>
      </c>
      <c r="NW27" s="19">
        <f t="shared" si="73"/>
        <v>-12.074000000000012</v>
      </c>
      <c r="NX27" s="19">
        <f t="shared" si="73"/>
        <v>-8.1189999999999714</v>
      </c>
      <c r="NY27" s="19">
        <f t="shared" si="73"/>
        <v>-6.23599999999999</v>
      </c>
      <c r="NZ27" s="19">
        <f t="shared" si="52"/>
        <v>-4.7959999999999923</v>
      </c>
      <c r="OA27" s="19">
        <f t="shared" si="52"/>
        <v>-5.75</v>
      </c>
      <c r="OB27" s="19">
        <f t="shared" si="52"/>
        <v>-6.9850000000000136</v>
      </c>
      <c r="OC27" s="19">
        <f t="shared" si="52"/>
        <v>-6.867999999999995</v>
      </c>
      <c r="OD27" s="19">
        <f t="shared" si="52"/>
        <v>-5.742999999999995</v>
      </c>
      <c r="OE27" s="19">
        <f t="shared" si="52"/>
        <v>-7.6309999999999718</v>
      </c>
      <c r="OF27" s="19">
        <f t="shared" si="52"/>
        <v>-9.1059999999999945</v>
      </c>
      <c r="OG27" s="19">
        <f t="shared" si="52"/>
        <v>-8.9230000000000018</v>
      </c>
      <c r="OH27" s="19">
        <f t="shared" si="52"/>
        <v>-8.3009999999999877</v>
      </c>
      <c r="OI27" s="19">
        <f t="shared" si="52"/>
        <v>-6.4290000000000305</v>
      </c>
      <c r="OJ27" s="19">
        <f t="shared" si="52"/>
        <v>-14.672000000000025</v>
      </c>
      <c r="OK27" s="19">
        <f t="shared" si="52"/>
        <v>-18.470000000000027</v>
      </c>
      <c r="OL27" s="19">
        <f t="shared" si="52"/>
        <v>-17.850999999999999</v>
      </c>
      <c r="OM27" s="19">
        <f t="shared" si="52"/>
        <v>-16.44399999999996</v>
      </c>
      <c r="ON27" s="19">
        <f t="shared" si="52"/>
        <v>-9.9519999999999982</v>
      </c>
      <c r="OO27" s="19">
        <f t="shared" si="52"/>
        <v>-5.1089999999999804</v>
      </c>
      <c r="OP27" s="19">
        <f t="shared" ref="OP27:QK27" si="74">OP$6-OP11</f>
        <v>-3.23599999999999</v>
      </c>
      <c r="OQ27" s="19">
        <f t="shared" si="74"/>
        <v>2.4830000000000041</v>
      </c>
      <c r="OR27" s="19">
        <f t="shared" si="74"/>
        <v>-3.2139999999999986</v>
      </c>
      <c r="OS27" s="19">
        <f t="shared" si="74"/>
        <v>-2.61099999999999</v>
      </c>
      <c r="OT27" s="19">
        <f t="shared" si="74"/>
        <v>1.4019999999999868</v>
      </c>
      <c r="OU27" s="19">
        <f t="shared" si="74"/>
        <v>7.1709999999999923</v>
      </c>
      <c r="OV27" s="19">
        <f t="shared" si="74"/>
        <v>10.412000000000035</v>
      </c>
      <c r="OW27" s="19">
        <f t="shared" si="74"/>
        <v>8.4920000000000186</v>
      </c>
      <c r="OX27" s="19">
        <f t="shared" si="74"/>
        <v>8.8650000000000091</v>
      </c>
      <c r="OY27" s="19">
        <f t="shared" si="74"/>
        <v>7.7339999999999804</v>
      </c>
      <c r="OZ27" s="19">
        <f t="shared" si="74"/>
        <v>9.3919999999999959</v>
      </c>
      <c r="PA27" s="19">
        <f t="shared" si="74"/>
        <v>16.084000000000003</v>
      </c>
      <c r="PB27" s="19">
        <f t="shared" si="74"/>
        <v>17.467999999999961</v>
      </c>
      <c r="PC27" s="19">
        <f t="shared" si="74"/>
        <v>20.363999999999976</v>
      </c>
      <c r="PD27" s="19">
        <f t="shared" si="74"/>
        <v>27.680000000000007</v>
      </c>
      <c r="PE27" s="19">
        <f t="shared" si="74"/>
        <v>31.412000000000035</v>
      </c>
      <c r="PF27" s="19">
        <f t="shared" si="74"/>
        <v>35.600999999999999</v>
      </c>
      <c r="PG27" s="19">
        <f t="shared" si="74"/>
        <v>39.783000000000015</v>
      </c>
      <c r="PH27" s="19">
        <f t="shared" si="74"/>
        <v>41.70799999999997</v>
      </c>
      <c r="PI27" s="19">
        <f t="shared" si="74"/>
        <v>43.065999999999974</v>
      </c>
      <c r="PJ27" s="19">
        <f t="shared" si="74"/>
        <v>44.636000000000024</v>
      </c>
      <c r="PK27" s="19">
        <f t="shared" si="74"/>
        <v>44.590000000000032</v>
      </c>
      <c r="PL27" s="19">
        <f t="shared" si="74"/>
        <v>49.829000000000008</v>
      </c>
      <c r="PM27" s="19">
        <f t="shared" si="74"/>
        <v>49.872000000000014</v>
      </c>
      <c r="PN27" s="19">
        <f t="shared" si="74"/>
        <v>49.548000000000002</v>
      </c>
      <c r="PO27" s="19">
        <f t="shared" si="74"/>
        <v>52.059000000000026</v>
      </c>
      <c r="PP27" s="19">
        <f t="shared" si="74"/>
        <v>48.543999999999983</v>
      </c>
      <c r="PQ27" s="19">
        <f t="shared" si="74"/>
        <v>47.136000000000024</v>
      </c>
      <c r="PR27" s="19">
        <f t="shared" si="74"/>
        <v>51.918999999999983</v>
      </c>
      <c r="PS27" s="19">
        <f t="shared" si="74"/>
        <v>50.824000000000012</v>
      </c>
      <c r="PT27" s="19">
        <f t="shared" si="74"/>
        <v>57.504999999999995</v>
      </c>
      <c r="PU27" s="19">
        <f t="shared" si="74"/>
        <v>58.569999999999993</v>
      </c>
      <c r="PV27" s="19">
        <f t="shared" si="74"/>
        <v>60.198000000000036</v>
      </c>
      <c r="PW27" s="19">
        <f t="shared" si="74"/>
        <v>61.849000000000046</v>
      </c>
      <c r="PX27" s="19">
        <f t="shared" si="74"/>
        <v>62.509999999999991</v>
      </c>
      <c r="PY27" s="19">
        <f t="shared" si="74"/>
        <v>63.159999999999968</v>
      </c>
      <c r="PZ27" s="19">
        <f t="shared" si="74"/>
        <v>67.591999999999985</v>
      </c>
      <c r="QA27" s="19">
        <f t="shared" si="74"/>
        <v>68.182999999999993</v>
      </c>
      <c r="QB27" s="19">
        <f t="shared" si="74"/>
        <v>70.285000000000025</v>
      </c>
      <c r="QC27" s="19">
        <f t="shared" si="74"/>
        <v>69.776999999999987</v>
      </c>
      <c r="QD27" s="19">
        <f t="shared" si="74"/>
        <v>69.805000000000035</v>
      </c>
      <c r="QE27" s="19">
        <f t="shared" si="74"/>
        <v>69.788999999999987</v>
      </c>
      <c r="QF27" s="19">
        <f t="shared" si="74"/>
        <v>69.745000000000033</v>
      </c>
      <c r="QG27" s="19">
        <f t="shared" si="74"/>
        <v>70.600999999999999</v>
      </c>
      <c r="QH27" s="19">
        <f t="shared" si="74"/>
        <v>69.237000000000023</v>
      </c>
      <c r="QI27" s="19">
        <f t="shared" si="74"/>
        <v>66.84099999999998</v>
      </c>
      <c r="QJ27" s="19">
        <f t="shared" si="74"/>
        <v>66.716000000000008</v>
      </c>
      <c r="QK27" s="19">
        <f t="shared" si="74"/>
        <v>68.962000000000018</v>
      </c>
      <c r="QL27" s="19">
        <f t="shared" si="55"/>
        <v>67.814999999999998</v>
      </c>
      <c r="QM27" s="19">
        <f t="shared" si="55"/>
        <v>67.007999999999981</v>
      </c>
      <c r="QN27" s="19">
        <f t="shared" si="55"/>
        <v>64.795999999999992</v>
      </c>
      <c r="QO27" s="19">
        <f t="shared" si="55"/>
        <v>67.480999999999995</v>
      </c>
      <c r="QP27" s="19">
        <f t="shared" si="55"/>
        <v>64.37</v>
      </c>
      <c r="QQ27" s="19">
        <f t="shared" si="55"/>
        <v>64.987000000000023</v>
      </c>
      <c r="QR27" s="19">
        <f t="shared" si="55"/>
        <v>63.389999999999986</v>
      </c>
      <c r="QS27" s="19">
        <f t="shared" si="55"/>
        <v>62.639999999999986</v>
      </c>
      <c r="QT27" s="19">
        <f t="shared" si="55"/>
        <v>62.40100000000001</v>
      </c>
      <c r="QU27" s="19">
        <f t="shared" si="55"/>
        <v>59.84699999999998</v>
      </c>
      <c r="QV27" s="19">
        <f t="shared" si="55"/>
        <v>55.763999999999982</v>
      </c>
      <c r="QW27" s="19">
        <f t="shared" si="55"/>
        <v>54.969000000000023</v>
      </c>
      <c r="QX27" s="19">
        <f t="shared" si="55"/>
        <v>52.406000000000006</v>
      </c>
      <c r="QY27" s="19">
        <f t="shared" si="55"/>
        <v>51.590000000000032</v>
      </c>
      <c r="QZ27" s="19">
        <f t="shared" si="55"/>
        <v>49.257999999999981</v>
      </c>
      <c r="RA27" s="19">
        <f t="shared" si="55"/>
        <v>45.895999999999958</v>
      </c>
      <c r="RB27" s="19">
        <f t="shared" ref="RB27:SQ27" si="75">RB$6-RB11</f>
        <v>47.37700000000001</v>
      </c>
      <c r="RC27" s="19">
        <f t="shared" si="75"/>
        <v>47.864000000000033</v>
      </c>
      <c r="RD27" s="19">
        <f t="shared" si="75"/>
        <v>48.472000000000037</v>
      </c>
      <c r="RE27" s="19">
        <f t="shared" si="75"/>
        <v>49.694999999999993</v>
      </c>
      <c r="RF27" s="19">
        <f t="shared" si="75"/>
        <v>51.49799999999999</v>
      </c>
      <c r="RG27" s="19">
        <f t="shared" si="75"/>
        <v>53.600999999999999</v>
      </c>
      <c r="RH27" s="19">
        <f t="shared" si="75"/>
        <v>54.44399999999996</v>
      </c>
      <c r="RI27" s="19">
        <f t="shared" si="75"/>
        <v>55.326000000000022</v>
      </c>
      <c r="RJ27" s="19">
        <f t="shared" si="75"/>
        <v>56.709000000000003</v>
      </c>
      <c r="RK27" s="19">
        <f t="shared" si="75"/>
        <v>61.28000000000003</v>
      </c>
      <c r="RL27" s="19">
        <f t="shared" si="75"/>
        <v>60.645999999999958</v>
      </c>
      <c r="RM27" s="19">
        <f t="shared" si="75"/>
        <v>58.538000000000011</v>
      </c>
      <c r="RN27" s="19">
        <f t="shared" si="75"/>
        <v>60.933999999999969</v>
      </c>
      <c r="RO27" s="19">
        <f t="shared" si="75"/>
        <v>62.821000000000026</v>
      </c>
      <c r="RP27" s="19">
        <f t="shared" si="75"/>
        <v>62.41500000000002</v>
      </c>
      <c r="RQ27" s="19">
        <f t="shared" si="75"/>
        <v>61.647999999999968</v>
      </c>
      <c r="RR27" s="19">
        <f t="shared" si="75"/>
        <v>61.327999999999975</v>
      </c>
      <c r="RS27" s="19">
        <f t="shared" si="75"/>
        <v>63.238</v>
      </c>
      <c r="RT27" s="19">
        <f t="shared" si="75"/>
        <v>66.099000000000046</v>
      </c>
      <c r="RU27" s="19">
        <f t="shared" si="75"/>
        <v>63.468999999999994</v>
      </c>
      <c r="RV27" s="19">
        <f t="shared" si="75"/>
        <v>63.230999999999995</v>
      </c>
      <c r="RW27" s="19">
        <f t="shared" si="75"/>
        <v>63.576000000000022</v>
      </c>
      <c r="RX27" s="19">
        <f t="shared" si="75"/>
        <v>65.435000000000002</v>
      </c>
      <c r="RY27" s="19">
        <f t="shared" si="75"/>
        <v>64.881000000000029</v>
      </c>
      <c r="RZ27" s="19">
        <f t="shared" si="75"/>
        <v>69.130000000000024</v>
      </c>
      <c r="SA27" s="19">
        <f t="shared" si="75"/>
        <v>73.713000000000022</v>
      </c>
      <c r="SB27" s="19">
        <f t="shared" si="75"/>
        <v>73.472999999999985</v>
      </c>
      <c r="SC27" s="19">
        <f t="shared" si="75"/>
        <v>71.844999999999999</v>
      </c>
      <c r="SD27" s="19">
        <f t="shared" si="75"/>
        <v>70.976000000000028</v>
      </c>
      <c r="SE27" s="19">
        <f t="shared" si="75"/>
        <v>70.408999999999992</v>
      </c>
      <c r="SF27" s="19">
        <f t="shared" si="75"/>
        <v>74.138999999999953</v>
      </c>
      <c r="SG27" s="19">
        <f t="shared" si="75"/>
        <v>74.54000000000002</v>
      </c>
      <c r="SH27" s="19">
        <f t="shared" si="75"/>
        <v>74.198000000000036</v>
      </c>
      <c r="SI27" s="19">
        <f t="shared" si="75"/>
        <v>74.774000000000001</v>
      </c>
      <c r="SJ27" s="19">
        <f t="shared" si="75"/>
        <v>76.942000000000007</v>
      </c>
      <c r="SK27" s="19">
        <f t="shared" si="75"/>
        <v>76.937999999999988</v>
      </c>
      <c r="SL27" s="19">
        <f t="shared" si="75"/>
        <v>78.048000000000002</v>
      </c>
      <c r="SM27" s="19">
        <f t="shared" si="75"/>
        <v>75.058999999999969</v>
      </c>
      <c r="SN27" s="19">
        <f t="shared" si="75"/>
        <v>75.202999999999975</v>
      </c>
      <c r="SO27" s="19">
        <f t="shared" si="75"/>
        <v>76.817000000000007</v>
      </c>
      <c r="SP27" s="19">
        <f t="shared" si="75"/>
        <v>77.408000000000015</v>
      </c>
      <c r="SQ27" s="19">
        <f t="shared" si="75"/>
        <v>70.755000000000024</v>
      </c>
    </row>
    <row r="28" spans="1:514" x14ac:dyDescent="0.25">
      <c r="A28" s="2">
        <f t="shared" si="25"/>
        <v>7</v>
      </c>
      <c r="B28" s="12" t="str">
        <f t="shared" si="58"/>
        <v>VW 2.7 PERP nc-22</v>
      </c>
      <c r="C28" s="12" t="str">
        <f t="shared" si="59"/>
        <v>VW 3 1/2 PERP nc-30-VW 2.7 PERP nc-22</v>
      </c>
      <c r="F28" s="19">
        <f t="shared" ref="F28:BQ28" ca="1" si="76">F$6-F12</f>
        <v>16.403999999999996</v>
      </c>
      <c r="G28" s="19">
        <f t="shared" si="76"/>
        <v>13.185000000000002</v>
      </c>
      <c r="H28" s="19">
        <f t="shared" si="76"/>
        <v>10.989999999999952</v>
      </c>
      <c r="I28" s="19">
        <f t="shared" si="76"/>
        <v>5.882000000000005</v>
      </c>
      <c r="J28" s="19">
        <f t="shared" si="76"/>
        <v>3.7390000000000327</v>
      </c>
      <c r="K28" s="19">
        <f t="shared" si="76"/>
        <v>0.67399999999997817</v>
      </c>
      <c r="L28" s="19">
        <f t="shared" si="76"/>
        <v>-1.3940000000000055</v>
      </c>
      <c r="M28" s="19">
        <f t="shared" si="76"/>
        <v>-1.0860000000000127</v>
      </c>
      <c r="N28" s="19">
        <f t="shared" si="76"/>
        <v>-7.2620000000000005</v>
      </c>
      <c r="O28" s="19">
        <f t="shared" si="76"/>
        <v>-0.79099999999999682</v>
      </c>
      <c r="P28" s="19">
        <f t="shared" si="76"/>
        <v>4.88900000000001</v>
      </c>
      <c r="Q28" s="19">
        <f t="shared" si="76"/>
        <v>27.548000000000002</v>
      </c>
      <c r="R28" s="19">
        <f t="shared" si="76"/>
        <v>43.297000000000025</v>
      </c>
      <c r="S28" s="19">
        <f t="shared" si="76"/>
        <v>35.617999999999995</v>
      </c>
      <c r="T28" s="19">
        <f t="shared" si="76"/>
        <v>38.744000000000028</v>
      </c>
      <c r="U28" s="19">
        <f t="shared" si="76"/>
        <v>35.22199999999998</v>
      </c>
      <c r="V28" s="19">
        <f t="shared" si="76"/>
        <v>42.509000000000015</v>
      </c>
      <c r="W28" s="19">
        <f t="shared" si="76"/>
        <v>66.774999999999977</v>
      </c>
      <c r="X28" s="19">
        <f t="shared" si="76"/>
        <v>96.742000000000019</v>
      </c>
      <c r="Y28" s="19">
        <f t="shared" si="76"/>
        <v>97.321999999999974</v>
      </c>
      <c r="Z28" s="19">
        <f t="shared" si="76"/>
        <v>56.949999999999989</v>
      </c>
      <c r="AA28" s="19">
        <f t="shared" si="76"/>
        <v>46.281000000000006</v>
      </c>
      <c r="AB28" s="19">
        <f t="shared" si="76"/>
        <v>27.52800000000002</v>
      </c>
      <c r="AC28" s="19">
        <f t="shared" si="76"/>
        <v>27.212999999999965</v>
      </c>
      <c r="AD28" s="19">
        <f t="shared" si="76"/>
        <v>28.201000000000022</v>
      </c>
      <c r="AE28" s="19">
        <f t="shared" si="76"/>
        <v>39.746000000000038</v>
      </c>
      <c r="AF28" s="19">
        <f t="shared" si="76"/>
        <v>32.982000000000028</v>
      </c>
      <c r="AG28" s="19">
        <f t="shared" si="76"/>
        <v>16.798000000000002</v>
      </c>
      <c r="AH28" s="19">
        <f t="shared" si="76"/>
        <v>-6.8739999999999668</v>
      </c>
      <c r="AI28" s="19">
        <f t="shared" si="76"/>
        <v>-5.2799999999999727</v>
      </c>
      <c r="AJ28" s="19">
        <f t="shared" si="76"/>
        <v>-3.3700000000000045</v>
      </c>
      <c r="AK28" s="19">
        <f t="shared" si="76"/>
        <v>-6.632000000000005</v>
      </c>
      <c r="AL28" s="19">
        <f t="shared" si="76"/>
        <v>-19.228999999999985</v>
      </c>
      <c r="AM28" s="19">
        <f t="shared" si="76"/>
        <v>-40.09899999999999</v>
      </c>
      <c r="AN28" s="19">
        <f t="shared" si="76"/>
        <v>-49.286000000000001</v>
      </c>
      <c r="AO28" s="19">
        <f t="shared" si="76"/>
        <v>-48.742000000000019</v>
      </c>
      <c r="AP28" s="19">
        <f t="shared" si="76"/>
        <v>-34.222999999999956</v>
      </c>
      <c r="AQ28" s="19">
        <f t="shared" si="76"/>
        <v>-34.092999999999961</v>
      </c>
      <c r="AR28" s="19">
        <f t="shared" si="76"/>
        <v>-35.763999999999953</v>
      </c>
      <c r="AS28" s="19">
        <f t="shared" si="76"/>
        <v>-51.02600000000001</v>
      </c>
      <c r="AT28" s="19">
        <f t="shared" si="76"/>
        <v>-48.883000000000038</v>
      </c>
      <c r="AU28" s="19">
        <f t="shared" si="76"/>
        <v>-61.968999999999994</v>
      </c>
      <c r="AV28" s="19">
        <f t="shared" si="76"/>
        <v>-65.079999999999984</v>
      </c>
      <c r="AW28" s="19">
        <f t="shared" si="76"/>
        <v>-69.302000000000021</v>
      </c>
      <c r="AX28" s="19">
        <f t="shared" si="76"/>
        <v>-31.95799999999997</v>
      </c>
      <c r="AY28" s="19">
        <f t="shared" si="76"/>
        <v>-27.021999999999991</v>
      </c>
      <c r="AZ28" s="19">
        <f t="shared" si="76"/>
        <v>-12.439000000000021</v>
      </c>
      <c r="BA28" s="19">
        <f t="shared" si="76"/>
        <v>-0.57599999999996498</v>
      </c>
      <c r="BB28" s="19">
        <f t="shared" si="76"/>
        <v>-17.574000000000012</v>
      </c>
      <c r="BC28" s="19">
        <f t="shared" si="76"/>
        <v>-26.153999999999996</v>
      </c>
      <c r="BD28" s="19">
        <f t="shared" si="76"/>
        <v>-50.090000000000032</v>
      </c>
      <c r="BE28" s="19">
        <f t="shared" si="76"/>
        <v>-43.473000000000013</v>
      </c>
      <c r="BF28" s="19">
        <f t="shared" si="76"/>
        <v>-30.079000000000008</v>
      </c>
      <c r="BG28" s="19">
        <f t="shared" si="76"/>
        <v>-2.535000000000025</v>
      </c>
      <c r="BH28" s="19">
        <f t="shared" si="76"/>
        <v>15.690999999999974</v>
      </c>
      <c r="BI28" s="19">
        <f t="shared" si="76"/>
        <v>41.716000000000008</v>
      </c>
      <c r="BJ28" s="19">
        <f t="shared" si="76"/>
        <v>60.527999999999963</v>
      </c>
      <c r="BK28" s="19">
        <f t="shared" si="76"/>
        <v>5.8319999999999936</v>
      </c>
      <c r="BL28" s="19">
        <f t="shared" si="76"/>
        <v>-19.637000000000057</v>
      </c>
      <c r="BM28" s="19">
        <f t="shared" si="76"/>
        <v>-36.259999999999991</v>
      </c>
      <c r="BN28" s="19">
        <f t="shared" si="76"/>
        <v>-49.916000000000054</v>
      </c>
      <c r="BO28" s="19">
        <f t="shared" si="76"/>
        <v>-34.447000000000003</v>
      </c>
      <c r="BP28" s="19">
        <f t="shared" si="76"/>
        <v>-28.091000000000008</v>
      </c>
      <c r="BQ28" s="19">
        <f t="shared" si="76"/>
        <v>-22.885999999999967</v>
      </c>
      <c r="BR28" s="19">
        <f t="shared" ref="BR28:EC28" si="77">BR$6-BR12</f>
        <v>-14.751999999999953</v>
      </c>
      <c r="BS28" s="19">
        <f t="shared" si="77"/>
        <v>-14.40199999999993</v>
      </c>
      <c r="BT28" s="19">
        <f t="shared" si="77"/>
        <v>-7.8269999999999982</v>
      </c>
      <c r="BU28" s="19">
        <f t="shared" si="77"/>
        <v>-7.5179999999999723</v>
      </c>
      <c r="BV28" s="19">
        <f t="shared" si="77"/>
        <v>0.23699999999996635</v>
      </c>
      <c r="BW28" s="19">
        <f t="shared" si="77"/>
        <v>-35.870999999999981</v>
      </c>
      <c r="BX28" s="19">
        <f t="shared" si="77"/>
        <v>-33.875</v>
      </c>
      <c r="BY28" s="19">
        <f t="shared" si="77"/>
        <v>-4.5079999999999245</v>
      </c>
      <c r="BZ28" s="19">
        <f t="shared" si="77"/>
        <v>-54.920999999999935</v>
      </c>
      <c r="CA28" s="19">
        <f t="shared" si="77"/>
        <v>-63.095000000000027</v>
      </c>
      <c r="CB28" s="19">
        <f t="shared" si="77"/>
        <v>-18.250999999999976</v>
      </c>
      <c r="CC28" s="19">
        <f t="shared" si="77"/>
        <v>-22.284999999999968</v>
      </c>
      <c r="CD28" s="19">
        <f t="shared" si="77"/>
        <v>0.35500000000001819</v>
      </c>
      <c r="CE28" s="19">
        <f t="shared" si="77"/>
        <v>31.007999999999981</v>
      </c>
      <c r="CF28" s="19">
        <f t="shared" si="77"/>
        <v>63.942000000000007</v>
      </c>
      <c r="CG28" s="19">
        <f t="shared" si="77"/>
        <v>84.21999999999997</v>
      </c>
      <c r="CH28" s="19">
        <f t="shared" si="77"/>
        <v>71.56899999999996</v>
      </c>
      <c r="CI28" s="19">
        <f t="shared" si="77"/>
        <v>96.045000000000016</v>
      </c>
      <c r="CJ28" s="19">
        <f t="shared" si="77"/>
        <v>101.08800000000002</v>
      </c>
      <c r="CK28" s="19">
        <f t="shared" si="77"/>
        <v>111.65599999999998</v>
      </c>
      <c r="CL28" s="19">
        <f t="shared" si="77"/>
        <v>108.12299999999999</v>
      </c>
      <c r="CM28" s="19">
        <f t="shared" si="77"/>
        <v>89.567000000000007</v>
      </c>
      <c r="CN28" s="19">
        <f t="shared" si="77"/>
        <v>94.202000000000027</v>
      </c>
      <c r="CO28" s="19">
        <f t="shared" si="77"/>
        <v>108.32400000000001</v>
      </c>
      <c r="CP28" s="19">
        <f t="shared" si="77"/>
        <v>116.13599999999997</v>
      </c>
      <c r="CQ28" s="19">
        <f t="shared" si="77"/>
        <v>122.24000000000001</v>
      </c>
      <c r="CR28" s="19">
        <f t="shared" si="77"/>
        <v>125.57600000000002</v>
      </c>
      <c r="CS28" s="19">
        <f t="shared" si="77"/>
        <v>130.34400000000002</v>
      </c>
      <c r="CT28" s="19">
        <f t="shared" si="77"/>
        <v>130.69599999999997</v>
      </c>
      <c r="CU28" s="19">
        <f t="shared" si="77"/>
        <v>126.49599999999998</v>
      </c>
      <c r="CV28" s="19">
        <f t="shared" si="77"/>
        <v>127.15100000000001</v>
      </c>
      <c r="CW28" s="19">
        <f t="shared" si="77"/>
        <v>126.97699999999998</v>
      </c>
      <c r="CX28" s="19">
        <f t="shared" si="77"/>
        <v>127.809</v>
      </c>
      <c r="CY28" s="19">
        <f t="shared" si="77"/>
        <v>127.49000000000001</v>
      </c>
      <c r="CZ28" s="19">
        <f t="shared" si="77"/>
        <v>125.87099999999998</v>
      </c>
      <c r="DA28" s="19">
        <f t="shared" si="77"/>
        <v>126.67700000000002</v>
      </c>
      <c r="DB28" s="19">
        <f t="shared" si="77"/>
        <v>127.41299999999998</v>
      </c>
      <c r="DC28" s="19">
        <f t="shared" si="77"/>
        <v>126.083</v>
      </c>
      <c r="DD28" s="19">
        <f t="shared" si="77"/>
        <v>124.99800000000002</v>
      </c>
      <c r="DE28" s="19">
        <f t="shared" si="77"/>
        <v>121.69700000000003</v>
      </c>
      <c r="DF28" s="19">
        <f t="shared" si="77"/>
        <v>122.11500000000001</v>
      </c>
      <c r="DG28" s="19">
        <f t="shared" si="77"/>
        <v>118.054</v>
      </c>
      <c r="DH28" s="19">
        <f t="shared" si="77"/>
        <v>120.262</v>
      </c>
      <c r="DI28" s="19">
        <f t="shared" si="77"/>
        <v>118.99999999999997</v>
      </c>
      <c r="DJ28" s="19">
        <f t="shared" si="77"/>
        <v>116.99700000000001</v>
      </c>
      <c r="DK28" s="19">
        <f t="shared" si="77"/>
        <v>116.04700000000003</v>
      </c>
      <c r="DL28" s="19">
        <f t="shared" si="77"/>
        <v>118.43</v>
      </c>
      <c r="DM28" s="19">
        <f t="shared" si="77"/>
        <v>121.779</v>
      </c>
      <c r="DN28" s="19">
        <f t="shared" si="77"/>
        <v>121.60699999999997</v>
      </c>
      <c r="DO28" s="19">
        <f t="shared" si="77"/>
        <v>120.07099999999997</v>
      </c>
      <c r="DP28" s="19">
        <f t="shared" si="77"/>
        <v>121.214</v>
      </c>
      <c r="DQ28" s="19">
        <f t="shared" si="77"/>
        <v>120.05500000000004</v>
      </c>
      <c r="DR28" s="19">
        <f t="shared" si="77"/>
        <v>117.62300000000002</v>
      </c>
      <c r="DS28" s="19">
        <f t="shared" si="77"/>
        <v>114.25199999999998</v>
      </c>
      <c r="DT28" s="19">
        <f t="shared" si="77"/>
        <v>108.72000000000003</v>
      </c>
      <c r="DU28" s="19">
        <f t="shared" si="77"/>
        <v>106.29499999999999</v>
      </c>
      <c r="DV28" s="19">
        <f t="shared" si="77"/>
        <v>105.55799999999999</v>
      </c>
      <c r="DW28" s="19">
        <f t="shared" si="77"/>
        <v>107.19000000000003</v>
      </c>
      <c r="DX28" s="19">
        <f t="shared" si="77"/>
        <v>104.53900000000002</v>
      </c>
      <c r="DY28" s="19">
        <f t="shared" si="77"/>
        <v>102.35999999999999</v>
      </c>
      <c r="DZ28" s="19">
        <f t="shared" si="77"/>
        <v>107.58800000000002</v>
      </c>
      <c r="EA28" s="19">
        <f t="shared" si="77"/>
        <v>107.98100000000002</v>
      </c>
      <c r="EB28" s="19">
        <f t="shared" si="77"/>
        <v>108.07500000000002</v>
      </c>
      <c r="EC28" s="19">
        <f t="shared" si="77"/>
        <v>107.07299999999998</v>
      </c>
      <c r="ED28" s="19">
        <f t="shared" si="40"/>
        <v>104.11500000000001</v>
      </c>
      <c r="EE28" s="19">
        <f t="shared" si="40"/>
        <v>104.40699999999998</v>
      </c>
      <c r="EF28" s="19">
        <f t="shared" si="40"/>
        <v>105.58899999999997</v>
      </c>
      <c r="EG28" s="19">
        <f t="shared" si="40"/>
        <v>105.22799999999998</v>
      </c>
      <c r="EH28" s="19">
        <f t="shared" si="40"/>
        <v>103.65899999999999</v>
      </c>
      <c r="EI28" s="19">
        <f t="shared" si="40"/>
        <v>104.90899999999999</v>
      </c>
      <c r="EJ28" s="19">
        <f t="shared" si="40"/>
        <v>103.78899999999999</v>
      </c>
      <c r="EK28" s="19">
        <f t="shared" si="40"/>
        <v>102.405</v>
      </c>
      <c r="EL28" s="19">
        <f t="shared" si="40"/>
        <v>104.67500000000001</v>
      </c>
      <c r="EM28" s="19">
        <f t="shared" si="40"/>
        <v>103.654</v>
      </c>
      <c r="EN28" s="19">
        <f t="shared" si="40"/>
        <v>105.44800000000001</v>
      </c>
      <c r="EO28" s="19">
        <f t="shared" si="40"/>
        <v>100.25899999999999</v>
      </c>
      <c r="EP28" s="19">
        <f t="shared" si="40"/>
        <v>104.399</v>
      </c>
      <c r="EQ28" s="19">
        <f t="shared" si="40"/>
        <v>102.98500000000001</v>
      </c>
      <c r="ER28" s="19">
        <f t="shared" si="40"/>
        <v>103.93599999999998</v>
      </c>
      <c r="ES28" s="19">
        <f t="shared" si="40"/>
        <v>98.202000000000027</v>
      </c>
      <c r="ET28" s="19">
        <f t="shared" ref="ET28:GO28" si="78">ET$6-ET12</f>
        <v>98.801000000000016</v>
      </c>
      <c r="EU28" s="19">
        <f t="shared" si="78"/>
        <v>97.361999999999995</v>
      </c>
      <c r="EV28" s="19">
        <f t="shared" si="78"/>
        <v>101.809</v>
      </c>
      <c r="EW28" s="19">
        <f t="shared" si="78"/>
        <v>101.07800000000003</v>
      </c>
      <c r="EX28" s="19">
        <f t="shared" si="78"/>
        <v>104.80200000000002</v>
      </c>
      <c r="EY28" s="19">
        <f t="shared" si="78"/>
        <v>105.00899999999999</v>
      </c>
      <c r="EZ28" s="19">
        <f t="shared" si="78"/>
        <v>106.71800000000002</v>
      </c>
      <c r="FA28" s="19">
        <f t="shared" si="78"/>
        <v>109.34900000000002</v>
      </c>
      <c r="FB28" s="19">
        <f t="shared" si="78"/>
        <v>106.58300000000003</v>
      </c>
      <c r="FC28" s="19">
        <f t="shared" si="78"/>
        <v>104.999</v>
      </c>
      <c r="FD28" s="19">
        <f t="shared" si="78"/>
        <v>103.03899999999999</v>
      </c>
      <c r="FE28" s="19">
        <f t="shared" si="78"/>
        <v>105.31600000000003</v>
      </c>
      <c r="FF28" s="19">
        <f t="shared" si="78"/>
        <v>108.72499999999999</v>
      </c>
      <c r="FG28" s="19">
        <f t="shared" si="78"/>
        <v>110.46200000000002</v>
      </c>
      <c r="FH28" s="19">
        <f t="shared" si="78"/>
        <v>110.36700000000002</v>
      </c>
      <c r="FI28" s="19">
        <f t="shared" si="78"/>
        <v>111.40200000000002</v>
      </c>
      <c r="FJ28" s="19">
        <f t="shared" si="78"/>
        <v>110.10100000000003</v>
      </c>
      <c r="FK28" s="19">
        <f t="shared" si="78"/>
        <v>111.56</v>
      </c>
      <c r="FL28" s="19">
        <f t="shared" si="78"/>
        <v>110.76100000000002</v>
      </c>
      <c r="FM28" s="19">
        <f t="shared" si="78"/>
        <v>116.30400000000003</v>
      </c>
      <c r="FN28" s="19">
        <f t="shared" si="78"/>
        <v>118.68899999999999</v>
      </c>
      <c r="FO28" s="19">
        <f t="shared" si="78"/>
        <v>122.00699999999998</v>
      </c>
      <c r="FP28" s="19">
        <f t="shared" si="78"/>
        <v>121.904</v>
      </c>
      <c r="FQ28" s="19">
        <f t="shared" si="78"/>
        <v>124.15499999999997</v>
      </c>
      <c r="FR28" s="19">
        <f t="shared" si="78"/>
        <v>121.81299999999999</v>
      </c>
      <c r="FS28" s="19">
        <f t="shared" si="78"/>
        <v>119.13599999999997</v>
      </c>
      <c r="FT28" s="19">
        <f t="shared" si="78"/>
        <v>118.05699999999999</v>
      </c>
      <c r="FU28" s="19">
        <f t="shared" si="78"/>
        <v>127.93600000000004</v>
      </c>
      <c r="FV28" s="19">
        <f t="shared" si="78"/>
        <v>128.10400000000001</v>
      </c>
      <c r="FW28" s="19">
        <f t="shared" si="78"/>
        <v>131.34399999999999</v>
      </c>
      <c r="FX28" s="19">
        <f t="shared" si="78"/>
        <v>133.476</v>
      </c>
      <c r="FY28" s="19">
        <f t="shared" si="78"/>
        <v>133.31300000000002</v>
      </c>
      <c r="FZ28" s="19">
        <f t="shared" si="78"/>
        <v>131.077</v>
      </c>
      <c r="GA28" s="19">
        <f t="shared" si="78"/>
        <v>125.41400000000002</v>
      </c>
      <c r="GB28" s="19">
        <f t="shared" si="78"/>
        <v>125.05699999999999</v>
      </c>
      <c r="GC28" s="19">
        <f t="shared" si="78"/>
        <v>126.15200000000002</v>
      </c>
      <c r="GD28" s="19">
        <f t="shared" si="78"/>
        <v>119.10400000000001</v>
      </c>
      <c r="GE28" s="19">
        <f t="shared" si="78"/>
        <v>118.91200000000001</v>
      </c>
      <c r="GF28" s="19">
        <f t="shared" si="78"/>
        <v>119.434</v>
      </c>
      <c r="GG28" s="19">
        <f t="shared" si="78"/>
        <v>117.59399999999999</v>
      </c>
      <c r="GH28" s="19">
        <f t="shared" si="78"/>
        <v>118.17200000000003</v>
      </c>
      <c r="GI28" s="19">
        <f t="shared" si="78"/>
        <v>119.02300000000002</v>
      </c>
      <c r="GJ28" s="19">
        <f t="shared" si="78"/>
        <v>122.44399999999996</v>
      </c>
      <c r="GK28" s="19">
        <f t="shared" si="78"/>
        <v>121.50700000000001</v>
      </c>
      <c r="GL28" s="19">
        <f t="shared" si="78"/>
        <v>121.76599999999999</v>
      </c>
      <c r="GM28" s="19">
        <f t="shared" si="78"/>
        <v>123.29200000000003</v>
      </c>
      <c r="GN28" s="19">
        <f t="shared" si="78"/>
        <v>121.40899999999999</v>
      </c>
      <c r="GO28" s="19">
        <f t="shared" si="78"/>
        <v>127.23199999999997</v>
      </c>
      <c r="GP28" s="19">
        <f t="shared" si="43"/>
        <v>124.92099999999999</v>
      </c>
      <c r="GQ28" s="19">
        <f t="shared" si="43"/>
        <v>124.12200000000001</v>
      </c>
      <c r="GR28" s="19">
        <f t="shared" si="43"/>
        <v>124.48600000000002</v>
      </c>
      <c r="GS28" s="19">
        <f t="shared" si="43"/>
        <v>119.17099999999996</v>
      </c>
      <c r="GT28" s="19">
        <f t="shared" si="43"/>
        <v>122.96199999999999</v>
      </c>
      <c r="GU28" s="19">
        <f t="shared" si="43"/>
        <v>118.916</v>
      </c>
      <c r="GV28" s="19">
        <f t="shared" si="43"/>
        <v>114.89500000000004</v>
      </c>
      <c r="GW28" s="19">
        <f t="shared" si="43"/>
        <v>108.65199999999999</v>
      </c>
      <c r="GX28" s="19">
        <f t="shared" si="43"/>
        <v>106.82200000000003</v>
      </c>
      <c r="GY28" s="19">
        <f t="shared" si="43"/>
        <v>107.49700000000001</v>
      </c>
      <c r="GZ28" s="19">
        <f t="shared" si="43"/>
        <v>108.47999999999999</v>
      </c>
      <c r="HA28" s="19">
        <f t="shared" si="43"/>
        <v>105.70000000000002</v>
      </c>
      <c r="HB28" s="19">
        <f t="shared" si="43"/>
        <v>113.60900000000001</v>
      </c>
      <c r="HC28" s="19">
        <f t="shared" si="43"/>
        <v>91.848000000000013</v>
      </c>
      <c r="HD28" s="19">
        <f t="shared" si="43"/>
        <v>96.715000000000003</v>
      </c>
      <c r="HE28" s="19">
        <f t="shared" si="43"/>
        <v>102.965</v>
      </c>
      <c r="HF28" s="19">
        <f t="shared" ref="HF28:JA28" si="79">HF$6-HF12</f>
        <v>106.09400000000002</v>
      </c>
      <c r="HG28" s="19">
        <f t="shared" si="79"/>
        <v>102.12600000000003</v>
      </c>
      <c r="HH28" s="19">
        <f t="shared" si="79"/>
        <v>105.81299999999999</v>
      </c>
      <c r="HI28" s="19">
        <f t="shared" si="79"/>
        <v>108.965</v>
      </c>
      <c r="HJ28" s="19">
        <f t="shared" si="79"/>
        <v>107.09</v>
      </c>
      <c r="HK28" s="19">
        <f t="shared" si="79"/>
        <v>109.333</v>
      </c>
      <c r="HL28" s="19">
        <f t="shared" si="79"/>
        <v>109.28300000000002</v>
      </c>
      <c r="HM28" s="19">
        <f t="shared" si="79"/>
        <v>113.089</v>
      </c>
      <c r="HN28" s="19">
        <f t="shared" si="79"/>
        <v>112.14000000000001</v>
      </c>
      <c r="HO28" s="19">
        <f t="shared" si="79"/>
        <v>108.09599999999998</v>
      </c>
      <c r="HP28" s="19">
        <f t="shared" si="79"/>
        <v>109.27100000000002</v>
      </c>
      <c r="HQ28" s="19">
        <f t="shared" si="79"/>
        <v>109.22400000000002</v>
      </c>
      <c r="HR28" s="19">
        <f t="shared" si="79"/>
        <v>109.76299999999998</v>
      </c>
      <c r="HS28" s="19">
        <f t="shared" si="79"/>
        <v>107.23999999999998</v>
      </c>
      <c r="HT28" s="19">
        <f t="shared" si="79"/>
        <v>100.124</v>
      </c>
      <c r="HU28" s="19">
        <f t="shared" si="79"/>
        <v>98.87700000000001</v>
      </c>
      <c r="HV28" s="19">
        <f t="shared" si="79"/>
        <v>94.93</v>
      </c>
      <c r="HW28" s="19">
        <f t="shared" si="79"/>
        <v>102.06800000000001</v>
      </c>
      <c r="HX28" s="19">
        <f t="shared" si="79"/>
        <v>94.942000000000007</v>
      </c>
      <c r="HY28" s="19">
        <f t="shared" si="79"/>
        <v>96.085999999999984</v>
      </c>
      <c r="HZ28" s="19">
        <f t="shared" si="79"/>
        <v>99.64500000000001</v>
      </c>
      <c r="IA28" s="19">
        <f t="shared" si="79"/>
        <v>100.47500000000002</v>
      </c>
      <c r="IB28" s="19">
        <f t="shared" si="79"/>
        <v>104.43800000000002</v>
      </c>
      <c r="IC28" s="19">
        <f t="shared" si="79"/>
        <v>100.14599999999996</v>
      </c>
      <c r="ID28" s="19">
        <f t="shared" si="79"/>
        <v>95.511000000000024</v>
      </c>
      <c r="IE28" s="19">
        <f t="shared" si="79"/>
        <v>99.242000000000019</v>
      </c>
      <c r="IF28" s="19">
        <f t="shared" si="79"/>
        <v>106.13000000000002</v>
      </c>
      <c r="IG28" s="19">
        <f t="shared" si="79"/>
        <v>103.66299999999998</v>
      </c>
      <c r="IH28" s="19">
        <f t="shared" si="79"/>
        <v>103.47900000000001</v>
      </c>
      <c r="II28" s="19">
        <f t="shared" si="79"/>
        <v>119.53</v>
      </c>
      <c r="IJ28" s="19">
        <f t="shared" si="79"/>
        <v>117.89400000000001</v>
      </c>
      <c r="IK28" s="19">
        <f t="shared" si="79"/>
        <v>117.262</v>
      </c>
      <c r="IL28" s="19">
        <f t="shared" si="79"/>
        <v>109.39099999999999</v>
      </c>
      <c r="IM28" s="19">
        <f t="shared" si="79"/>
        <v>100.19099999999997</v>
      </c>
      <c r="IN28" s="19">
        <f t="shared" si="79"/>
        <v>94.467999999999989</v>
      </c>
      <c r="IO28" s="19">
        <f t="shared" si="79"/>
        <v>93.286999999999978</v>
      </c>
      <c r="IP28" s="19">
        <f t="shared" si="79"/>
        <v>93.489999999999981</v>
      </c>
      <c r="IQ28" s="19">
        <f t="shared" si="79"/>
        <v>104.52500000000001</v>
      </c>
      <c r="IR28" s="19">
        <f t="shared" si="79"/>
        <v>110.227</v>
      </c>
      <c r="IS28" s="19">
        <f t="shared" si="79"/>
        <v>108.23800000000003</v>
      </c>
      <c r="IT28" s="19">
        <f t="shared" si="79"/>
        <v>105.66099999999997</v>
      </c>
      <c r="IU28" s="19">
        <f t="shared" si="79"/>
        <v>107.68799999999999</v>
      </c>
      <c r="IV28" s="19">
        <f t="shared" si="79"/>
        <v>107.387</v>
      </c>
      <c r="IW28" s="19">
        <f t="shared" si="79"/>
        <v>103.39600000000002</v>
      </c>
      <c r="IX28" s="19">
        <f t="shared" si="79"/>
        <v>107.97599999999997</v>
      </c>
      <c r="IY28" s="19">
        <f t="shared" si="79"/>
        <v>110.49099999999999</v>
      </c>
      <c r="IZ28" s="19">
        <f t="shared" si="79"/>
        <v>112.28800000000001</v>
      </c>
      <c r="JA28" s="19">
        <f t="shared" si="79"/>
        <v>105.57</v>
      </c>
      <c r="JB28" s="19">
        <f t="shared" si="46"/>
        <v>98.731999999999971</v>
      </c>
      <c r="JC28" s="19">
        <f t="shared" si="46"/>
        <v>98.911999999999978</v>
      </c>
      <c r="JD28" s="19">
        <f t="shared" si="46"/>
        <v>94.872999999999962</v>
      </c>
      <c r="JE28" s="19">
        <f t="shared" si="46"/>
        <v>92.940999999999974</v>
      </c>
      <c r="JF28" s="19">
        <f t="shared" si="46"/>
        <v>93.121000000000038</v>
      </c>
      <c r="JG28" s="19">
        <f t="shared" si="46"/>
        <v>96.413000000000011</v>
      </c>
      <c r="JH28" s="19">
        <f t="shared" si="46"/>
        <v>95.748000000000019</v>
      </c>
      <c r="JI28" s="19">
        <f t="shared" si="46"/>
        <v>94.064000000000021</v>
      </c>
      <c r="JJ28" s="19">
        <f t="shared" si="46"/>
        <v>93.581999999999994</v>
      </c>
      <c r="JK28" s="19">
        <f t="shared" si="46"/>
        <v>87.19599999999997</v>
      </c>
      <c r="JL28" s="19">
        <f t="shared" si="46"/>
        <v>79.719000000000051</v>
      </c>
      <c r="JM28" s="19">
        <f t="shared" si="46"/>
        <v>77.358000000000004</v>
      </c>
      <c r="JN28" s="19">
        <f t="shared" si="46"/>
        <v>80.923000000000002</v>
      </c>
      <c r="JO28" s="19">
        <f t="shared" si="46"/>
        <v>83.540999999999997</v>
      </c>
      <c r="JP28" s="19">
        <f t="shared" si="46"/>
        <v>83.52600000000001</v>
      </c>
      <c r="JQ28" s="19">
        <f t="shared" si="46"/>
        <v>89.578000000000031</v>
      </c>
      <c r="JR28" s="19">
        <f t="shared" ref="JR28:LM28" si="80">JR$6-JR12</f>
        <v>83.72199999999998</v>
      </c>
      <c r="JS28" s="19">
        <f t="shared" si="80"/>
        <v>82.660000000000025</v>
      </c>
      <c r="JT28" s="19">
        <f t="shared" si="80"/>
        <v>81.836999999999989</v>
      </c>
      <c r="JU28" s="19">
        <f t="shared" si="80"/>
        <v>79.698000000000036</v>
      </c>
      <c r="JV28" s="19">
        <f t="shared" si="80"/>
        <v>73.753000000000043</v>
      </c>
      <c r="JW28" s="19">
        <f t="shared" si="80"/>
        <v>65.162000000000035</v>
      </c>
      <c r="JX28" s="19">
        <f t="shared" si="80"/>
        <v>66.29400000000004</v>
      </c>
      <c r="JY28" s="19">
        <f t="shared" si="80"/>
        <v>69.534000000000049</v>
      </c>
      <c r="JZ28" s="19">
        <f t="shared" si="80"/>
        <v>67.79200000000003</v>
      </c>
      <c r="KA28" s="19">
        <f t="shared" si="80"/>
        <v>71.38</v>
      </c>
      <c r="KB28" s="19">
        <f t="shared" si="80"/>
        <v>62.27600000000001</v>
      </c>
      <c r="KC28" s="19">
        <f t="shared" si="80"/>
        <v>61.971000000000004</v>
      </c>
      <c r="KD28" s="19">
        <f t="shared" si="80"/>
        <v>61.796999999999969</v>
      </c>
      <c r="KE28" s="19">
        <f t="shared" si="80"/>
        <v>69.361999999999966</v>
      </c>
      <c r="KF28" s="19">
        <f t="shared" si="80"/>
        <v>75.382999999999981</v>
      </c>
      <c r="KG28" s="19">
        <f t="shared" si="80"/>
        <v>75.526999999999987</v>
      </c>
      <c r="KH28" s="19">
        <f t="shared" si="80"/>
        <v>76.106999999999971</v>
      </c>
      <c r="KI28" s="19">
        <f t="shared" si="80"/>
        <v>77.166999999999973</v>
      </c>
      <c r="KJ28" s="19">
        <f t="shared" si="80"/>
        <v>73.634000000000015</v>
      </c>
      <c r="KK28" s="19">
        <f t="shared" si="80"/>
        <v>63.544999999999959</v>
      </c>
      <c r="KL28" s="19">
        <f t="shared" si="80"/>
        <v>60.300000000000011</v>
      </c>
      <c r="KM28" s="19">
        <f t="shared" si="80"/>
        <v>61.20599999999996</v>
      </c>
      <c r="KN28" s="19">
        <f t="shared" si="80"/>
        <v>52.224000000000046</v>
      </c>
      <c r="KO28" s="19">
        <f t="shared" si="80"/>
        <v>51.77600000000001</v>
      </c>
      <c r="KP28" s="19">
        <f t="shared" si="80"/>
        <v>55.488</v>
      </c>
      <c r="KQ28" s="19">
        <f t="shared" si="80"/>
        <v>57.892999999999972</v>
      </c>
      <c r="KR28" s="19">
        <f t="shared" si="80"/>
        <v>57.168000000000006</v>
      </c>
      <c r="KS28" s="19">
        <f t="shared" si="80"/>
        <v>58.449000000000012</v>
      </c>
      <c r="KT28" s="19">
        <f t="shared" si="80"/>
        <v>51.479000000000042</v>
      </c>
      <c r="KU28" s="19">
        <f t="shared" si="80"/>
        <v>51.826999999999998</v>
      </c>
      <c r="KV28" s="19">
        <f t="shared" si="80"/>
        <v>49.008999999999958</v>
      </c>
      <c r="KW28" s="19">
        <f t="shared" si="80"/>
        <v>49.767999999999972</v>
      </c>
      <c r="KX28" s="19">
        <f t="shared" si="80"/>
        <v>50.950999999999965</v>
      </c>
      <c r="KY28" s="19">
        <f t="shared" si="80"/>
        <v>45.75</v>
      </c>
      <c r="KZ28" s="19">
        <f t="shared" si="80"/>
        <v>47.154999999999973</v>
      </c>
      <c r="LA28" s="19">
        <f t="shared" si="80"/>
        <v>44.84899999999999</v>
      </c>
      <c r="LB28" s="19">
        <f t="shared" si="80"/>
        <v>49.38900000000001</v>
      </c>
      <c r="LC28" s="19">
        <f t="shared" si="80"/>
        <v>51.968999999999994</v>
      </c>
      <c r="LD28" s="19">
        <f t="shared" si="80"/>
        <v>48.449999999999989</v>
      </c>
      <c r="LE28" s="19">
        <f t="shared" si="80"/>
        <v>45.305000000000007</v>
      </c>
      <c r="LF28" s="19">
        <f t="shared" si="80"/>
        <v>27.938999999999965</v>
      </c>
      <c r="LG28" s="19">
        <f t="shared" si="80"/>
        <v>44.988</v>
      </c>
      <c r="LH28" s="19">
        <f t="shared" si="80"/>
        <v>43.367999999999995</v>
      </c>
      <c r="LI28" s="19">
        <f t="shared" si="80"/>
        <v>47.968000000000018</v>
      </c>
      <c r="LJ28" s="19">
        <f t="shared" si="80"/>
        <v>49.261000000000024</v>
      </c>
      <c r="LK28" s="19">
        <f t="shared" si="80"/>
        <v>52.531000000000006</v>
      </c>
      <c r="LL28" s="19">
        <f t="shared" si="80"/>
        <v>52.81</v>
      </c>
      <c r="LM28" s="19">
        <f t="shared" si="80"/>
        <v>59.19599999999997</v>
      </c>
      <c r="LN28" s="19">
        <f t="shared" si="49"/>
        <v>63.093000000000018</v>
      </c>
      <c r="LO28" s="19">
        <f t="shared" si="49"/>
        <v>66.550999999999988</v>
      </c>
      <c r="LP28" s="19">
        <f t="shared" si="49"/>
        <v>71.676999999999964</v>
      </c>
      <c r="LQ28" s="19">
        <f t="shared" si="49"/>
        <v>64.479999999999961</v>
      </c>
      <c r="LR28" s="19">
        <f t="shared" si="49"/>
        <v>59.709000000000003</v>
      </c>
      <c r="LS28" s="19">
        <f t="shared" si="49"/>
        <v>63.959000000000003</v>
      </c>
      <c r="LT28" s="19">
        <f t="shared" si="49"/>
        <v>61.353000000000009</v>
      </c>
      <c r="LU28" s="19">
        <f t="shared" si="49"/>
        <v>61.834000000000003</v>
      </c>
      <c r="LV28" s="19">
        <f t="shared" si="49"/>
        <v>74.903999999999996</v>
      </c>
      <c r="LW28" s="19">
        <f t="shared" si="49"/>
        <v>77.014999999999986</v>
      </c>
      <c r="LX28" s="19">
        <f t="shared" si="49"/>
        <v>70.100000000000023</v>
      </c>
      <c r="LY28" s="19">
        <f t="shared" si="49"/>
        <v>77.432999999999993</v>
      </c>
      <c r="LZ28" s="19">
        <f t="shared" si="49"/>
        <v>68.742999999999995</v>
      </c>
      <c r="MA28" s="19">
        <f t="shared" si="49"/>
        <v>49.607000000000028</v>
      </c>
      <c r="MB28" s="19">
        <f t="shared" si="49"/>
        <v>44.44</v>
      </c>
      <c r="MC28" s="19">
        <f t="shared" si="49"/>
        <v>41.019000000000005</v>
      </c>
      <c r="MD28" s="19">
        <f t="shared" ref="MD28:NY28" si="81">MD$6-MD12</f>
        <v>38.052999999999997</v>
      </c>
      <c r="ME28" s="19">
        <f t="shared" si="81"/>
        <v>36.723000000000013</v>
      </c>
      <c r="MF28" s="19">
        <f t="shared" si="81"/>
        <v>37.377999999999986</v>
      </c>
      <c r="MG28" s="19">
        <f t="shared" si="81"/>
        <v>38.694000000000017</v>
      </c>
      <c r="MH28" s="19">
        <f t="shared" si="81"/>
        <v>36.849000000000046</v>
      </c>
      <c r="MI28" s="19">
        <f t="shared" si="81"/>
        <v>38.959000000000003</v>
      </c>
      <c r="MJ28" s="19">
        <f t="shared" si="81"/>
        <v>39.355999999999995</v>
      </c>
      <c r="MK28" s="19">
        <f t="shared" si="81"/>
        <v>33.239999999999952</v>
      </c>
      <c r="ML28" s="19">
        <f t="shared" si="81"/>
        <v>27.006999999999948</v>
      </c>
      <c r="MM28" s="19">
        <f t="shared" si="81"/>
        <v>18.649000000000001</v>
      </c>
      <c r="MN28" s="19">
        <f t="shared" si="81"/>
        <v>17.42900000000003</v>
      </c>
      <c r="MO28" s="19">
        <f t="shared" si="81"/>
        <v>21.215000000000032</v>
      </c>
      <c r="MP28" s="19">
        <f t="shared" si="81"/>
        <v>19.383000000000038</v>
      </c>
      <c r="MQ28" s="19">
        <f t="shared" si="81"/>
        <v>19.149999999999977</v>
      </c>
      <c r="MR28" s="19">
        <f t="shared" si="81"/>
        <v>17.852000000000032</v>
      </c>
      <c r="MS28" s="19">
        <f t="shared" si="81"/>
        <v>28.939999999999998</v>
      </c>
      <c r="MT28" s="19">
        <f t="shared" si="81"/>
        <v>27.168000000000006</v>
      </c>
      <c r="MU28" s="19">
        <f t="shared" si="81"/>
        <v>23.778999999999996</v>
      </c>
      <c r="MV28" s="19">
        <f t="shared" si="81"/>
        <v>15.474999999999966</v>
      </c>
      <c r="MW28" s="19">
        <f t="shared" si="81"/>
        <v>13.603999999999985</v>
      </c>
      <c r="MX28" s="19">
        <f t="shared" si="81"/>
        <v>24.091000000000008</v>
      </c>
      <c r="MY28" s="19">
        <f t="shared" si="81"/>
        <v>32.849999999999966</v>
      </c>
      <c r="MZ28" s="19">
        <f t="shared" si="81"/>
        <v>32.875999999999976</v>
      </c>
      <c r="NA28" s="19">
        <f t="shared" si="81"/>
        <v>27.674000000000035</v>
      </c>
      <c r="NB28" s="19">
        <f t="shared" si="81"/>
        <v>23.935999999999979</v>
      </c>
      <c r="NC28" s="19">
        <f t="shared" si="81"/>
        <v>21.588999999999999</v>
      </c>
      <c r="ND28" s="19">
        <f t="shared" si="81"/>
        <v>15.516999999999996</v>
      </c>
      <c r="NE28" s="19">
        <f t="shared" si="81"/>
        <v>14.90100000000001</v>
      </c>
      <c r="NF28" s="19">
        <f t="shared" si="81"/>
        <v>12.772000000000048</v>
      </c>
      <c r="NG28" s="19">
        <f t="shared" si="81"/>
        <v>14.15100000000001</v>
      </c>
      <c r="NH28" s="19">
        <f t="shared" si="81"/>
        <v>10.704000000000008</v>
      </c>
      <c r="NI28" s="19">
        <f t="shared" si="81"/>
        <v>8.1330000000000382</v>
      </c>
      <c r="NJ28" s="19">
        <f t="shared" si="81"/>
        <v>8.4000000000000341</v>
      </c>
      <c r="NK28" s="19">
        <f t="shared" si="81"/>
        <v>9.4250000000000114</v>
      </c>
      <c r="NL28" s="19">
        <f t="shared" si="81"/>
        <v>10.590000000000032</v>
      </c>
      <c r="NM28" s="19">
        <f t="shared" si="81"/>
        <v>8.4089999999999918</v>
      </c>
      <c r="NN28" s="19">
        <f t="shared" si="81"/>
        <v>8.7740000000000009</v>
      </c>
      <c r="NO28" s="19">
        <f t="shared" si="81"/>
        <v>4.6159999999999854</v>
      </c>
      <c r="NP28" s="19">
        <f t="shared" si="81"/>
        <v>4.4320000000000164</v>
      </c>
      <c r="NQ28" s="19">
        <f t="shared" si="81"/>
        <v>8.1800000000000068</v>
      </c>
      <c r="NR28" s="19">
        <f t="shared" si="81"/>
        <v>0.57300000000003593</v>
      </c>
      <c r="NS28" s="19">
        <f t="shared" si="81"/>
        <v>2.9569999999999936</v>
      </c>
      <c r="NT28" s="19">
        <f t="shared" si="81"/>
        <v>-18.218999999999994</v>
      </c>
      <c r="NU28" s="19">
        <f t="shared" si="81"/>
        <v>-20.04200000000003</v>
      </c>
      <c r="NV28" s="19">
        <f t="shared" si="81"/>
        <v>-24.699999999999989</v>
      </c>
      <c r="NW28" s="19">
        <f t="shared" si="81"/>
        <v>-24.447999999999979</v>
      </c>
      <c r="NX28" s="19">
        <f t="shared" si="81"/>
        <v>-14.65300000000002</v>
      </c>
      <c r="NY28" s="19">
        <f t="shared" si="81"/>
        <v>-11.546999999999969</v>
      </c>
      <c r="NZ28" s="19">
        <f t="shared" si="52"/>
        <v>-8.8439999999999941</v>
      </c>
      <c r="OA28" s="19">
        <f t="shared" si="52"/>
        <v>-9.8690000000000282</v>
      </c>
      <c r="OB28" s="19">
        <f t="shared" si="52"/>
        <v>-8.1779999999999973</v>
      </c>
      <c r="OC28" s="19">
        <f t="shared" si="52"/>
        <v>-8.1129999999999995</v>
      </c>
      <c r="OD28" s="19">
        <f t="shared" si="52"/>
        <v>-4.3840000000000146</v>
      </c>
      <c r="OE28" s="19">
        <f t="shared" si="52"/>
        <v>-2.4900000000000091</v>
      </c>
      <c r="OF28" s="19">
        <f t="shared" si="52"/>
        <v>-2.2299999999999613</v>
      </c>
      <c r="OG28" s="19">
        <f t="shared" si="52"/>
        <v>-2.8919999999999959</v>
      </c>
      <c r="OH28" s="19">
        <f t="shared" si="52"/>
        <v>-1.6050000000000182</v>
      </c>
      <c r="OI28" s="19">
        <f t="shared" si="52"/>
        <v>-2.1680000000000064</v>
      </c>
      <c r="OJ28" s="19">
        <f t="shared" si="52"/>
        <v>-11.16500000000002</v>
      </c>
      <c r="OK28" s="19">
        <f t="shared" si="52"/>
        <v>-15.42900000000003</v>
      </c>
      <c r="OL28" s="19">
        <f t="shared" si="52"/>
        <v>-15.577999999999975</v>
      </c>
      <c r="OM28" s="19">
        <f t="shared" si="52"/>
        <v>-12.067000000000007</v>
      </c>
      <c r="ON28" s="19">
        <f t="shared" si="52"/>
        <v>-8.9750000000000227</v>
      </c>
      <c r="OO28" s="19">
        <f t="shared" si="52"/>
        <v>-5.0199999999999818</v>
      </c>
      <c r="OP28" s="19">
        <f t="shared" ref="OP28:QK28" si="82">OP$6-OP12</f>
        <v>-1.0529999999999973</v>
      </c>
      <c r="OQ28" s="19">
        <f t="shared" si="82"/>
        <v>10.855999999999995</v>
      </c>
      <c r="OR28" s="19">
        <f t="shared" si="82"/>
        <v>4.5939999999999941</v>
      </c>
      <c r="OS28" s="19">
        <f t="shared" si="82"/>
        <v>9.6850000000000023</v>
      </c>
      <c r="OT28" s="19">
        <f t="shared" si="82"/>
        <v>11.40100000000001</v>
      </c>
      <c r="OU28" s="19">
        <f t="shared" si="82"/>
        <v>13.113</v>
      </c>
      <c r="OV28" s="19">
        <f t="shared" si="82"/>
        <v>15.51600000000002</v>
      </c>
      <c r="OW28" s="19">
        <f t="shared" si="82"/>
        <v>15.37700000000001</v>
      </c>
      <c r="OX28" s="19">
        <f t="shared" si="82"/>
        <v>15.074999999999989</v>
      </c>
      <c r="OY28" s="19">
        <f t="shared" si="82"/>
        <v>15.713000000000022</v>
      </c>
      <c r="OZ28" s="19">
        <f t="shared" si="82"/>
        <v>16.274000000000001</v>
      </c>
      <c r="PA28" s="19">
        <f t="shared" si="82"/>
        <v>22.935000000000002</v>
      </c>
      <c r="PB28" s="19">
        <f t="shared" si="82"/>
        <v>25.406000000000006</v>
      </c>
      <c r="PC28" s="19">
        <f t="shared" si="82"/>
        <v>25.550999999999988</v>
      </c>
      <c r="PD28" s="19">
        <f t="shared" si="82"/>
        <v>28.377999999999986</v>
      </c>
      <c r="PE28" s="19">
        <f t="shared" si="82"/>
        <v>29.13900000000001</v>
      </c>
      <c r="PF28" s="19">
        <f t="shared" si="82"/>
        <v>30.194999999999993</v>
      </c>
      <c r="PG28" s="19">
        <f t="shared" si="82"/>
        <v>35.91500000000002</v>
      </c>
      <c r="PH28" s="19">
        <f t="shared" si="82"/>
        <v>41.079999999999984</v>
      </c>
      <c r="PI28" s="19">
        <f t="shared" si="82"/>
        <v>44.374000000000024</v>
      </c>
      <c r="PJ28" s="19">
        <f t="shared" si="82"/>
        <v>42.817000000000007</v>
      </c>
      <c r="PK28" s="19">
        <f t="shared" si="82"/>
        <v>44.741000000000042</v>
      </c>
      <c r="PL28" s="19">
        <f t="shared" si="82"/>
        <v>48.774000000000001</v>
      </c>
      <c r="PM28" s="19">
        <f t="shared" si="82"/>
        <v>48.225000000000023</v>
      </c>
      <c r="PN28" s="19">
        <f t="shared" si="82"/>
        <v>45.600999999999999</v>
      </c>
      <c r="PO28" s="19">
        <f t="shared" si="82"/>
        <v>41.555000000000007</v>
      </c>
      <c r="PP28" s="19">
        <f t="shared" si="82"/>
        <v>36.620000000000005</v>
      </c>
      <c r="PQ28" s="19">
        <f t="shared" si="82"/>
        <v>32.92900000000003</v>
      </c>
      <c r="PR28" s="19">
        <f t="shared" si="82"/>
        <v>34.942999999999984</v>
      </c>
      <c r="PS28" s="19">
        <f t="shared" si="82"/>
        <v>35.768000000000029</v>
      </c>
      <c r="PT28" s="19">
        <f t="shared" si="82"/>
        <v>42.411999999999978</v>
      </c>
      <c r="PU28" s="19">
        <f t="shared" si="82"/>
        <v>45.555000000000007</v>
      </c>
      <c r="PV28" s="19">
        <f t="shared" si="82"/>
        <v>45.871000000000038</v>
      </c>
      <c r="PW28" s="19">
        <f t="shared" si="82"/>
        <v>51.229000000000042</v>
      </c>
      <c r="PX28" s="19">
        <f t="shared" si="82"/>
        <v>53.689000000000021</v>
      </c>
      <c r="PY28" s="19">
        <f t="shared" si="82"/>
        <v>55.81699999999995</v>
      </c>
      <c r="PZ28" s="19">
        <f t="shared" si="82"/>
        <v>60.72399999999999</v>
      </c>
      <c r="QA28" s="19">
        <f t="shared" si="82"/>
        <v>61.700000000000045</v>
      </c>
      <c r="QB28" s="19">
        <f t="shared" si="82"/>
        <v>64.05400000000003</v>
      </c>
      <c r="QC28" s="19">
        <f t="shared" si="82"/>
        <v>66.019000000000005</v>
      </c>
      <c r="QD28" s="19">
        <f t="shared" si="82"/>
        <v>67.282000000000039</v>
      </c>
      <c r="QE28" s="19">
        <f t="shared" si="82"/>
        <v>67.498999999999967</v>
      </c>
      <c r="QF28" s="19">
        <f t="shared" si="82"/>
        <v>67.209000000000032</v>
      </c>
      <c r="QG28" s="19">
        <f t="shared" si="82"/>
        <v>69.450999999999993</v>
      </c>
      <c r="QH28" s="19">
        <f t="shared" si="82"/>
        <v>68.586000000000013</v>
      </c>
      <c r="QI28" s="19">
        <f t="shared" si="82"/>
        <v>69.721000000000004</v>
      </c>
      <c r="QJ28" s="19">
        <f t="shared" si="82"/>
        <v>69.638000000000005</v>
      </c>
      <c r="QK28" s="19">
        <f t="shared" si="82"/>
        <v>72.480000000000018</v>
      </c>
      <c r="QL28" s="19">
        <f t="shared" si="55"/>
        <v>73.180999999999983</v>
      </c>
      <c r="QM28" s="19">
        <f t="shared" si="55"/>
        <v>73.019999999999982</v>
      </c>
      <c r="QN28" s="19">
        <f t="shared" si="55"/>
        <v>68.896999999999991</v>
      </c>
      <c r="QO28" s="19">
        <f t="shared" si="55"/>
        <v>69.167999999999978</v>
      </c>
      <c r="QP28" s="19">
        <f t="shared" si="55"/>
        <v>70.951999999999998</v>
      </c>
      <c r="QQ28" s="19">
        <f t="shared" si="55"/>
        <v>71.570000000000022</v>
      </c>
      <c r="QR28" s="19">
        <f t="shared" si="55"/>
        <v>70.600999999999999</v>
      </c>
      <c r="QS28" s="19">
        <f t="shared" si="55"/>
        <v>71.570999999999998</v>
      </c>
      <c r="QT28" s="19">
        <f t="shared" si="55"/>
        <v>71.438000000000017</v>
      </c>
      <c r="QU28" s="19">
        <f t="shared" si="55"/>
        <v>69.518999999999977</v>
      </c>
      <c r="QV28" s="19">
        <f t="shared" si="55"/>
        <v>66.060999999999979</v>
      </c>
      <c r="QW28" s="19">
        <f t="shared" si="55"/>
        <v>65.351000000000028</v>
      </c>
      <c r="QX28" s="19">
        <f t="shared" si="55"/>
        <v>66.837999999999994</v>
      </c>
      <c r="QY28" s="19">
        <f t="shared" si="55"/>
        <v>69.479000000000013</v>
      </c>
      <c r="QZ28" s="19">
        <f t="shared" si="55"/>
        <v>66.875</v>
      </c>
      <c r="RA28" s="19">
        <f t="shared" si="55"/>
        <v>63.166999999999973</v>
      </c>
      <c r="RB28" s="19">
        <f t="shared" ref="RB28:SQ28" si="83">RB$6-RB12</f>
        <v>62.668000000000006</v>
      </c>
      <c r="RC28" s="19">
        <f t="shared" si="83"/>
        <v>60.632000000000005</v>
      </c>
      <c r="RD28" s="19">
        <f t="shared" si="83"/>
        <v>60.781999999999982</v>
      </c>
      <c r="RE28" s="19">
        <f t="shared" si="83"/>
        <v>61.511000000000024</v>
      </c>
      <c r="RF28" s="19">
        <f t="shared" si="83"/>
        <v>61.158999999999992</v>
      </c>
      <c r="RG28" s="19">
        <f t="shared" si="83"/>
        <v>61.87299999999999</v>
      </c>
      <c r="RH28" s="19">
        <f t="shared" si="83"/>
        <v>62.173000000000002</v>
      </c>
      <c r="RI28" s="19">
        <f t="shared" si="83"/>
        <v>63.289000000000044</v>
      </c>
      <c r="RJ28" s="19">
        <f t="shared" si="83"/>
        <v>63.547000000000025</v>
      </c>
      <c r="RK28" s="19">
        <f t="shared" si="83"/>
        <v>63.949000000000012</v>
      </c>
      <c r="RL28" s="19">
        <f t="shared" si="83"/>
        <v>64.738999999999976</v>
      </c>
      <c r="RM28" s="19">
        <f t="shared" si="83"/>
        <v>62.84699999999998</v>
      </c>
      <c r="RN28" s="19">
        <f t="shared" si="83"/>
        <v>64.909999999999968</v>
      </c>
      <c r="RO28" s="19">
        <f t="shared" si="83"/>
        <v>66.459000000000003</v>
      </c>
      <c r="RP28" s="19">
        <f t="shared" si="83"/>
        <v>65.596000000000004</v>
      </c>
      <c r="RQ28" s="19">
        <f t="shared" si="83"/>
        <v>67.855999999999995</v>
      </c>
      <c r="RR28" s="19">
        <f t="shared" si="83"/>
        <v>67.798000000000002</v>
      </c>
      <c r="RS28" s="19">
        <f t="shared" si="83"/>
        <v>68.795000000000016</v>
      </c>
      <c r="RT28" s="19">
        <f t="shared" si="83"/>
        <v>71.311000000000035</v>
      </c>
      <c r="RU28" s="19">
        <f t="shared" si="83"/>
        <v>70.075999999999993</v>
      </c>
      <c r="RV28" s="19">
        <f t="shared" si="83"/>
        <v>70.630999999999972</v>
      </c>
      <c r="RW28" s="19">
        <f t="shared" si="83"/>
        <v>71.928000000000026</v>
      </c>
      <c r="RX28" s="19">
        <f t="shared" si="83"/>
        <v>72.262</v>
      </c>
      <c r="RY28" s="19">
        <f t="shared" si="83"/>
        <v>72.200000000000017</v>
      </c>
      <c r="RZ28" s="19">
        <f t="shared" si="83"/>
        <v>76.404000000000025</v>
      </c>
      <c r="SA28" s="19">
        <f t="shared" si="83"/>
        <v>74.279000000000025</v>
      </c>
      <c r="SB28" s="19">
        <f t="shared" si="83"/>
        <v>74.70799999999997</v>
      </c>
      <c r="SC28" s="19">
        <f t="shared" si="83"/>
        <v>70.972999999999985</v>
      </c>
      <c r="SD28" s="19">
        <f t="shared" si="83"/>
        <v>72.242000000000019</v>
      </c>
      <c r="SE28" s="19">
        <f t="shared" si="83"/>
        <v>72.306000000000012</v>
      </c>
      <c r="SF28" s="19">
        <f t="shared" si="83"/>
        <v>74.803999999999974</v>
      </c>
      <c r="SG28" s="19">
        <f t="shared" si="83"/>
        <v>75.156000000000006</v>
      </c>
      <c r="SH28" s="19">
        <f t="shared" si="83"/>
        <v>76.41900000000004</v>
      </c>
      <c r="SI28" s="19">
        <f t="shared" si="83"/>
        <v>78.18100000000004</v>
      </c>
      <c r="SJ28" s="19">
        <f t="shared" si="83"/>
        <v>82.975000000000023</v>
      </c>
      <c r="SK28" s="19">
        <f t="shared" si="83"/>
        <v>83.716000000000008</v>
      </c>
      <c r="SL28" s="19">
        <f t="shared" si="83"/>
        <v>84.869</v>
      </c>
      <c r="SM28" s="19">
        <f t="shared" si="83"/>
        <v>83.239999999999981</v>
      </c>
      <c r="SN28" s="19">
        <f t="shared" si="83"/>
        <v>83.252999999999986</v>
      </c>
      <c r="SO28" s="19">
        <f t="shared" si="83"/>
        <v>82.677999999999997</v>
      </c>
      <c r="SP28" s="19">
        <f t="shared" si="83"/>
        <v>82.846000000000004</v>
      </c>
      <c r="SQ28" s="19">
        <f t="shared" si="83"/>
        <v>81.362000000000023</v>
      </c>
    </row>
    <row r="29" spans="1:514" x14ac:dyDescent="0.25">
      <c r="A29" s="2">
        <f t="shared" si="25"/>
        <v>8</v>
      </c>
      <c r="B29" s="12" t="str">
        <f t="shared" si="58"/>
        <v>VW 2 1/2 PERP nc-22</v>
      </c>
      <c r="C29" s="12" t="str">
        <f t="shared" si="59"/>
        <v>VW 3 1/2 PERP nc-30-VW 2 1/2 PERP nc-22</v>
      </c>
      <c r="F29" s="19">
        <f t="shared" ref="F29:BQ29" ca="1" si="84">F$6-F13</f>
        <v>20.454999999999984</v>
      </c>
      <c r="G29" s="19">
        <f t="shared" si="84"/>
        <v>13.158000000000015</v>
      </c>
      <c r="H29" s="19">
        <f t="shared" si="84"/>
        <v>13.055000000000007</v>
      </c>
      <c r="I29" s="19">
        <f t="shared" si="84"/>
        <v>2.2520000000000095</v>
      </c>
      <c r="J29" s="19">
        <f t="shared" si="84"/>
        <v>-3.5029999999999859</v>
      </c>
      <c r="K29" s="19">
        <f t="shared" si="84"/>
        <v>-4.6510000000000105</v>
      </c>
      <c r="L29" s="19">
        <f t="shared" si="84"/>
        <v>4.2470000000000141</v>
      </c>
      <c r="M29" s="19">
        <f t="shared" si="84"/>
        <v>6.9049999999999727</v>
      </c>
      <c r="N29" s="19">
        <f t="shared" si="84"/>
        <v>2.97199999999998</v>
      </c>
      <c r="O29" s="19">
        <f t="shared" si="84"/>
        <v>13.119000000000028</v>
      </c>
      <c r="P29" s="19">
        <f t="shared" si="84"/>
        <v>17.488</v>
      </c>
      <c r="Q29" s="19">
        <f t="shared" si="84"/>
        <v>42.684000000000026</v>
      </c>
      <c r="R29" s="19">
        <f t="shared" si="84"/>
        <v>61.146000000000015</v>
      </c>
      <c r="S29" s="19">
        <f t="shared" si="84"/>
        <v>48.826000000000022</v>
      </c>
      <c r="T29" s="19">
        <f t="shared" si="84"/>
        <v>52.826000000000022</v>
      </c>
      <c r="U29" s="19">
        <f t="shared" si="84"/>
        <v>39.711999999999989</v>
      </c>
      <c r="V29" s="19">
        <f t="shared" si="84"/>
        <v>59.558999999999969</v>
      </c>
      <c r="W29" s="19">
        <f t="shared" si="84"/>
        <v>79.509999999999991</v>
      </c>
      <c r="X29" s="19">
        <f t="shared" si="84"/>
        <v>129.42000000000002</v>
      </c>
      <c r="Y29" s="19">
        <f t="shared" si="84"/>
        <v>113.41699999999997</v>
      </c>
      <c r="Z29" s="19">
        <f t="shared" si="84"/>
        <v>77.937000000000012</v>
      </c>
      <c r="AA29" s="19">
        <f t="shared" si="84"/>
        <v>64.246999999999957</v>
      </c>
      <c r="AB29" s="19">
        <f t="shared" si="84"/>
        <v>37.557999999999993</v>
      </c>
      <c r="AC29" s="19">
        <f t="shared" si="84"/>
        <v>32.685000000000002</v>
      </c>
      <c r="AD29" s="19">
        <f t="shared" si="84"/>
        <v>39.867000000000019</v>
      </c>
      <c r="AE29" s="19">
        <f t="shared" si="84"/>
        <v>57.338000000000022</v>
      </c>
      <c r="AF29" s="19">
        <f t="shared" si="84"/>
        <v>60.88900000000001</v>
      </c>
      <c r="AG29" s="19">
        <f t="shared" si="84"/>
        <v>40.250999999999976</v>
      </c>
      <c r="AH29" s="19">
        <f t="shared" si="84"/>
        <v>11.800000000000011</v>
      </c>
      <c r="AI29" s="19">
        <f t="shared" si="84"/>
        <v>19.324000000000012</v>
      </c>
      <c r="AJ29" s="19">
        <f t="shared" si="84"/>
        <v>25.441000000000031</v>
      </c>
      <c r="AK29" s="19">
        <f t="shared" si="84"/>
        <v>19.113</v>
      </c>
      <c r="AL29" s="19">
        <f t="shared" si="84"/>
        <v>4.4590000000000032</v>
      </c>
      <c r="AM29" s="19">
        <f t="shared" si="84"/>
        <v>-31.420999999999992</v>
      </c>
      <c r="AN29" s="19">
        <f t="shared" si="84"/>
        <v>-47.802999999999997</v>
      </c>
      <c r="AO29" s="19">
        <f t="shared" si="84"/>
        <v>-46.151999999999987</v>
      </c>
      <c r="AP29" s="19">
        <f t="shared" si="84"/>
        <v>-29.745999999999981</v>
      </c>
      <c r="AQ29" s="19">
        <f t="shared" si="84"/>
        <v>-18.98599999999999</v>
      </c>
      <c r="AR29" s="19">
        <f t="shared" si="84"/>
        <v>-25.211999999999989</v>
      </c>
      <c r="AS29" s="19">
        <f t="shared" si="84"/>
        <v>-37.439000000000021</v>
      </c>
      <c r="AT29" s="19">
        <f t="shared" si="84"/>
        <v>-35.043000000000006</v>
      </c>
      <c r="AU29" s="19">
        <f t="shared" si="84"/>
        <v>-45.074000000000012</v>
      </c>
      <c r="AV29" s="19">
        <f t="shared" si="84"/>
        <v>-50.589999999999975</v>
      </c>
      <c r="AW29" s="19">
        <f t="shared" si="84"/>
        <v>-75.545000000000073</v>
      </c>
      <c r="AX29" s="19">
        <f t="shared" si="84"/>
        <v>-33.628999999999962</v>
      </c>
      <c r="AY29" s="19">
        <f t="shared" si="84"/>
        <v>-14.944999999999993</v>
      </c>
      <c r="AZ29" s="19">
        <f t="shared" si="84"/>
        <v>1.5329999999999586</v>
      </c>
      <c r="BA29" s="19">
        <f t="shared" si="84"/>
        <v>17.634999999999991</v>
      </c>
      <c r="BB29" s="19">
        <f t="shared" si="84"/>
        <v>6.6680000000000064</v>
      </c>
      <c r="BC29" s="19">
        <f t="shared" si="84"/>
        <v>-12.111999999999966</v>
      </c>
      <c r="BD29" s="19">
        <f t="shared" si="84"/>
        <v>-60.46100000000007</v>
      </c>
      <c r="BE29" s="19">
        <f t="shared" si="84"/>
        <v>-48.059000000000026</v>
      </c>
      <c r="BF29" s="19">
        <f t="shared" si="84"/>
        <v>-23.168999999999983</v>
      </c>
      <c r="BG29" s="19">
        <f t="shared" si="84"/>
        <v>7.632000000000005</v>
      </c>
      <c r="BH29" s="19">
        <f t="shared" si="84"/>
        <v>25.202999999999975</v>
      </c>
      <c r="BI29" s="19">
        <f t="shared" si="84"/>
        <v>67.15500000000003</v>
      </c>
      <c r="BJ29" s="19">
        <f t="shared" si="84"/>
        <v>94.94599999999997</v>
      </c>
      <c r="BK29" s="19">
        <f t="shared" si="84"/>
        <v>16.173999999999978</v>
      </c>
      <c r="BL29" s="19">
        <f t="shared" si="84"/>
        <v>-40.82000000000005</v>
      </c>
      <c r="BM29" s="19">
        <f t="shared" si="84"/>
        <v>-47.892999999999915</v>
      </c>
      <c r="BN29" s="19">
        <f t="shared" si="84"/>
        <v>-78.995000000000005</v>
      </c>
      <c r="BO29" s="19">
        <f t="shared" si="84"/>
        <v>-81.097999999999956</v>
      </c>
      <c r="BP29" s="19">
        <f t="shared" si="84"/>
        <v>-51.891000000000076</v>
      </c>
      <c r="BQ29" s="19">
        <f t="shared" si="84"/>
        <v>-33.403999999999996</v>
      </c>
      <c r="BR29" s="19">
        <f t="shared" ref="BR29:EC29" si="85">BR$6-BR13</f>
        <v>-25.867999999999938</v>
      </c>
      <c r="BS29" s="19">
        <f t="shared" si="85"/>
        <v>-22.627999999999929</v>
      </c>
      <c r="BT29" s="19">
        <f t="shared" si="85"/>
        <v>17.383999999999958</v>
      </c>
      <c r="BU29" s="19">
        <f t="shared" si="85"/>
        <v>10.922000000000025</v>
      </c>
      <c r="BV29" s="19">
        <f t="shared" si="85"/>
        <v>27.546999999999969</v>
      </c>
      <c r="BW29" s="19">
        <f t="shared" si="85"/>
        <v>-44.583999999999946</v>
      </c>
      <c r="BX29" s="19">
        <f t="shared" si="85"/>
        <v>-56.612999999999943</v>
      </c>
      <c r="BY29" s="19">
        <f t="shared" si="85"/>
        <v>-27.615000000000009</v>
      </c>
      <c r="BZ29" s="19">
        <f t="shared" si="85"/>
        <v>-113.82600000000002</v>
      </c>
      <c r="CA29" s="19">
        <f t="shared" si="85"/>
        <v>-140.31600000000003</v>
      </c>
      <c r="CB29" s="19">
        <f t="shared" si="85"/>
        <v>-40.576999999999998</v>
      </c>
      <c r="CC29" s="19">
        <f t="shared" si="85"/>
        <v>-38.725000000000023</v>
      </c>
      <c r="CD29" s="19">
        <f t="shared" si="85"/>
        <v>27.615000000000009</v>
      </c>
      <c r="CE29" s="19">
        <f t="shared" si="85"/>
        <v>53.31</v>
      </c>
      <c r="CF29" s="19">
        <f t="shared" si="85"/>
        <v>80.613999999999976</v>
      </c>
      <c r="CG29" s="19">
        <f t="shared" si="85"/>
        <v>97.389999999999986</v>
      </c>
      <c r="CH29" s="19">
        <f t="shared" si="85"/>
        <v>79.389999999999986</v>
      </c>
      <c r="CI29" s="19">
        <f t="shared" si="85"/>
        <v>123.89400000000001</v>
      </c>
      <c r="CJ29" s="19">
        <f t="shared" si="85"/>
        <v>128.26900000000001</v>
      </c>
      <c r="CK29" s="19">
        <f t="shared" si="85"/>
        <v>133.31799999999998</v>
      </c>
      <c r="CL29" s="19">
        <f t="shared" si="85"/>
        <v>126.047</v>
      </c>
      <c r="CM29" s="19">
        <f t="shared" si="85"/>
        <v>100.48099999999999</v>
      </c>
      <c r="CN29" s="19">
        <f t="shared" si="85"/>
        <v>100.72000000000003</v>
      </c>
      <c r="CO29" s="19">
        <f t="shared" si="85"/>
        <v>115.11700000000002</v>
      </c>
      <c r="CP29" s="19">
        <f t="shared" si="85"/>
        <v>123.69999999999999</v>
      </c>
      <c r="CQ29" s="19">
        <f t="shared" si="85"/>
        <v>135.82500000000002</v>
      </c>
      <c r="CR29" s="19">
        <f t="shared" si="85"/>
        <v>137.68600000000001</v>
      </c>
      <c r="CS29" s="19">
        <f t="shared" si="85"/>
        <v>144.95700000000002</v>
      </c>
      <c r="CT29" s="19">
        <f t="shared" si="85"/>
        <v>144.97499999999997</v>
      </c>
      <c r="CU29" s="19">
        <f t="shared" si="85"/>
        <v>141.97</v>
      </c>
      <c r="CV29" s="19">
        <f t="shared" si="85"/>
        <v>142.70499999999998</v>
      </c>
      <c r="CW29" s="19">
        <f t="shared" si="85"/>
        <v>142.21599999999998</v>
      </c>
      <c r="CX29" s="19">
        <f t="shared" si="85"/>
        <v>144.017</v>
      </c>
      <c r="CY29" s="19">
        <f t="shared" si="85"/>
        <v>143.68000000000004</v>
      </c>
      <c r="CZ29" s="19">
        <f t="shared" si="85"/>
        <v>142.53699999999998</v>
      </c>
      <c r="DA29" s="19">
        <f t="shared" si="85"/>
        <v>143.32100000000003</v>
      </c>
      <c r="DB29" s="19">
        <f t="shared" si="85"/>
        <v>144.54099999999997</v>
      </c>
      <c r="DC29" s="19">
        <f t="shared" si="85"/>
        <v>142.84800000000001</v>
      </c>
      <c r="DD29" s="19">
        <f t="shared" si="85"/>
        <v>140.56400000000002</v>
      </c>
      <c r="DE29" s="19">
        <f t="shared" si="85"/>
        <v>137.47300000000001</v>
      </c>
      <c r="DF29" s="19">
        <f t="shared" si="85"/>
        <v>136.70400000000001</v>
      </c>
      <c r="DG29" s="19">
        <f t="shared" si="85"/>
        <v>135.23599999999999</v>
      </c>
      <c r="DH29" s="19">
        <f t="shared" si="85"/>
        <v>136.67699999999999</v>
      </c>
      <c r="DI29" s="19">
        <f t="shared" si="85"/>
        <v>134.84499999999997</v>
      </c>
      <c r="DJ29" s="19">
        <f t="shared" si="85"/>
        <v>132.96299999999999</v>
      </c>
      <c r="DK29" s="19">
        <f t="shared" si="85"/>
        <v>129.45000000000002</v>
      </c>
      <c r="DL29" s="19">
        <f t="shared" si="85"/>
        <v>133.23699999999999</v>
      </c>
      <c r="DM29" s="19">
        <f t="shared" si="85"/>
        <v>136.32899999999998</v>
      </c>
      <c r="DN29" s="19">
        <f t="shared" si="85"/>
        <v>136.68699999999998</v>
      </c>
      <c r="DO29" s="19">
        <f t="shared" si="85"/>
        <v>134.87199999999999</v>
      </c>
      <c r="DP29" s="19">
        <f t="shared" si="85"/>
        <v>134.48399999999998</v>
      </c>
      <c r="DQ29" s="19">
        <f t="shared" si="85"/>
        <v>134.28800000000001</v>
      </c>
      <c r="DR29" s="19">
        <f t="shared" si="85"/>
        <v>131.11000000000001</v>
      </c>
      <c r="DS29" s="19">
        <f t="shared" si="85"/>
        <v>128.61799999999997</v>
      </c>
      <c r="DT29" s="19">
        <f t="shared" si="85"/>
        <v>125.36200000000002</v>
      </c>
      <c r="DU29" s="19">
        <f t="shared" si="85"/>
        <v>121.35099999999997</v>
      </c>
      <c r="DV29" s="19">
        <f t="shared" si="85"/>
        <v>119.81599999999997</v>
      </c>
      <c r="DW29" s="19">
        <f t="shared" si="85"/>
        <v>122.18600000000001</v>
      </c>
      <c r="DX29" s="19">
        <f t="shared" si="85"/>
        <v>119.79600000000002</v>
      </c>
      <c r="DY29" s="19">
        <f t="shared" si="85"/>
        <v>121.01899999999998</v>
      </c>
      <c r="DZ29" s="19">
        <f t="shared" si="85"/>
        <v>124.62400000000002</v>
      </c>
      <c r="EA29" s="19">
        <f t="shared" si="85"/>
        <v>124.62200000000001</v>
      </c>
      <c r="EB29" s="19">
        <f t="shared" si="85"/>
        <v>127.16600000000003</v>
      </c>
      <c r="EC29" s="19">
        <f t="shared" si="85"/>
        <v>121.61999999999998</v>
      </c>
      <c r="ED29" s="19">
        <f t="shared" si="40"/>
        <v>119.03600000000003</v>
      </c>
      <c r="EE29" s="19">
        <f t="shared" si="40"/>
        <v>118.28999999999999</v>
      </c>
      <c r="EF29" s="19">
        <f t="shared" si="40"/>
        <v>120.12199999999999</v>
      </c>
      <c r="EG29" s="19">
        <f t="shared" si="40"/>
        <v>117.31</v>
      </c>
      <c r="EH29" s="19">
        <f t="shared" si="40"/>
        <v>117.18099999999998</v>
      </c>
      <c r="EI29" s="19">
        <f t="shared" si="40"/>
        <v>118.554</v>
      </c>
      <c r="EJ29" s="19">
        <f t="shared" si="40"/>
        <v>117.61099999999999</v>
      </c>
      <c r="EK29" s="19">
        <f t="shared" si="40"/>
        <v>114.91799999999998</v>
      </c>
      <c r="EL29" s="19">
        <f t="shared" si="40"/>
        <v>118.02700000000002</v>
      </c>
      <c r="EM29" s="19">
        <f t="shared" si="40"/>
        <v>117.155</v>
      </c>
      <c r="EN29" s="19">
        <f t="shared" si="40"/>
        <v>117.54500000000002</v>
      </c>
      <c r="EO29" s="19">
        <f t="shared" si="40"/>
        <v>113.22099999999998</v>
      </c>
      <c r="EP29" s="19">
        <f t="shared" si="40"/>
        <v>119.06200000000001</v>
      </c>
      <c r="EQ29" s="19">
        <f t="shared" si="40"/>
        <v>119.40300000000002</v>
      </c>
      <c r="ER29" s="19">
        <f t="shared" si="40"/>
        <v>123.58599999999998</v>
      </c>
      <c r="ES29" s="19">
        <f t="shared" si="40"/>
        <v>122.35400000000001</v>
      </c>
      <c r="ET29" s="19">
        <f t="shared" ref="ET29:GO29" si="86">ET$6-ET13</f>
        <v>126.30500000000001</v>
      </c>
      <c r="EU29" s="19">
        <f t="shared" si="86"/>
        <v>123.46100000000001</v>
      </c>
      <c r="EV29" s="19">
        <f t="shared" si="86"/>
        <v>129.30099999999999</v>
      </c>
      <c r="EW29" s="19">
        <f t="shared" si="86"/>
        <v>128.26800000000003</v>
      </c>
      <c r="EX29" s="19">
        <f t="shared" si="86"/>
        <v>129.46</v>
      </c>
      <c r="EY29" s="19">
        <f t="shared" si="86"/>
        <v>131.79299999999998</v>
      </c>
      <c r="EZ29" s="19">
        <f t="shared" si="86"/>
        <v>128.79400000000001</v>
      </c>
      <c r="FA29" s="19">
        <f t="shared" si="86"/>
        <v>131.84900000000002</v>
      </c>
      <c r="FB29" s="19">
        <f t="shared" si="86"/>
        <v>127.69900000000001</v>
      </c>
      <c r="FC29" s="19">
        <f t="shared" si="86"/>
        <v>121.149</v>
      </c>
      <c r="FD29" s="19">
        <f t="shared" si="86"/>
        <v>118.529</v>
      </c>
      <c r="FE29" s="19">
        <f t="shared" si="86"/>
        <v>121.51800000000003</v>
      </c>
      <c r="FF29" s="19">
        <f t="shared" si="86"/>
        <v>125.31299999999999</v>
      </c>
      <c r="FG29" s="19">
        <f t="shared" si="86"/>
        <v>126.24700000000001</v>
      </c>
      <c r="FH29" s="19">
        <f t="shared" si="86"/>
        <v>126.37900000000002</v>
      </c>
      <c r="FI29" s="19">
        <f t="shared" si="86"/>
        <v>127.63200000000001</v>
      </c>
      <c r="FJ29" s="19">
        <f t="shared" si="86"/>
        <v>124.24500000000003</v>
      </c>
      <c r="FK29" s="19">
        <f t="shared" si="86"/>
        <v>123.304</v>
      </c>
      <c r="FL29" s="19">
        <f t="shared" si="86"/>
        <v>123.38600000000002</v>
      </c>
      <c r="FM29" s="19">
        <f t="shared" si="86"/>
        <v>130.47000000000003</v>
      </c>
      <c r="FN29" s="19">
        <f t="shared" si="86"/>
        <v>131.58199999999999</v>
      </c>
      <c r="FO29" s="19">
        <f t="shared" si="86"/>
        <v>135.58599999999998</v>
      </c>
      <c r="FP29" s="19">
        <f t="shared" si="86"/>
        <v>134.14599999999999</v>
      </c>
      <c r="FQ29" s="19">
        <f t="shared" si="86"/>
        <v>141.40799999999999</v>
      </c>
      <c r="FR29" s="19">
        <f t="shared" si="86"/>
        <v>140.499</v>
      </c>
      <c r="FS29" s="19">
        <f t="shared" si="86"/>
        <v>142.21199999999999</v>
      </c>
      <c r="FT29" s="19">
        <f t="shared" si="86"/>
        <v>142.07</v>
      </c>
      <c r="FU29" s="19">
        <f t="shared" si="86"/>
        <v>143.95300000000003</v>
      </c>
      <c r="FV29" s="19">
        <f t="shared" si="86"/>
        <v>145.78000000000003</v>
      </c>
      <c r="FW29" s="19">
        <f t="shared" si="86"/>
        <v>147.63999999999999</v>
      </c>
      <c r="FX29" s="19">
        <f t="shared" si="86"/>
        <v>148.62800000000001</v>
      </c>
      <c r="FY29" s="19">
        <f t="shared" si="86"/>
        <v>145.76800000000003</v>
      </c>
      <c r="FZ29" s="19">
        <f t="shared" si="86"/>
        <v>142.89600000000002</v>
      </c>
      <c r="GA29" s="19">
        <f t="shared" si="86"/>
        <v>136.24700000000001</v>
      </c>
      <c r="GB29" s="19">
        <f t="shared" si="86"/>
        <v>136.95099999999999</v>
      </c>
      <c r="GC29" s="19">
        <f t="shared" si="86"/>
        <v>138.64100000000002</v>
      </c>
      <c r="GD29" s="19">
        <f t="shared" si="86"/>
        <v>131.303</v>
      </c>
      <c r="GE29" s="19">
        <f t="shared" si="86"/>
        <v>132.66400000000002</v>
      </c>
      <c r="GF29" s="19">
        <f t="shared" si="86"/>
        <v>131.77600000000001</v>
      </c>
      <c r="GG29" s="19">
        <f t="shared" si="86"/>
        <v>128.33799999999999</v>
      </c>
      <c r="GH29" s="19">
        <f t="shared" si="86"/>
        <v>132.18700000000001</v>
      </c>
      <c r="GI29" s="19">
        <f t="shared" si="86"/>
        <v>131.44100000000003</v>
      </c>
      <c r="GJ29" s="19">
        <f t="shared" si="86"/>
        <v>136.50899999999999</v>
      </c>
      <c r="GK29" s="19">
        <f t="shared" si="86"/>
        <v>136.37800000000001</v>
      </c>
      <c r="GL29" s="19">
        <f t="shared" si="86"/>
        <v>138.35900000000001</v>
      </c>
      <c r="GM29" s="19">
        <f t="shared" si="86"/>
        <v>138.56800000000004</v>
      </c>
      <c r="GN29" s="19">
        <f t="shared" si="86"/>
        <v>141.25400000000002</v>
      </c>
      <c r="GO29" s="19">
        <f t="shared" si="86"/>
        <v>144.71599999999998</v>
      </c>
      <c r="GP29" s="19">
        <f t="shared" si="43"/>
        <v>141.39499999999998</v>
      </c>
      <c r="GQ29" s="19">
        <f t="shared" si="43"/>
        <v>141.08600000000001</v>
      </c>
      <c r="GR29" s="19">
        <f t="shared" si="43"/>
        <v>141.75800000000001</v>
      </c>
      <c r="GS29" s="19">
        <f t="shared" si="43"/>
        <v>133.36499999999998</v>
      </c>
      <c r="GT29" s="19">
        <f t="shared" si="43"/>
        <v>137.23099999999999</v>
      </c>
      <c r="GU29" s="19">
        <f t="shared" si="43"/>
        <v>133.94999999999999</v>
      </c>
      <c r="GV29" s="19">
        <f t="shared" si="43"/>
        <v>129.89600000000002</v>
      </c>
      <c r="GW29" s="19">
        <f t="shared" si="43"/>
        <v>124.82599999999996</v>
      </c>
      <c r="GX29" s="19">
        <f t="shared" si="43"/>
        <v>123.50700000000001</v>
      </c>
      <c r="GY29" s="19">
        <f t="shared" si="43"/>
        <v>127.43300000000002</v>
      </c>
      <c r="GZ29" s="19">
        <f t="shared" si="43"/>
        <v>129.14699999999999</v>
      </c>
      <c r="HA29" s="19">
        <f t="shared" si="43"/>
        <v>123.93200000000002</v>
      </c>
      <c r="HB29" s="19">
        <f t="shared" si="43"/>
        <v>132.71100000000001</v>
      </c>
      <c r="HC29" s="19">
        <f t="shared" si="43"/>
        <v>117.02000000000001</v>
      </c>
      <c r="HD29" s="19">
        <f t="shared" si="43"/>
        <v>120.62900000000002</v>
      </c>
      <c r="HE29" s="19">
        <f t="shared" si="43"/>
        <v>127.816</v>
      </c>
      <c r="HF29" s="19">
        <f t="shared" ref="HF29:JA29" si="87">HF$6-HF13</f>
        <v>135.501</v>
      </c>
      <c r="HG29" s="19">
        <f t="shared" si="87"/>
        <v>131.74500000000003</v>
      </c>
      <c r="HH29" s="19">
        <f t="shared" si="87"/>
        <v>135.83499999999998</v>
      </c>
      <c r="HI29" s="19">
        <f t="shared" si="87"/>
        <v>138.059</v>
      </c>
      <c r="HJ29" s="19">
        <f t="shared" si="87"/>
        <v>137.714</v>
      </c>
      <c r="HK29" s="19">
        <f t="shared" si="87"/>
        <v>140.05799999999999</v>
      </c>
      <c r="HL29" s="19">
        <f t="shared" si="87"/>
        <v>140.05100000000002</v>
      </c>
      <c r="HM29" s="19">
        <f t="shared" si="87"/>
        <v>145.523</v>
      </c>
      <c r="HN29" s="19">
        <f t="shared" si="87"/>
        <v>141.83200000000002</v>
      </c>
      <c r="HO29" s="19">
        <f t="shared" si="87"/>
        <v>134.55199999999996</v>
      </c>
      <c r="HP29" s="19">
        <f t="shared" si="87"/>
        <v>135.11600000000001</v>
      </c>
      <c r="HQ29" s="19">
        <f t="shared" si="87"/>
        <v>136.89000000000001</v>
      </c>
      <c r="HR29" s="19">
        <f t="shared" si="87"/>
        <v>136.99099999999999</v>
      </c>
      <c r="HS29" s="19">
        <f t="shared" si="87"/>
        <v>135.297</v>
      </c>
      <c r="HT29" s="19">
        <f t="shared" si="87"/>
        <v>127.21299999999999</v>
      </c>
      <c r="HU29" s="19">
        <f t="shared" si="87"/>
        <v>130.91</v>
      </c>
      <c r="HV29" s="19">
        <f t="shared" si="87"/>
        <v>130.00400000000002</v>
      </c>
      <c r="HW29" s="19">
        <f t="shared" si="87"/>
        <v>136.84100000000001</v>
      </c>
      <c r="HX29" s="19">
        <f t="shared" si="87"/>
        <v>128.39900000000003</v>
      </c>
      <c r="HY29" s="19">
        <f t="shared" si="87"/>
        <v>135.88299999999998</v>
      </c>
      <c r="HZ29" s="19">
        <f t="shared" si="87"/>
        <v>135.03300000000002</v>
      </c>
      <c r="IA29" s="19">
        <f t="shared" si="87"/>
        <v>136.56400000000002</v>
      </c>
      <c r="IB29" s="19">
        <f t="shared" si="87"/>
        <v>134.523</v>
      </c>
      <c r="IC29" s="19">
        <f t="shared" si="87"/>
        <v>126.89999999999998</v>
      </c>
      <c r="ID29" s="19">
        <f t="shared" si="87"/>
        <v>123.95699999999999</v>
      </c>
      <c r="IE29" s="19">
        <f t="shared" si="87"/>
        <v>129.36099999999999</v>
      </c>
      <c r="IF29" s="19">
        <f t="shared" si="87"/>
        <v>141.29600000000002</v>
      </c>
      <c r="IG29" s="19">
        <f t="shared" si="87"/>
        <v>135.66899999999998</v>
      </c>
      <c r="IH29" s="19">
        <f t="shared" si="87"/>
        <v>132.52400000000003</v>
      </c>
      <c r="II29" s="19">
        <f t="shared" si="87"/>
        <v>144.59199999999998</v>
      </c>
      <c r="IJ29" s="19">
        <f t="shared" si="87"/>
        <v>143.91200000000001</v>
      </c>
      <c r="IK29" s="19">
        <f t="shared" si="87"/>
        <v>144.102</v>
      </c>
      <c r="IL29" s="19">
        <f t="shared" si="87"/>
        <v>130.89400000000001</v>
      </c>
      <c r="IM29" s="19">
        <f t="shared" si="87"/>
        <v>118.85199999999998</v>
      </c>
      <c r="IN29" s="19">
        <f t="shared" si="87"/>
        <v>117.09299999999999</v>
      </c>
      <c r="IO29" s="19">
        <f t="shared" si="87"/>
        <v>116.11899999999997</v>
      </c>
      <c r="IP29" s="19">
        <f t="shared" si="87"/>
        <v>112.24399999999997</v>
      </c>
      <c r="IQ29" s="19">
        <f t="shared" si="87"/>
        <v>120.98500000000001</v>
      </c>
      <c r="IR29" s="19">
        <f t="shared" si="87"/>
        <v>129.64100000000002</v>
      </c>
      <c r="IS29" s="19">
        <f t="shared" si="87"/>
        <v>128.67000000000002</v>
      </c>
      <c r="IT29" s="19">
        <f t="shared" si="87"/>
        <v>127.89099999999999</v>
      </c>
      <c r="IU29" s="19">
        <f t="shared" si="87"/>
        <v>132.03800000000001</v>
      </c>
      <c r="IV29" s="19">
        <f t="shared" si="87"/>
        <v>132.02200000000002</v>
      </c>
      <c r="IW29" s="19">
        <f t="shared" si="87"/>
        <v>128.97</v>
      </c>
      <c r="IX29" s="19">
        <f t="shared" si="87"/>
        <v>136.35</v>
      </c>
      <c r="IY29" s="19">
        <f t="shared" si="87"/>
        <v>143.36499999999998</v>
      </c>
      <c r="IZ29" s="19">
        <f t="shared" si="87"/>
        <v>145.62400000000002</v>
      </c>
      <c r="JA29" s="19">
        <f t="shared" si="87"/>
        <v>138.30799999999999</v>
      </c>
      <c r="JB29" s="19">
        <f t="shared" si="46"/>
        <v>132.69799999999998</v>
      </c>
      <c r="JC29" s="19">
        <f t="shared" si="46"/>
        <v>133.21099999999998</v>
      </c>
      <c r="JD29" s="19">
        <f t="shared" si="46"/>
        <v>126.36699999999996</v>
      </c>
      <c r="JE29" s="19">
        <f t="shared" si="46"/>
        <v>126.48799999999997</v>
      </c>
      <c r="JF29" s="19">
        <f t="shared" si="46"/>
        <v>123.89600000000002</v>
      </c>
      <c r="JG29" s="19">
        <f t="shared" si="46"/>
        <v>128.65100000000004</v>
      </c>
      <c r="JH29" s="19">
        <f t="shared" si="46"/>
        <v>130.94900000000001</v>
      </c>
      <c r="JI29" s="19">
        <f t="shared" si="46"/>
        <v>131.31500000000003</v>
      </c>
      <c r="JJ29" s="19">
        <f t="shared" si="46"/>
        <v>128.97499999999997</v>
      </c>
      <c r="JK29" s="19">
        <f t="shared" si="46"/>
        <v>121.57799999999997</v>
      </c>
      <c r="JL29" s="19">
        <f t="shared" si="46"/>
        <v>111.41700000000003</v>
      </c>
      <c r="JM29" s="19">
        <f t="shared" si="46"/>
        <v>106.79500000000002</v>
      </c>
      <c r="JN29" s="19">
        <f t="shared" si="46"/>
        <v>109.785</v>
      </c>
      <c r="JO29" s="19">
        <f t="shared" si="46"/>
        <v>112.04199999999997</v>
      </c>
      <c r="JP29" s="19">
        <f t="shared" si="46"/>
        <v>109.298</v>
      </c>
      <c r="JQ29" s="19">
        <f t="shared" si="46"/>
        <v>118.02500000000001</v>
      </c>
      <c r="JR29" s="19">
        <f t="shared" ref="JR29:LM29" si="88">JR$6-JR13</f>
        <v>107.26400000000001</v>
      </c>
      <c r="JS29" s="19">
        <f t="shared" si="88"/>
        <v>101.18700000000001</v>
      </c>
      <c r="JT29" s="19">
        <f t="shared" si="88"/>
        <v>99.653999999999996</v>
      </c>
      <c r="JU29" s="19">
        <f t="shared" si="88"/>
        <v>97.992000000000019</v>
      </c>
      <c r="JV29" s="19">
        <f t="shared" si="88"/>
        <v>84.979000000000042</v>
      </c>
      <c r="JW29" s="19">
        <f t="shared" si="88"/>
        <v>69.401999999999987</v>
      </c>
      <c r="JX29" s="19">
        <f t="shared" si="88"/>
        <v>72.795999999999992</v>
      </c>
      <c r="JY29" s="19">
        <f t="shared" si="88"/>
        <v>77.284000000000049</v>
      </c>
      <c r="JZ29" s="19">
        <f t="shared" si="88"/>
        <v>73.165999999999997</v>
      </c>
      <c r="KA29" s="19">
        <f t="shared" si="88"/>
        <v>77.734000000000037</v>
      </c>
      <c r="KB29" s="19">
        <f t="shared" si="88"/>
        <v>64.334000000000003</v>
      </c>
      <c r="KC29" s="19">
        <f t="shared" si="88"/>
        <v>66.451000000000022</v>
      </c>
      <c r="KD29" s="19">
        <f t="shared" si="88"/>
        <v>65.484999999999957</v>
      </c>
      <c r="KE29" s="19">
        <f t="shared" si="88"/>
        <v>79.975999999999999</v>
      </c>
      <c r="KF29" s="19">
        <f t="shared" si="88"/>
        <v>90.293000000000006</v>
      </c>
      <c r="KG29" s="19">
        <f t="shared" si="88"/>
        <v>94.524999999999977</v>
      </c>
      <c r="KH29" s="19">
        <f t="shared" si="88"/>
        <v>99.373999999999995</v>
      </c>
      <c r="KI29" s="19">
        <f t="shared" si="88"/>
        <v>98.257999999999981</v>
      </c>
      <c r="KJ29" s="19">
        <f t="shared" si="88"/>
        <v>92.454000000000008</v>
      </c>
      <c r="KK29" s="19">
        <f t="shared" si="88"/>
        <v>80.536999999999978</v>
      </c>
      <c r="KL29" s="19">
        <f t="shared" si="88"/>
        <v>78.580000000000041</v>
      </c>
      <c r="KM29" s="19">
        <f t="shared" si="88"/>
        <v>84.514999999999986</v>
      </c>
      <c r="KN29" s="19">
        <f t="shared" si="88"/>
        <v>75.843000000000018</v>
      </c>
      <c r="KO29" s="19">
        <f t="shared" si="88"/>
        <v>79.934000000000026</v>
      </c>
      <c r="KP29" s="19">
        <f t="shared" si="88"/>
        <v>85.800000000000011</v>
      </c>
      <c r="KQ29" s="19">
        <f t="shared" si="88"/>
        <v>89.233000000000004</v>
      </c>
      <c r="KR29" s="19">
        <f t="shared" si="88"/>
        <v>94.605999999999995</v>
      </c>
      <c r="KS29" s="19">
        <f t="shared" si="88"/>
        <v>98.058000000000021</v>
      </c>
      <c r="KT29" s="19">
        <f t="shared" si="88"/>
        <v>93.821000000000026</v>
      </c>
      <c r="KU29" s="19">
        <f t="shared" si="88"/>
        <v>93.338999999999999</v>
      </c>
      <c r="KV29" s="19">
        <f t="shared" si="88"/>
        <v>89.31899999999996</v>
      </c>
      <c r="KW29" s="19">
        <f t="shared" si="88"/>
        <v>93.84899999999999</v>
      </c>
      <c r="KX29" s="19">
        <f t="shared" si="88"/>
        <v>95.365999999999985</v>
      </c>
      <c r="KY29" s="19">
        <f t="shared" si="88"/>
        <v>91.608000000000033</v>
      </c>
      <c r="KZ29" s="19">
        <f t="shared" si="88"/>
        <v>89.615999999999985</v>
      </c>
      <c r="LA29" s="19">
        <f t="shared" si="88"/>
        <v>86.57</v>
      </c>
      <c r="LB29" s="19">
        <f t="shared" si="88"/>
        <v>94.466999999999985</v>
      </c>
      <c r="LC29" s="19">
        <f t="shared" si="88"/>
        <v>93.117999999999995</v>
      </c>
      <c r="LD29" s="19">
        <f t="shared" si="88"/>
        <v>89.019000000000005</v>
      </c>
      <c r="LE29" s="19">
        <f t="shared" si="88"/>
        <v>83.550999999999988</v>
      </c>
      <c r="LF29" s="19">
        <f t="shared" si="88"/>
        <v>79.159999999999968</v>
      </c>
      <c r="LG29" s="19">
        <f t="shared" si="88"/>
        <v>76.437999999999988</v>
      </c>
      <c r="LH29" s="19">
        <f t="shared" si="88"/>
        <v>75.360000000000014</v>
      </c>
      <c r="LI29" s="19">
        <f t="shared" si="88"/>
        <v>81.650000000000006</v>
      </c>
      <c r="LJ29" s="19">
        <f t="shared" si="88"/>
        <v>83.61099999999999</v>
      </c>
      <c r="LK29" s="19">
        <f t="shared" si="88"/>
        <v>86.239000000000004</v>
      </c>
      <c r="LL29" s="19">
        <f t="shared" si="88"/>
        <v>88.312000000000012</v>
      </c>
      <c r="LM29" s="19">
        <f t="shared" si="88"/>
        <v>91.127999999999986</v>
      </c>
      <c r="LN29" s="19">
        <f t="shared" si="49"/>
        <v>89.199000000000012</v>
      </c>
      <c r="LO29" s="19">
        <f t="shared" si="49"/>
        <v>89.238</v>
      </c>
      <c r="LP29" s="19">
        <f t="shared" si="49"/>
        <v>91.312000000000012</v>
      </c>
      <c r="LQ29" s="19">
        <f t="shared" si="49"/>
        <v>79.459000000000003</v>
      </c>
      <c r="LR29" s="19">
        <f t="shared" si="49"/>
        <v>73.953000000000031</v>
      </c>
      <c r="LS29" s="19">
        <f t="shared" si="49"/>
        <v>81.473000000000013</v>
      </c>
      <c r="LT29" s="19">
        <f t="shared" si="49"/>
        <v>77.185000000000002</v>
      </c>
      <c r="LU29" s="19">
        <f t="shared" si="49"/>
        <v>86.756000000000029</v>
      </c>
      <c r="LV29" s="19">
        <f t="shared" si="49"/>
        <v>101.96600000000001</v>
      </c>
      <c r="LW29" s="19">
        <f t="shared" si="49"/>
        <v>99.22999999999999</v>
      </c>
      <c r="LX29" s="19">
        <f t="shared" si="49"/>
        <v>89.911999999999978</v>
      </c>
      <c r="LY29" s="19">
        <f t="shared" si="49"/>
        <v>95.412999999999982</v>
      </c>
      <c r="LZ29" s="19">
        <f t="shared" si="49"/>
        <v>89.63</v>
      </c>
      <c r="MA29" s="19">
        <f t="shared" si="49"/>
        <v>80.107000000000028</v>
      </c>
      <c r="MB29" s="19">
        <f t="shared" si="49"/>
        <v>73.750999999999976</v>
      </c>
      <c r="MC29" s="19">
        <f t="shared" si="49"/>
        <v>70.310999999999979</v>
      </c>
      <c r="MD29" s="19">
        <f t="shared" ref="MD29:NY29" si="89">MD$6-MD13</f>
        <v>68.21999999999997</v>
      </c>
      <c r="ME29" s="19">
        <f t="shared" si="89"/>
        <v>62.02600000000001</v>
      </c>
      <c r="MF29" s="19">
        <f t="shared" si="89"/>
        <v>62.177999999999997</v>
      </c>
      <c r="MG29" s="19">
        <f t="shared" si="89"/>
        <v>61.555999999999983</v>
      </c>
      <c r="MH29" s="19">
        <f t="shared" si="89"/>
        <v>59.381000000000029</v>
      </c>
      <c r="MI29" s="19">
        <f t="shared" si="89"/>
        <v>59.569999999999993</v>
      </c>
      <c r="MJ29" s="19">
        <f t="shared" si="89"/>
        <v>64.600999999999999</v>
      </c>
      <c r="MK29" s="19">
        <f t="shared" si="89"/>
        <v>54.82099999999997</v>
      </c>
      <c r="ML29" s="19">
        <f t="shared" si="89"/>
        <v>43.477999999999952</v>
      </c>
      <c r="MM29" s="19">
        <f t="shared" si="89"/>
        <v>29.757000000000005</v>
      </c>
      <c r="MN29" s="19">
        <f t="shared" si="89"/>
        <v>30.503000000000043</v>
      </c>
      <c r="MO29" s="19">
        <f t="shared" si="89"/>
        <v>32.511000000000024</v>
      </c>
      <c r="MP29" s="19">
        <f t="shared" si="89"/>
        <v>31.590000000000032</v>
      </c>
      <c r="MQ29" s="19">
        <f t="shared" si="89"/>
        <v>29.473000000000013</v>
      </c>
      <c r="MR29" s="19">
        <f t="shared" si="89"/>
        <v>25.727000000000032</v>
      </c>
      <c r="MS29" s="19">
        <f t="shared" si="89"/>
        <v>36.836999999999989</v>
      </c>
      <c r="MT29" s="19">
        <f t="shared" si="89"/>
        <v>36.81800000000004</v>
      </c>
      <c r="MU29" s="19">
        <f t="shared" si="89"/>
        <v>35.438999999999965</v>
      </c>
      <c r="MV29" s="19">
        <f t="shared" si="89"/>
        <v>28.384000000000015</v>
      </c>
      <c r="MW29" s="19">
        <f t="shared" si="89"/>
        <v>34.463999999999999</v>
      </c>
      <c r="MX29" s="19">
        <f t="shared" si="89"/>
        <v>43.230999999999995</v>
      </c>
      <c r="MY29" s="19">
        <f t="shared" si="89"/>
        <v>54.093999999999994</v>
      </c>
      <c r="MZ29" s="19">
        <f t="shared" si="89"/>
        <v>53.725999999999999</v>
      </c>
      <c r="NA29" s="19">
        <f t="shared" si="89"/>
        <v>52.49799999999999</v>
      </c>
      <c r="NB29" s="19">
        <f t="shared" si="89"/>
        <v>51.302000000000021</v>
      </c>
      <c r="NC29" s="19">
        <f t="shared" si="89"/>
        <v>58.435000000000002</v>
      </c>
      <c r="ND29" s="19">
        <f t="shared" si="89"/>
        <v>47.427999999999997</v>
      </c>
      <c r="NE29" s="19">
        <f t="shared" si="89"/>
        <v>50.172000000000025</v>
      </c>
      <c r="NF29" s="19">
        <f t="shared" si="89"/>
        <v>51.833000000000027</v>
      </c>
      <c r="NG29" s="19">
        <f t="shared" si="89"/>
        <v>57.444000000000017</v>
      </c>
      <c r="NH29" s="19">
        <f t="shared" si="89"/>
        <v>55.412000000000035</v>
      </c>
      <c r="NI29" s="19">
        <f t="shared" si="89"/>
        <v>54.028999999999996</v>
      </c>
      <c r="NJ29" s="19">
        <f t="shared" si="89"/>
        <v>54.293000000000006</v>
      </c>
      <c r="NK29" s="19">
        <f t="shared" si="89"/>
        <v>57.551000000000045</v>
      </c>
      <c r="NL29" s="19">
        <f t="shared" si="89"/>
        <v>56.043000000000006</v>
      </c>
      <c r="NM29" s="19">
        <f t="shared" si="89"/>
        <v>49.982000000000028</v>
      </c>
      <c r="NN29" s="19">
        <f t="shared" si="89"/>
        <v>46.602000000000032</v>
      </c>
      <c r="NO29" s="19">
        <f t="shared" si="89"/>
        <v>43.422000000000025</v>
      </c>
      <c r="NP29" s="19">
        <f t="shared" si="89"/>
        <v>44.875999999999976</v>
      </c>
      <c r="NQ29" s="19">
        <f t="shared" si="89"/>
        <v>58.984000000000037</v>
      </c>
      <c r="NR29" s="19">
        <f t="shared" si="89"/>
        <v>54.749000000000024</v>
      </c>
      <c r="NS29" s="19">
        <f t="shared" si="89"/>
        <v>55.637999999999977</v>
      </c>
      <c r="NT29" s="19">
        <f t="shared" si="89"/>
        <v>21.920999999999992</v>
      </c>
      <c r="NU29" s="19">
        <f t="shared" si="89"/>
        <v>15.171999999999969</v>
      </c>
      <c r="NV29" s="19">
        <f t="shared" si="89"/>
        <v>8.7839999999999918</v>
      </c>
      <c r="NW29" s="19">
        <f t="shared" si="89"/>
        <v>10.536999999999978</v>
      </c>
      <c r="NX29" s="19">
        <f t="shared" si="89"/>
        <v>19.276999999999987</v>
      </c>
      <c r="NY29" s="19">
        <f t="shared" si="89"/>
        <v>21.766999999999996</v>
      </c>
      <c r="NZ29" s="19">
        <f t="shared" si="52"/>
        <v>25.670999999999992</v>
      </c>
      <c r="OA29" s="19">
        <f t="shared" si="52"/>
        <v>23.246999999999957</v>
      </c>
      <c r="OB29" s="19">
        <f t="shared" si="52"/>
        <v>23.51400000000001</v>
      </c>
      <c r="OC29" s="19">
        <f t="shared" si="52"/>
        <v>20.813999999999965</v>
      </c>
      <c r="OD29" s="19">
        <f t="shared" si="52"/>
        <v>28.564999999999998</v>
      </c>
      <c r="OE29" s="19">
        <f t="shared" si="52"/>
        <v>26.633000000000038</v>
      </c>
      <c r="OF29" s="19">
        <f t="shared" si="52"/>
        <v>27.057999999999993</v>
      </c>
      <c r="OG29" s="19">
        <f t="shared" si="52"/>
        <v>27.988999999999976</v>
      </c>
      <c r="OH29" s="19">
        <f t="shared" si="52"/>
        <v>28.97399999999999</v>
      </c>
      <c r="OI29" s="19">
        <f t="shared" si="52"/>
        <v>26.949000000000012</v>
      </c>
      <c r="OJ29" s="19">
        <f t="shared" si="52"/>
        <v>15.651999999999987</v>
      </c>
      <c r="OK29" s="19">
        <f t="shared" si="52"/>
        <v>1.1539999999999964</v>
      </c>
      <c r="OL29" s="19">
        <f t="shared" si="52"/>
        <v>0.32800000000003138</v>
      </c>
      <c r="OM29" s="19">
        <f t="shared" si="52"/>
        <v>1.9270000000000209</v>
      </c>
      <c r="ON29" s="19">
        <f t="shared" si="52"/>
        <v>1.5289999999999964</v>
      </c>
      <c r="OO29" s="19">
        <f t="shared" si="52"/>
        <v>5.6100000000000136</v>
      </c>
      <c r="OP29" s="19">
        <f t="shared" ref="OP29:QK29" si="90">OP$6-OP13</f>
        <v>12.754000000000019</v>
      </c>
      <c r="OQ29" s="19">
        <f t="shared" si="90"/>
        <v>21.376000000000033</v>
      </c>
      <c r="OR29" s="19">
        <f t="shared" si="90"/>
        <v>9.4780000000000086</v>
      </c>
      <c r="OS29" s="19">
        <f t="shared" si="90"/>
        <v>15.391999999999996</v>
      </c>
      <c r="OT29" s="19">
        <f t="shared" si="90"/>
        <v>16.273000000000025</v>
      </c>
      <c r="OU29" s="19">
        <f t="shared" si="90"/>
        <v>20.579999999999984</v>
      </c>
      <c r="OV29" s="19">
        <f t="shared" si="90"/>
        <v>21.854000000000042</v>
      </c>
      <c r="OW29" s="19">
        <f t="shared" si="90"/>
        <v>17.314000000000021</v>
      </c>
      <c r="OX29" s="19">
        <f t="shared" si="90"/>
        <v>15.168999999999983</v>
      </c>
      <c r="OY29" s="19">
        <f t="shared" si="90"/>
        <v>13.567999999999984</v>
      </c>
      <c r="OZ29" s="19">
        <f t="shared" si="90"/>
        <v>8.1510000000000105</v>
      </c>
      <c r="PA29" s="19">
        <f t="shared" si="90"/>
        <v>20.22199999999998</v>
      </c>
      <c r="PB29" s="19">
        <f t="shared" si="90"/>
        <v>22.812999999999988</v>
      </c>
      <c r="PC29" s="19">
        <f t="shared" si="90"/>
        <v>23.682000000000016</v>
      </c>
      <c r="PD29" s="19">
        <f t="shared" si="90"/>
        <v>27.120000000000005</v>
      </c>
      <c r="PE29" s="19">
        <f t="shared" si="90"/>
        <v>28.920000000000016</v>
      </c>
      <c r="PF29" s="19">
        <f t="shared" si="90"/>
        <v>28.980999999999995</v>
      </c>
      <c r="PG29" s="19">
        <f t="shared" si="90"/>
        <v>41.451000000000022</v>
      </c>
      <c r="PH29" s="19">
        <f t="shared" si="90"/>
        <v>46.952999999999975</v>
      </c>
      <c r="PI29" s="19">
        <f t="shared" si="90"/>
        <v>47.23599999999999</v>
      </c>
      <c r="PJ29" s="19">
        <f t="shared" si="90"/>
        <v>44.826000000000022</v>
      </c>
      <c r="PK29" s="19">
        <f t="shared" si="90"/>
        <v>46.004000000000019</v>
      </c>
      <c r="PL29" s="19">
        <f t="shared" si="90"/>
        <v>49.03000000000003</v>
      </c>
      <c r="PM29" s="19">
        <f t="shared" si="90"/>
        <v>47.878000000000043</v>
      </c>
      <c r="PN29" s="19">
        <f t="shared" si="90"/>
        <v>45.114000000000033</v>
      </c>
      <c r="PO29" s="19">
        <f t="shared" si="90"/>
        <v>43.795000000000016</v>
      </c>
      <c r="PP29" s="19">
        <f t="shared" si="90"/>
        <v>44.980999999999995</v>
      </c>
      <c r="PQ29" s="19">
        <f t="shared" si="90"/>
        <v>37.146000000000015</v>
      </c>
      <c r="PR29" s="19">
        <f t="shared" si="90"/>
        <v>40.959000000000003</v>
      </c>
      <c r="PS29" s="19">
        <f t="shared" si="90"/>
        <v>41.355000000000018</v>
      </c>
      <c r="PT29" s="19">
        <f t="shared" si="90"/>
        <v>51.586999999999989</v>
      </c>
      <c r="PU29" s="19">
        <f t="shared" si="90"/>
        <v>53.129000000000019</v>
      </c>
      <c r="PV29" s="19">
        <f t="shared" si="90"/>
        <v>53.536000000000001</v>
      </c>
      <c r="PW29" s="19">
        <f t="shared" si="90"/>
        <v>62.029000000000053</v>
      </c>
      <c r="PX29" s="19">
        <f t="shared" si="90"/>
        <v>64.31</v>
      </c>
      <c r="PY29" s="19">
        <f t="shared" si="90"/>
        <v>63.779999999999973</v>
      </c>
      <c r="PZ29" s="19">
        <f t="shared" si="90"/>
        <v>66.166999999999973</v>
      </c>
      <c r="QA29" s="19">
        <f t="shared" si="90"/>
        <v>67.922000000000025</v>
      </c>
      <c r="QB29" s="19">
        <f t="shared" si="90"/>
        <v>68.625</v>
      </c>
      <c r="QC29" s="19">
        <f t="shared" si="90"/>
        <v>72.899000000000001</v>
      </c>
      <c r="QD29" s="19">
        <f t="shared" si="90"/>
        <v>72.531000000000034</v>
      </c>
      <c r="QE29" s="19">
        <f t="shared" si="90"/>
        <v>73.751999999999981</v>
      </c>
      <c r="QF29" s="19">
        <f t="shared" si="90"/>
        <v>73.369000000000028</v>
      </c>
      <c r="QG29" s="19">
        <f t="shared" si="90"/>
        <v>76.89100000000002</v>
      </c>
      <c r="QH29" s="19">
        <f t="shared" si="90"/>
        <v>78.369000000000028</v>
      </c>
      <c r="QI29" s="19">
        <f t="shared" si="90"/>
        <v>78.544999999999987</v>
      </c>
      <c r="QJ29" s="19">
        <f t="shared" si="90"/>
        <v>80.335000000000008</v>
      </c>
      <c r="QK29" s="19">
        <f t="shared" si="90"/>
        <v>81.711000000000013</v>
      </c>
      <c r="QL29" s="19">
        <f t="shared" si="55"/>
        <v>82.358000000000004</v>
      </c>
      <c r="QM29" s="19">
        <f t="shared" si="55"/>
        <v>81.159999999999968</v>
      </c>
      <c r="QN29" s="19">
        <f t="shared" si="55"/>
        <v>82.032000000000011</v>
      </c>
      <c r="QO29" s="19">
        <f t="shared" si="55"/>
        <v>86.551999999999992</v>
      </c>
      <c r="QP29" s="19">
        <f t="shared" si="55"/>
        <v>87.13</v>
      </c>
      <c r="QQ29" s="19">
        <f t="shared" si="55"/>
        <v>86.953000000000003</v>
      </c>
      <c r="QR29" s="19">
        <f t="shared" si="55"/>
        <v>84.996999999999986</v>
      </c>
      <c r="QS29" s="19">
        <f t="shared" si="55"/>
        <v>87.425999999999988</v>
      </c>
      <c r="QT29" s="19">
        <f t="shared" si="55"/>
        <v>87.406000000000034</v>
      </c>
      <c r="QU29" s="19">
        <f t="shared" si="55"/>
        <v>83.393999999999977</v>
      </c>
      <c r="QV29" s="19">
        <f t="shared" si="55"/>
        <v>83.141999999999996</v>
      </c>
      <c r="QW29" s="19">
        <f t="shared" si="55"/>
        <v>84.282000000000039</v>
      </c>
      <c r="QX29" s="19">
        <f t="shared" si="55"/>
        <v>82.850999999999999</v>
      </c>
      <c r="QY29" s="19">
        <f t="shared" si="55"/>
        <v>84.221000000000032</v>
      </c>
      <c r="QZ29" s="19">
        <f t="shared" si="55"/>
        <v>77.510999999999996</v>
      </c>
      <c r="RA29" s="19">
        <f t="shared" si="55"/>
        <v>69.252999999999986</v>
      </c>
      <c r="RB29" s="19">
        <f t="shared" ref="RB29:SQ29" si="91">RB$6-RB13</f>
        <v>69.730999999999995</v>
      </c>
      <c r="RC29" s="19">
        <f t="shared" si="91"/>
        <v>70.413000000000011</v>
      </c>
      <c r="RD29" s="19">
        <f t="shared" si="91"/>
        <v>71.153999999999996</v>
      </c>
      <c r="RE29" s="19">
        <f t="shared" si="91"/>
        <v>71.689000000000021</v>
      </c>
      <c r="RF29" s="19">
        <f t="shared" si="91"/>
        <v>73.343999999999994</v>
      </c>
      <c r="RG29" s="19">
        <f t="shared" si="91"/>
        <v>73.957999999999998</v>
      </c>
      <c r="RH29" s="19">
        <f t="shared" si="91"/>
        <v>75.051999999999964</v>
      </c>
      <c r="RI29" s="19">
        <f t="shared" si="91"/>
        <v>76.506000000000029</v>
      </c>
      <c r="RJ29" s="19">
        <f t="shared" si="91"/>
        <v>78.429000000000002</v>
      </c>
      <c r="RK29" s="19">
        <f t="shared" si="91"/>
        <v>77.206000000000017</v>
      </c>
      <c r="RL29" s="19">
        <f t="shared" si="91"/>
        <v>77.475999999999971</v>
      </c>
      <c r="RM29" s="19">
        <f t="shared" si="91"/>
        <v>75.706999999999994</v>
      </c>
      <c r="RN29" s="19">
        <f t="shared" si="91"/>
        <v>75.016999999999996</v>
      </c>
      <c r="RO29" s="19">
        <f t="shared" si="91"/>
        <v>76.480000000000018</v>
      </c>
      <c r="RP29" s="19">
        <f t="shared" si="91"/>
        <v>77.138000000000034</v>
      </c>
      <c r="RQ29" s="19">
        <f t="shared" si="91"/>
        <v>77.884000000000015</v>
      </c>
      <c r="RR29" s="19">
        <f t="shared" si="91"/>
        <v>79.713999999999999</v>
      </c>
      <c r="RS29" s="19">
        <f t="shared" si="91"/>
        <v>81.403999999999996</v>
      </c>
      <c r="RT29" s="19">
        <f t="shared" si="91"/>
        <v>84.227000000000032</v>
      </c>
      <c r="RU29" s="19">
        <f t="shared" si="91"/>
        <v>81.75</v>
      </c>
      <c r="RV29" s="19">
        <f t="shared" si="91"/>
        <v>81.508999999999986</v>
      </c>
      <c r="RW29" s="19">
        <f t="shared" si="91"/>
        <v>83.006000000000029</v>
      </c>
      <c r="RX29" s="19">
        <f t="shared" si="91"/>
        <v>84.045999999999992</v>
      </c>
      <c r="RY29" s="19">
        <f t="shared" si="91"/>
        <v>83.37700000000001</v>
      </c>
      <c r="RZ29" s="19">
        <f t="shared" si="91"/>
        <v>85.418000000000006</v>
      </c>
      <c r="SA29" s="19">
        <f t="shared" si="91"/>
        <v>85.78000000000003</v>
      </c>
      <c r="SB29" s="19">
        <f t="shared" si="91"/>
        <v>87.586999999999961</v>
      </c>
      <c r="SC29" s="19">
        <f t="shared" si="91"/>
        <v>83.269000000000005</v>
      </c>
      <c r="SD29" s="19">
        <f t="shared" si="91"/>
        <v>88.085000000000008</v>
      </c>
      <c r="SE29" s="19">
        <f t="shared" si="91"/>
        <v>91.218000000000018</v>
      </c>
      <c r="SF29" s="19">
        <f t="shared" si="91"/>
        <v>86.98399999999998</v>
      </c>
      <c r="SG29" s="19">
        <f t="shared" si="91"/>
        <v>86.448000000000008</v>
      </c>
      <c r="SH29" s="19">
        <f t="shared" si="91"/>
        <v>85.031000000000034</v>
      </c>
      <c r="SI29" s="19">
        <f t="shared" si="91"/>
        <v>87.196000000000026</v>
      </c>
      <c r="SJ29" s="19">
        <f t="shared" si="91"/>
        <v>90.934000000000026</v>
      </c>
      <c r="SK29" s="19">
        <f t="shared" si="91"/>
        <v>91.062999999999988</v>
      </c>
      <c r="SL29" s="19">
        <f t="shared" si="91"/>
        <v>91.312999999999988</v>
      </c>
      <c r="SM29" s="19">
        <f t="shared" si="91"/>
        <v>89.298999999999978</v>
      </c>
      <c r="SN29" s="19">
        <f t="shared" si="91"/>
        <v>89.712999999999965</v>
      </c>
      <c r="SO29" s="19">
        <f t="shared" si="91"/>
        <v>91.001000000000005</v>
      </c>
      <c r="SP29" s="19">
        <f t="shared" si="91"/>
        <v>89.22999999999999</v>
      </c>
      <c r="SQ29" s="19">
        <f t="shared" si="91"/>
        <v>90.387000000000029</v>
      </c>
    </row>
    <row r="30" spans="1:514" x14ac:dyDescent="0.25">
      <c r="A30" s="2">
        <f t="shared" si="25"/>
        <v>9</v>
      </c>
      <c r="B30" s="12" t="str">
        <f t="shared" si="58"/>
        <v>VW 3 3/4 PERP nc-21</v>
      </c>
      <c r="C30" s="12" t="str">
        <f>$B$22&amp;"-"&amp;B30</f>
        <v>VW 3 1/2 PERP nc-30-VW 3 3/4 PERP nc-21</v>
      </c>
      <c r="F30" s="19">
        <f t="shared" ref="F30:BQ30" ca="1" si="92">F$6-F14</f>
        <v>170.77199999999999</v>
      </c>
      <c r="G30" s="19">
        <f t="shared" si="92"/>
        <v>147.768</v>
      </c>
      <c r="H30" s="19">
        <f t="shared" si="92"/>
        <v>140.37699999999995</v>
      </c>
      <c r="I30" s="19">
        <f t="shared" si="92"/>
        <v>123.46300000000002</v>
      </c>
      <c r="J30" s="19">
        <f t="shared" si="92"/>
        <v>119.76300000000003</v>
      </c>
      <c r="K30" s="19">
        <f t="shared" si="92"/>
        <v>116.95499999999998</v>
      </c>
      <c r="L30" s="19">
        <f t="shared" si="92"/>
        <v>110.89100000000002</v>
      </c>
      <c r="M30" s="19">
        <f t="shared" si="92"/>
        <v>118.02099999999996</v>
      </c>
      <c r="N30" s="19">
        <f t="shared" si="92"/>
        <v>106.75700000000001</v>
      </c>
      <c r="O30" s="19">
        <f t="shared" si="92"/>
        <v>125.268</v>
      </c>
      <c r="P30" s="19">
        <f t="shared" si="92"/>
        <v>132.27900000000002</v>
      </c>
      <c r="Q30" s="19">
        <f t="shared" si="92"/>
        <v>140.35500000000002</v>
      </c>
      <c r="R30" s="19">
        <f t="shared" si="92"/>
        <v>145.59300000000002</v>
      </c>
      <c r="S30" s="19">
        <f t="shared" si="92"/>
        <v>137.67400000000001</v>
      </c>
      <c r="T30" s="19">
        <f t="shared" si="92"/>
        <v>136.47300000000001</v>
      </c>
      <c r="U30" s="19">
        <f t="shared" si="92"/>
        <v>121.25299999999999</v>
      </c>
      <c r="V30" s="19">
        <f t="shared" si="92"/>
        <v>132.959</v>
      </c>
      <c r="W30" s="19">
        <f t="shared" si="92"/>
        <v>17.98399999999998</v>
      </c>
      <c r="X30" s="19">
        <f t="shared" si="92"/>
        <v>109.37300000000002</v>
      </c>
      <c r="Y30" s="19">
        <f t="shared" si="92"/>
        <v>96.132999999999981</v>
      </c>
      <c r="Z30" s="19">
        <f t="shared" si="92"/>
        <v>26.136000000000024</v>
      </c>
      <c r="AA30" s="19">
        <f t="shared" si="92"/>
        <v>-21.5</v>
      </c>
      <c r="AB30" s="19">
        <f t="shared" si="92"/>
        <v>-78.393000000000029</v>
      </c>
      <c r="AC30" s="19">
        <f t="shared" si="92"/>
        <v>-77.194000000000017</v>
      </c>
      <c r="AD30" s="19">
        <f t="shared" si="92"/>
        <v>-72.062999999999988</v>
      </c>
      <c r="AE30" s="19">
        <f t="shared" si="92"/>
        <v>-61.260999999999967</v>
      </c>
      <c r="AF30" s="19">
        <f t="shared" si="92"/>
        <v>-53.015999999999963</v>
      </c>
      <c r="AG30" s="19">
        <f t="shared" si="92"/>
        <v>-64.882999999999981</v>
      </c>
      <c r="AH30" s="19">
        <f t="shared" si="92"/>
        <v>-122.93</v>
      </c>
      <c r="AI30" s="19">
        <f t="shared" si="92"/>
        <v>-110.71300000000002</v>
      </c>
      <c r="AJ30" s="19">
        <f t="shared" si="92"/>
        <v>-111.31899999999996</v>
      </c>
      <c r="AK30" s="19">
        <f t="shared" si="92"/>
        <v>-122.36299999999994</v>
      </c>
      <c r="AL30" s="19">
        <f t="shared" si="92"/>
        <v>-150.13500000000005</v>
      </c>
      <c r="AM30" s="19">
        <f t="shared" si="92"/>
        <v>-183.86099999999999</v>
      </c>
      <c r="AN30" s="19">
        <f t="shared" si="92"/>
        <v>-211.27700000000004</v>
      </c>
      <c r="AO30" s="19">
        <f t="shared" si="92"/>
        <v>-203.44</v>
      </c>
      <c r="AP30" s="19">
        <f t="shared" si="92"/>
        <v>-186.08899999999994</v>
      </c>
      <c r="AQ30" s="19">
        <f t="shared" si="92"/>
        <v>-154.52399999999994</v>
      </c>
      <c r="AR30" s="19">
        <f t="shared" si="92"/>
        <v>-155.19899999999996</v>
      </c>
      <c r="AS30" s="19">
        <f t="shared" si="92"/>
        <v>-195.79199999999997</v>
      </c>
      <c r="AT30" s="19">
        <f t="shared" si="92"/>
        <v>-165.61900000000003</v>
      </c>
      <c r="AU30" s="19">
        <f t="shared" si="92"/>
        <v>-169.76</v>
      </c>
      <c r="AV30" s="19">
        <f t="shared" si="92"/>
        <v>-179.375</v>
      </c>
      <c r="AW30" s="19">
        <f t="shared" si="92"/>
        <v>-184.26800000000003</v>
      </c>
      <c r="AX30" s="19">
        <f t="shared" si="92"/>
        <v>-111.58199999999994</v>
      </c>
      <c r="AY30" s="19">
        <f t="shared" si="92"/>
        <v>-91.489000000000033</v>
      </c>
      <c r="AZ30" s="19">
        <f t="shared" si="92"/>
        <v>-45.402000000000044</v>
      </c>
      <c r="BA30" s="19">
        <f t="shared" si="92"/>
        <v>-29.873999999999967</v>
      </c>
      <c r="BB30" s="19">
        <f t="shared" si="92"/>
        <v>-62.415999999999997</v>
      </c>
      <c r="BC30" s="19">
        <f t="shared" si="92"/>
        <v>-106.22399999999993</v>
      </c>
      <c r="BD30" s="19">
        <f t="shared" si="92"/>
        <v>-167.55599999999998</v>
      </c>
      <c r="BE30" s="19">
        <f t="shared" si="92"/>
        <v>-158.90500000000003</v>
      </c>
      <c r="BF30" s="19">
        <f t="shared" si="92"/>
        <v>-117.84100000000001</v>
      </c>
      <c r="BG30" s="19">
        <f t="shared" si="92"/>
        <v>-40.375</v>
      </c>
      <c r="BH30" s="19">
        <f t="shared" si="92"/>
        <v>-13.67900000000003</v>
      </c>
      <c r="BI30" s="19">
        <f t="shared" si="92"/>
        <v>52.375</v>
      </c>
      <c r="BJ30" s="19">
        <f t="shared" si="92"/>
        <v>92.988</v>
      </c>
      <c r="BK30" s="19">
        <f t="shared" si="92"/>
        <v>-4.4209999999999923</v>
      </c>
      <c r="BL30" s="19">
        <f t="shared" si="92"/>
        <v>-129.2650000000001</v>
      </c>
      <c r="BM30" s="19">
        <f t="shared" si="92"/>
        <v>-182.36599999999999</v>
      </c>
      <c r="BN30" s="19">
        <f t="shared" si="92"/>
        <v>-234.00200000000007</v>
      </c>
      <c r="BO30" s="19">
        <f t="shared" si="92"/>
        <v>-237.87199999999996</v>
      </c>
      <c r="BP30" s="19">
        <f t="shared" si="92"/>
        <v>-211.3660000000001</v>
      </c>
      <c r="BQ30" s="19">
        <f t="shared" si="92"/>
        <v>-191.22400000000005</v>
      </c>
      <c r="BR30" s="19">
        <f t="shared" ref="BR30:EC30" si="93">BR$6-BR14</f>
        <v>-162.1339999999999</v>
      </c>
      <c r="BS30" s="19">
        <f t="shared" si="93"/>
        <v>-176.68899999999996</v>
      </c>
      <c r="BT30" s="19">
        <f t="shared" si="93"/>
        <v>-38.215000000000032</v>
      </c>
      <c r="BU30" s="19">
        <f t="shared" si="93"/>
        <v>-24.317999999999984</v>
      </c>
      <c r="BV30" s="19">
        <f t="shared" si="93"/>
        <v>12.003999999999962</v>
      </c>
      <c r="BW30" s="19">
        <f t="shared" si="93"/>
        <v>-123.95699999999999</v>
      </c>
      <c r="BX30" s="19">
        <f t="shared" si="93"/>
        <v>-94.815999999999917</v>
      </c>
      <c r="BY30" s="19">
        <f t="shared" si="93"/>
        <v>-27.45799999999997</v>
      </c>
      <c r="BZ30" s="19">
        <f t="shared" si="93"/>
        <v>-133.67599999999993</v>
      </c>
      <c r="CA30" s="19">
        <f t="shared" si="93"/>
        <v>-130.28100000000006</v>
      </c>
      <c r="CB30" s="19">
        <f t="shared" si="93"/>
        <v>26.786999999999921</v>
      </c>
      <c r="CC30" s="19">
        <f t="shared" si="93"/>
        <v>62.547000000000025</v>
      </c>
      <c r="CD30" s="19">
        <f t="shared" si="93"/>
        <v>75.810999999999979</v>
      </c>
      <c r="CE30" s="19">
        <f t="shared" si="93"/>
        <v>77.857000000000028</v>
      </c>
      <c r="CF30" s="19">
        <f t="shared" si="93"/>
        <v>161.755</v>
      </c>
      <c r="CG30" s="19">
        <f t="shared" si="93"/>
        <v>171.85599999999999</v>
      </c>
      <c r="CH30" s="19">
        <f t="shared" si="93"/>
        <v>176.71899999999997</v>
      </c>
      <c r="CI30" s="19">
        <f t="shared" si="93"/>
        <v>223.54300000000001</v>
      </c>
      <c r="CJ30" s="19">
        <f t="shared" si="93"/>
        <v>221.18300000000002</v>
      </c>
      <c r="CK30" s="19">
        <f t="shared" si="93"/>
        <v>226.79699999999997</v>
      </c>
      <c r="CL30" s="19">
        <f t="shared" si="93"/>
        <v>225.63</v>
      </c>
      <c r="CM30" s="19">
        <f t="shared" si="93"/>
        <v>193.81100000000001</v>
      </c>
      <c r="CN30" s="19">
        <f t="shared" si="93"/>
        <v>186.73300000000003</v>
      </c>
      <c r="CO30" s="19">
        <f t="shared" si="93"/>
        <v>225.108</v>
      </c>
      <c r="CP30" s="19">
        <f t="shared" si="93"/>
        <v>217.40299999999996</v>
      </c>
      <c r="CQ30" s="19">
        <f t="shared" si="93"/>
        <v>220.18900000000002</v>
      </c>
      <c r="CR30" s="19">
        <f t="shared" si="93"/>
        <v>226.875</v>
      </c>
      <c r="CS30" s="19">
        <f t="shared" si="93"/>
        <v>214.46300000000002</v>
      </c>
      <c r="CT30" s="19">
        <f t="shared" si="93"/>
        <v>211.96499999999997</v>
      </c>
      <c r="CU30" s="19">
        <f t="shared" si="93"/>
        <v>211.999</v>
      </c>
      <c r="CV30" s="19">
        <f t="shared" si="93"/>
        <v>210.542</v>
      </c>
      <c r="CW30" s="19">
        <f t="shared" si="93"/>
        <v>208.19399999999996</v>
      </c>
      <c r="CX30" s="19">
        <f t="shared" si="93"/>
        <v>208.08799999999999</v>
      </c>
      <c r="CY30" s="19">
        <f t="shared" si="93"/>
        <v>207.83500000000004</v>
      </c>
      <c r="CZ30" s="19">
        <f t="shared" si="93"/>
        <v>205.47699999999998</v>
      </c>
      <c r="DA30" s="19">
        <f t="shared" si="93"/>
        <v>207.48700000000002</v>
      </c>
      <c r="DB30" s="19">
        <f t="shared" si="93"/>
        <v>206.69799999999998</v>
      </c>
      <c r="DC30" s="19">
        <f t="shared" si="93"/>
        <v>204.72800000000001</v>
      </c>
      <c r="DD30" s="19">
        <f t="shared" si="93"/>
        <v>202.80300000000003</v>
      </c>
      <c r="DE30" s="19">
        <f t="shared" si="93"/>
        <v>201.12900000000002</v>
      </c>
      <c r="DF30" s="19">
        <f t="shared" si="93"/>
        <v>204.75</v>
      </c>
      <c r="DG30" s="19">
        <f t="shared" si="93"/>
        <v>201.994</v>
      </c>
      <c r="DH30" s="19">
        <f t="shared" si="93"/>
        <v>203.06700000000001</v>
      </c>
      <c r="DI30" s="19">
        <f t="shared" si="93"/>
        <v>198.42599999999999</v>
      </c>
      <c r="DJ30" s="19">
        <f t="shared" si="93"/>
        <v>197.70499999999998</v>
      </c>
      <c r="DK30" s="19">
        <f t="shared" si="93"/>
        <v>192.709</v>
      </c>
      <c r="DL30" s="19">
        <f t="shared" si="93"/>
        <v>197.04599999999999</v>
      </c>
      <c r="DM30" s="19">
        <f t="shared" si="93"/>
        <v>199.084</v>
      </c>
      <c r="DN30" s="19">
        <f t="shared" si="93"/>
        <v>197.39299999999997</v>
      </c>
      <c r="DO30" s="19">
        <f t="shared" si="93"/>
        <v>194.43799999999999</v>
      </c>
      <c r="DP30" s="19">
        <f t="shared" si="93"/>
        <v>195.07799999999997</v>
      </c>
      <c r="DQ30" s="19">
        <f t="shared" si="93"/>
        <v>192.61300000000003</v>
      </c>
      <c r="DR30" s="19">
        <f t="shared" si="93"/>
        <v>191.87500000000003</v>
      </c>
      <c r="DS30" s="19">
        <f t="shared" si="93"/>
        <v>190.863</v>
      </c>
      <c r="DT30" s="19">
        <f t="shared" si="93"/>
        <v>187.00700000000001</v>
      </c>
      <c r="DU30" s="19">
        <f t="shared" si="93"/>
        <v>186.24499999999998</v>
      </c>
      <c r="DV30" s="19">
        <f t="shared" si="93"/>
        <v>185.59799999999998</v>
      </c>
      <c r="DW30" s="19">
        <f t="shared" si="93"/>
        <v>188.33</v>
      </c>
      <c r="DX30" s="19">
        <f t="shared" si="93"/>
        <v>185.58700000000005</v>
      </c>
      <c r="DY30" s="19">
        <f t="shared" si="93"/>
        <v>189.21999999999997</v>
      </c>
      <c r="DZ30" s="19">
        <f t="shared" si="93"/>
        <v>194.50700000000001</v>
      </c>
      <c r="EA30" s="19">
        <f t="shared" si="93"/>
        <v>193.98100000000002</v>
      </c>
      <c r="EB30" s="19">
        <f t="shared" si="93"/>
        <v>196.60000000000002</v>
      </c>
      <c r="EC30" s="19">
        <f t="shared" si="93"/>
        <v>194.31299999999999</v>
      </c>
      <c r="ED30" s="19">
        <f t="shared" si="40"/>
        <v>187.20700000000002</v>
      </c>
      <c r="EE30" s="19">
        <f t="shared" si="40"/>
        <v>186.69099999999997</v>
      </c>
      <c r="EF30" s="19">
        <f t="shared" si="40"/>
        <v>188.26</v>
      </c>
      <c r="EG30" s="19">
        <f t="shared" si="40"/>
        <v>188.39</v>
      </c>
      <c r="EH30" s="19">
        <f t="shared" si="40"/>
        <v>186.20399999999998</v>
      </c>
      <c r="EI30" s="19">
        <f t="shared" si="40"/>
        <v>186.73399999999998</v>
      </c>
      <c r="EJ30" s="19">
        <f t="shared" si="40"/>
        <v>185.72499999999999</v>
      </c>
      <c r="EK30" s="19">
        <f t="shared" si="40"/>
        <v>184.19499999999999</v>
      </c>
      <c r="EL30" s="19">
        <f t="shared" si="40"/>
        <v>186.84899999999999</v>
      </c>
      <c r="EM30" s="19">
        <f t="shared" si="40"/>
        <v>186.53100000000001</v>
      </c>
      <c r="EN30" s="19">
        <f t="shared" si="40"/>
        <v>187.49400000000003</v>
      </c>
      <c r="EO30" s="19">
        <f t="shared" si="40"/>
        <v>184.84299999999996</v>
      </c>
      <c r="EP30" s="19">
        <f t="shared" si="40"/>
        <v>189.089</v>
      </c>
      <c r="EQ30" s="19">
        <f t="shared" si="40"/>
        <v>187.00600000000003</v>
      </c>
      <c r="ER30" s="19">
        <f t="shared" si="40"/>
        <v>189.27299999999997</v>
      </c>
      <c r="ES30" s="19">
        <f t="shared" si="40"/>
        <v>190.03200000000004</v>
      </c>
      <c r="ET30" s="19">
        <f t="shared" ref="ET30:GO30" si="94">ET$6-ET14</f>
        <v>188.25400000000002</v>
      </c>
      <c r="EU30" s="19">
        <f t="shared" si="94"/>
        <v>188.505</v>
      </c>
      <c r="EV30" s="19">
        <f t="shared" si="94"/>
        <v>194.672</v>
      </c>
      <c r="EW30" s="19">
        <f t="shared" si="94"/>
        <v>190.30600000000004</v>
      </c>
      <c r="EX30" s="19">
        <f t="shared" si="94"/>
        <v>195.24800000000002</v>
      </c>
      <c r="EY30" s="19">
        <f t="shared" si="94"/>
        <v>193.35899999999998</v>
      </c>
      <c r="EZ30" s="19">
        <f t="shared" si="94"/>
        <v>192.79600000000002</v>
      </c>
      <c r="FA30" s="19">
        <f t="shared" si="94"/>
        <v>195.78500000000003</v>
      </c>
      <c r="FB30" s="19">
        <f t="shared" si="94"/>
        <v>194.40100000000001</v>
      </c>
      <c r="FC30" s="19">
        <f t="shared" si="94"/>
        <v>198.15999999999997</v>
      </c>
      <c r="FD30" s="19">
        <f t="shared" si="94"/>
        <v>196.25199999999998</v>
      </c>
      <c r="FE30" s="19">
        <f t="shared" si="94"/>
        <v>198.14200000000002</v>
      </c>
      <c r="FF30" s="19">
        <f t="shared" si="94"/>
        <v>198.59199999999998</v>
      </c>
      <c r="FG30" s="19">
        <f t="shared" si="94"/>
        <v>198.37600000000003</v>
      </c>
      <c r="FH30" s="19">
        <f t="shared" si="94"/>
        <v>199.18100000000004</v>
      </c>
      <c r="FI30" s="19">
        <f t="shared" si="94"/>
        <v>199.93300000000002</v>
      </c>
      <c r="FJ30" s="19">
        <f t="shared" si="94"/>
        <v>193.29500000000002</v>
      </c>
      <c r="FK30" s="19">
        <f t="shared" si="94"/>
        <v>191.453</v>
      </c>
      <c r="FL30" s="19">
        <f t="shared" si="94"/>
        <v>193.01300000000001</v>
      </c>
      <c r="FM30" s="19">
        <f t="shared" si="94"/>
        <v>198.26100000000002</v>
      </c>
      <c r="FN30" s="19">
        <f t="shared" si="94"/>
        <v>193.227</v>
      </c>
      <c r="FO30" s="19">
        <f t="shared" si="94"/>
        <v>192.238</v>
      </c>
      <c r="FP30" s="19">
        <f t="shared" si="94"/>
        <v>190.38900000000001</v>
      </c>
      <c r="FQ30" s="19">
        <f t="shared" si="94"/>
        <v>197.63899999999998</v>
      </c>
      <c r="FR30" s="19">
        <f t="shared" si="94"/>
        <v>202.13</v>
      </c>
      <c r="FS30" s="19">
        <f t="shared" si="94"/>
        <v>206.11999999999998</v>
      </c>
      <c r="FT30" s="19">
        <f t="shared" si="94"/>
        <v>203.82400000000001</v>
      </c>
      <c r="FU30" s="19">
        <f t="shared" si="94"/>
        <v>204.77300000000002</v>
      </c>
      <c r="FV30" s="19">
        <f t="shared" si="94"/>
        <v>205.61100000000002</v>
      </c>
      <c r="FW30" s="19">
        <f t="shared" si="94"/>
        <v>209.13799999999998</v>
      </c>
      <c r="FX30" s="19">
        <f t="shared" si="94"/>
        <v>213.00300000000001</v>
      </c>
      <c r="FY30" s="19">
        <f t="shared" si="94"/>
        <v>214.49200000000002</v>
      </c>
      <c r="FZ30" s="19">
        <f t="shared" si="94"/>
        <v>211.08300000000003</v>
      </c>
      <c r="GA30" s="19">
        <f t="shared" si="94"/>
        <v>210.54599999999999</v>
      </c>
      <c r="GB30" s="19">
        <f t="shared" si="94"/>
        <v>209.29899999999998</v>
      </c>
      <c r="GC30" s="19">
        <f t="shared" si="94"/>
        <v>210.98700000000002</v>
      </c>
      <c r="GD30" s="19">
        <f t="shared" si="94"/>
        <v>203.202</v>
      </c>
      <c r="GE30" s="19">
        <f t="shared" si="94"/>
        <v>204.12900000000002</v>
      </c>
      <c r="GF30" s="19">
        <f t="shared" si="94"/>
        <v>204.13800000000001</v>
      </c>
      <c r="GG30" s="19">
        <f t="shared" si="94"/>
        <v>201.227</v>
      </c>
      <c r="GH30" s="19">
        <f t="shared" si="94"/>
        <v>201.43300000000002</v>
      </c>
      <c r="GI30" s="19">
        <f t="shared" si="94"/>
        <v>203.61</v>
      </c>
      <c r="GJ30" s="19">
        <f t="shared" si="94"/>
        <v>207.48999999999998</v>
      </c>
      <c r="GK30" s="19">
        <f t="shared" si="94"/>
        <v>204.96900000000002</v>
      </c>
      <c r="GL30" s="19">
        <f t="shared" si="94"/>
        <v>202.56199999999998</v>
      </c>
      <c r="GM30" s="19">
        <f t="shared" si="94"/>
        <v>205.57500000000002</v>
      </c>
      <c r="GN30" s="19">
        <f t="shared" si="94"/>
        <v>204.15899999999999</v>
      </c>
      <c r="GO30" s="19">
        <f t="shared" si="94"/>
        <v>207.62399999999997</v>
      </c>
      <c r="GP30" s="19">
        <f t="shared" si="43"/>
        <v>205.60499999999999</v>
      </c>
      <c r="GQ30" s="19">
        <f t="shared" si="43"/>
        <v>205.20500000000001</v>
      </c>
      <c r="GR30" s="19">
        <f t="shared" si="43"/>
        <v>203.31300000000002</v>
      </c>
      <c r="GS30" s="19">
        <f t="shared" si="43"/>
        <v>201.40699999999998</v>
      </c>
      <c r="GT30" s="19">
        <f t="shared" si="43"/>
        <v>208.58999999999997</v>
      </c>
      <c r="GU30" s="19">
        <f t="shared" si="43"/>
        <v>206.49699999999999</v>
      </c>
      <c r="GV30" s="19">
        <f t="shared" si="43"/>
        <v>205.72600000000003</v>
      </c>
      <c r="GW30" s="19">
        <f t="shared" si="43"/>
        <v>198.78599999999997</v>
      </c>
      <c r="GX30" s="19">
        <f t="shared" si="43"/>
        <v>202.57500000000002</v>
      </c>
      <c r="GY30" s="19">
        <f t="shared" si="43"/>
        <v>210.26900000000001</v>
      </c>
      <c r="GZ30" s="19">
        <f t="shared" si="43"/>
        <v>216.03699999999998</v>
      </c>
      <c r="HA30" s="19">
        <f t="shared" si="43"/>
        <v>210.30300000000003</v>
      </c>
      <c r="HB30" s="19">
        <f t="shared" si="43"/>
        <v>226.673</v>
      </c>
      <c r="HC30" s="19">
        <f t="shared" si="43"/>
        <v>206.37400000000002</v>
      </c>
      <c r="HD30" s="19">
        <f t="shared" si="43"/>
        <v>211.95500000000001</v>
      </c>
      <c r="HE30" s="19">
        <f t="shared" si="43"/>
        <v>215.47300000000001</v>
      </c>
      <c r="HF30" s="19">
        <f t="shared" ref="HF30:JA30" si="95">HF$6-HF14</f>
        <v>217.74100000000001</v>
      </c>
      <c r="HG30" s="19">
        <f t="shared" si="95"/>
        <v>215.40800000000002</v>
      </c>
      <c r="HH30" s="19">
        <f t="shared" si="95"/>
        <v>218.041</v>
      </c>
      <c r="HI30" s="19">
        <f t="shared" si="95"/>
        <v>220.17500000000001</v>
      </c>
      <c r="HJ30" s="19">
        <f t="shared" si="95"/>
        <v>220.49700000000001</v>
      </c>
      <c r="HK30" s="19">
        <f t="shared" si="95"/>
        <v>219.70400000000001</v>
      </c>
      <c r="HL30" s="19">
        <f t="shared" si="95"/>
        <v>222.42400000000001</v>
      </c>
      <c r="HM30" s="19">
        <f t="shared" si="95"/>
        <v>225.89699999999999</v>
      </c>
      <c r="HN30" s="19">
        <f t="shared" si="95"/>
        <v>221.68200000000002</v>
      </c>
      <c r="HO30" s="19">
        <f t="shared" si="95"/>
        <v>218.14</v>
      </c>
      <c r="HP30" s="19">
        <f t="shared" si="95"/>
        <v>221.16800000000001</v>
      </c>
      <c r="HQ30" s="19">
        <f t="shared" si="95"/>
        <v>220.15300000000002</v>
      </c>
      <c r="HR30" s="19">
        <f t="shared" si="95"/>
        <v>219.983</v>
      </c>
      <c r="HS30" s="19">
        <f t="shared" si="95"/>
        <v>222.96799999999999</v>
      </c>
      <c r="HT30" s="19">
        <f t="shared" si="95"/>
        <v>220.4</v>
      </c>
      <c r="HU30" s="19">
        <f t="shared" si="95"/>
        <v>222.80799999999999</v>
      </c>
      <c r="HV30" s="19">
        <f t="shared" si="95"/>
        <v>225.48600000000002</v>
      </c>
      <c r="HW30" s="19">
        <f t="shared" si="95"/>
        <v>226.87400000000002</v>
      </c>
      <c r="HX30" s="19">
        <f t="shared" si="95"/>
        <v>215.67500000000001</v>
      </c>
      <c r="HY30" s="19">
        <f t="shared" si="95"/>
        <v>213.30299999999997</v>
      </c>
      <c r="HZ30" s="19">
        <f t="shared" si="95"/>
        <v>218.03000000000003</v>
      </c>
      <c r="IA30" s="19">
        <f t="shared" si="95"/>
        <v>223.392</v>
      </c>
      <c r="IB30" s="19">
        <f t="shared" si="95"/>
        <v>220.97800000000001</v>
      </c>
      <c r="IC30" s="19">
        <f t="shared" si="95"/>
        <v>214.19199999999998</v>
      </c>
      <c r="ID30" s="19">
        <f t="shared" si="95"/>
        <v>209.846</v>
      </c>
      <c r="IE30" s="19">
        <f t="shared" si="95"/>
        <v>219.70699999999999</v>
      </c>
      <c r="IF30" s="19">
        <f t="shared" si="95"/>
        <v>215.33500000000004</v>
      </c>
      <c r="IG30" s="19">
        <f t="shared" si="95"/>
        <v>211.23999999999998</v>
      </c>
      <c r="IH30" s="19">
        <f t="shared" si="95"/>
        <v>208.36200000000002</v>
      </c>
      <c r="II30" s="19">
        <f t="shared" si="95"/>
        <v>217.565</v>
      </c>
      <c r="IJ30" s="19">
        <f t="shared" si="95"/>
        <v>217.6</v>
      </c>
      <c r="IK30" s="19">
        <f t="shared" si="95"/>
        <v>212.75899999999999</v>
      </c>
      <c r="IL30" s="19">
        <f t="shared" si="95"/>
        <v>211.786</v>
      </c>
      <c r="IM30" s="19">
        <f t="shared" si="95"/>
        <v>200.78399999999999</v>
      </c>
      <c r="IN30" s="19">
        <f t="shared" si="95"/>
        <v>197.017</v>
      </c>
      <c r="IO30" s="19">
        <f t="shared" si="95"/>
        <v>193.33699999999996</v>
      </c>
      <c r="IP30" s="19">
        <f t="shared" si="95"/>
        <v>186.03199999999998</v>
      </c>
      <c r="IQ30" s="19">
        <f t="shared" si="95"/>
        <v>190.38499999999999</v>
      </c>
      <c r="IR30" s="19">
        <f t="shared" si="95"/>
        <v>193.49700000000001</v>
      </c>
      <c r="IS30" s="19">
        <f t="shared" si="95"/>
        <v>191.13300000000001</v>
      </c>
      <c r="IT30" s="19">
        <f t="shared" si="95"/>
        <v>185.75199999999998</v>
      </c>
      <c r="IU30" s="19">
        <f t="shared" si="95"/>
        <v>188.458</v>
      </c>
      <c r="IV30" s="19">
        <f t="shared" si="95"/>
        <v>187.54300000000001</v>
      </c>
      <c r="IW30" s="19">
        <f t="shared" si="95"/>
        <v>180.977</v>
      </c>
      <c r="IX30" s="19">
        <f t="shared" si="95"/>
        <v>181.62899999999999</v>
      </c>
      <c r="IY30" s="19">
        <f t="shared" si="95"/>
        <v>187.50099999999998</v>
      </c>
      <c r="IZ30" s="19">
        <f t="shared" si="95"/>
        <v>193.56200000000001</v>
      </c>
      <c r="JA30" s="19">
        <f t="shared" si="95"/>
        <v>189.02099999999999</v>
      </c>
      <c r="JB30" s="19">
        <f t="shared" si="46"/>
        <v>183.83499999999998</v>
      </c>
      <c r="JC30" s="19">
        <f t="shared" si="46"/>
        <v>183.40599999999998</v>
      </c>
      <c r="JD30" s="19">
        <f t="shared" si="46"/>
        <v>184.61399999999998</v>
      </c>
      <c r="JE30" s="19">
        <f t="shared" si="46"/>
        <v>189.11399999999998</v>
      </c>
      <c r="JF30" s="19">
        <f t="shared" si="46"/>
        <v>188.48600000000002</v>
      </c>
      <c r="JG30" s="19">
        <f t="shared" si="46"/>
        <v>195.35300000000004</v>
      </c>
      <c r="JH30" s="19">
        <f t="shared" si="46"/>
        <v>197.06200000000001</v>
      </c>
      <c r="JI30" s="19">
        <f t="shared" si="46"/>
        <v>195.93600000000004</v>
      </c>
      <c r="JJ30" s="19">
        <f t="shared" si="46"/>
        <v>194.81399999999999</v>
      </c>
      <c r="JK30" s="19">
        <f t="shared" si="46"/>
        <v>186.96699999999998</v>
      </c>
      <c r="JL30" s="19">
        <f t="shared" si="46"/>
        <v>183.97400000000002</v>
      </c>
      <c r="JM30" s="19">
        <f t="shared" si="46"/>
        <v>188.85599999999999</v>
      </c>
      <c r="JN30" s="19">
        <f t="shared" si="46"/>
        <v>187.98399999999998</v>
      </c>
      <c r="JO30" s="19">
        <f t="shared" si="46"/>
        <v>188.20599999999999</v>
      </c>
      <c r="JP30" s="19">
        <f t="shared" si="46"/>
        <v>194.17400000000001</v>
      </c>
      <c r="JQ30" s="19">
        <f t="shared" si="46"/>
        <v>206.52100000000002</v>
      </c>
      <c r="JR30" s="19">
        <f t="shared" ref="JR30:LM30" si="96">JR$6-JR14</f>
        <v>208.52800000000002</v>
      </c>
      <c r="JS30" s="19">
        <f t="shared" si="96"/>
        <v>208.31100000000001</v>
      </c>
      <c r="JT30" s="19">
        <f t="shared" si="96"/>
        <v>206.66599999999997</v>
      </c>
      <c r="JU30" s="19">
        <f t="shared" si="96"/>
        <v>201.00700000000003</v>
      </c>
      <c r="JV30" s="19">
        <f t="shared" si="96"/>
        <v>193.22700000000003</v>
      </c>
      <c r="JW30" s="19">
        <f t="shared" si="96"/>
        <v>181.86100000000002</v>
      </c>
      <c r="JX30" s="19">
        <f t="shared" si="96"/>
        <v>181.33</v>
      </c>
      <c r="JY30" s="19">
        <f t="shared" si="96"/>
        <v>186.18500000000003</v>
      </c>
      <c r="JZ30" s="19">
        <f t="shared" si="96"/>
        <v>181.24800000000002</v>
      </c>
      <c r="KA30" s="19">
        <f t="shared" si="96"/>
        <v>181.79600000000002</v>
      </c>
      <c r="KB30" s="19">
        <f t="shared" si="96"/>
        <v>171.75800000000004</v>
      </c>
      <c r="KC30" s="19">
        <f t="shared" si="96"/>
        <v>170.69100000000003</v>
      </c>
      <c r="KD30" s="19">
        <f t="shared" si="96"/>
        <v>172.30599999999998</v>
      </c>
      <c r="KE30" s="19">
        <f t="shared" si="96"/>
        <v>178.63299999999998</v>
      </c>
      <c r="KF30" s="19">
        <f t="shared" si="96"/>
        <v>181.22899999999998</v>
      </c>
      <c r="KG30" s="19">
        <f t="shared" si="96"/>
        <v>182.922</v>
      </c>
      <c r="KH30" s="19">
        <f t="shared" si="96"/>
        <v>181.291</v>
      </c>
      <c r="KI30" s="19">
        <f t="shared" si="96"/>
        <v>180.25799999999998</v>
      </c>
      <c r="KJ30" s="19">
        <f t="shared" si="96"/>
        <v>174.18200000000002</v>
      </c>
      <c r="KK30" s="19">
        <f t="shared" si="96"/>
        <v>158.11399999999998</v>
      </c>
      <c r="KL30" s="19">
        <f t="shared" si="96"/>
        <v>155.78700000000001</v>
      </c>
      <c r="KM30" s="19">
        <f t="shared" si="96"/>
        <v>157.53199999999998</v>
      </c>
      <c r="KN30" s="19">
        <f t="shared" si="96"/>
        <v>151.28200000000001</v>
      </c>
      <c r="KO30" s="19">
        <f t="shared" si="96"/>
        <v>152.595</v>
      </c>
      <c r="KP30" s="19">
        <f t="shared" si="96"/>
        <v>168.16</v>
      </c>
      <c r="KQ30" s="19">
        <f t="shared" si="96"/>
        <v>173.136</v>
      </c>
      <c r="KR30" s="19">
        <f t="shared" si="96"/>
        <v>172.459</v>
      </c>
      <c r="KS30" s="19">
        <f t="shared" si="96"/>
        <v>176.52000000000004</v>
      </c>
      <c r="KT30" s="19">
        <f t="shared" si="96"/>
        <v>173.87700000000004</v>
      </c>
      <c r="KU30" s="19">
        <f t="shared" si="96"/>
        <v>173.429</v>
      </c>
      <c r="KV30" s="19">
        <f t="shared" si="96"/>
        <v>173.37899999999996</v>
      </c>
      <c r="KW30" s="19">
        <f t="shared" si="96"/>
        <v>159.6</v>
      </c>
      <c r="KX30" s="19">
        <f t="shared" si="96"/>
        <v>173.52399999999997</v>
      </c>
      <c r="KY30" s="19">
        <f t="shared" si="96"/>
        <v>169.73600000000002</v>
      </c>
      <c r="KZ30" s="19">
        <f t="shared" si="96"/>
        <v>169.81599999999997</v>
      </c>
      <c r="LA30" s="19">
        <f t="shared" si="96"/>
        <v>165.881</v>
      </c>
      <c r="LB30" s="19">
        <f t="shared" si="96"/>
        <v>171.67299999999997</v>
      </c>
      <c r="LC30" s="19">
        <f t="shared" si="96"/>
        <v>175.17899999999997</v>
      </c>
      <c r="LD30" s="19">
        <f t="shared" si="96"/>
        <v>170.94399999999999</v>
      </c>
      <c r="LE30" s="19">
        <f t="shared" si="96"/>
        <v>161.12499999999997</v>
      </c>
      <c r="LF30" s="19">
        <f t="shared" si="96"/>
        <v>159.33499999999998</v>
      </c>
      <c r="LG30" s="19">
        <f t="shared" si="96"/>
        <v>155.249</v>
      </c>
      <c r="LH30" s="19">
        <f t="shared" si="96"/>
        <v>154.471</v>
      </c>
      <c r="LI30" s="19">
        <f t="shared" si="96"/>
        <v>159.49800000000002</v>
      </c>
      <c r="LJ30" s="19">
        <f t="shared" si="96"/>
        <v>160.86699999999999</v>
      </c>
      <c r="LK30" s="19">
        <f t="shared" si="96"/>
        <v>159.78900000000002</v>
      </c>
      <c r="LL30" s="19">
        <f t="shared" si="96"/>
        <v>163.14400000000003</v>
      </c>
      <c r="LM30" s="19">
        <f t="shared" si="96"/>
        <v>164.26299999999998</v>
      </c>
      <c r="LN30" s="19">
        <f t="shared" si="49"/>
        <v>160.90200000000002</v>
      </c>
      <c r="LO30" s="19">
        <f t="shared" si="49"/>
        <v>159.84399999999999</v>
      </c>
      <c r="LP30" s="19">
        <f t="shared" si="49"/>
        <v>163.33699999999999</v>
      </c>
      <c r="LQ30" s="19">
        <f t="shared" si="49"/>
        <v>151.67299999999997</v>
      </c>
      <c r="LR30" s="19">
        <f t="shared" si="49"/>
        <v>146.59200000000001</v>
      </c>
      <c r="LS30" s="19">
        <f t="shared" si="49"/>
        <v>151.39000000000001</v>
      </c>
      <c r="LT30" s="19">
        <f t="shared" si="49"/>
        <v>147.54300000000001</v>
      </c>
      <c r="LU30" s="19">
        <f t="shared" si="49"/>
        <v>147.20000000000002</v>
      </c>
      <c r="LV30" s="19">
        <f t="shared" si="49"/>
        <v>160.035</v>
      </c>
      <c r="LW30" s="19">
        <f t="shared" si="49"/>
        <v>160.023</v>
      </c>
      <c r="LX30" s="19">
        <f t="shared" si="49"/>
        <v>151.49600000000001</v>
      </c>
      <c r="LY30" s="19">
        <f t="shared" si="49"/>
        <v>156.53299999999999</v>
      </c>
      <c r="LZ30" s="19">
        <f t="shared" si="49"/>
        <v>153.43799999999999</v>
      </c>
      <c r="MA30" s="19">
        <f t="shared" si="49"/>
        <v>145.517</v>
      </c>
      <c r="MB30" s="19">
        <f t="shared" si="49"/>
        <v>141.44599999999997</v>
      </c>
      <c r="MC30" s="19">
        <f t="shared" si="49"/>
        <v>137.97299999999998</v>
      </c>
      <c r="MD30" s="19">
        <f t="shared" ref="MD30:NY30" si="97">MD$6-MD14</f>
        <v>134.41399999999996</v>
      </c>
      <c r="ME30" s="19">
        <f t="shared" si="97"/>
        <v>128.58500000000001</v>
      </c>
      <c r="MF30" s="19">
        <f t="shared" si="97"/>
        <v>126.59199999999998</v>
      </c>
      <c r="MG30" s="19">
        <f t="shared" si="97"/>
        <v>126.089</v>
      </c>
      <c r="MH30" s="19">
        <f t="shared" si="97"/>
        <v>124.06500000000003</v>
      </c>
      <c r="MI30" s="19">
        <f t="shared" si="97"/>
        <v>130.411</v>
      </c>
      <c r="MJ30" s="19">
        <f t="shared" si="97"/>
        <v>137.72299999999998</v>
      </c>
      <c r="MK30" s="19">
        <f t="shared" si="97"/>
        <v>124.66999999999996</v>
      </c>
      <c r="ML30" s="19">
        <f t="shared" si="97"/>
        <v>111.68499999999995</v>
      </c>
      <c r="MM30" s="19">
        <f t="shared" si="97"/>
        <v>106.42500000000001</v>
      </c>
      <c r="MN30" s="19">
        <f t="shared" si="97"/>
        <v>103.56900000000002</v>
      </c>
      <c r="MO30" s="19">
        <f t="shared" si="97"/>
        <v>108.32600000000002</v>
      </c>
      <c r="MP30" s="19">
        <f t="shared" si="97"/>
        <v>107.553</v>
      </c>
      <c r="MQ30" s="19">
        <f t="shared" si="97"/>
        <v>106.15100000000001</v>
      </c>
      <c r="MR30" s="19">
        <f t="shared" si="97"/>
        <v>104.899</v>
      </c>
      <c r="MS30" s="19">
        <f t="shared" si="97"/>
        <v>105.84100000000001</v>
      </c>
      <c r="MT30" s="19">
        <f t="shared" si="97"/>
        <v>104.58300000000003</v>
      </c>
      <c r="MU30" s="19">
        <f t="shared" si="97"/>
        <v>91.88</v>
      </c>
      <c r="MV30" s="19">
        <f t="shared" si="97"/>
        <v>82.675000000000011</v>
      </c>
      <c r="MW30" s="19">
        <f t="shared" si="97"/>
        <v>89.091999999999985</v>
      </c>
      <c r="MX30" s="19">
        <f t="shared" si="97"/>
        <v>90.79000000000002</v>
      </c>
      <c r="MY30" s="19">
        <f t="shared" si="97"/>
        <v>91.996999999999957</v>
      </c>
      <c r="MZ30" s="19">
        <f t="shared" si="97"/>
        <v>89.213000000000022</v>
      </c>
      <c r="NA30" s="19">
        <f t="shared" si="97"/>
        <v>90.939000000000021</v>
      </c>
      <c r="NB30" s="19">
        <f t="shared" si="97"/>
        <v>88.93</v>
      </c>
      <c r="NC30" s="19">
        <f t="shared" si="97"/>
        <v>92.22199999999998</v>
      </c>
      <c r="ND30" s="19">
        <f t="shared" si="97"/>
        <v>85.786999999999978</v>
      </c>
      <c r="NE30" s="19">
        <f t="shared" si="97"/>
        <v>87.927999999999997</v>
      </c>
      <c r="NF30" s="19">
        <f t="shared" si="97"/>
        <v>86.946000000000026</v>
      </c>
      <c r="NG30" s="19">
        <f t="shared" si="97"/>
        <v>89.151999999999987</v>
      </c>
      <c r="NH30" s="19">
        <f t="shared" si="97"/>
        <v>89.978999999999985</v>
      </c>
      <c r="NI30" s="19">
        <f t="shared" si="97"/>
        <v>89.182000000000016</v>
      </c>
      <c r="NJ30" s="19">
        <f t="shared" si="97"/>
        <v>90.047000000000025</v>
      </c>
      <c r="NK30" s="19">
        <f t="shared" si="97"/>
        <v>90.921000000000049</v>
      </c>
      <c r="NL30" s="19">
        <f t="shared" si="97"/>
        <v>89.150000000000034</v>
      </c>
      <c r="NM30" s="19">
        <f t="shared" si="97"/>
        <v>88.843999999999994</v>
      </c>
      <c r="NN30" s="19">
        <f t="shared" si="97"/>
        <v>90.671000000000049</v>
      </c>
      <c r="NO30" s="19">
        <f t="shared" si="97"/>
        <v>91.94</v>
      </c>
      <c r="NP30" s="19">
        <f t="shared" si="97"/>
        <v>88.26600000000002</v>
      </c>
      <c r="NQ30" s="19">
        <f t="shared" si="97"/>
        <v>96.619000000000028</v>
      </c>
      <c r="NR30" s="19">
        <f t="shared" si="97"/>
        <v>89.392000000000053</v>
      </c>
      <c r="NS30" s="19">
        <f t="shared" si="97"/>
        <v>92.076000000000022</v>
      </c>
      <c r="NT30" s="19">
        <f t="shared" si="97"/>
        <v>70.994000000000028</v>
      </c>
      <c r="NU30" s="19">
        <f t="shared" si="97"/>
        <v>68.45599999999996</v>
      </c>
      <c r="NV30" s="19">
        <f t="shared" si="97"/>
        <v>61.763000000000034</v>
      </c>
      <c r="NW30" s="19">
        <f t="shared" si="97"/>
        <v>60.62700000000001</v>
      </c>
      <c r="NX30" s="19">
        <f t="shared" si="97"/>
        <v>72.538999999999987</v>
      </c>
      <c r="NY30" s="19">
        <f t="shared" si="97"/>
        <v>81.110000000000014</v>
      </c>
      <c r="NZ30" s="19">
        <f t="shared" si="52"/>
        <v>79.468000000000018</v>
      </c>
      <c r="OA30" s="19">
        <f t="shared" si="52"/>
        <v>78.477999999999952</v>
      </c>
      <c r="OB30" s="19">
        <f t="shared" si="52"/>
        <v>80.300000000000011</v>
      </c>
      <c r="OC30" s="19">
        <f t="shared" si="52"/>
        <v>79.596000000000004</v>
      </c>
      <c r="OD30" s="19">
        <f t="shared" si="52"/>
        <v>85.355999999999995</v>
      </c>
      <c r="OE30" s="19">
        <f t="shared" si="52"/>
        <v>84.175000000000011</v>
      </c>
      <c r="OF30" s="19">
        <f t="shared" si="52"/>
        <v>87.309000000000026</v>
      </c>
      <c r="OG30" s="19">
        <f t="shared" si="52"/>
        <v>87.257000000000005</v>
      </c>
      <c r="OH30" s="19">
        <f t="shared" si="52"/>
        <v>88.872000000000014</v>
      </c>
      <c r="OI30" s="19">
        <f t="shared" si="52"/>
        <v>93.572999999999979</v>
      </c>
      <c r="OJ30" s="19">
        <f t="shared" si="52"/>
        <v>77.795000000000016</v>
      </c>
      <c r="OK30" s="19">
        <f t="shared" si="52"/>
        <v>65.938999999999965</v>
      </c>
      <c r="OL30" s="19">
        <f t="shared" si="52"/>
        <v>62.538999999999987</v>
      </c>
      <c r="OM30" s="19">
        <f t="shared" si="52"/>
        <v>67.876000000000033</v>
      </c>
      <c r="ON30" s="19">
        <f t="shared" si="52"/>
        <v>71.63900000000001</v>
      </c>
      <c r="OO30" s="19">
        <f t="shared" si="52"/>
        <v>78.199999999999989</v>
      </c>
      <c r="OP30" s="19">
        <f t="shared" ref="OP30:QK30" si="98">OP$6-OP14</f>
        <v>95.487000000000023</v>
      </c>
      <c r="OQ30" s="19">
        <f t="shared" si="98"/>
        <v>105.16200000000003</v>
      </c>
      <c r="OR30" s="19">
        <f t="shared" si="98"/>
        <v>92.552999999999997</v>
      </c>
      <c r="OS30" s="19">
        <f t="shared" si="98"/>
        <v>99.088000000000022</v>
      </c>
      <c r="OT30" s="19">
        <f t="shared" si="98"/>
        <v>101.62099999999998</v>
      </c>
      <c r="OU30" s="19">
        <f t="shared" si="98"/>
        <v>99.118999999999971</v>
      </c>
      <c r="OV30" s="19">
        <f t="shared" si="98"/>
        <v>99.778999999999996</v>
      </c>
      <c r="OW30" s="19">
        <f t="shared" si="98"/>
        <v>99.18300000000005</v>
      </c>
      <c r="OX30" s="19">
        <f t="shared" si="98"/>
        <v>95.995999999999981</v>
      </c>
      <c r="OY30" s="19">
        <f t="shared" si="98"/>
        <v>92.889999999999986</v>
      </c>
      <c r="OZ30" s="19">
        <f t="shared" si="98"/>
        <v>92.855000000000018</v>
      </c>
      <c r="PA30" s="19">
        <f t="shared" si="98"/>
        <v>101.62900000000002</v>
      </c>
      <c r="PB30" s="19">
        <f t="shared" si="98"/>
        <v>100.76299999999998</v>
      </c>
      <c r="PC30" s="19">
        <f t="shared" si="98"/>
        <v>102.89499999999998</v>
      </c>
      <c r="PD30" s="19">
        <f t="shared" si="98"/>
        <v>99.212999999999994</v>
      </c>
      <c r="PE30" s="19">
        <f t="shared" si="98"/>
        <v>99.156000000000034</v>
      </c>
      <c r="PF30" s="19">
        <f t="shared" si="98"/>
        <v>96.947999999999979</v>
      </c>
      <c r="PG30" s="19">
        <f t="shared" si="98"/>
        <v>108.667</v>
      </c>
      <c r="PH30" s="19">
        <f t="shared" si="98"/>
        <v>112.053</v>
      </c>
      <c r="PI30" s="19">
        <f t="shared" si="98"/>
        <v>107.06100000000001</v>
      </c>
      <c r="PJ30" s="19">
        <f t="shared" si="98"/>
        <v>107.203</v>
      </c>
      <c r="PK30" s="19">
        <f t="shared" si="98"/>
        <v>107.26800000000003</v>
      </c>
      <c r="PL30" s="19">
        <f t="shared" si="98"/>
        <v>112.19800000000001</v>
      </c>
      <c r="PM30" s="19">
        <f t="shared" si="98"/>
        <v>113.38600000000002</v>
      </c>
      <c r="PN30" s="19">
        <f t="shared" si="98"/>
        <v>112.04000000000002</v>
      </c>
      <c r="PO30" s="19">
        <f t="shared" si="98"/>
        <v>111.68799999999999</v>
      </c>
      <c r="PP30" s="19">
        <f t="shared" si="98"/>
        <v>100.435</v>
      </c>
      <c r="PQ30" s="19">
        <f t="shared" si="98"/>
        <v>102.84199999999998</v>
      </c>
      <c r="PR30" s="19">
        <f t="shared" si="98"/>
        <v>107.172</v>
      </c>
      <c r="PS30" s="19">
        <f t="shared" si="98"/>
        <v>107.62000000000003</v>
      </c>
      <c r="PT30" s="19">
        <f t="shared" si="98"/>
        <v>116.69899999999998</v>
      </c>
      <c r="PU30" s="19">
        <f t="shared" si="98"/>
        <v>115.74199999999999</v>
      </c>
      <c r="PV30" s="19">
        <f t="shared" si="98"/>
        <v>116.08300000000003</v>
      </c>
      <c r="PW30" s="19">
        <f t="shared" si="98"/>
        <v>119.70800000000003</v>
      </c>
      <c r="PX30" s="19">
        <f t="shared" si="98"/>
        <v>118.49299999999999</v>
      </c>
      <c r="PY30" s="19">
        <f t="shared" si="98"/>
        <v>116.10599999999997</v>
      </c>
      <c r="PZ30" s="19">
        <f t="shared" si="98"/>
        <v>118.72099999999998</v>
      </c>
      <c r="QA30" s="19">
        <f t="shared" si="98"/>
        <v>120.43</v>
      </c>
      <c r="QB30" s="19">
        <f t="shared" si="98"/>
        <v>120.33100000000002</v>
      </c>
      <c r="QC30" s="19">
        <f t="shared" si="98"/>
        <v>130.82999999999998</v>
      </c>
      <c r="QD30" s="19">
        <f t="shared" si="98"/>
        <v>132.51000000000002</v>
      </c>
      <c r="QE30" s="19">
        <f t="shared" si="98"/>
        <v>132.35499999999996</v>
      </c>
      <c r="QF30" s="19">
        <f t="shared" si="98"/>
        <v>128.65600000000003</v>
      </c>
      <c r="QG30" s="19">
        <f t="shared" si="98"/>
        <v>130.44</v>
      </c>
      <c r="QH30" s="19">
        <f t="shared" si="98"/>
        <v>131.05400000000003</v>
      </c>
      <c r="QI30" s="19">
        <f t="shared" si="98"/>
        <v>132.36799999999999</v>
      </c>
      <c r="QJ30" s="19">
        <f t="shared" si="98"/>
        <v>132.98599999999999</v>
      </c>
      <c r="QK30" s="19">
        <f t="shared" si="98"/>
        <v>135.65200000000002</v>
      </c>
      <c r="QL30" s="19">
        <f t="shared" si="55"/>
        <v>134.876</v>
      </c>
      <c r="QM30" s="19">
        <f t="shared" si="55"/>
        <v>133.89799999999997</v>
      </c>
      <c r="QN30" s="19">
        <f t="shared" si="55"/>
        <v>130.57300000000001</v>
      </c>
      <c r="QO30" s="19">
        <f t="shared" si="55"/>
        <v>131.96899999999999</v>
      </c>
      <c r="QP30" s="19">
        <f t="shared" si="55"/>
        <v>133.143</v>
      </c>
      <c r="QQ30" s="19">
        <f t="shared" si="55"/>
        <v>132.214</v>
      </c>
      <c r="QR30" s="19">
        <f t="shared" si="55"/>
        <v>130.84399999999999</v>
      </c>
      <c r="QS30" s="19">
        <f t="shared" si="55"/>
        <v>132.42599999999999</v>
      </c>
      <c r="QT30" s="19">
        <f t="shared" si="55"/>
        <v>134.20500000000001</v>
      </c>
      <c r="QU30" s="19">
        <f t="shared" si="55"/>
        <v>136.03199999999998</v>
      </c>
      <c r="QV30" s="19">
        <f t="shared" si="55"/>
        <v>135.596</v>
      </c>
      <c r="QW30" s="19">
        <f t="shared" si="55"/>
        <v>133.07800000000003</v>
      </c>
      <c r="QX30" s="19">
        <f t="shared" si="55"/>
        <v>132.124</v>
      </c>
      <c r="QY30" s="19">
        <f t="shared" si="55"/>
        <v>131.32200000000003</v>
      </c>
      <c r="QZ30" s="19">
        <f t="shared" si="55"/>
        <v>125.876</v>
      </c>
      <c r="RA30" s="19">
        <f t="shared" si="55"/>
        <v>119.68999999999997</v>
      </c>
      <c r="RB30" s="19">
        <f t="shared" ref="RB30:SQ30" si="99">RB$6-RB14</f>
        <v>119.58799999999999</v>
      </c>
      <c r="RC30" s="19">
        <f t="shared" si="99"/>
        <v>120.232</v>
      </c>
      <c r="RD30" s="19">
        <f t="shared" si="99"/>
        <v>123.42600000000002</v>
      </c>
      <c r="RE30" s="19">
        <f t="shared" si="99"/>
        <v>125.65899999999999</v>
      </c>
      <c r="RF30" s="19">
        <f t="shared" si="99"/>
        <v>129.36299999999997</v>
      </c>
      <c r="RG30" s="19">
        <f t="shared" si="99"/>
        <v>134.20099999999999</v>
      </c>
      <c r="RH30" s="19">
        <f t="shared" si="99"/>
        <v>134.94199999999998</v>
      </c>
      <c r="RI30" s="19">
        <f t="shared" si="99"/>
        <v>134.14500000000004</v>
      </c>
      <c r="RJ30" s="19">
        <f t="shared" si="99"/>
        <v>138.03200000000001</v>
      </c>
      <c r="RK30" s="19">
        <f t="shared" si="99"/>
        <v>138.72000000000003</v>
      </c>
      <c r="RL30" s="19">
        <f t="shared" si="99"/>
        <v>137.39499999999998</v>
      </c>
      <c r="RM30" s="19">
        <f t="shared" si="99"/>
        <v>135.887</v>
      </c>
      <c r="RN30" s="19">
        <f t="shared" si="99"/>
        <v>135.81799999999998</v>
      </c>
      <c r="RO30" s="19">
        <f t="shared" si="99"/>
        <v>137.52000000000001</v>
      </c>
      <c r="RP30" s="19">
        <f t="shared" si="99"/>
        <v>136.76300000000001</v>
      </c>
      <c r="RQ30" s="19">
        <f t="shared" si="99"/>
        <v>137.87899999999999</v>
      </c>
      <c r="RR30" s="19">
        <f t="shared" si="99"/>
        <v>144.20999999999998</v>
      </c>
      <c r="RS30" s="19">
        <f t="shared" si="99"/>
        <v>146.53399999999999</v>
      </c>
      <c r="RT30" s="19">
        <f t="shared" si="99"/>
        <v>149.07000000000002</v>
      </c>
      <c r="RU30" s="19">
        <f t="shared" si="99"/>
        <v>147.934</v>
      </c>
      <c r="RV30" s="19">
        <f t="shared" si="99"/>
        <v>146.44999999999999</v>
      </c>
      <c r="RW30" s="19">
        <f t="shared" si="99"/>
        <v>149.20900000000003</v>
      </c>
      <c r="RX30" s="19">
        <f t="shared" si="99"/>
        <v>150.11799999999999</v>
      </c>
      <c r="RY30" s="19">
        <f t="shared" si="99"/>
        <v>148.821</v>
      </c>
      <c r="RZ30" s="19">
        <f t="shared" si="99"/>
        <v>148.14500000000001</v>
      </c>
      <c r="SA30" s="19">
        <f t="shared" si="99"/>
        <v>153.53000000000003</v>
      </c>
      <c r="SB30" s="19">
        <f t="shared" si="99"/>
        <v>154.26999999999998</v>
      </c>
      <c r="SC30" s="19">
        <f t="shared" si="99"/>
        <v>153.41499999999999</v>
      </c>
      <c r="SD30" s="19">
        <f t="shared" si="99"/>
        <v>154.99400000000003</v>
      </c>
      <c r="SE30" s="19">
        <f t="shared" si="99"/>
        <v>156.119</v>
      </c>
      <c r="SF30" s="19">
        <f t="shared" si="99"/>
        <v>146.42999999999998</v>
      </c>
      <c r="SG30" s="19">
        <f t="shared" si="99"/>
        <v>145.613</v>
      </c>
      <c r="SH30" s="19">
        <f t="shared" si="99"/>
        <v>143.94000000000003</v>
      </c>
      <c r="SI30" s="19">
        <f t="shared" si="99"/>
        <v>146.02100000000002</v>
      </c>
      <c r="SJ30" s="19">
        <f t="shared" si="99"/>
        <v>150.80500000000004</v>
      </c>
      <c r="SK30" s="19">
        <f t="shared" si="99"/>
        <v>149.73399999999998</v>
      </c>
      <c r="SL30" s="19">
        <f t="shared" si="99"/>
        <v>150.57999999999998</v>
      </c>
      <c r="SM30" s="19">
        <f t="shared" si="99"/>
        <v>147.44299999999998</v>
      </c>
      <c r="SN30" s="19">
        <f t="shared" si="99"/>
        <v>147.44799999999998</v>
      </c>
      <c r="SO30" s="19">
        <f t="shared" si="99"/>
        <v>145.696</v>
      </c>
      <c r="SP30" s="19">
        <f t="shared" si="99"/>
        <v>146.46299999999999</v>
      </c>
      <c r="SQ30" s="19">
        <f t="shared" si="99"/>
        <v>149.39400000000003</v>
      </c>
    </row>
    <row r="31" spans="1:514" x14ac:dyDescent="0.25"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</row>
    <row r="35" spans="27:34" x14ac:dyDescent="0.25">
      <c r="AA35" s="12" t="s">
        <v>1109</v>
      </c>
    </row>
    <row r="37" spans="27:34" x14ac:dyDescent="0.25">
      <c r="AA37" s="21" t="s">
        <v>1106</v>
      </c>
      <c r="AB37" s="12" t="s">
        <v>1107</v>
      </c>
      <c r="AC37" s="22" t="s">
        <v>1101</v>
      </c>
      <c r="AD37" s="22" t="s">
        <v>1102</v>
      </c>
      <c r="AE37" s="22" t="s">
        <v>1103</v>
      </c>
      <c r="AF37" s="22" t="s">
        <v>1104</v>
      </c>
      <c r="AG37" s="22" t="s">
        <v>1105</v>
      </c>
      <c r="AH37" s="22" t="s">
        <v>1108</v>
      </c>
    </row>
    <row r="38" spans="27:34" x14ac:dyDescent="0.25">
      <c r="AA38" s="21" t="str">
        <f>B6</f>
        <v>VW 3 1/2 PERP nc-30</v>
      </c>
      <c r="AB38" s="29">
        <f ca="1">F6</f>
        <v>396.839</v>
      </c>
      <c r="AC38" s="23">
        <f ca="1">MIN($F6:$AI6)</f>
        <v>319.91500000000002</v>
      </c>
      <c r="AD38" s="23">
        <f ca="1">_xlfn.QUARTILE.EXC($F6:$AI6,1)</f>
        <v>370.20100000000002</v>
      </c>
      <c r="AE38" s="23">
        <f ca="1">AVERAGE($F6:$AI6)</f>
        <v>378.55643333333336</v>
      </c>
      <c r="AF38" s="23">
        <f ca="1">_xlfn.QUARTILE.EXC($F6:$AI6,3)</f>
        <v>394.55099999999999</v>
      </c>
      <c r="AG38" s="23">
        <f ca="1">MAX($F6:$AI6)</f>
        <v>402.81</v>
      </c>
      <c r="AH38" s="26">
        <f ca="1">(AB38-AC38)/(AG38-AC38)-0.5</f>
        <v>0.42796911755835687</v>
      </c>
    </row>
    <row r="39" spans="27:34" x14ac:dyDescent="0.25">
      <c r="AA39" s="21" t="str">
        <f t="shared" ref="AA39:AA46" si="100">B7</f>
        <v>VW 4 5/8 PERP nc-28</v>
      </c>
      <c r="AB39" s="29">
        <f t="shared" ref="AB39:AB46" ca="1" si="101">F7</f>
        <v>420.536</v>
      </c>
      <c r="AC39" s="23">
        <f t="shared" ref="AC39:AC46" ca="1" si="102">MIN($F7:$AI7)</f>
        <v>348.66</v>
      </c>
      <c r="AD39" s="23">
        <f t="shared" ref="AD39:AD46" ca="1" si="103">_xlfn.QUARTILE.EXC($F7:$AI7,1)</f>
        <v>399.56549999999999</v>
      </c>
      <c r="AE39" s="23">
        <f t="shared" ref="AE39:AE46" ca="1" si="104">AVERAGE($F7:$AI7)</f>
        <v>412.60503333333338</v>
      </c>
      <c r="AF39" s="23">
        <f t="shared" ref="AF39:AF46" ca="1" si="105">_xlfn.QUARTILE.EXC($F7:$AI7,3)</f>
        <v>428.62450000000001</v>
      </c>
      <c r="AG39" s="23">
        <f t="shared" ref="AG39:AG46" ca="1" si="106">MAX($F7:$AI7)</f>
        <v>452.94200000000001</v>
      </c>
      <c r="AH39" s="26">
        <f t="shared" ref="AH39:AH46" ca="1" si="107">(AB39-AC39)/(AG39-AC39)-0.5</f>
        <v>0.18924646631249864</v>
      </c>
    </row>
    <row r="40" spans="27:34" x14ac:dyDescent="0.25">
      <c r="AA40" s="21" t="str">
        <f t="shared" si="100"/>
        <v>VW 3 7/8 PERP nc-27</v>
      </c>
      <c r="AB40" s="29">
        <f t="shared" ca="1" si="101"/>
        <v>409.697</v>
      </c>
      <c r="AC40" s="23">
        <f t="shared" ca="1" si="102"/>
        <v>332.053</v>
      </c>
      <c r="AD40" s="23">
        <f t="shared" ca="1" si="103"/>
        <v>396.63424999999995</v>
      </c>
      <c r="AE40" s="23">
        <f t="shared" ca="1" si="104"/>
        <v>407.61156666666659</v>
      </c>
      <c r="AF40" s="23">
        <f t="shared" ca="1" si="105"/>
        <v>423.9015</v>
      </c>
      <c r="AG40" s="23">
        <f t="shared" ca="1" si="106"/>
        <v>453.08600000000001</v>
      </c>
      <c r="AH40" s="26">
        <f t="shared" ca="1" si="107"/>
        <v>0.14151099286971314</v>
      </c>
    </row>
    <row r="41" spans="27:34" x14ac:dyDescent="0.25">
      <c r="AA41" s="21" t="str">
        <f t="shared" si="100"/>
        <v>VW 4 5/8 PERP nc-26</v>
      </c>
      <c r="AB41" s="29">
        <f t="shared" ca="1" si="101"/>
        <v>399.74</v>
      </c>
      <c r="AC41" s="23">
        <f t="shared" ca="1" si="102"/>
        <v>306.81900000000002</v>
      </c>
      <c r="AD41" s="23">
        <f t="shared" ca="1" si="103"/>
        <v>375.93399999999997</v>
      </c>
      <c r="AE41" s="23">
        <f t="shared" ca="1" si="104"/>
        <v>388.28106666666662</v>
      </c>
      <c r="AF41" s="23">
        <f t="shared" ca="1" si="105"/>
        <v>406.76400000000001</v>
      </c>
      <c r="AG41" s="23">
        <f t="shared" ca="1" si="106"/>
        <v>427.00599999999997</v>
      </c>
      <c r="AH41" s="26">
        <f t="shared" ca="1" si="107"/>
        <v>0.27313686172381391</v>
      </c>
    </row>
    <row r="42" spans="27:34" x14ac:dyDescent="0.25">
      <c r="AA42" s="21" t="str">
        <f t="shared" si="100"/>
        <v>VW 3 3/8 PERP nc-24</v>
      </c>
      <c r="AB42" s="29">
        <f t="shared" ca="1" si="101"/>
        <v>389.34100000000001</v>
      </c>
      <c r="AC42" s="23">
        <f t="shared" ca="1" si="102"/>
        <v>282.30399999999997</v>
      </c>
      <c r="AD42" s="23">
        <f t="shared" ca="1" si="103"/>
        <v>365.36374999999998</v>
      </c>
      <c r="AE42" s="23">
        <f t="shared" ca="1" si="104"/>
        <v>379.7806666666666</v>
      </c>
      <c r="AF42" s="23">
        <f t="shared" ca="1" si="105"/>
        <v>400.34574999999995</v>
      </c>
      <c r="AG42" s="23">
        <f t="shared" ca="1" si="106"/>
        <v>430.93700000000001</v>
      </c>
      <c r="AH42" s="26">
        <f t="shared" ca="1" si="107"/>
        <v>0.22014290231644396</v>
      </c>
    </row>
    <row r="43" spans="27:34" x14ac:dyDescent="0.25">
      <c r="AA43" s="21" t="str">
        <f t="shared" si="100"/>
        <v>VW 5 1/8 PERP nc-23</v>
      </c>
      <c r="AB43" s="29">
        <f t="shared" ca="1" si="101"/>
        <v>351.25</v>
      </c>
      <c r="AC43" s="23">
        <f t="shared" ca="1" si="102"/>
        <v>246.36500000000001</v>
      </c>
      <c r="AD43" s="23">
        <f t="shared" ca="1" si="103"/>
        <v>324.14375000000001</v>
      </c>
      <c r="AE43" s="23">
        <f t="shared" ca="1" si="104"/>
        <v>338.38579999999996</v>
      </c>
      <c r="AF43" s="23">
        <f t="shared" ca="1" si="105"/>
        <v>355.98824999999999</v>
      </c>
      <c r="AG43" s="23">
        <f t="shared" ca="1" si="106"/>
        <v>388.35599999999999</v>
      </c>
      <c r="AH43" s="26">
        <f t="shared" ca="1" si="107"/>
        <v>0.23867357790282484</v>
      </c>
    </row>
    <row r="44" spans="27:34" x14ac:dyDescent="0.25">
      <c r="AA44" s="21" t="str">
        <f t="shared" si="100"/>
        <v>VW 2.7 PERP nc-22</v>
      </c>
      <c r="AB44" s="29">
        <f t="shared" ca="1" si="101"/>
        <v>380.435</v>
      </c>
      <c r="AC44" s="23">
        <f t="shared" ca="1" si="102"/>
        <v>223.173</v>
      </c>
      <c r="AD44" s="23">
        <f t="shared" ca="1" si="103"/>
        <v>332.06624999999997</v>
      </c>
      <c r="AE44" s="23">
        <f t="shared" ca="1" si="104"/>
        <v>352.13803333333328</v>
      </c>
      <c r="AF44" s="23">
        <f t="shared" ca="1" si="105"/>
        <v>385.49650000000003</v>
      </c>
      <c r="AG44" s="23">
        <f t="shared" ca="1" si="106"/>
        <v>408.09</v>
      </c>
      <c r="AH44" s="26">
        <f t="shared" ca="1" si="107"/>
        <v>0.350446416500376</v>
      </c>
    </row>
    <row r="45" spans="27:34" x14ac:dyDescent="0.25">
      <c r="AA45" s="21" t="str">
        <f t="shared" si="100"/>
        <v>VW 2 1/2 PERP nc-22</v>
      </c>
      <c r="AB45" s="29">
        <f t="shared" ca="1" si="101"/>
        <v>376.38400000000001</v>
      </c>
      <c r="AC45" s="23">
        <f t="shared" ca="1" si="102"/>
        <v>190.495</v>
      </c>
      <c r="AD45" s="23">
        <f t="shared" ca="1" si="103"/>
        <v>317.01324999999997</v>
      </c>
      <c r="AE45" s="23">
        <f t="shared" ca="1" si="104"/>
        <v>340.07333333333338</v>
      </c>
      <c r="AF45" s="23">
        <f t="shared" ca="1" si="105"/>
        <v>380.42475000000002</v>
      </c>
      <c r="AG45" s="23">
        <f t="shared" ca="1" si="106"/>
        <v>399.197</v>
      </c>
      <c r="AH45" s="26">
        <f t="shared" ca="1" si="107"/>
        <v>0.39069103314774178</v>
      </c>
    </row>
    <row r="46" spans="27:34" x14ac:dyDescent="0.25">
      <c r="AA46" s="21" t="str">
        <f t="shared" si="100"/>
        <v>VW 3 3/4 PERP nc-21</v>
      </c>
      <c r="AB46" s="29">
        <f t="shared" ca="1" si="101"/>
        <v>226.06700000000001</v>
      </c>
      <c r="AC46" s="23">
        <f t="shared" ca="1" si="102"/>
        <v>210.542</v>
      </c>
      <c r="AD46" s="23">
        <f t="shared" ca="1" si="103"/>
        <v>239.05674999999999</v>
      </c>
      <c r="AE46" s="23">
        <f t="shared" ca="1" si="104"/>
        <v>318.07996666666662</v>
      </c>
      <c r="AF46" s="23">
        <f t="shared" ca="1" si="105"/>
        <v>439.21899999999999</v>
      </c>
      <c r="AG46" s="23">
        <f t="shared" ca="1" si="106"/>
        <v>523.58100000000002</v>
      </c>
      <c r="AH46" s="26">
        <f t="shared" ca="1" si="107"/>
        <v>-0.45040554052370468</v>
      </c>
    </row>
    <row r="47" spans="27:34" x14ac:dyDescent="0.25">
      <c r="AA47" s="21"/>
    </row>
    <row r="49" spans="27:34" x14ac:dyDescent="0.25">
      <c r="AA49" s="21" t="str">
        <f>B21</f>
        <v>basis</v>
      </c>
      <c r="AC49" s="22" t="s">
        <v>1101</v>
      </c>
      <c r="AD49" s="22" t="s">
        <v>1102</v>
      </c>
      <c r="AE49" s="22" t="s">
        <v>1103</v>
      </c>
      <c r="AF49" s="22" t="s">
        <v>1104</v>
      </c>
      <c r="AG49" s="22" t="s">
        <v>1105</v>
      </c>
      <c r="AH49" s="22" t="s">
        <v>1108</v>
      </c>
    </row>
    <row r="50" spans="27:34" ht="11" x14ac:dyDescent="0.3">
      <c r="AA50" s="24" t="str">
        <f t="shared" ref="AA50:AA58" si="108">B22</f>
        <v>VW 3 1/2 PERP nc-30</v>
      </c>
    </row>
    <row r="51" spans="27:34" x14ac:dyDescent="0.25">
      <c r="AA51" s="21" t="str">
        <f t="shared" si="108"/>
        <v>VW 4 5/8 PERP nc-28</v>
      </c>
      <c r="AB51" s="23">
        <f ca="1">F23</f>
        <v>-23.697000000000003</v>
      </c>
      <c r="AC51" s="23">
        <f t="shared" ref="AC51:AC58" ca="1" si="109">MIN($F23:$AI23)</f>
        <v>-50.132000000000005</v>
      </c>
      <c r="AD51" s="23">
        <f t="shared" ref="AD51:AD58" ca="1" si="110">_xlfn.QUARTILE.EXC($F23:$AI23,1)</f>
        <v>-41.510750000000002</v>
      </c>
      <c r="AE51" s="23">
        <f t="shared" ref="AE51:AE58" ca="1" si="111">AVERAGE($F23:$AI23)</f>
        <v>-34.048599999999993</v>
      </c>
      <c r="AF51" s="23">
        <f t="shared" ref="AF51:AF58" ca="1" si="112">_xlfn.QUARTILE.EXC($F23:$AI23,3)</f>
        <v>-26.485499999999973</v>
      </c>
      <c r="AG51" s="23">
        <f t="shared" ref="AG51:AG58" ca="1" si="113">MAX($F23:$AI23)</f>
        <v>-23.579000000000008</v>
      </c>
      <c r="AH51" s="25">
        <f ca="1">-((AB51-AC51)/(AG51-AC51)-0.5)</f>
        <v>-0.49555605769592903</v>
      </c>
    </row>
    <row r="52" spans="27:34" x14ac:dyDescent="0.25">
      <c r="AA52" s="21" t="str">
        <f t="shared" si="108"/>
        <v>VW 3 7/8 PERP nc-27</v>
      </c>
      <c r="AB52" s="23">
        <f t="shared" ref="AB52:AB58" ca="1" si="114">F24</f>
        <v>-12.858000000000004</v>
      </c>
      <c r="AC52" s="23">
        <f t="shared" ca="1" si="109"/>
        <v>-51.680000000000007</v>
      </c>
      <c r="AD52" s="23">
        <f t="shared" ca="1" si="110"/>
        <v>-37.637249999999995</v>
      </c>
      <c r="AE52" s="23">
        <f t="shared" ca="1" si="111"/>
        <v>-29.055133333333327</v>
      </c>
      <c r="AF52" s="23">
        <f t="shared" ca="1" si="112"/>
        <v>-20.462249999999969</v>
      </c>
      <c r="AG52" s="23">
        <f t="shared" ca="1" si="113"/>
        <v>-11.459000000000003</v>
      </c>
      <c r="AH52" s="25">
        <f t="shared" ref="AH52:AH58" ca="1" si="115">-((AB52-AC52)/(AG52-AC52)-0.5)</f>
        <v>-0.46521717510753091</v>
      </c>
    </row>
    <row r="53" spans="27:34" x14ac:dyDescent="0.25">
      <c r="AA53" s="21" t="str">
        <f t="shared" si="108"/>
        <v>VW 4 5/8 PERP nc-26</v>
      </c>
      <c r="AB53" s="23">
        <f t="shared" ca="1" si="114"/>
        <v>-2.9010000000000105</v>
      </c>
      <c r="AC53" s="23">
        <f t="shared" ca="1" si="109"/>
        <v>-26.354999999999961</v>
      </c>
      <c r="AD53" s="23">
        <f t="shared" ca="1" si="110"/>
        <v>-18.015000000000001</v>
      </c>
      <c r="AE53" s="23">
        <f t="shared" ca="1" si="111"/>
        <v>-9.7246333333333279</v>
      </c>
      <c r="AF53" s="23">
        <f t="shared" ca="1" si="112"/>
        <v>-3.1972499999999968</v>
      </c>
      <c r="AG53" s="23">
        <f t="shared" ca="1" si="113"/>
        <v>13.096000000000004</v>
      </c>
      <c r="AH53" s="25">
        <f t="shared" ca="1" si="115"/>
        <v>-9.4509644875921284E-2</v>
      </c>
    </row>
    <row r="54" spans="27:34" x14ac:dyDescent="0.25">
      <c r="AA54" s="21" t="str">
        <f t="shared" si="108"/>
        <v>VW 3 3/8 PERP nc-24</v>
      </c>
      <c r="AB54" s="23">
        <f t="shared" ca="1" si="114"/>
        <v>7.4979999999999905</v>
      </c>
      <c r="AC54" s="23">
        <f t="shared" ca="1" si="109"/>
        <v>-30.286000000000001</v>
      </c>
      <c r="AD54" s="23">
        <f t="shared" ca="1" si="110"/>
        <v>-13.18425000000002</v>
      </c>
      <c r="AE54" s="23">
        <f t="shared" ca="1" si="111"/>
        <v>-1.2242333333333326</v>
      </c>
      <c r="AF54" s="23">
        <f t="shared" ca="1" si="112"/>
        <v>8.2780000000000058</v>
      </c>
      <c r="AG54" s="23">
        <f t="shared" ca="1" si="113"/>
        <v>37.611000000000047</v>
      </c>
      <c r="AH54" s="25">
        <f t="shared" ca="1" si="115"/>
        <v>-5.6489977465866925E-2</v>
      </c>
    </row>
    <row r="55" spans="27:34" x14ac:dyDescent="0.25">
      <c r="AA55" s="21" t="str">
        <f t="shared" si="108"/>
        <v>VW 5 1/8 PERP nc-23</v>
      </c>
      <c r="AB55" s="23">
        <f t="shared" ca="1" si="114"/>
        <v>45.588999999999999</v>
      </c>
      <c r="AC55" s="23">
        <f t="shared" ca="1" si="109"/>
        <v>13.807000000000016</v>
      </c>
      <c r="AD55" s="23">
        <f t="shared" ca="1" si="110"/>
        <v>32.047500000000014</v>
      </c>
      <c r="AE55" s="23">
        <f t="shared" ca="1" si="111"/>
        <v>40.170633333333321</v>
      </c>
      <c r="AF55" s="23">
        <f t="shared" ca="1" si="112"/>
        <v>47.085500000000025</v>
      </c>
      <c r="AG55" s="23">
        <f t="shared" ca="1" si="113"/>
        <v>73.550000000000011</v>
      </c>
      <c r="AH55" s="25">
        <f t="shared" ca="1" si="115"/>
        <v>-3.197864184925403E-2</v>
      </c>
    </row>
    <row r="56" spans="27:34" x14ac:dyDescent="0.25">
      <c r="AA56" s="21" t="str">
        <f t="shared" si="108"/>
        <v>VW 2.7 PERP nc-22</v>
      </c>
      <c r="AB56" s="23">
        <f t="shared" ca="1" si="114"/>
        <v>16.403999999999996</v>
      </c>
      <c r="AC56" s="23">
        <f t="shared" ca="1" si="109"/>
        <v>-7.2620000000000005</v>
      </c>
      <c r="AD56" s="23">
        <f t="shared" ca="1" si="110"/>
        <v>2.9727500000000191</v>
      </c>
      <c r="AE56" s="23">
        <f t="shared" ca="1" si="111"/>
        <v>26.418399999999998</v>
      </c>
      <c r="AF56" s="23">
        <f t="shared" ca="1" si="112"/>
        <v>40.436750000000032</v>
      </c>
      <c r="AG56" s="23">
        <f t="shared" ca="1" si="113"/>
        <v>97.321999999999974</v>
      </c>
      <c r="AH56" s="25">
        <f t="shared" ca="1" si="115"/>
        <v>0.27371299625181666</v>
      </c>
    </row>
    <row r="57" spans="27:34" x14ac:dyDescent="0.25">
      <c r="AA57" s="21" t="str">
        <f t="shared" si="108"/>
        <v>VW 2 1/2 PERP nc-22</v>
      </c>
      <c r="AB57" s="23">
        <f t="shared" ca="1" si="114"/>
        <v>20.454999999999984</v>
      </c>
      <c r="AC57" s="23">
        <f t="shared" ca="1" si="109"/>
        <v>-4.6510000000000105</v>
      </c>
      <c r="AD57" s="23">
        <f t="shared" ca="1" si="110"/>
        <v>12.741250000000008</v>
      </c>
      <c r="AE57" s="23">
        <f t="shared" ca="1" si="111"/>
        <v>38.4831</v>
      </c>
      <c r="AF57" s="23">
        <f t="shared" ca="1" si="112"/>
        <v>59.891499999999979</v>
      </c>
      <c r="AG57" s="23">
        <f t="shared" ca="1" si="113"/>
        <v>129.42000000000002</v>
      </c>
      <c r="AH57" s="25">
        <f t="shared" ca="1" si="115"/>
        <v>0.31274101036018237</v>
      </c>
    </row>
    <row r="58" spans="27:34" x14ac:dyDescent="0.25">
      <c r="AA58" s="21" t="str">
        <f t="shared" si="108"/>
        <v>VW 3 3/4 PERP nc-21</v>
      </c>
      <c r="AB58" s="23">
        <f t="shared" ca="1" si="114"/>
        <v>170.77199999999999</v>
      </c>
      <c r="AC58" s="23">
        <f t="shared" ca="1" si="109"/>
        <v>-122.93</v>
      </c>
      <c r="AD58" s="23">
        <f t="shared" ca="1" si="110"/>
        <v>-55.077249999999964</v>
      </c>
      <c r="AE58" s="23">
        <f t="shared" ca="1" si="111"/>
        <v>60.476466666666653</v>
      </c>
      <c r="AF58" s="23">
        <f t="shared" ca="1" si="112"/>
        <v>133.83750000000001</v>
      </c>
      <c r="AG58" s="23">
        <f t="shared" ca="1" si="113"/>
        <v>170.77199999999999</v>
      </c>
      <c r="AH58" s="25">
        <f t="shared" ca="1" si="115"/>
        <v>-0.5</v>
      </c>
    </row>
  </sheetData>
  <conditionalFormatting sqref="AH51:AH5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{7ACEDEA1-4F38-424B-8F4B-1E89FD0D95A5}</x14:id>
        </ext>
      </extLst>
    </cfRule>
  </conditionalFormatting>
  <conditionalFormatting sqref="AH38:AH4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{1D6F1136-3DA1-464E-B191-450D67825334}</x14:id>
        </ext>
      </extLst>
    </cfRule>
  </conditionalFormatting>
  <dataValidations count="1">
    <dataValidation type="list" allowBlank="1" showInputMessage="1" showErrorMessage="1" sqref="B17:B18" xr:uid="{36192BF4-5D53-496E-A655-7E2D6DE102C8}">
      <formula1>$B$6:$B$15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CEDEA1-4F38-424B-8F4B-1E89FD0D95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AH51:AH58</xm:sqref>
        </x14:conditionalFormatting>
        <x14:conditionalFormatting xmlns:xm="http://schemas.microsoft.com/office/excel/2006/main">
          <x14:cfRule type="dataBar" id="{1D6F1136-3DA1-464E-B191-450D678253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AH38:AH46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A643EE5-E6DC-493F-8703-812FBB48C635}">
          <x14:formula1>
            <xm:f>_xlfn.ANCHORARRAY(tkrBbg!$B$10)</xm:f>
          </x14:formula1>
          <xm:sqref>J6</xm:sqref>
        </x14:dataValidation>
        <x14:dataValidation type="list" allowBlank="1" showInputMessage="1" showErrorMessage="1" xr:uid="{7A31A730-D14F-45CE-9303-44BC8665EBDB}">
          <x14:formula1>
            <xm:f>tkrBbg!$X:$X</xm:f>
          </x14:formula1>
          <xm:sqref>B3</xm:sqref>
        </x14:dataValidation>
        <x14:dataValidation type="list" allowBlank="1" showInputMessage="1" showErrorMessage="1" xr:uid="{B635DCE5-7608-4AC9-9F25-8B498536B2DD}">
          <x14:formula1>
            <xm:f>tkrBbg!$L:$L</xm:f>
          </x14:formula1>
          <xm:sqref>B6:B14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0691-08C5-4558-8AE9-6BF27380496C}">
  <sheetPr>
    <tabColor theme="9"/>
  </sheetPr>
  <dimension ref="B2:SV20"/>
  <sheetViews>
    <sheetView workbookViewId="0">
      <selection activeCell="B12" sqref="B12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511" width="9" style="12" bestFit="1" customWidth="1"/>
    <col min="512" max="515" width="8.81640625" style="12" bestFit="1" customWidth="1"/>
    <col min="516" max="16384" width="8.7265625" style="12"/>
  </cols>
  <sheetData>
    <row r="2" spans="2:516" s="2" customFormat="1" x14ac:dyDescent="0.25">
      <c r="B2" s="2" t="s">
        <v>1085</v>
      </c>
    </row>
    <row r="3" spans="2:516" s="2" customFormat="1" x14ac:dyDescent="0.25">
      <c r="B3" s="15" t="s">
        <v>1083</v>
      </c>
    </row>
    <row r="4" spans="2:516" s="2" customFormat="1" x14ac:dyDescent="0.25">
      <c r="D4" s="2" t="s">
        <v>1086</v>
      </c>
      <c r="F4" s="2">
        <v>1</v>
      </c>
      <c r="G4" s="2">
        <f>F4+1</f>
        <v>2</v>
      </c>
      <c r="H4" s="2">
        <f t="shared" ref="H4:BS4" si="0">G4+1</f>
        <v>3</v>
      </c>
      <c r="I4" s="2">
        <f t="shared" si="0"/>
        <v>4</v>
      </c>
      <c r="J4" s="2">
        <f t="shared" si="0"/>
        <v>5</v>
      </c>
      <c r="K4" s="2">
        <f t="shared" si="0"/>
        <v>6</v>
      </c>
      <c r="L4" s="2">
        <f t="shared" si="0"/>
        <v>7</v>
      </c>
      <c r="M4" s="2">
        <f t="shared" si="0"/>
        <v>8</v>
      </c>
      <c r="N4" s="2">
        <f t="shared" si="0"/>
        <v>9</v>
      </c>
      <c r="O4" s="2">
        <f t="shared" si="0"/>
        <v>10</v>
      </c>
      <c r="P4" s="2">
        <f t="shared" si="0"/>
        <v>11</v>
      </c>
      <c r="Q4" s="2">
        <f t="shared" si="0"/>
        <v>12</v>
      </c>
      <c r="R4" s="2">
        <f t="shared" si="0"/>
        <v>13</v>
      </c>
      <c r="S4" s="2">
        <f t="shared" si="0"/>
        <v>14</v>
      </c>
      <c r="T4" s="2">
        <f t="shared" si="0"/>
        <v>15</v>
      </c>
      <c r="U4" s="2">
        <f t="shared" si="0"/>
        <v>16</v>
      </c>
      <c r="V4" s="2">
        <f t="shared" si="0"/>
        <v>17</v>
      </c>
      <c r="W4" s="2">
        <f t="shared" si="0"/>
        <v>18</v>
      </c>
      <c r="X4" s="2">
        <f t="shared" si="0"/>
        <v>19</v>
      </c>
      <c r="Y4" s="2">
        <f t="shared" si="0"/>
        <v>20</v>
      </c>
      <c r="Z4" s="2">
        <f t="shared" si="0"/>
        <v>21</v>
      </c>
      <c r="AA4" s="2">
        <f t="shared" si="0"/>
        <v>22</v>
      </c>
      <c r="AB4" s="2">
        <f t="shared" si="0"/>
        <v>23</v>
      </c>
      <c r="AC4" s="2">
        <f t="shared" si="0"/>
        <v>24</v>
      </c>
      <c r="AD4" s="2">
        <f t="shared" si="0"/>
        <v>25</v>
      </c>
      <c r="AE4" s="2">
        <f t="shared" si="0"/>
        <v>26</v>
      </c>
      <c r="AF4" s="2">
        <f t="shared" si="0"/>
        <v>27</v>
      </c>
      <c r="AG4" s="2">
        <f t="shared" si="0"/>
        <v>28</v>
      </c>
      <c r="AH4" s="2">
        <f t="shared" si="0"/>
        <v>29</v>
      </c>
      <c r="AI4" s="2">
        <f t="shared" si="0"/>
        <v>30</v>
      </c>
      <c r="AJ4" s="2">
        <f t="shared" si="0"/>
        <v>31</v>
      </c>
      <c r="AK4" s="2">
        <f t="shared" si="0"/>
        <v>32</v>
      </c>
      <c r="AL4" s="2">
        <f t="shared" si="0"/>
        <v>33</v>
      </c>
      <c r="AM4" s="2">
        <f t="shared" si="0"/>
        <v>34</v>
      </c>
      <c r="AN4" s="2">
        <f t="shared" si="0"/>
        <v>35</v>
      </c>
      <c r="AO4" s="2">
        <f t="shared" si="0"/>
        <v>36</v>
      </c>
      <c r="AP4" s="2">
        <f t="shared" si="0"/>
        <v>37</v>
      </c>
      <c r="AQ4" s="2">
        <f t="shared" si="0"/>
        <v>38</v>
      </c>
      <c r="AR4" s="2">
        <f t="shared" si="0"/>
        <v>39</v>
      </c>
      <c r="AS4" s="2">
        <f t="shared" si="0"/>
        <v>40</v>
      </c>
      <c r="AT4" s="2">
        <f t="shared" si="0"/>
        <v>41</v>
      </c>
      <c r="AU4" s="2">
        <f t="shared" si="0"/>
        <v>42</v>
      </c>
      <c r="AV4" s="2">
        <f t="shared" si="0"/>
        <v>43</v>
      </c>
      <c r="AW4" s="2">
        <f t="shared" si="0"/>
        <v>44</v>
      </c>
      <c r="AX4" s="2">
        <f t="shared" si="0"/>
        <v>45</v>
      </c>
      <c r="AY4" s="2">
        <f t="shared" si="0"/>
        <v>46</v>
      </c>
      <c r="AZ4" s="2">
        <f t="shared" si="0"/>
        <v>47</v>
      </c>
      <c r="BA4" s="2">
        <f t="shared" si="0"/>
        <v>48</v>
      </c>
      <c r="BB4" s="2">
        <f t="shared" si="0"/>
        <v>49</v>
      </c>
      <c r="BC4" s="2">
        <f t="shared" si="0"/>
        <v>50</v>
      </c>
      <c r="BD4" s="2">
        <f t="shared" si="0"/>
        <v>51</v>
      </c>
      <c r="BE4" s="2">
        <f t="shared" si="0"/>
        <v>52</v>
      </c>
      <c r="BF4" s="2">
        <f t="shared" si="0"/>
        <v>53</v>
      </c>
      <c r="BG4" s="2">
        <f t="shared" si="0"/>
        <v>54</v>
      </c>
      <c r="BH4" s="2">
        <f t="shared" si="0"/>
        <v>55</v>
      </c>
      <c r="BI4" s="2">
        <f t="shared" si="0"/>
        <v>56</v>
      </c>
      <c r="BJ4" s="2">
        <f t="shared" si="0"/>
        <v>57</v>
      </c>
      <c r="BK4" s="2">
        <f t="shared" si="0"/>
        <v>58</v>
      </c>
      <c r="BL4" s="2">
        <f t="shared" si="0"/>
        <v>59</v>
      </c>
      <c r="BM4" s="2">
        <f t="shared" si="0"/>
        <v>60</v>
      </c>
      <c r="BN4" s="2">
        <f t="shared" si="0"/>
        <v>61</v>
      </c>
      <c r="BO4" s="2">
        <f t="shared" si="0"/>
        <v>62</v>
      </c>
      <c r="BP4" s="2">
        <f t="shared" si="0"/>
        <v>63</v>
      </c>
      <c r="BQ4" s="2">
        <f t="shared" si="0"/>
        <v>64</v>
      </c>
      <c r="BR4" s="2">
        <f t="shared" si="0"/>
        <v>65</v>
      </c>
      <c r="BS4" s="2">
        <f t="shared" si="0"/>
        <v>66</v>
      </c>
      <c r="BT4" s="2">
        <f t="shared" ref="BT4:EE4" si="1">BS4+1</f>
        <v>67</v>
      </c>
      <c r="BU4" s="2">
        <f t="shared" si="1"/>
        <v>68</v>
      </c>
      <c r="BV4" s="2">
        <f t="shared" si="1"/>
        <v>69</v>
      </c>
      <c r="BW4" s="2">
        <f t="shared" si="1"/>
        <v>70</v>
      </c>
      <c r="BX4" s="2">
        <f t="shared" si="1"/>
        <v>71</v>
      </c>
      <c r="BY4" s="2">
        <f t="shared" si="1"/>
        <v>72</v>
      </c>
      <c r="BZ4" s="2">
        <f t="shared" si="1"/>
        <v>73</v>
      </c>
      <c r="CA4" s="2">
        <f t="shared" si="1"/>
        <v>74</v>
      </c>
      <c r="CB4" s="2">
        <f t="shared" si="1"/>
        <v>75</v>
      </c>
      <c r="CC4" s="2">
        <f t="shared" si="1"/>
        <v>76</v>
      </c>
      <c r="CD4" s="2">
        <f t="shared" si="1"/>
        <v>77</v>
      </c>
      <c r="CE4" s="2">
        <f t="shared" si="1"/>
        <v>78</v>
      </c>
      <c r="CF4" s="2">
        <f t="shared" si="1"/>
        <v>79</v>
      </c>
      <c r="CG4" s="2">
        <f t="shared" si="1"/>
        <v>80</v>
      </c>
      <c r="CH4" s="2">
        <f t="shared" si="1"/>
        <v>81</v>
      </c>
      <c r="CI4" s="2">
        <f t="shared" si="1"/>
        <v>82</v>
      </c>
      <c r="CJ4" s="2">
        <f t="shared" si="1"/>
        <v>83</v>
      </c>
      <c r="CK4" s="2">
        <f t="shared" si="1"/>
        <v>84</v>
      </c>
      <c r="CL4" s="2">
        <f t="shared" si="1"/>
        <v>85</v>
      </c>
      <c r="CM4" s="2">
        <f t="shared" si="1"/>
        <v>86</v>
      </c>
      <c r="CN4" s="2">
        <f t="shared" si="1"/>
        <v>87</v>
      </c>
      <c r="CO4" s="2">
        <f t="shared" si="1"/>
        <v>88</v>
      </c>
      <c r="CP4" s="2">
        <f t="shared" si="1"/>
        <v>89</v>
      </c>
      <c r="CQ4" s="2">
        <f t="shared" si="1"/>
        <v>90</v>
      </c>
      <c r="CR4" s="2">
        <f t="shared" si="1"/>
        <v>91</v>
      </c>
      <c r="CS4" s="2">
        <f t="shared" si="1"/>
        <v>92</v>
      </c>
      <c r="CT4" s="2">
        <f t="shared" si="1"/>
        <v>93</v>
      </c>
      <c r="CU4" s="2">
        <f t="shared" si="1"/>
        <v>94</v>
      </c>
      <c r="CV4" s="2">
        <f t="shared" si="1"/>
        <v>95</v>
      </c>
      <c r="CW4" s="2">
        <f t="shared" si="1"/>
        <v>96</v>
      </c>
      <c r="CX4" s="2">
        <f t="shared" si="1"/>
        <v>97</v>
      </c>
      <c r="CY4" s="2">
        <f t="shared" si="1"/>
        <v>98</v>
      </c>
      <c r="CZ4" s="2">
        <f t="shared" si="1"/>
        <v>99</v>
      </c>
      <c r="DA4" s="2">
        <f t="shared" si="1"/>
        <v>100</v>
      </c>
      <c r="DB4" s="2">
        <f t="shared" si="1"/>
        <v>101</v>
      </c>
      <c r="DC4" s="2">
        <f t="shared" si="1"/>
        <v>102</v>
      </c>
      <c r="DD4" s="2">
        <f t="shared" si="1"/>
        <v>103</v>
      </c>
      <c r="DE4" s="2">
        <f t="shared" si="1"/>
        <v>104</v>
      </c>
      <c r="DF4" s="2">
        <f t="shared" si="1"/>
        <v>105</v>
      </c>
      <c r="DG4" s="2">
        <f t="shared" si="1"/>
        <v>106</v>
      </c>
      <c r="DH4" s="2">
        <f t="shared" si="1"/>
        <v>107</v>
      </c>
      <c r="DI4" s="2">
        <f t="shared" si="1"/>
        <v>108</v>
      </c>
      <c r="DJ4" s="2">
        <f t="shared" si="1"/>
        <v>109</v>
      </c>
      <c r="DK4" s="2">
        <f t="shared" si="1"/>
        <v>110</v>
      </c>
      <c r="DL4" s="2">
        <f t="shared" si="1"/>
        <v>111</v>
      </c>
      <c r="DM4" s="2">
        <f t="shared" si="1"/>
        <v>112</v>
      </c>
      <c r="DN4" s="2">
        <f t="shared" si="1"/>
        <v>113</v>
      </c>
      <c r="DO4" s="2">
        <f t="shared" si="1"/>
        <v>114</v>
      </c>
      <c r="DP4" s="2">
        <f t="shared" si="1"/>
        <v>115</v>
      </c>
      <c r="DQ4" s="2">
        <f t="shared" si="1"/>
        <v>116</v>
      </c>
      <c r="DR4" s="2">
        <f t="shared" si="1"/>
        <v>117</v>
      </c>
      <c r="DS4" s="2">
        <f t="shared" si="1"/>
        <v>118</v>
      </c>
      <c r="DT4" s="2">
        <f t="shared" si="1"/>
        <v>119</v>
      </c>
      <c r="DU4" s="2">
        <f t="shared" si="1"/>
        <v>120</v>
      </c>
      <c r="DV4" s="2">
        <f t="shared" si="1"/>
        <v>121</v>
      </c>
      <c r="DW4" s="2">
        <f t="shared" si="1"/>
        <v>122</v>
      </c>
      <c r="DX4" s="2">
        <f t="shared" si="1"/>
        <v>123</v>
      </c>
      <c r="DY4" s="2">
        <f t="shared" si="1"/>
        <v>124</v>
      </c>
      <c r="DZ4" s="2">
        <f t="shared" si="1"/>
        <v>125</v>
      </c>
      <c r="EA4" s="2">
        <f t="shared" si="1"/>
        <v>126</v>
      </c>
      <c r="EB4" s="2">
        <f t="shared" si="1"/>
        <v>127</v>
      </c>
      <c r="EC4" s="2">
        <f t="shared" si="1"/>
        <v>128</v>
      </c>
      <c r="ED4" s="2">
        <f t="shared" si="1"/>
        <v>129</v>
      </c>
      <c r="EE4" s="2">
        <f t="shared" si="1"/>
        <v>130</v>
      </c>
      <c r="EF4" s="2">
        <f t="shared" ref="EF4:GQ4" si="2">EE4+1</f>
        <v>131</v>
      </c>
      <c r="EG4" s="2">
        <f t="shared" si="2"/>
        <v>132</v>
      </c>
      <c r="EH4" s="2">
        <f t="shared" si="2"/>
        <v>133</v>
      </c>
      <c r="EI4" s="2">
        <f t="shared" si="2"/>
        <v>134</v>
      </c>
      <c r="EJ4" s="2">
        <f t="shared" si="2"/>
        <v>135</v>
      </c>
      <c r="EK4" s="2">
        <f t="shared" si="2"/>
        <v>136</v>
      </c>
      <c r="EL4" s="2">
        <f t="shared" si="2"/>
        <v>137</v>
      </c>
      <c r="EM4" s="2">
        <f t="shared" si="2"/>
        <v>138</v>
      </c>
      <c r="EN4" s="2">
        <f t="shared" si="2"/>
        <v>139</v>
      </c>
      <c r="EO4" s="2">
        <f t="shared" si="2"/>
        <v>140</v>
      </c>
      <c r="EP4" s="2">
        <f t="shared" si="2"/>
        <v>141</v>
      </c>
      <c r="EQ4" s="2">
        <f t="shared" si="2"/>
        <v>142</v>
      </c>
      <c r="ER4" s="2">
        <f t="shared" si="2"/>
        <v>143</v>
      </c>
      <c r="ES4" s="2">
        <f t="shared" si="2"/>
        <v>144</v>
      </c>
      <c r="ET4" s="2">
        <f t="shared" si="2"/>
        <v>145</v>
      </c>
      <c r="EU4" s="2">
        <f t="shared" si="2"/>
        <v>146</v>
      </c>
      <c r="EV4" s="2">
        <f t="shared" si="2"/>
        <v>147</v>
      </c>
      <c r="EW4" s="2">
        <f t="shared" si="2"/>
        <v>148</v>
      </c>
      <c r="EX4" s="2">
        <f t="shared" si="2"/>
        <v>149</v>
      </c>
      <c r="EY4" s="2">
        <f t="shared" si="2"/>
        <v>150</v>
      </c>
      <c r="EZ4" s="2">
        <f t="shared" si="2"/>
        <v>151</v>
      </c>
      <c r="FA4" s="2">
        <f t="shared" si="2"/>
        <v>152</v>
      </c>
      <c r="FB4" s="2">
        <f t="shared" si="2"/>
        <v>153</v>
      </c>
      <c r="FC4" s="2">
        <f t="shared" si="2"/>
        <v>154</v>
      </c>
      <c r="FD4" s="2">
        <f t="shared" si="2"/>
        <v>155</v>
      </c>
      <c r="FE4" s="2">
        <f t="shared" si="2"/>
        <v>156</v>
      </c>
      <c r="FF4" s="2">
        <f t="shared" si="2"/>
        <v>157</v>
      </c>
      <c r="FG4" s="2">
        <f t="shared" si="2"/>
        <v>158</v>
      </c>
      <c r="FH4" s="2">
        <f t="shared" si="2"/>
        <v>159</v>
      </c>
      <c r="FI4" s="2">
        <f t="shared" si="2"/>
        <v>160</v>
      </c>
      <c r="FJ4" s="2">
        <f t="shared" si="2"/>
        <v>161</v>
      </c>
      <c r="FK4" s="2">
        <f t="shared" si="2"/>
        <v>162</v>
      </c>
      <c r="FL4" s="2">
        <f t="shared" si="2"/>
        <v>163</v>
      </c>
      <c r="FM4" s="2">
        <f t="shared" si="2"/>
        <v>164</v>
      </c>
      <c r="FN4" s="2">
        <f t="shared" si="2"/>
        <v>165</v>
      </c>
      <c r="FO4" s="2">
        <f t="shared" si="2"/>
        <v>166</v>
      </c>
      <c r="FP4" s="2">
        <f t="shared" si="2"/>
        <v>167</v>
      </c>
      <c r="FQ4" s="2">
        <f t="shared" si="2"/>
        <v>168</v>
      </c>
      <c r="FR4" s="2">
        <f t="shared" si="2"/>
        <v>169</v>
      </c>
      <c r="FS4" s="2">
        <f t="shared" si="2"/>
        <v>170</v>
      </c>
      <c r="FT4" s="2">
        <f t="shared" si="2"/>
        <v>171</v>
      </c>
      <c r="FU4" s="2">
        <f t="shared" si="2"/>
        <v>172</v>
      </c>
      <c r="FV4" s="2">
        <f t="shared" si="2"/>
        <v>173</v>
      </c>
      <c r="FW4" s="2">
        <f t="shared" si="2"/>
        <v>174</v>
      </c>
      <c r="FX4" s="2">
        <f t="shared" si="2"/>
        <v>175</v>
      </c>
      <c r="FY4" s="2">
        <f t="shared" si="2"/>
        <v>176</v>
      </c>
      <c r="FZ4" s="2">
        <f t="shared" si="2"/>
        <v>177</v>
      </c>
      <c r="GA4" s="2">
        <f t="shared" si="2"/>
        <v>178</v>
      </c>
      <c r="GB4" s="2">
        <f t="shared" si="2"/>
        <v>179</v>
      </c>
      <c r="GC4" s="2">
        <f t="shared" si="2"/>
        <v>180</v>
      </c>
      <c r="GD4" s="2">
        <f t="shared" si="2"/>
        <v>181</v>
      </c>
      <c r="GE4" s="2">
        <f t="shared" si="2"/>
        <v>182</v>
      </c>
      <c r="GF4" s="2">
        <f t="shared" si="2"/>
        <v>183</v>
      </c>
      <c r="GG4" s="2">
        <f t="shared" si="2"/>
        <v>184</v>
      </c>
      <c r="GH4" s="2">
        <f t="shared" si="2"/>
        <v>185</v>
      </c>
      <c r="GI4" s="2">
        <f t="shared" si="2"/>
        <v>186</v>
      </c>
      <c r="GJ4" s="2">
        <f t="shared" si="2"/>
        <v>187</v>
      </c>
      <c r="GK4" s="2">
        <f t="shared" si="2"/>
        <v>188</v>
      </c>
      <c r="GL4" s="2">
        <f t="shared" si="2"/>
        <v>189</v>
      </c>
      <c r="GM4" s="2">
        <f t="shared" si="2"/>
        <v>190</v>
      </c>
      <c r="GN4" s="2">
        <f t="shared" si="2"/>
        <v>191</v>
      </c>
      <c r="GO4" s="2">
        <f t="shared" si="2"/>
        <v>192</v>
      </c>
      <c r="GP4" s="2">
        <f t="shared" si="2"/>
        <v>193</v>
      </c>
      <c r="GQ4" s="2">
        <f t="shared" si="2"/>
        <v>194</v>
      </c>
      <c r="GR4" s="2">
        <f t="shared" ref="GR4:JC4" si="3">GQ4+1</f>
        <v>195</v>
      </c>
      <c r="GS4" s="2">
        <f t="shared" si="3"/>
        <v>196</v>
      </c>
      <c r="GT4" s="2">
        <f t="shared" si="3"/>
        <v>197</v>
      </c>
      <c r="GU4" s="2">
        <f t="shared" si="3"/>
        <v>198</v>
      </c>
      <c r="GV4" s="2">
        <f t="shared" si="3"/>
        <v>199</v>
      </c>
      <c r="GW4" s="2">
        <f t="shared" si="3"/>
        <v>200</v>
      </c>
      <c r="GX4" s="2">
        <f t="shared" si="3"/>
        <v>201</v>
      </c>
      <c r="GY4" s="2">
        <f t="shared" si="3"/>
        <v>202</v>
      </c>
      <c r="GZ4" s="2">
        <f t="shared" si="3"/>
        <v>203</v>
      </c>
      <c r="HA4" s="2">
        <f t="shared" si="3"/>
        <v>204</v>
      </c>
      <c r="HB4" s="2">
        <f t="shared" si="3"/>
        <v>205</v>
      </c>
      <c r="HC4" s="2">
        <f t="shared" si="3"/>
        <v>206</v>
      </c>
      <c r="HD4" s="2">
        <f t="shared" si="3"/>
        <v>207</v>
      </c>
      <c r="HE4" s="2">
        <f t="shared" si="3"/>
        <v>208</v>
      </c>
      <c r="HF4" s="2">
        <f t="shared" si="3"/>
        <v>209</v>
      </c>
      <c r="HG4" s="2">
        <f t="shared" si="3"/>
        <v>210</v>
      </c>
      <c r="HH4" s="2">
        <f t="shared" si="3"/>
        <v>211</v>
      </c>
      <c r="HI4" s="2">
        <f t="shared" si="3"/>
        <v>212</v>
      </c>
      <c r="HJ4" s="2">
        <f t="shared" si="3"/>
        <v>213</v>
      </c>
      <c r="HK4" s="2">
        <f t="shared" si="3"/>
        <v>214</v>
      </c>
      <c r="HL4" s="2">
        <f t="shared" si="3"/>
        <v>215</v>
      </c>
      <c r="HM4" s="2">
        <f t="shared" si="3"/>
        <v>216</v>
      </c>
      <c r="HN4" s="2">
        <f t="shared" si="3"/>
        <v>217</v>
      </c>
      <c r="HO4" s="2">
        <f t="shared" si="3"/>
        <v>218</v>
      </c>
      <c r="HP4" s="2">
        <f t="shared" si="3"/>
        <v>219</v>
      </c>
      <c r="HQ4" s="2">
        <f t="shared" si="3"/>
        <v>220</v>
      </c>
      <c r="HR4" s="2">
        <f t="shared" si="3"/>
        <v>221</v>
      </c>
      <c r="HS4" s="2">
        <f t="shared" si="3"/>
        <v>222</v>
      </c>
      <c r="HT4" s="2">
        <f t="shared" si="3"/>
        <v>223</v>
      </c>
      <c r="HU4" s="2">
        <f t="shared" si="3"/>
        <v>224</v>
      </c>
      <c r="HV4" s="2">
        <f t="shared" si="3"/>
        <v>225</v>
      </c>
      <c r="HW4" s="2">
        <f t="shared" si="3"/>
        <v>226</v>
      </c>
      <c r="HX4" s="2">
        <f t="shared" si="3"/>
        <v>227</v>
      </c>
      <c r="HY4" s="2">
        <f t="shared" si="3"/>
        <v>228</v>
      </c>
      <c r="HZ4" s="2">
        <f t="shared" si="3"/>
        <v>229</v>
      </c>
      <c r="IA4" s="2">
        <f t="shared" si="3"/>
        <v>230</v>
      </c>
      <c r="IB4" s="2">
        <f t="shared" si="3"/>
        <v>231</v>
      </c>
      <c r="IC4" s="2">
        <f t="shared" si="3"/>
        <v>232</v>
      </c>
      <c r="ID4" s="2">
        <f t="shared" si="3"/>
        <v>233</v>
      </c>
      <c r="IE4" s="2">
        <f t="shared" si="3"/>
        <v>234</v>
      </c>
      <c r="IF4" s="2">
        <f t="shared" si="3"/>
        <v>235</v>
      </c>
      <c r="IG4" s="2">
        <f t="shared" si="3"/>
        <v>236</v>
      </c>
      <c r="IH4" s="2">
        <f t="shared" si="3"/>
        <v>237</v>
      </c>
      <c r="II4" s="2">
        <f t="shared" si="3"/>
        <v>238</v>
      </c>
      <c r="IJ4" s="2">
        <f t="shared" si="3"/>
        <v>239</v>
      </c>
      <c r="IK4" s="2">
        <f t="shared" si="3"/>
        <v>240</v>
      </c>
      <c r="IL4" s="2">
        <f t="shared" si="3"/>
        <v>241</v>
      </c>
      <c r="IM4" s="2">
        <f t="shared" si="3"/>
        <v>242</v>
      </c>
      <c r="IN4" s="2">
        <f t="shared" si="3"/>
        <v>243</v>
      </c>
      <c r="IO4" s="2">
        <f t="shared" si="3"/>
        <v>244</v>
      </c>
      <c r="IP4" s="2">
        <f t="shared" si="3"/>
        <v>245</v>
      </c>
      <c r="IQ4" s="2">
        <f t="shared" si="3"/>
        <v>246</v>
      </c>
      <c r="IR4" s="2">
        <f t="shared" si="3"/>
        <v>247</v>
      </c>
      <c r="IS4" s="2">
        <f t="shared" si="3"/>
        <v>248</v>
      </c>
      <c r="IT4" s="2">
        <f t="shared" si="3"/>
        <v>249</v>
      </c>
      <c r="IU4" s="2">
        <f t="shared" si="3"/>
        <v>250</v>
      </c>
      <c r="IV4" s="2">
        <f t="shared" si="3"/>
        <v>251</v>
      </c>
      <c r="IW4" s="2">
        <f t="shared" si="3"/>
        <v>252</v>
      </c>
      <c r="IX4" s="2">
        <f t="shared" si="3"/>
        <v>253</v>
      </c>
      <c r="IY4" s="2">
        <f t="shared" si="3"/>
        <v>254</v>
      </c>
      <c r="IZ4" s="2">
        <f t="shared" si="3"/>
        <v>255</v>
      </c>
      <c r="JA4" s="2">
        <f t="shared" si="3"/>
        <v>256</v>
      </c>
      <c r="JB4" s="2">
        <f t="shared" si="3"/>
        <v>257</v>
      </c>
      <c r="JC4" s="2">
        <f t="shared" si="3"/>
        <v>258</v>
      </c>
      <c r="JD4" s="2">
        <f t="shared" ref="JD4:LO4" si="4">JC4+1</f>
        <v>259</v>
      </c>
      <c r="JE4" s="2">
        <f t="shared" si="4"/>
        <v>260</v>
      </c>
      <c r="JF4" s="2">
        <f t="shared" si="4"/>
        <v>261</v>
      </c>
      <c r="JG4" s="2">
        <f t="shared" si="4"/>
        <v>262</v>
      </c>
      <c r="JH4" s="2">
        <f t="shared" si="4"/>
        <v>263</v>
      </c>
      <c r="JI4" s="2">
        <f t="shared" si="4"/>
        <v>264</v>
      </c>
      <c r="JJ4" s="2">
        <f t="shared" si="4"/>
        <v>265</v>
      </c>
      <c r="JK4" s="2">
        <f t="shared" si="4"/>
        <v>266</v>
      </c>
      <c r="JL4" s="2">
        <f t="shared" si="4"/>
        <v>267</v>
      </c>
      <c r="JM4" s="2">
        <f t="shared" si="4"/>
        <v>268</v>
      </c>
      <c r="JN4" s="2">
        <f t="shared" si="4"/>
        <v>269</v>
      </c>
      <c r="JO4" s="2">
        <f t="shared" si="4"/>
        <v>270</v>
      </c>
      <c r="JP4" s="2">
        <f t="shared" si="4"/>
        <v>271</v>
      </c>
      <c r="JQ4" s="2">
        <f t="shared" si="4"/>
        <v>272</v>
      </c>
      <c r="JR4" s="2">
        <f t="shared" si="4"/>
        <v>273</v>
      </c>
      <c r="JS4" s="2">
        <f t="shared" si="4"/>
        <v>274</v>
      </c>
      <c r="JT4" s="2">
        <f t="shared" si="4"/>
        <v>275</v>
      </c>
      <c r="JU4" s="2">
        <f t="shared" si="4"/>
        <v>276</v>
      </c>
      <c r="JV4" s="2">
        <f t="shared" si="4"/>
        <v>277</v>
      </c>
      <c r="JW4" s="2">
        <f t="shared" si="4"/>
        <v>278</v>
      </c>
      <c r="JX4" s="2">
        <f t="shared" si="4"/>
        <v>279</v>
      </c>
      <c r="JY4" s="2">
        <f t="shared" si="4"/>
        <v>280</v>
      </c>
      <c r="JZ4" s="2">
        <f t="shared" si="4"/>
        <v>281</v>
      </c>
      <c r="KA4" s="2">
        <f t="shared" si="4"/>
        <v>282</v>
      </c>
      <c r="KB4" s="2">
        <f t="shared" si="4"/>
        <v>283</v>
      </c>
      <c r="KC4" s="2">
        <f t="shared" si="4"/>
        <v>284</v>
      </c>
      <c r="KD4" s="2">
        <f t="shared" si="4"/>
        <v>285</v>
      </c>
      <c r="KE4" s="2">
        <f t="shared" si="4"/>
        <v>286</v>
      </c>
      <c r="KF4" s="2">
        <f t="shared" si="4"/>
        <v>287</v>
      </c>
      <c r="KG4" s="2">
        <f t="shared" si="4"/>
        <v>288</v>
      </c>
      <c r="KH4" s="2">
        <f t="shared" si="4"/>
        <v>289</v>
      </c>
      <c r="KI4" s="2">
        <f t="shared" si="4"/>
        <v>290</v>
      </c>
      <c r="KJ4" s="2">
        <f t="shared" si="4"/>
        <v>291</v>
      </c>
      <c r="KK4" s="2">
        <f t="shared" si="4"/>
        <v>292</v>
      </c>
      <c r="KL4" s="2">
        <f t="shared" si="4"/>
        <v>293</v>
      </c>
      <c r="KM4" s="2">
        <f t="shared" si="4"/>
        <v>294</v>
      </c>
      <c r="KN4" s="2">
        <f t="shared" si="4"/>
        <v>295</v>
      </c>
      <c r="KO4" s="2">
        <f t="shared" si="4"/>
        <v>296</v>
      </c>
      <c r="KP4" s="2">
        <f t="shared" si="4"/>
        <v>297</v>
      </c>
      <c r="KQ4" s="2">
        <f t="shared" si="4"/>
        <v>298</v>
      </c>
      <c r="KR4" s="2">
        <f t="shared" si="4"/>
        <v>299</v>
      </c>
      <c r="KS4" s="2">
        <f t="shared" si="4"/>
        <v>300</v>
      </c>
      <c r="KT4" s="2">
        <f t="shared" si="4"/>
        <v>301</v>
      </c>
      <c r="KU4" s="2">
        <f t="shared" si="4"/>
        <v>302</v>
      </c>
      <c r="KV4" s="2">
        <f t="shared" si="4"/>
        <v>303</v>
      </c>
      <c r="KW4" s="2">
        <f t="shared" si="4"/>
        <v>304</v>
      </c>
      <c r="KX4" s="2">
        <f t="shared" si="4"/>
        <v>305</v>
      </c>
      <c r="KY4" s="2">
        <f t="shared" si="4"/>
        <v>306</v>
      </c>
      <c r="KZ4" s="2">
        <f t="shared" si="4"/>
        <v>307</v>
      </c>
      <c r="LA4" s="2">
        <f t="shared" si="4"/>
        <v>308</v>
      </c>
      <c r="LB4" s="2">
        <f t="shared" si="4"/>
        <v>309</v>
      </c>
      <c r="LC4" s="2">
        <f t="shared" si="4"/>
        <v>310</v>
      </c>
      <c r="LD4" s="2">
        <f t="shared" si="4"/>
        <v>311</v>
      </c>
      <c r="LE4" s="2">
        <f t="shared" si="4"/>
        <v>312</v>
      </c>
      <c r="LF4" s="2">
        <f t="shared" si="4"/>
        <v>313</v>
      </c>
      <c r="LG4" s="2">
        <f t="shared" si="4"/>
        <v>314</v>
      </c>
      <c r="LH4" s="2">
        <f t="shared" si="4"/>
        <v>315</v>
      </c>
      <c r="LI4" s="2">
        <f t="shared" si="4"/>
        <v>316</v>
      </c>
      <c r="LJ4" s="2">
        <f t="shared" si="4"/>
        <v>317</v>
      </c>
      <c r="LK4" s="2">
        <f t="shared" si="4"/>
        <v>318</v>
      </c>
      <c r="LL4" s="2">
        <f t="shared" si="4"/>
        <v>319</v>
      </c>
      <c r="LM4" s="2">
        <f t="shared" si="4"/>
        <v>320</v>
      </c>
      <c r="LN4" s="2">
        <f t="shared" si="4"/>
        <v>321</v>
      </c>
      <c r="LO4" s="2">
        <f t="shared" si="4"/>
        <v>322</v>
      </c>
      <c r="LP4" s="2">
        <f t="shared" ref="LP4:OA4" si="5">LO4+1</f>
        <v>323</v>
      </c>
      <c r="LQ4" s="2">
        <f t="shared" si="5"/>
        <v>324</v>
      </c>
      <c r="LR4" s="2">
        <f t="shared" si="5"/>
        <v>325</v>
      </c>
      <c r="LS4" s="2">
        <f t="shared" si="5"/>
        <v>326</v>
      </c>
      <c r="LT4" s="2">
        <f t="shared" si="5"/>
        <v>327</v>
      </c>
      <c r="LU4" s="2">
        <f t="shared" si="5"/>
        <v>328</v>
      </c>
      <c r="LV4" s="2">
        <f t="shared" si="5"/>
        <v>329</v>
      </c>
      <c r="LW4" s="2">
        <f t="shared" si="5"/>
        <v>330</v>
      </c>
      <c r="LX4" s="2">
        <f t="shared" si="5"/>
        <v>331</v>
      </c>
      <c r="LY4" s="2">
        <f t="shared" si="5"/>
        <v>332</v>
      </c>
      <c r="LZ4" s="2">
        <f t="shared" si="5"/>
        <v>333</v>
      </c>
      <c r="MA4" s="2">
        <f t="shared" si="5"/>
        <v>334</v>
      </c>
      <c r="MB4" s="2">
        <f t="shared" si="5"/>
        <v>335</v>
      </c>
      <c r="MC4" s="2">
        <f t="shared" si="5"/>
        <v>336</v>
      </c>
      <c r="MD4" s="2">
        <f t="shared" si="5"/>
        <v>337</v>
      </c>
      <c r="ME4" s="2">
        <f t="shared" si="5"/>
        <v>338</v>
      </c>
      <c r="MF4" s="2">
        <f t="shared" si="5"/>
        <v>339</v>
      </c>
      <c r="MG4" s="2">
        <f t="shared" si="5"/>
        <v>340</v>
      </c>
      <c r="MH4" s="2">
        <f t="shared" si="5"/>
        <v>341</v>
      </c>
      <c r="MI4" s="2">
        <f t="shared" si="5"/>
        <v>342</v>
      </c>
      <c r="MJ4" s="2">
        <f t="shared" si="5"/>
        <v>343</v>
      </c>
      <c r="MK4" s="2">
        <f t="shared" si="5"/>
        <v>344</v>
      </c>
      <c r="ML4" s="2">
        <f t="shared" si="5"/>
        <v>345</v>
      </c>
      <c r="MM4" s="2">
        <f t="shared" si="5"/>
        <v>346</v>
      </c>
      <c r="MN4" s="2">
        <f t="shared" si="5"/>
        <v>347</v>
      </c>
      <c r="MO4" s="2">
        <f t="shared" si="5"/>
        <v>348</v>
      </c>
      <c r="MP4" s="2">
        <f t="shared" si="5"/>
        <v>349</v>
      </c>
      <c r="MQ4" s="2">
        <f t="shared" si="5"/>
        <v>350</v>
      </c>
      <c r="MR4" s="2">
        <f t="shared" si="5"/>
        <v>351</v>
      </c>
      <c r="MS4" s="2">
        <f t="shared" si="5"/>
        <v>352</v>
      </c>
      <c r="MT4" s="2">
        <f t="shared" si="5"/>
        <v>353</v>
      </c>
      <c r="MU4" s="2">
        <f t="shared" si="5"/>
        <v>354</v>
      </c>
      <c r="MV4" s="2">
        <f t="shared" si="5"/>
        <v>355</v>
      </c>
      <c r="MW4" s="2">
        <f t="shared" si="5"/>
        <v>356</v>
      </c>
      <c r="MX4" s="2">
        <f t="shared" si="5"/>
        <v>357</v>
      </c>
      <c r="MY4" s="2">
        <f t="shared" si="5"/>
        <v>358</v>
      </c>
      <c r="MZ4" s="2">
        <f t="shared" si="5"/>
        <v>359</v>
      </c>
      <c r="NA4" s="2">
        <f t="shared" si="5"/>
        <v>360</v>
      </c>
      <c r="NB4" s="2">
        <f t="shared" si="5"/>
        <v>361</v>
      </c>
      <c r="NC4" s="2">
        <f t="shared" si="5"/>
        <v>362</v>
      </c>
      <c r="ND4" s="2">
        <f t="shared" si="5"/>
        <v>363</v>
      </c>
      <c r="NE4" s="2">
        <f t="shared" si="5"/>
        <v>364</v>
      </c>
      <c r="NF4" s="2">
        <f t="shared" si="5"/>
        <v>365</v>
      </c>
      <c r="NG4" s="2">
        <f t="shared" si="5"/>
        <v>366</v>
      </c>
      <c r="NH4" s="2">
        <f t="shared" si="5"/>
        <v>367</v>
      </c>
      <c r="NI4" s="2">
        <f t="shared" si="5"/>
        <v>368</v>
      </c>
      <c r="NJ4" s="2">
        <f t="shared" si="5"/>
        <v>369</v>
      </c>
      <c r="NK4" s="2">
        <f t="shared" si="5"/>
        <v>370</v>
      </c>
      <c r="NL4" s="2">
        <f t="shared" si="5"/>
        <v>371</v>
      </c>
      <c r="NM4" s="2">
        <f t="shared" si="5"/>
        <v>372</v>
      </c>
      <c r="NN4" s="2">
        <f t="shared" si="5"/>
        <v>373</v>
      </c>
      <c r="NO4" s="2">
        <f t="shared" si="5"/>
        <v>374</v>
      </c>
      <c r="NP4" s="2">
        <f t="shared" si="5"/>
        <v>375</v>
      </c>
      <c r="NQ4" s="2">
        <f t="shared" si="5"/>
        <v>376</v>
      </c>
      <c r="NR4" s="2">
        <f t="shared" si="5"/>
        <v>377</v>
      </c>
      <c r="NS4" s="2">
        <f t="shared" si="5"/>
        <v>378</v>
      </c>
      <c r="NT4" s="2">
        <f t="shared" si="5"/>
        <v>379</v>
      </c>
      <c r="NU4" s="2">
        <f t="shared" si="5"/>
        <v>380</v>
      </c>
      <c r="NV4" s="2">
        <f t="shared" si="5"/>
        <v>381</v>
      </c>
      <c r="NW4" s="2">
        <f t="shared" si="5"/>
        <v>382</v>
      </c>
      <c r="NX4" s="2">
        <f t="shared" si="5"/>
        <v>383</v>
      </c>
      <c r="NY4" s="2">
        <f t="shared" si="5"/>
        <v>384</v>
      </c>
      <c r="NZ4" s="2">
        <f t="shared" si="5"/>
        <v>385</v>
      </c>
      <c r="OA4" s="2">
        <f t="shared" si="5"/>
        <v>386</v>
      </c>
      <c r="OB4" s="2">
        <f t="shared" ref="OB4:QM4" si="6">OA4+1</f>
        <v>387</v>
      </c>
      <c r="OC4" s="2">
        <f t="shared" si="6"/>
        <v>388</v>
      </c>
      <c r="OD4" s="2">
        <f t="shared" si="6"/>
        <v>389</v>
      </c>
      <c r="OE4" s="2">
        <f t="shared" si="6"/>
        <v>390</v>
      </c>
      <c r="OF4" s="2">
        <f t="shared" si="6"/>
        <v>391</v>
      </c>
      <c r="OG4" s="2">
        <f t="shared" si="6"/>
        <v>392</v>
      </c>
      <c r="OH4" s="2">
        <f t="shared" si="6"/>
        <v>393</v>
      </c>
      <c r="OI4" s="2">
        <f t="shared" si="6"/>
        <v>394</v>
      </c>
      <c r="OJ4" s="2">
        <f t="shared" si="6"/>
        <v>395</v>
      </c>
      <c r="OK4" s="2">
        <f t="shared" si="6"/>
        <v>396</v>
      </c>
      <c r="OL4" s="2">
        <f t="shared" si="6"/>
        <v>397</v>
      </c>
      <c r="OM4" s="2">
        <f t="shared" si="6"/>
        <v>398</v>
      </c>
      <c r="ON4" s="2">
        <f t="shared" si="6"/>
        <v>399</v>
      </c>
      <c r="OO4" s="2">
        <f t="shared" si="6"/>
        <v>400</v>
      </c>
      <c r="OP4" s="2">
        <f t="shared" si="6"/>
        <v>401</v>
      </c>
      <c r="OQ4" s="2">
        <f t="shared" si="6"/>
        <v>402</v>
      </c>
      <c r="OR4" s="2">
        <f t="shared" si="6"/>
        <v>403</v>
      </c>
      <c r="OS4" s="2">
        <f t="shared" si="6"/>
        <v>404</v>
      </c>
      <c r="OT4" s="2">
        <f t="shared" si="6"/>
        <v>405</v>
      </c>
      <c r="OU4" s="2">
        <f t="shared" si="6"/>
        <v>406</v>
      </c>
      <c r="OV4" s="2">
        <f t="shared" si="6"/>
        <v>407</v>
      </c>
      <c r="OW4" s="2">
        <f t="shared" si="6"/>
        <v>408</v>
      </c>
      <c r="OX4" s="2">
        <f t="shared" si="6"/>
        <v>409</v>
      </c>
      <c r="OY4" s="2">
        <f t="shared" si="6"/>
        <v>410</v>
      </c>
      <c r="OZ4" s="2">
        <f t="shared" si="6"/>
        <v>411</v>
      </c>
      <c r="PA4" s="2">
        <f t="shared" si="6"/>
        <v>412</v>
      </c>
      <c r="PB4" s="2">
        <f t="shared" si="6"/>
        <v>413</v>
      </c>
      <c r="PC4" s="2">
        <f t="shared" si="6"/>
        <v>414</v>
      </c>
      <c r="PD4" s="2">
        <f t="shared" si="6"/>
        <v>415</v>
      </c>
      <c r="PE4" s="2">
        <f t="shared" si="6"/>
        <v>416</v>
      </c>
      <c r="PF4" s="2">
        <f t="shared" si="6"/>
        <v>417</v>
      </c>
      <c r="PG4" s="2">
        <f t="shared" si="6"/>
        <v>418</v>
      </c>
      <c r="PH4" s="2">
        <f t="shared" si="6"/>
        <v>419</v>
      </c>
      <c r="PI4" s="2">
        <f t="shared" si="6"/>
        <v>420</v>
      </c>
      <c r="PJ4" s="2">
        <f t="shared" si="6"/>
        <v>421</v>
      </c>
      <c r="PK4" s="2">
        <f t="shared" si="6"/>
        <v>422</v>
      </c>
      <c r="PL4" s="2">
        <f t="shared" si="6"/>
        <v>423</v>
      </c>
      <c r="PM4" s="2">
        <f t="shared" si="6"/>
        <v>424</v>
      </c>
      <c r="PN4" s="2">
        <f t="shared" si="6"/>
        <v>425</v>
      </c>
      <c r="PO4" s="2">
        <f t="shared" si="6"/>
        <v>426</v>
      </c>
      <c r="PP4" s="2">
        <f t="shared" si="6"/>
        <v>427</v>
      </c>
      <c r="PQ4" s="2">
        <f t="shared" si="6"/>
        <v>428</v>
      </c>
      <c r="PR4" s="2">
        <f t="shared" si="6"/>
        <v>429</v>
      </c>
      <c r="PS4" s="2">
        <f t="shared" si="6"/>
        <v>430</v>
      </c>
      <c r="PT4" s="2">
        <f t="shared" si="6"/>
        <v>431</v>
      </c>
      <c r="PU4" s="2">
        <f t="shared" si="6"/>
        <v>432</v>
      </c>
      <c r="PV4" s="2">
        <f t="shared" si="6"/>
        <v>433</v>
      </c>
      <c r="PW4" s="2">
        <f t="shared" si="6"/>
        <v>434</v>
      </c>
      <c r="PX4" s="2">
        <f t="shared" si="6"/>
        <v>435</v>
      </c>
      <c r="PY4" s="2">
        <f t="shared" si="6"/>
        <v>436</v>
      </c>
      <c r="PZ4" s="2">
        <f t="shared" si="6"/>
        <v>437</v>
      </c>
      <c r="QA4" s="2">
        <f t="shared" si="6"/>
        <v>438</v>
      </c>
      <c r="QB4" s="2">
        <f t="shared" si="6"/>
        <v>439</v>
      </c>
      <c r="QC4" s="2">
        <f t="shared" si="6"/>
        <v>440</v>
      </c>
      <c r="QD4" s="2">
        <f t="shared" si="6"/>
        <v>441</v>
      </c>
      <c r="QE4" s="2">
        <f t="shared" si="6"/>
        <v>442</v>
      </c>
      <c r="QF4" s="2">
        <f t="shared" si="6"/>
        <v>443</v>
      </c>
      <c r="QG4" s="2">
        <f t="shared" si="6"/>
        <v>444</v>
      </c>
      <c r="QH4" s="2">
        <f t="shared" si="6"/>
        <v>445</v>
      </c>
      <c r="QI4" s="2">
        <f t="shared" si="6"/>
        <v>446</v>
      </c>
      <c r="QJ4" s="2">
        <f t="shared" si="6"/>
        <v>447</v>
      </c>
      <c r="QK4" s="2">
        <f t="shared" si="6"/>
        <v>448</v>
      </c>
      <c r="QL4" s="2">
        <f t="shared" si="6"/>
        <v>449</v>
      </c>
      <c r="QM4" s="2">
        <f t="shared" si="6"/>
        <v>450</v>
      </c>
      <c r="QN4" s="2">
        <f t="shared" ref="QN4:SQ4" si="7">QM4+1</f>
        <v>451</v>
      </c>
      <c r="QO4" s="2">
        <f t="shared" si="7"/>
        <v>452</v>
      </c>
      <c r="QP4" s="2">
        <f t="shared" si="7"/>
        <v>453</v>
      </c>
      <c r="QQ4" s="2">
        <f t="shared" si="7"/>
        <v>454</v>
      </c>
      <c r="QR4" s="2">
        <f t="shared" si="7"/>
        <v>455</v>
      </c>
      <c r="QS4" s="2">
        <f t="shared" si="7"/>
        <v>456</v>
      </c>
      <c r="QT4" s="2">
        <f t="shared" si="7"/>
        <v>457</v>
      </c>
      <c r="QU4" s="2">
        <f t="shared" si="7"/>
        <v>458</v>
      </c>
      <c r="QV4" s="2">
        <f t="shared" si="7"/>
        <v>459</v>
      </c>
      <c r="QW4" s="2">
        <f t="shared" si="7"/>
        <v>460</v>
      </c>
      <c r="QX4" s="2">
        <f t="shared" si="7"/>
        <v>461</v>
      </c>
      <c r="QY4" s="2">
        <f t="shared" si="7"/>
        <v>462</v>
      </c>
      <c r="QZ4" s="2">
        <f t="shared" si="7"/>
        <v>463</v>
      </c>
      <c r="RA4" s="2">
        <f t="shared" si="7"/>
        <v>464</v>
      </c>
      <c r="RB4" s="2">
        <f t="shared" si="7"/>
        <v>465</v>
      </c>
      <c r="RC4" s="2">
        <f t="shared" si="7"/>
        <v>466</v>
      </c>
      <c r="RD4" s="2">
        <f t="shared" si="7"/>
        <v>467</v>
      </c>
      <c r="RE4" s="2">
        <f t="shared" si="7"/>
        <v>468</v>
      </c>
      <c r="RF4" s="2">
        <f t="shared" si="7"/>
        <v>469</v>
      </c>
      <c r="RG4" s="2">
        <f t="shared" si="7"/>
        <v>470</v>
      </c>
      <c r="RH4" s="2">
        <f t="shared" si="7"/>
        <v>471</v>
      </c>
      <c r="RI4" s="2">
        <f t="shared" si="7"/>
        <v>472</v>
      </c>
      <c r="RJ4" s="2">
        <f t="shared" si="7"/>
        <v>473</v>
      </c>
      <c r="RK4" s="2">
        <f t="shared" si="7"/>
        <v>474</v>
      </c>
      <c r="RL4" s="2">
        <f t="shared" si="7"/>
        <v>475</v>
      </c>
      <c r="RM4" s="2">
        <f t="shared" si="7"/>
        <v>476</v>
      </c>
      <c r="RN4" s="2">
        <f t="shared" si="7"/>
        <v>477</v>
      </c>
      <c r="RO4" s="2">
        <f t="shared" si="7"/>
        <v>478</v>
      </c>
      <c r="RP4" s="2">
        <f t="shared" si="7"/>
        <v>479</v>
      </c>
      <c r="RQ4" s="2">
        <f t="shared" si="7"/>
        <v>480</v>
      </c>
      <c r="RR4" s="2">
        <f t="shared" si="7"/>
        <v>481</v>
      </c>
      <c r="RS4" s="2">
        <f t="shared" si="7"/>
        <v>482</v>
      </c>
      <c r="RT4" s="2">
        <f t="shared" si="7"/>
        <v>483</v>
      </c>
      <c r="RU4" s="2">
        <f t="shared" si="7"/>
        <v>484</v>
      </c>
      <c r="RV4" s="2">
        <f t="shared" si="7"/>
        <v>485</v>
      </c>
      <c r="RW4" s="2">
        <f t="shared" si="7"/>
        <v>486</v>
      </c>
      <c r="RX4" s="2">
        <f t="shared" si="7"/>
        <v>487</v>
      </c>
      <c r="RY4" s="2">
        <f t="shared" si="7"/>
        <v>488</v>
      </c>
      <c r="RZ4" s="2">
        <f t="shared" si="7"/>
        <v>489</v>
      </c>
      <c r="SA4" s="2">
        <f t="shared" si="7"/>
        <v>490</v>
      </c>
      <c r="SB4" s="2">
        <f t="shared" si="7"/>
        <v>491</v>
      </c>
      <c r="SC4" s="2">
        <f t="shared" si="7"/>
        <v>492</v>
      </c>
      <c r="SD4" s="2">
        <f t="shared" si="7"/>
        <v>493</v>
      </c>
      <c r="SE4" s="2">
        <f t="shared" si="7"/>
        <v>494</v>
      </c>
      <c r="SF4" s="2">
        <f t="shared" si="7"/>
        <v>495</v>
      </c>
      <c r="SG4" s="2">
        <f t="shared" si="7"/>
        <v>496</v>
      </c>
      <c r="SH4" s="2">
        <f t="shared" si="7"/>
        <v>497</v>
      </c>
      <c r="SI4" s="2">
        <f t="shared" si="7"/>
        <v>498</v>
      </c>
      <c r="SJ4" s="2">
        <f t="shared" si="7"/>
        <v>499</v>
      </c>
      <c r="SK4" s="2">
        <f t="shared" si="7"/>
        <v>500</v>
      </c>
      <c r="SL4" s="2">
        <f t="shared" si="7"/>
        <v>501</v>
      </c>
      <c r="SM4" s="2">
        <f t="shared" si="7"/>
        <v>502</v>
      </c>
      <c r="SN4" s="2">
        <f t="shared" si="7"/>
        <v>503</v>
      </c>
      <c r="SO4" s="2">
        <f t="shared" si="7"/>
        <v>504</v>
      </c>
      <c r="SP4" s="2">
        <f t="shared" si="7"/>
        <v>505</v>
      </c>
      <c r="SQ4" s="2">
        <f t="shared" si="7"/>
        <v>506</v>
      </c>
    </row>
    <row r="5" spans="2:516" s="2" customFormat="1" x14ac:dyDescent="0.25">
      <c r="B5" s="2" t="s">
        <v>894</v>
      </c>
      <c r="C5" s="2" t="s">
        <v>1080</v>
      </c>
      <c r="D5" s="2" t="s">
        <v>765</v>
      </c>
      <c r="E5" s="2" t="s">
        <v>739</v>
      </c>
      <c r="F5" s="16">
        <f>_xll.BDH(D5,"px_last","-2AY",,"Dates=o","fill=C","sort=R","dir=H","cols=506;rows=1")</f>
        <v>44005</v>
      </c>
      <c r="G5" s="16">
        <v>44004</v>
      </c>
      <c r="H5" s="16">
        <v>44001</v>
      </c>
      <c r="I5" s="16">
        <v>44000</v>
      </c>
      <c r="J5" s="16">
        <v>43999</v>
      </c>
      <c r="K5" s="16">
        <v>43998</v>
      </c>
      <c r="L5" s="16">
        <v>43997</v>
      </c>
      <c r="M5" s="16">
        <v>43994</v>
      </c>
      <c r="N5" s="16">
        <v>43993</v>
      </c>
      <c r="O5" s="16">
        <v>43992</v>
      </c>
      <c r="P5" s="16">
        <v>43991</v>
      </c>
      <c r="Q5" s="16">
        <v>43990</v>
      </c>
      <c r="R5" s="16">
        <v>43987</v>
      </c>
      <c r="S5" s="16">
        <v>43986</v>
      </c>
      <c r="T5" s="16">
        <v>43985</v>
      </c>
      <c r="U5" s="16">
        <v>43984</v>
      </c>
      <c r="V5" s="16">
        <v>43983</v>
      </c>
      <c r="W5" s="16">
        <v>43980</v>
      </c>
      <c r="X5" s="16">
        <v>43979</v>
      </c>
      <c r="Y5" s="16">
        <v>43978</v>
      </c>
      <c r="Z5" s="16">
        <v>43977</v>
      </c>
      <c r="AA5" s="16">
        <v>43973</v>
      </c>
      <c r="AB5" s="16">
        <v>43972</v>
      </c>
      <c r="AC5" s="16">
        <v>43971</v>
      </c>
      <c r="AD5" s="16">
        <v>43970</v>
      </c>
      <c r="AE5" s="16">
        <v>43969</v>
      </c>
      <c r="AF5" s="16">
        <v>43966</v>
      </c>
      <c r="AG5" s="16">
        <v>43965</v>
      </c>
      <c r="AH5" s="16">
        <v>43964</v>
      </c>
      <c r="AI5" s="16">
        <v>43963</v>
      </c>
      <c r="AJ5" s="16">
        <v>43962</v>
      </c>
      <c r="AK5" s="16">
        <v>43958</v>
      </c>
      <c r="AL5" s="16">
        <v>43957</v>
      </c>
      <c r="AM5" s="16">
        <v>43956</v>
      </c>
      <c r="AN5" s="16">
        <v>43955</v>
      </c>
      <c r="AO5" s="16">
        <v>43952</v>
      </c>
      <c r="AP5" s="16">
        <v>43951</v>
      </c>
      <c r="AQ5" s="16">
        <v>43950</v>
      </c>
      <c r="AR5" s="16">
        <v>43949</v>
      </c>
      <c r="AS5" s="16">
        <v>43948</v>
      </c>
      <c r="AT5" s="16">
        <v>43945</v>
      </c>
      <c r="AU5" s="16">
        <v>43944</v>
      </c>
      <c r="AV5" s="16">
        <v>43943</v>
      </c>
      <c r="AW5" s="16">
        <v>43942</v>
      </c>
      <c r="AX5" s="16">
        <v>43941</v>
      </c>
      <c r="AY5" s="16">
        <v>43938</v>
      </c>
      <c r="AZ5" s="16">
        <v>43937</v>
      </c>
      <c r="BA5" s="16">
        <v>43936</v>
      </c>
      <c r="BB5" s="16">
        <v>43935</v>
      </c>
      <c r="BC5" s="16">
        <v>43930</v>
      </c>
      <c r="BD5" s="16">
        <v>43929</v>
      </c>
      <c r="BE5" s="16">
        <v>43928</v>
      </c>
      <c r="BF5" s="16">
        <v>43927</v>
      </c>
      <c r="BG5" s="16">
        <v>43924</v>
      </c>
      <c r="BH5" s="16">
        <v>43923</v>
      </c>
      <c r="BI5" s="16">
        <v>43922</v>
      </c>
      <c r="BJ5" s="16">
        <v>43921</v>
      </c>
      <c r="BK5" s="16">
        <v>43920</v>
      </c>
      <c r="BL5" s="16">
        <v>43917</v>
      </c>
      <c r="BM5" s="16">
        <v>43916</v>
      </c>
      <c r="BN5" s="16">
        <v>43915</v>
      </c>
      <c r="BO5" s="16">
        <v>43914</v>
      </c>
      <c r="BP5" s="16">
        <v>43913</v>
      </c>
      <c r="BQ5" s="16">
        <v>43910</v>
      </c>
      <c r="BR5" s="16">
        <v>43909</v>
      </c>
      <c r="BS5" s="16">
        <v>43908</v>
      </c>
      <c r="BT5" s="16">
        <v>43907</v>
      </c>
      <c r="BU5" s="16">
        <v>43906</v>
      </c>
      <c r="BV5" s="16">
        <v>43903</v>
      </c>
      <c r="BW5" s="16">
        <v>43902</v>
      </c>
      <c r="BX5" s="16">
        <v>43901</v>
      </c>
      <c r="BY5" s="16">
        <v>43900</v>
      </c>
      <c r="BZ5" s="16">
        <v>43899</v>
      </c>
      <c r="CA5" s="16">
        <v>43896</v>
      </c>
      <c r="CB5" s="16">
        <v>43895</v>
      </c>
      <c r="CC5" s="16">
        <v>43894</v>
      </c>
      <c r="CD5" s="16">
        <v>43893</v>
      </c>
      <c r="CE5" s="16">
        <v>43892</v>
      </c>
      <c r="CF5" s="16">
        <v>43889</v>
      </c>
      <c r="CG5" s="16">
        <v>43888</v>
      </c>
      <c r="CH5" s="16">
        <v>43887</v>
      </c>
      <c r="CI5" s="16">
        <v>43886</v>
      </c>
      <c r="CJ5" s="16">
        <v>43885</v>
      </c>
      <c r="CK5" s="16">
        <v>43882</v>
      </c>
      <c r="CL5" s="16">
        <v>43881</v>
      </c>
      <c r="CM5" s="16">
        <v>43880</v>
      </c>
      <c r="CN5" s="16">
        <v>43879</v>
      </c>
      <c r="CO5" s="16">
        <v>43878</v>
      </c>
      <c r="CP5" s="16">
        <v>43875</v>
      </c>
      <c r="CQ5" s="16">
        <v>43874</v>
      </c>
      <c r="CR5" s="16">
        <v>43873</v>
      </c>
      <c r="CS5" s="16">
        <v>43872</v>
      </c>
      <c r="CT5" s="16">
        <v>43871</v>
      </c>
      <c r="CU5" s="16">
        <v>43868</v>
      </c>
      <c r="CV5" s="16">
        <v>43867</v>
      </c>
      <c r="CW5" s="16">
        <v>43866</v>
      </c>
      <c r="CX5" s="16">
        <v>43865</v>
      </c>
      <c r="CY5" s="16">
        <v>43864</v>
      </c>
      <c r="CZ5" s="16">
        <v>43861</v>
      </c>
      <c r="DA5" s="16">
        <v>43860</v>
      </c>
      <c r="DB5" s="16">
        <v>43859</v>
      </c>
      <c r="DC5" s="16">
        <v>43858</v>
      </c>
      <c r="DD5" s="16">
        <v>43857</v>
      </c>
      <c r="DE5" s="16">
        <v>43854</v>
      </c>
      <c r="DF5" s="16">
        <v>43853</v>
      </c>
      <c r="DG5" s="16">
        <v>43852</v>
      </c>
      <c r="DH5" s="16">
        <v>43851</v>
      </c>
      <c r="DI5" s="16">
        <v>43850</v>
      </c>
      <c r="DJ5" s="16">
        <v>43847</v>
      </c>
      <c r="DK5" s="16">
        <v>43846</v>
      </c>
      <c r="DL5" s="16">
        <v>43845</v>
      </c>
      <c r="DM5" s="16">
        <v>43844</v>
      </c>
      <c r="DN5" s="16">
        <v>43843</v>
      </c>
      <c r="DO5" s="16">
        <v>43840</v>
      </c>
      <c r="DP5" s="16">
        <v>43839</v>
      </c>
      <c r="DQ5" s="16">
        <v>43838</v>
      </c>
      <c r="DR5" s="16">
        <v>43837</v>
      </c>
      <c r="DS5" s="16">
        <v>43836</v>
      </c>
      <c r="DT5" s="16">
        <v>43833</v>
      </c>
      <c r="DU5" s="16">
        <v>43832</v>
      </c>
      <c r="DV5" s="16">
        <v>43830</v>
      </c>
      <c r="DW5" s="16">
        <v>43829</v>
      </c>
      <c r="DX5" s="16">
        <v>43826</v>
      </c>
      <c r="DY5" s="16">
        <v>43823</v>
      </c>
      <c r="DZ5" s="16">
        <v>43822</v>
      </c>
      <c r="EA5" s="16">
        <v>43819</v>
      </c>
      <c r="EB5" s="16">
        <v>43818</v>
      </c>
      <c r="EC5" s="16">
        <v>43817</v>
      </c>
      <c r="ED5" s="16">
        <v>43816</v>
      </c>
      <c r="EE5" s="16">
        <v>43815</v>
      </c>
      <c r="EF5" s="16">
        <v>43812</v>
      </c>
      <c r="EG5" s="16">
        <v>43811</v>
      </c>
      <c r="EH5" s="16">
        <v>43810</v>
      </c>
      <c r="EI5" s="16">
        <v>43809</v>
      </c>
      <c r="EJ5" s="16">
        <v>43808</v>
      </c>
      <c r="EK5" s="16">
        <v>43805</v>
      </c>
      <c r="EL5" s="16">
        <v>43804</v>
      </c>
      <c r="EM5" s="16">
        <v>43803</v>
      </c>
      <c r="EN5" s="16">
        <v>43802</v>
      </c>
      <c r="EO5" s="16">
        <v>43801</v>
      </c>
      <c r="EP5" s="16">
        <v>43798</v>
      </c>
      <c r="EQ5" s="16">
        <v>43797</v>
      </c>
      <c r="ER5" s="16">
        <v>43796</v>
      </c>
      <c r="ES5" s="16">
        <v>43795</v>
      </c>
      <c r="ET5" s="16">
        <v>43794</v>
      </c>
      <c r="EU5" s="16">
        <v>43791</v>
      </c>
      <c r="EV5" s="16">
        <v>43790</v>
      </c>
      <c r="EW5" s="16">
        <v>43789</v>
      </c>
      <c r="EX5" s="16">
        <v>43788</v>
      </c>
      <c r="EY5" s="16">
        <v>43787</v>
      </c>
      <c r="EZ5" s="16">
        <v>43784</v>
      </c>
      <c r="FA5" s="16">
        <v>43783</v>
      </c>
      <c r="FB5" s="16">
        <v>43782</v>
      </c>
      <c r="FC5" s="16">
        <v>43781</v>
      </c>
      <c r="FD5" s="16">
        <v>43780</v>
      </c>
      <c r="FE5" s="16">
        <v>43777</v>
      </c>
      <c r="FF5" s="16">
        <v>43776</v>
      </c>
      <c r="FG5" s="16">
        <v>43775</v>
      </c>
      <c r="FH5" s="16">
        <v>43774</v>
      </c>
      <c r="FI5" s="16">
        <v>43773</v>
      </c>
      <c r="FJ5" s="16">
        <v>43770</v>
      </c>
      <c r="FK5" s="16">
        <v>43769</v>
      </c>
      <c r="FL5" s="16">
        <v>43768</v>
      </c>
      <c r="FM5" s="16">
        <v>43767</v>
      </c>
      <c r="FN5" s="16">
        <v>43766</v>
      </c>
      <c r="FO5" s="16">
        <v>43763</v>
      </c>
      <c r="FP5" s="16">
        <v>43762</v>
      </c>
      <c r="FQ5" s="16">
        <v>43761</v>
      </c>
      <c r="FR5" s="16">
        <v>43760</v>
      </c>
      <c r="FS5" s="16">
        <v>43759</v>
      </c>
      <c r="FT5" s="16">
        <v>43756</v>
      </c>
      <c r="FU5" s="16">
        <v>43755</v>
      </c>
      <c r="FV5" s="16">
        <v>43754</v>
      </c>
      <c r="FW5" s="16">
        <v>43753</v>
      </c>
      <c r="FX5" s="16">
        <v>43752</v>
      </c>
      <c r="FY5" s="16">
        <v>43749</v>
      </c>
      <c r="FZ5" s="16">
        <v>43748</v>
      </c>
      <c r="GA5" s="16">
        <v>43747</v>
      </c>
      <c r="GB5" s="16">
        <v>43746</v>
      </c>
      <c r="GC5" s="16">
        <v>43745</v>
      </c>
      <c r="GD5" s="16">
        <v>43742</v>
      </c>
      <c r="GE5" s="16">
        <v>43741</v>
      </c>
      <c r="GF5" s="16">
        <v>43740</v>
      </c>
      <c r="GG5" s="16">
        <v>43739</v>
      </c>
      <c r="GH5" s="16">
        <v>43738</v>
      </c>
      <c r="GI5" s="16">
        <v>43735</v>
      </c>
      <c r="GJ5" s="16">
        <v>43734</v>
      </c>
      <c r="GK5" s="16">
        <v>43733</v>
      </c>
      <c r="GL5" s="16">
        <v>43732</v>
      </c>
      <c r="GM5" s="16">
        <v>43731</v>
      </c>
      <c r="GN5" s="16">
        <v>43728</v>
      </c>
      <c r="GO5" s="16">
        <v>43727</v>
      </c>
      <c r="GP5" s="16">
        <v>43726</v>
      </c>
      <c r="GQ5" s="16">
        <v>43725</v>
      </c>
      <c r="GR5" s="16">
        <v>43724</v>
      </c>
      <c r="GS5" s="16">
        <v>43721</v>
      </c>
      <c r="GT5" s="16">
        <v>43720</v>
      </c>
      <c r="GU5" s="16">
        <v>43719</v>
      </c>
      <c r="GV5" s="16">
        <v>43718</v>
      </c>
      <c r="GW5" s="16">
        <v>43717</v>
      </c>
      <c r="GX5" s="16">
        <v>43714</v>
      </c>
      <c r="GY5" s="16">
        <v>43713</v>
      </c>
      <c r="GZ5" s="16">
        <v>43712</v>
      </c>
      <c r="HA5" s="16">
        <v>43711</v>
      </c>
      <c r="HB5" s="16">
        <v>43710</v>
      </c>
      <c r="HC5" s="16">
        <v>43707</v>
      </c>
      <c r="HD5" s="16">
        <v>43706</v>
      </c>
      <c r="HE5" s="16">
        <v>43705</v>
      </c>
      <c r="HF5" s="16">
        <v>43704</v>
      </c>
      <c r="HG5" s="16">
        <v>43700</v>
      </c>
      <c r="HH5" s="16">
        <v>43699</v>
      </c>
      <c r="HI5" s="16">
        <v>43698</v>
      </c>
      <c r="HJ5" s="16">
        <v>43697</v>
      </c>
      <c r="HK5" s="16">
        <v>43696</v>
      </c>
      <c r="HL5" s="16">
        <v>43693</v>
      </c>
      <c r="HM5" s="16">
        <v>43692</v>
      </c>
      <c r="HN5" s="16">
        <v>43691</v>
      </c>
      <c r="HO5" s="16">
        <v>43690</v>
      </c>
      <c r="HP5" s="16">
        <v>43689</v>
      </c>
      <c r="HQ5" s="16">
        <v>43686</v>
      </c>
      <c r="HR5" s="16">
        <v>43685</v>
      </c>
      <c r="HS5" s="16">
        <v>43684</v>
      </c>
      <c r="HT5" s="16">
        <v>43683</v>
      </c>
      <c r="HU5" s="16">
        <v>43682</v>
      </c>
      <c r="HV5" s="16">
        <v>43679</v>
      </c>
      <c r="HW5" s="16">
        <v>43678</v>
      </c>
      <c r="HX5" s="16">
        <v>43677</v>
      </c>
      <c r="HY5" s="16">
        <v>43676</v>
      </c>
      <c r="HZ5" s="16">
        <v>43675</v>
      </c>
      <c r="IA5" s="16">
        <v>43672</v>
      </c>
      <c r="IB5" s="16">
        <v>43671</v>
      </c>
      <c r="IC5" s="16">
        <v>43670</v>
      </c>
      <c r="ID5" s="16">
        <v>43669</v>
      </c>
      <c r="IE5" s="16">
        <v>43668</v>
      </c>
      <c r="IF5" s="16">
        <v>43665</v>
      </c>
      <c r="IG5" s="16">
        <v>43664</v>
      </c>
      <c r="IH5" s="16">
        <v>43663</v>
      </c>
      <c r="II5" s="16">
        <v>43662</v>
      </c>
      <c r="IJ5" s="16">
        <v>43661</v>
      </c>
      <c r="IK5" s="16">
        <v>43658</v>
      </c>
      <c r="IL5" s="16">
        <v>43657</v>
      </c>
      <c r="IM5" s="16">
        <v>43656</v>
      </c>
      <c r="IN5" s="16">
        <v>43655</v>
      </c>
      <c r="IO5" s="16">
        <v>43654</v>
      </c>
      <c r="IP5" s="16">
        <v>43651</v>
      </c>
      <c r="IQ5" s="16">
        <v>43650</v>
      </c>
      <c r="IR5" s="16">
        <v>43649</v>
      </c>
      <c r="IS5" s="16">
        <v>43648</v>
      </c>
      <c r="IT5" s="16">
        <v>43647</v>
      </c>
      <c r="IU5" s="16">
        <v>43644</v>
      </c>
      <c r="IV5" s="16">
        <v>43643</v>
      </c>
      <c r="IW5" s="16">
        <v>43642</v>
      </c>
      <c r="IX5" s="16">
        <v>43641</v>
      </c>
      <c r="IY5" s="16">
        <v>43640</v>
      </c>
      <c r="IZ5" s="16">
        <v>43637</v>
      </c>
      <c r="JA5" s="16">
        <v>43636</v>
      </c>
      <c r="JB5" s="16">
        <v>43635</v>
      </c>
      <c r="JC5" s="16">
        <v>43634</v>
      </c>
      <c r="JD5" s="16">
        <v>43633</v>
      </c>
      <c r="JE5" s="16">
        <v>43630</v>
      </c>
      <c r="JF5" s="16">
        <v>43629</v>
      </c>
      <c r="JG5" s="16">
        <v>43628</v>
      </c>
      <c r="JH5" s="16">
        <v>43627</v>
      </c>
      <c r="JI5" s="16">
        <v>43626</v>
      </c>
      <c r="JJ5" s="16">
        <v>43623</v>
      </c>
      <c r="JK5" s="16">
        <v>43622</v>
      </c>
      <c r="JL5" s="16">
        <v>43621</v>
      </c>
      <c r="JM5" s="16">
        <v>43620</v>
      </c>
      <c r="JN5" s="16">
        <v>43619</v>
      </c>
      <c r="JO5" s="16">
        <v>43616</v>
      </c>
      <c r="JP5" s="16">
        <v>43615</v>
      </c>
      <c r="JQ5" s="16">
        <v>43614</v>
      </c>
      <c r="JR5" s="16">
        <v>43613</v>
      </c>
      <c r="JS5" s="16">
        <v>43609</v>
      </c>
      <c r="JT5" s="16">
        <v>43608</v>
      </c>
      <c r="JU5" s="16">
        <v>43607</v>
      </c>
      <c r="JV5" s="16">
        <v>43606</v>
      </c>
      <c r="JW5" s="16">
        <v>43605</v>
      </c>
      <c r="JX5" s="16">
        <v>43602</v>
      </c>
      <c r="JY5" s="16">
        <v>43601</v>
      </c>
      <c r="JZ5" s="16">
        <v>43600</v>
      </c>
      <c r="KA5" s="16">
        <v>43599</v>
      </c>
      <c r="KB5" s="16">
        <v>43598</v>
      </c>
      <c r="KC5" s="16">
        <v>43595</v>
      </c>
      <c r="KD5" s="16">
        <v>43594</v>
      </c>
      <c r="KE5" s="16">
        <v>43593</v>
      </c>
      <c r="KF5" s="16">
        <v>43592</v>
      </c>
      <c r="KG5" s="16">
        <v>43588</v>
      </c>
      <c r="KH5" s="16">
        <v>43587</v>
      </c>
      <c r="KI5" s="16">
        <v>43586</v>
      </c>
      <c r="KJ5" s="16">
        <v>43585</v>
      </c>
      <c r="KK5" s="16">
        <v>43584</v>
      </c>
      <c r="KL5" s="16">
        <v>43581</v>
      </c>
      <c r="KM5" s="16">
        <v>43580</v>
      </c>
      <c r="KN5" s="16">
        <v>43579</v>
      </c>
      <c r="KO5" s="16">
        <v>43578</v>
      </c>
      <c r="KP5" s="16">
        <v>43573</v>
      </c>
      <c r="KQ5" s="16">
        <v>43572</v>
      </c>
      <c r="KR5" s="16">
        <v>43571</v>
      </c>
      <c r="KS5" s="16">
        <v>43570</v>
      </c>
      <c r="KT5" s="16">
        <v>43567</v>
      </c>
      <c r="KU5" s="16">
        <v>43566</v>
      </c>
      <c r="KV5" s="16">
        <v>43565</v>
      </c>
      <c r="KW5" s="16">
        <v>43564</v>
      </c>
      <c r="KX5" s="16">
        <v>43563</v>
      </c>
      <c r="KY5" s="16">
        <v>43560</v>
      </c>
      <c r="KZ5" s="16">
        <v>43559</v>
      </c>
      <c r="LA5" s="16">
        <v>43558</v>
      </c>
      <c r="LB5" s="16">
        <v>43557</v>
      </c>
      <c r="LC5" s="16">
        <v>43556</v>
      </c>
      <c r="LD5" s="16">
        <v>43553</v>
      </c>
      <c r="LE5" s="16">
        <v>43552</v>
      </c>
      <c r="LF5" s="16">
        <v>43551</v>
      </c>
      <c r="LG5" s="16">
        <v>43550</v>
      </c>
      <c r="LH5" s="16">
        <v>43549</v>
      </c>
      <c r="LI5" s="16">
        <v>43546</v>
      </c>
      <c r="LJ5" s="16">
        <v>43545</v>
      </c>
      <c r="LK5" s="16">
        <v>43544</v>
      </c>
      <c r="LL5" s="16">
        <v>43543</v>
      </c>
      <c r="LM5" s="16">
        <v>43542</v>
      </c>
      <c r="LN5" s="16">
        <v>43539</v>
      </c>
      <c r="LO5" s="16">
        <v>43538</v>
      </c>
      <c r="LP5" s="16">
        <v>43537</v>
      </c>
      <c r="LQ5" s="16">
        <v>43536</v>
      </c>
      <c r="LR5" s="16">
        <v>43535</v>
      </c>
      <c r="LS5" s="16">
        <v>43532</v>
      </c>
      <c r="LT5" s="16">
        <v>43531</v>
      </c>
      <c r="LU5" s="16">
        <v>43530</v>
      </c>
      <c r="LV5" s="16">
        <v>43529</v>
      </c>
      <c r="LW5" s="16">
        <v>43528</v>
      </c>
      <c r="LX5" s="16">
        <v>43525</v>
      </c>
      <c r="LY5" s="16">
        <v>43524</v>
      </c>
      <c r="LZ5" s="16">
        <v>43523</v>
      </c>
      <c r="MA5" s="16">
        <v>43522</v>
      </c>
      <c r="MB5" s="16">
        <v>43521</v>
      </c>
      <c r="MC5" s="16">
        <v>43518</v>
      </c>
      <c r="MD5" s="16">
        <v>43517</v>
      </c>
      <c r="ME5" s="16">
        <v>43516</v>
      </c>
      <c r="MF5" s="16">
        <v>43515</v>
      </c>
      <c r="MG5" s="16">
        <v>43514</v>
      </c>
      <c r="MH5" s="16">
        <v>43511</v>
      </c>
      <c r="MI5" s="16">
        <v>43510</v>
      </c>
      <c r="MJ5" s="16">
        <v>43509</v>
      </c>
      <c r="MK5" s="16">
        <v>43508</v>
      </c>
      <c r="ML5" s="16">
        <v>43507</v>
      </c>
      <c r="MM5" s="16">
        <v>43504</v>
      </c>
      <c r="MN5" s="16">
        <v>43503</v>
      </c>
      <c r="MO5" s="16">
        <v>43502</v>
      </c>
      <c r="MP5" s="16">
        <v>43501</v>
      </c>
      <c r="MQ5" s="16">
        <v>43500</v>
      </c>
      <c r="MR5" s="16">
        <v>43497</v>
      </c>
      <c r="MS5" s="16">
        <v>43496</v>
      </c>
      <c r="MT5" s="16">
        <v>43495</v>
      </c>
      <c r="MU5" s="16">
        <v>43494</v>
      </c>
      <c r="MV5" s="16">
        <v>43493</v>
      </c>
      <c r="MW5" s="16">
        <v>43490</v>
      </c>
      <c r="MX5" s="16">
        <v>43489</v>
      </c>
      <c r="MY5" s="16">
        <v>43488</v>
      </c>
      <c r="MZ5" s="16">
        <v>43487</v>
      </c>
      <c r="NA5" s="16">
        <v>43486</v>
      </c>
      <c r="NB5" s="16">
        <v>43483</v>
      </c>
      <c r="NC5" s="16">
        <v>43482</v>
      </c>
      <c r="ND5" s="16">
        <v>43481</v>
      </c>
      <c r="NE5" s="16">
        <v>43480</v>
      </c>
      <c r="NF5" s="16">
        <v>43479</v>
      </c>
      <c r="NG5" s="16">
        <v>43476</v>
      </c>
      <c r="NH5" s="16">
        <v>43475</v>
      </c>
      <c r="NI5" s="16">
        <v>43474</v>
      </c>
      <c r="NJ5" s="16">
        <v>43473</v>
      </c>
      <c r="NK5" s="16">
        <v>43472</v>
      </c>
      <c r="NL5" s="16">
        <v>43469</v>
      </c>
      <c r="NM5" s="16">
        <v>43468</v>
      </c>
      <c r="NN5" s="16">
        <v>43467</v>
      </c>
      <c r="NO5" s="16">
        <v>43465</v>
      </c>
      <c r="NP5" s="16">
        <v>43462</v>
      </c>
      <c r="NQ5" s="16">
        <v>43461</v>
      </c>
      <c r="NR5" s="16">
        <v>43458</v>
      </c>
      <c r="NS5" s="16">
        <v>43455</v>
      </c>
      <c r="NT5" s="16">
        <v>43454</v>
      </c>
      <c r="NU5" s="16">
        <v>43453</v>
      </c>
      <c r="NV5" s="16">
        <v>43452</v>
      </c>
      <c r="NW5" s="16">
        <v>43451</v>
      </c>
      <c r="NX5" s="16">
        <v>43448</v>
      </c>
      <c r="NY5" s="16">
        <v>43447</v>
      </c>
      <c r="NZ5" s="16">
        <v>43446</v>
      </c>
      <c r="OA5" s="16">
        <v>43445</v>
      </c>
      <c r="OB5" s="16">
        <v>43444</v>
      </c>
      <c r="OC5" s="16">
        <v>43441</v>
      </c>
      <c r="OD5" s="16">
        <v>43440</v>
      </c>
      <c r="OE5" s="16">
        <v>43439</v>
      </c>
      <c r="OF5" s="16">
        <v>43438</v>
      </c>
      <c r="OG5" s="16">
        <v>43437</v>
      </c>
      <c r="OH5" s="16">
        <v>43434</v>
      </c>
      <c r="OI5" s="16">
        <v>43433</v>
      </c>
      <c r="OJ5" s="16">
        <v>43432</v>
      </c>
      <c r="OK5" s="16">
        <v>43431</v>
      </c>
      <c r="OL5" s="16">
        <v>43430</v>
      </c>
      <c r="OM5" s="16">
        <v>43427</v>
      </c>
      <c r="ON5" s="16">
        <v>43426</v>
      </c>
      <c r="OO5" s="16">
        <v>43425</v>
      </c>
      <c r="OP5" s="16">
        <v>43424</v>
      </c>
      <c r="OQ5" s="16">
        <v>43423</v>
      </c>
      <c r="OR5" s="16">
        <v>43420</v>
      </c>
      <c r="OS5" s="16">
        <v>43419</v>
      </c>
      <c r="OT5" s="16">
        <v>43418</v>
      </c>
      <c r="OU5" s="16">
        <v>43417</v>
      </c>
      <c r="OV5" s="16">
        <v>43416</v>
      </c>
      <c r="OW5" s="16">
        <v>43413</v>
      </c>
      <c r="OX5" s="16">
        <v>43412</v>
      </c>
      <c r="OY5" s="16">
        <v>43411</v>
      </c>
      <c r="OZ5" s="16">
        <v>43410</v>
      </c>
      <c r="PA5" s="16">
        <v>43409</v>
      </c>
      <c r="PB5" s="16">
        <v>43406</v>
      </c>
      <c r="PC5" s="16">
        <v>43405</v>
      </c>
      <c r="PD5" s="16">
        <v>43404</v>
      </c>
      <c r="PE5" s="16">
        <v>43403</v>
      </c>
      <c r="PF5" s="16">
        <v>43402</v>
      </c>
      <c r="PG5" s="16">
        <v>43399</v>
      </c>
      <c r="PH5" s="16">
        <v>43398</v>
      </c>
      <c r="PI5" s="16">
        <v>43397</v>
      </c>
      <c r="PJ5" s="16">
        <v>43396</v>
      </c>
      <c r="PK5" s="16">
        <v>43395</v>
      </c>
      <c r="PL5" s="16">
        <v>43392</v>
      </c>
      <c r="PM5" s="16">
        <v>43391</v>
      </c>
      <c r="PN5" s="16">
        <v>43390</v>
      </c>
      <c r="PO5" s="16">
        <v>43389</v>
      </c>
      <c r="PP5" s="16">
        <v>43388</v>
      </c>
      <c r="PQ5" s="16">
        <v>43385</v>
      </c>
      <c r="PR5" s="16">
        <v>43384</v>
      </c>
      <c r="PS5" s="16">
        <v>43383</v>
      </c>
      <c r="PT5" s="16">
        <v>43382</v>
      </c>
      <c r="PU5" s="16">
        <v>43381</v>
      </c>
      <c r="PV5" s="16">
        <v>43378</v>
      </c>
      <c r="PW5" s="16">
        <v>43377</v>
      </c>
      <c r="PX5" s="16">
        <v>43376</v>
      </c>
      <c r="PY5" s="16">
        <v>43375</v>
      </c>
      <c r="PZ5" s="16">
        <v>43374</v>
      </c>
      <c r="QA5" s="16">
        <v>43371</v>
      </c>
      <c r="QB5" s="16">
        <v>43370</v>
      </c>
      <c r="QC5" s="16">
        <v>43369</v>
      </c>
      <c r="QD5" s="16">
        <v>43368</v>
      </c>
      <c r="QE5" s="16">
        <v>43367</v>
      </c>
      <c r="QF5" s="16">
        <v>43364</v>
      </c>
      <c r="QG5" s="16">
        <v>43363</v>
      </c>
      <c r="QH5" s="16">
        <v>43362</v>
      </c>
      <c r="QI5" s="16">
        <v>43361</v>
      </c>
      <c r="QJ5" s="16">
        <v>43360</v>
      </c>
      <c r="QK5" s="16">
        <v>43357</v>
      </c>
      <c r="QL5" s="16">
        <v>43356</v>
      </c>
      <c r="QM5" s="16">
        <v>43355</v>
      </c>
      <c r="QN5" s="16">
        <v>43354</v>
      </c>
      <c r="QO5" s="16">
        <v>43353</v>
      </c>
      <c r="QP5" s="16">
        <v>43350</v>
      </c>
      <c r="QQ5" s="16">
        <v>43349</v>
      </c>
      <c r="QR5" s="16">
        <v>43348</v>
      </c>
      <c r="QS5" s="16">
        <v>43347</v>
      </c>
      <c r="QT5" s="16">
        <v>43346</v>
      </c>
      <c r="QU5" s="16">
        <v>43343</v>
      </c>
      <c r="QV5" s="16">
        <v>43342</v>
      </c>
      <c r="QW5" s="16">
        <v>43341</v>
      </c>
      <c r="QX5" s="16">
        <v>43340</v>
      </c>
      <c r="QY5" s="16">
        <v>43336</v>
      </c>
      <c r="QZ5" s="16">
        <v>43335</v>
      </c>
      <c r="RA5" s="16">
        <v>43334</v>
      </c>
      <c r="RB5" s="16">
        <v>43333</v>
      </c>
      <c r="RC5" s="16">
        <v>43332</v>
      </c>
      <c r="RD5" s="16">
        <v>43329</v>
      </c>
      <c r="RE5" s="16">
        <v>43328</v>
      </c>
      <c r="RF5" s="16">
        <v>43327</v>
      </c>
      <c r="RG5" s="16">
        <v>43326</v>
      </c>
      <c r="RH5" s="16">
        <v>43325</v>
      </c>
      <c r="RI5" s="16">
        <v>43322</v>
      </c>
      <c r="RJ5" s="16">
        <v>43321</v>
      </c>
      <c r="RK5" s="16">
        <v>43320</v>
      </c>
      <c r="RL5" s="16">
        <v>43319</v>
      </c>
      <c r="RM5" s="16">
        <v>43318</v>
      </c>
      <c r="RN5" s="16">
        <v>43315</v>
      </c>
      <c r="RO5" s="16">
        <v>43314</v>
      </c>
      <c r="RP5" s="16">
        <v>43313</v>
      </c>
      <c r="RQ5" s="16">
        <v>43312</v>
      </c>
      <c r="RR5" s="16">
        <v>43311</v>
      </c>
      <c r="RS5" s="16">
        <v>43308</v>
      </c>
      <c r="RT5" s="16">
        <v>43307</v>
      </c>
      <c r="RU5" s="16">
        <v>43306</v>
      </c>
      <c r="RV5" s="16">
        <v>43305</v>
      </c>
      <c r="RW5" s="16">
        <v>43304</v>
      </c>
      <c r="RX5" s="16">
        <v>43301</v>
      </c>
      <c r="RY5" s="16">
        <v>43300</v>
      </c>
      <c r="RZ5" s="16">
        <v>43299</v>
      </c>
      <c r="SA5" s="16">
        <v>43298</v>
      </c>
      <c r="SB5" s="16">
        <v>43297</v>
      </c>
      <c r="SC5" s="16">
        <v>43294</v>
      </c>
      <c r="SD5" s="16">
        <v>43293</v>
      </c>
      <c r="SE5" s="16">
        <v>43292</v>
      </c>
      <c r="SF5" s="16">
        <v>43291</v>
      </c>
      <c r="SG5" s="16">
        <v>43290</v>
      </c>
      <c r="SH5" s="16">
        <v>43287</v>
      </c>
      <c r="SI5" s="16">
        <v>43286</v>
      </c>
      <c r="SJ5" s="16">
        <v>43285</v>
      </c>
      <c r="SK5" s="16">
        <v>43284</v>
      </c>
      <c r="SL5" s="16">
        <v>43283</v>
      </c>
      <c r="SM5" s="16">
        <v>43280</v>
      </c>
      <c r="SN5" s="16">
        <v>43279</v>
      </c>
      <c r="SO5" s="16">
        <v>43278</v>
      </c>
      <c r="SP5" s="16">
        <v>43277</v>
      </c>
      <c r="SQ5" s="16">
        <v>43276</v>
      </c>
    </row>
    <row r="6" spans="2:516" s="2" customFormat="1" x14ac:dyDescent="0.25">
      <c r="B6" s="15" t="s">
        <v>789</v>
      </c>
      <c r="C6" s="2">
        <f ca="1">_xlfn.XMATCH(B6,tkrBbg!G:G)</f>
        <v>6</v>
      </c>
      <c r="D6" s="2" t="str" cm="1">
        <f t="array" aca="1" ref="D6" ca="1">INDEX(tkrBbg!E:E,C6)</f>
        <v>EK834863 Corp</v>
      </c>
      <c r="E6" s="18" cm="1">
        <f t="array" aca="1" ref="E6" ca="1">_xll.BDP(D6,E$5)*1</f>
        <v>44836</v>
      </c>
      <c r="F6" s="19">
        <f ca="1">_xll.BDH(D6,$B$3,"-2AY",,"Dates=H","Fill=C","Sort=R","Dir=H","cols=511;rows=1")</f>
        <v>285.99700000000001</v>
      </c>
      <c r="G6" s="19">
        <v>295.25599999999997</v>
      </c>
      <c r="H6" s="19">
        <v>302.822</v>
      </c>
      <c r="I6" s="19">
        <v>301.08600000000001</v>
      </c>
      <c r="J6" s="19">
        <v>300.65100000000001</v>
      </c>
      <c r="K6" s="19">
        <v>297.59399999999999</v>
      </c>
      <c r="L6" s="19">
        <v>297.08</v>
      </c>
      <c r="M6" s="19">
        <v>294.58199999999999</v>
      </c>
      <c r="N6" s="19">
        <v>317.53300000000002</v>
      </c>
      <c r="O6" s="19">
        <v>309.16000000000003</v>
      </c>
      <c r="P6" s="19">
        <v>305.39400000000001</v>
      </c>
      <c r="Q6" s="19">
        <v>292.17700000000002</v>
      </c>
      <c r="R6" s="19">
        <v>279.89299999999997</v>
      </c>
      <c r="S6" s="19">
        <v>336.68599999999998</v>
      </c>
      <c r="T6" s="19">
        <v>333.464</v>
      </c>
      <c r="U6" s="19">
        <v>334.33199999999999</v>
      </c>
      <c r="V6" s="19">
        <v>286.79899999999998</v>
      </c>
      <c r="W6" s="19">
        <v>240.608</v>
      </c>
      <c r="X6" s="19">
        <v>210.559</v>
      </c>
      <c r="Y6" s="19">
        <v>219.37100000000001</v>
      </c>
      <c r="Z6" s="19">
        <v>246.18299999999999</v>
      </c>
      <c r="AA6" s="19">
        <v>256.71600000000001</v>
      </c>
      <c r="AB6" s="19">
        <v>272.27499999999998</v>
      </c>
      <c r="AC6" s="19">
        <v>267.85199999999998</v>
      </c>
      <c r="AD6" s="19">
        <v>257.04199999999997</v>
      </c>
      <c r="AE6" s="19">
        <v>240.482</v>
      </c>
      <c r="AF6" s="19">
        <v>232.91</v>
      </c>
      <c r="AG6" s="19">
        <v>254.83</v>
      </c>
      <c r="AH6" s="19">
        <v>300.267</v>
      </c>
      <c r="AI6" s="19">
        <v>298.35899999999998</v>
      </c>
      <c r="AJ6" s="19">
        <v>298.255</v>
      </c>
      <c r="AK6" s="19">
        <v>307.791</v>
      </c>
      <c r="AL6" s="19">
        <v>327.01100000000002</v>
      </c>
      <c r="AM6" s="19">
        <v>351.91899999999998</v>
      </c>
      <c r="AN6" s="19">
        <v>353.26299999999998</v>
      </c>
      <c r="AO6" s="19">
        <v>350.63499999999999</v>
      </c>
      <c r="AP6" s="19">
        <v>336.47500000000002</v>
      </c>
      <c r="AQ6" s="19">
        <v>325.52499999999998</v>
      </c>
      <c r="AR6" s="19">
        <v>317.738</v>
      </c>
      <c r="AS6" s="19">
        <v>323.58600000000001</v>
      </c>
      <c r="AT6" s="19">
        <v>316.70800000000003</v>
      </c>
      <c r="AU6" s="19">
        <v>315.71600000000001</v>
      </c>
      <c r="AV6" s="19">
        <v>317.83300000000003</v>
      </c>
      <c r="AW6" s="19">
        <v>319.32600000000002</v>
      </c>
      <c r="AX6" s="19">
        <v>278.65699999999998</v>
      </c>
      <c r="AY6" s="19">
        <v>271.99400000000003</v>
      </c>
      <c r="AZ6" s="19">
        <v>262.995</v>
      </c>
      <c r="BA6" s="19">
        <v>257.68299999999999</v>
      </c>
      <c r="BB6" s="19">
        <v>279.137</v>
      </c>
      <c r="BC6" s="19">
        <v>283.76100000000002</v>
      </c>
      <c r="BD6" s="19">
        <v>292.27199999999999</v>
      </c>
      <c r="BE6" s="19">
        <v>292.36700000000002</v>
      </c>
      <c r="BF6" s="19">
        <v>288.05599999999998</v>
      </c>
      <c r="BG6" s="19">
        <v>287.60399999999998</v>
      </c>
      <c r="BH6" s="19">
        <v>290.32799999999997</v>
      </c>
      <c r="BI6" s="19">
        <v>281.70499999999998</v>
      </c>
      <c r="BJ6" s="19">
        <v>292.03199999999998</v>
      </c>
      <c r="BK6" s="19">
        <v>358.81200000000001</v>
      </c>
      <c r="BL6" s="19">
        <v>412.85599999999999</v>
      </c>
      <c r="BM6" s="19">
        <v>442.75700000000001</v>
      </c>
      <c r="BN6" s="19">
        <v>482.68400000000003</v>
      </c>
      <c r="BO6" s="19">
        <v>504.66199999999998</v>
      </c>
      <c r="BP6" s="19">
        <v>503.327</v>
      </c>
      <c r="BQ6" s="19">
        <v>521.22</v>
      </c>
      <c r="BR6" s="19">
        <v>541.88099999999997</v>
      </c>
      <c r="BS6" s="19">
        <v>552.37599999999998</v>
      </c>
      <c r="BT6" s="19">
        <v>566.16</v>
      </c>
      <c r="BU6" s="19">
        <v>607.97</v>
      </c>
      <c r="BV6" s="19">
        <v>653.34799999999996</v>
      </c>
      <c r="BW6" s="19">
        <v>795.06299999999999</v>
      </c>
      <c r="BX6" s="19">
        <v>824.846</v>
      </c>
      <c r="BY6" s="19">
        <v>807.84100000000001</v>
      </c>
      <c r="BZ6" s="19">
        <v>856.12800000000004</v>
      </c>
      <c r="CA6" s="19">
        <v>832.47799999999995</v>
      </c>
      <c r="CB6" s="19">
        <v>623.19399999999996</v>
      </c>
      <c r="CC6" s="19">
        <v>472.62099999999998</v>
      </c>
      <c r="CD6" s="19">
        <v>384.55599999999998</v>
      </c>
      <c r="CE6" s="19">
        <v>369.12599999999998</v>
      </c>
      <c r="CF6" s="19">
        <v>305.47399999999999</v>
      </c>
      <c r="CG6" s="19">
        <v>294.65199999999999</v>
      </c>
      <c r="CH6" s="19">
        <v>310.10399999999998</v>
      </c>
      <c r="CI6" s="19">
        <v>248.417</v>
      </c>
      <c r="CJ6" s="19">
        <v>210.72900000000001</v>
      </c>
      <c r="CK6" s="19">
        <v>201.98400000000001</v>
      </c>
      <c r="CL6" s="19">
        <v>209.92500000000001</v>
      </c>
      <c r="CM6" s="19">
        <v>232.65600000000001</v>
      </c>
      <c r="CN6" s="19">
        <v>235.261</v>
      </c>
      <c r="CO6" s="19">
        <v>208.715</v>
      </c>
      <c r="CP6" s="19">
        <v>186.899</v>
      </c>
      <c r="CQ6" s="19">
        <v>181.55099999999999</v>
      </c>
      <c r="CR6" s="19">
        <v>172.51300000000001</v>
      </c>
      <c r="CS6" s="19">
        <v>153.82</v>
      </c>
      <c r="CT6" s="19">
        <v>156.20099999999999</v>
      </c>
      <c r="CU6" s="19">
        <v>159.886</v>
      </c>
      <c r="CV6" s="19">
        <v>163.63999999999999</v>
      </c>
      <c r="CW6" s="19">
        <v>165.48099999999999</v>
      </c>
      <c r="CX6" s="19">
        <v>163.88800000000001</v>
      </c>
      <c r="CY6" s="19">
        <v>162.78700000000001</v>
      </c>
      <c r="CZ6" s="19">
        <v>161.85900000000001</v>
      </c>
      <c r="DA6" s="19">
        <v>162.97800000000001</v>
      </c>
      <c r="DB6" s="19">
        <v>164.89</v>
      </c>
      <c r="DC6" s="19">
        <v>164.34200000000001</v>
      </c>
      <c r="DD6" s="19">
        <v>161.363</v>
      </c>
      <c r="DE6" s="19">
        <v>164.38300000000001</v>
      </c>
      <c r="DF6" s="19">
        <v>167.51499999999999</v>
      </c>
      <c r="DG6" s="19">
        <v>173.68</v>
      </c>
      <c r="DH6" s="19">
        <v>172.71600000000001</v>
      </c>
      <c r="DI6" s="19">
        <v>171.292</v>
      </c>
      <c r="DJ6" s="19">
        <v>167.22</v>
      </c>
      <c r="DK6" s="19">
        <v>167.37200000000001</v>
      </c>
      <c r="DL6" s="19">
        <v>168.137</v>
      </c>
      <c r="DM6" s="19">
        <v>153.846</v>
      </c>
      <c r="DN6" s="19">
        <v>157.52099999999999</v>
      </c>
      <c r="DO6" s="19">
        <v>151.77500000000001</v>
      </c>
      <c r="DP6" s="19">
        <v>149.791</v>
      </c>
      <c r="DQ6" s="19">
        <v>149.05199999999999</v>
      </c>
      <c r="DR6" s="19">
        <v>151.46199999999999</v>
      </c>
      <c r="DS6" s="19">
        <v>159.786</v>
      </c>
      <c r="DT6" s="19">
        <v>168.62200000000001</v>
      </c>
      <c r="DU6" s="19">
        <v>171.858</v>
      </c>
      <c r="DV6" s="19">
        <v>174.214</v>
      </c>
      <c r="DW6" s="19">
        <v>177.167</v>
      </c>
      <c r="DX6" s="19">
        <v>181.32599999999999</v>
      </c>
      <c r="DY6" s="19">
        <v>184.13900000000001</v>
      </c>
      <c r="DZ6" s="19">
        <v>169.98599999999999</v>
      </c>
      <c r="EA6" s="19">
        <v>166.54599999999999</v>
      </c>
      <c r="EB6" s="19">
        <v>165.244</v>
      </c>
      <c r="EC6" s="19">
        <v>162.209</v>
      </c>
      <c r="ED6" s="19">
        <v>160.28399999999999</v>
      </c>
      <c r="EE6" s="19">
        <v>160.261</v>
      </c>
      <c r="EF6" s="19">
        <v>161.17400000000001</v>
      </c>
      <c r="EG6" s="19">
        <v>161.69499999999999</v>
      </c>
      <c r="EH6" s="19">
        <v>161.69</v>
      </c>
      <c r="EI6" s="19">
        <v>165.94499999999999</v>
      </c>
      <c r="EJ6" s="19">
        <v>167.41900000000001</v>
      </c>
      <c r="EK6" s="19">
        <v>168.08600000000001</v>
      </c>
      <c r="EL6" s="19">
        <v>170.535</v>
      </c>
      <c r="EM6" s="19">
        <v>170.08199999999999</v>
      </c>
      <c r="EN6" s="19">
        <v>170.23</v>
      </c>
      <c r="EO6" s="19">
        <v>178.767</v>
      </c>
      <c r="EP6" s="19">
        <v>179.11699999999999</v>
      </c>
      <c r="EQ6" s="19">
        <v>179.34200000000001</v>
      </c>
      <c r="ER6" s="19">
        <v>180.03399999999999</v>
      </c>
      <c r="ES6" s="19">
        <v>186.285</v>
      </c>
      <c r="ET6" s="19">
        <v>191.41300000000001</v>
      </c>
      <c r="EU6" s="19">
        <v>196.75299999999999</v>
      </c>
      <c r="EV6" s="19">
        <v>196.46899999999999</v>
      </c>
      <c r="EW6" s="19">
        <v>191.61600000000001</v>
      </c>
      <c r="EX6" s="19">
        <v>194.94300000000001</v>
      </c>
      <c r="EY6" s="19">
        <v>197.19300000000001</v>
      </c>
      <c r="EZ6" s="19">
        <v>192.999</v>
      </c>
      <c r="FA6" s="19">
        <v>191.66399999999999</v>
      </c>
      <c r="FB6" s="19">
        <v>198.529</v>
      </c>
      <c r="FC6" s="19">
        <v>206.95699999999999</v>
      </c>
      <c r="FD6" s="19">
        <v>212.45500000000001</v>
      </c>
      <c r="FE6" s="19">
        <v>213.083</v>
      </c>
      <c r="FF6" s="19">
        <v>206.00399999999999</v>
      </c>
      <c r="FG6" s="19">
        <v>201.34100000000001</v>
      </c>
      <c r="FH6" s="19">
        <v>200.33500000000001</v>
      </c>
      <c r="FI6" s="19">
        <v>198.83099999999999</v>
      </c>
      <c r="FJ6" s="19">
        <v>196.97499999999999</v>
      </c>
      <c r="FK6" s="19">
        <v>192.72300000000001</v>
      </c>
      <c r="FL6" s="19">
        <v>191.447</v>
      </c>
      <c r="FM6" s="19">
        <v>183.12700000000001</v>
      </c>
      <c r="FN6" s="19">
        <v>180.46600000000001</v>
      </c>
      <c r="FO6" s="19">
        <v>187.13200000000001</v>
      </c>
      <c r="FP6" s="19">
        <v>180.36600000000001</v>
      </c>
      <c r="FQ6" s="19">
        <v>188.05699999999999</v>
      </c>
      <c r="FR6" s="19">
        <v>200.19300000000001</v>
      </c>
      <c r="FS6" s="19">
        <v>201.565</v>
      </c>
      <c r="FT6" s="19">
        <v>204.55199999999999</v>
      </c>
      <c r="FU6" s="19">
        <v>197.53800000000001</v>
      </c>
      <c r="FV6" s="19">
        <v>194.79599999999999</v>
      </c>
      <c r="FW6" s="19">
        <v>202.536</v>
      </c>
      <c r="FX6" s="19">
        <v>206.81700000000001</v>
      </c>
      <c r="FY6" s="19">
        <v>208.86</v>
      </c>
      <c r="FZ6" s="19">
        <v>209.453</v>
      </c>
      <c r="GA6" s="19">
        <v>212.89400000000001</v>
      </c>
      <c r="GB6" s="19">
        <v>216.214</v>
      </c>
      <c r="GC6" s="19">
        <v>216.57300000000001</v>
      </c>
      <c r="GD6" s="19">
        <v>217.40700000000001</v>
      </c>
      <c r="GE6" s="19">
        <v>216.703</v>
      </c>
      <c r="GF6" s="19">
        <v>220.71</v>
      </c>
      <c r="GG6" s="19">
        <v>221.42500000000001</v>
      </c>
      <c r="GH6" s="19">
        <v>229.46700000000001</v>
      </c>
      <c r="GI6" s="19">
        <v>234.262</v>
      </c>
      <c r="GJ6" s="19">
        <v>236.137</v>
      </c>
      <c r="GK6" s="19">
        <v>233.816</v>
      </c>
      <c r="GL6" s="19">
        <v>238.68100000000001</v>
      </c>
      <c r="GM6" s="19">
        <v>240.03200000000001</v>
      </c>
      <c r="GN6" s="19">
        <v>233.11500000000001</v>
      </c>
      <c r="GO6" s="19">
        <v>228.56299999999999</v>
      </c>
      <c r="GP6" s="19">
        <v>241.75299999999999</v>
      </c>
      <c r="GQ6" s="19">
        <v>242.761</v>
      </c>
      <c r="GR6" s="19">
        <v>252.51</v>
      </c>
      <c r="GS6" s="19">
        <v>254.68199999999999</v>
      </c>
      <c r="GT6" s="19">
        <v>249.20699999999999</v>
      </c>
      <c r="GU6" s="19">
        <v>248.751</v>
      </c>
      <c r="GV6" s="19">
        <v>244.49799999999999</v>
      </c>
      <c r="GW6" s="19">
        <v>250.35900000000001</v>
      </c>
      <c r="GX6" s="19">
        <v>250.215</v>
      </c>
      <c r="GY6" s="19">
        <v>240.36099999999999</v>
      </c>
      <c r="GZ6" s="19">
        <v>233.12799999999999</v>
      </c>
      <c r="HA6" s="19">
        <v>229.643</v>
      </c>
      <c r="HB6" s="19">
        <v>229.07599999999999</v>
      </c>
      <c r="HC6" s="19">
        <v>259.66800000000001</v>
      </c>
      <c r="HD6" s="19">
        <v>255.345</v>
      </c>
      <c r="HE6" s="19">
        <v>245.1</v>
      </c>
      <c r="HF6" s="19">
        <v>237.14500000000001</v>
      </c>
      <c r="HG6" s="19">
        <v>235.42400000000001</v>
      </c>
      <c r="HH6" s="19">
        <v>240.28</v>
      </c>
      <c r="HI6" s="19">
        <v>237.77199999999999</v>
      </c>
      <c r="HJ6" s="19">
        <v>235.803</v>
      </c>
      <c r="HK6" s="19">
        <v>233.42400000000001</v>
      </c>
      <c r="HL6" s="19">
        <v>233.386</v>
      </c>
      <c r="HM6" s="19">
        <v>234.11199999999999</v>
      </c>
      <c r="HN6" s="19">
        <v>228.06700000000001</v>
      </c>
      <c r="HO6" s="19">
        <v>230.03800000000001</v>
      </c>
      <c r="HP6" s="19">
        <v>227.17400000000001</v>
      </c>
      <c r="HQ6" s="19">
        <v>224.684</v>
      </c>
      <c r="HR6" s="19">
        <v>235.46600000000001</v>
      </c>
      <c r="HS6" s="19">
        <v>248.47399999999999</v>
      </c>
      <c r="HT6" s="19">
        <v>258.76100000000002</v>
      </c>
      <c r="HU6" s="19">
        <v>270.13400000000001</v>
      </c>
      <c r="HV6" s="19">
        <v>269.93200000000002</v>
      </c>
      <c r="HW6" s="19">
        <v>265.21699999999998</v>
      </c>
      <c r="HX6" s="19">
        <v>257.94099999999997</v>
      </c>
      <c r="HY6" s="19">
        <v>246.51499999999999</v>
      </c>
      <c r="HZ6" s="19">
        <v>236.345</v>
      </c>
      <c r="IA6" s="19">
        <v>252.67</v>
      </c>
      <c r="IB6" s="19">
        <v>272.00400000000002</v>
      </c>
      <c r="IC6" s="19">
        <v>282.99599999999998</v>
      </c>
      <c r="ID6" s="19">
        <v>305.54199999999997</v>
      </c>
      <c r="IE6" s="19">
        <v>293.93799999999999</v>
      </c>
      <c r="IF6" s="19">
        <v>288.75700000000001</v>
      </c>
      <c r="IG6" s="19">
        <v>280.923</v>
      </c>
      <c r="IH6" s="19">
        <v>265.86200000000002</v>
      </c>
      <c r="II6" s="19">
        <v>240.04499999999999</v>
      </c>
      <c r="IJ6" s="19">
        <v>233.83600000000001</v>
      </c>
      <c r="IK6" s="19">
        <v>233.91900000000001</v>
      </c>
      <c r="IL6" s="19">
        <v>252.72900000000001</v>
      </c>
      <c r="IM6" s="19">
        <v>261.892</v>
      </c>
      <c r="IN6" s="19">
        <v>273.07299999999998</v>
      </c>
      <c r="IO6" s="19">
        <v>274.94799999999998</v>
      </c>
      <c r="IP6" s="19">
        <v>273.125</v>
      </c>
      <c r="IQ6" s="19">
        <v>261.327</v>
      </c>
      <c r="IR6" s="19">
        <v>255.64099999999999</v>
      </c>
      <c r="IS6" s="19">
        <v>264.755</v>
      </c>
      <c r="IT6" s="19">
        <v>263.43200000000002</v>
      </c>
      <c r="IU6" s="19">
        <v>261.55700000000002</v>
      </c>
      <c r="IV6" s="19">
        <v>267.899</v>
      </c>
      <c r="IW6" s="19">
        <v>272.30900000000003</v>
      </c>
      <c r="IX6" s="19">
        <v>252.49199999999999</v>
      </c>
      <c r="IY6" s="19">
        <v>236.21700000000001</v>
      </c>
      <c r="IZ6" s="19">
        <v>232.33099999999999</v>
      </c>
      <c r="JA6" s="19">
        <v>239.964</v>
      </c>
      <c r="JB6" s="19">
        <v>256.274</v>
      </c>
      <c r="JC6" s="19">
        <v>257.46699999999998</v>
      </c>
      <c r="JD6" s="19">
        <v>267.42500000000001</v>
      </c>
      <c r="JE6" s="19">
        <v>282.49</v>
      </c>
      <c r="JF6" s="19">
        <v>322.11099999999999</v>
      </c>
      <c r="JG6" s="19">
        <v>326.262</v>
      </c>
      <c r="JH6" s="19">
        <v>326.35700000000003</v>
      </c>
      <c r="JI6" s="19">
        <v>327.22300000000001</v>
      </c>
      <c r="JJ6" s="19">
        <v>320.57499999999999</v>
      </c>
      <c r="JK6" s="19">
        <v>322.07499999999999</v>
      </c>
      <c r="JL6" s="19">
        <v>331.76900000000001</v>
      </c>
      <c r="JM6" s="19">
        <v>338.04899999999998</v>
      </c>
      <c r="JN6" s="19">
        <v>336.99900000000002</v>
      </c>
      <c r="JO6" s="19">
        <v>333.74599999999998</v>
      </c>
      <c r="JP6" s="19">
        <v>332.65800000000002</v>
      </c>
      <c r="JQ6" s="19">
        <v>310.77800000000002</v>
      </c>
      <c r="JR6" s="19">
        <v>320.02699999999999</v>
      </c>
      <c r="JS6" s="19">
        <v>327.44299999999998</v>
      </c>
      <c r="JT6" s="19">
        <v>330.06900000000002</v>
      </c>
      <c r="JU6" s="19">
        <v>341.89400000000001</v>
      </c>
      <c r="JV6" s="19">
        <v>360.738</v>
      </c>
      <c r="JW6" s="19">
        <v>376.79700000000003</v>
      </c>
      <c r="JX6" s="19">
        <v>372.79300000000001</v>
      </c>
      <c r="JY6" s="19">
        <v>366.125</v>
      </c>
      <c r="JZ6" s="19">
        <v>373.15800000000002</v>
      </c>
      <c r="KA6" s="19">
        <v>371.09100000000001</v>
      </c>
      <c r="KB6" s="19">
        <v>377.48399999999998</v>
      </c>
      <c r="KC6" s="19">
        <v>374.61900000000003</v>
      </c>
      <c r="KD6" s="19">
        <v>385.48099999999999</v>
      </c>
      <c r="KE6" s="19">
        <v>374.71300000000002</v>
      </c>
      <c r="KF6" s="19">
        <v>372.24400000000003</v>
      </c>
      <c r="KG6" s="19">
        <v>360.71199999999999</v>
      </c>
      <c r="KH6" s="19">
        <v>344.25900000000001</v>
      </c>
      <c r="KI6" s="19">
        <v>341.14400000000001</v>
      </c>
      <c r="KJ6" s="19">
        <v>341.52699999999999</v>
      </c>
      <c r="KK6" s="19">
        <v>336.26</v>
      </c>
      <c r="KL6" s="19">
        <v>318.35700000000003</v>
      </c>
      <c r="KM6" s="19">
        <v>307.76499999999999</v>
      </c>
      <c r="KN6" s="19">
        <v>316.83999999999997</v>
      </c>
      <c r="KO6" s="19">
        <v>305.93299999999999</v>
      </c>
      <c r="KP6" s="19">
        <v>278.048</v>
      </c>
      <c r="KQ6" s="19">
        <v>268.77999999999997</v>
      </c>
      <c r="KR6" s="19">
        <v>265.64400000000001</v>
      </c>
      <c r="KS6" s="19">
        <v>271.39400000000001</v>
      </c>
      <c r="KT6" s="19">
        <v>296.99099999999999</v>
      </c>
      <c r="KU6" s="19">
        <v>302.95999999999998</v>
      </c>
      <c r="KV6" s="19">
        <v>307.911</v>
      </c>
      <c r="KW6" s="19">
        <v>301.702</v>
      </c>
      <c r="KX6" s="19">
        <v>303.50599999999997</v>
      </c>
      <c r="KY6" s="19">
        <v>303.45</v>
      </c>
      <c r="KZ6" s="19">
        <v>303.91399999999999</v>
      </c>
      <c r="LA6" s="19">
        <v>301.27999999999997</v>
      </c>
      <c r="LB6" s="19">
        <v>305.91399999999999</v>
      </c>
      <c r="LC6" s="19">
        <v>306.81400000000002</v>
      </c>
      <c r="LD6" s="19">
        <v>312.39499999999998</v>
      </c>
      <c r="LE6" s="19">
        <v>318.142</v>
      </c>
      <c r="LF6" s="19">
        <v>321.16800000000001</v>
      </c>
      <c r="LG6" s="19">
        <v>316.68</v>
      </c>
      <c r="LH6" s="19">
        <v>313.52800000000002</v>
      </c>
      <c r="LI6" s="19">
        <v>308.63900000000001</v>
      </c>
      <c r="LJ6" s="19">
        <v>304.99900000000002</v>
      </c>
      <c r="LK6" s="19">
        <v>302.459</v>
      </c>
      <c r="LL6" s="19">
        <v>303.96899999999999</v>
      </c>
      <c r="LM6" s="19">
        <v>301.887</v>
      </c>
      <c r="LN6" s="19">
        <v>321.41800000000001</v>
      </c>
      <c r="LO6" s="19">
        <v>344.13499999999999</v>
      </c>
      <c r="LP6" s="19">
        <v>337.197</v>
      </c>
      <c r="LQ6" s="19">
        <v>312.72800000000001</v>
      </c>
      <c r="LR6" s="19">
        <v>301.17</v>
      </c>
      <c r="LS6" s="19">
        <v>294.76100000000002</v>
      </c>
      <c r="LT6" s="19">
        <v>300.69499999999999</v>
      </c>
      <c r="LU6" s="19">
        <v>312.45400000000001</v>
      </c>
      <c r="LV6" s="19">
        <v>256.30399999999997</v>
      </c>
      <c r="LW6" s="19">
        <v>261.74200000000002</v>
      </c>
      <c r="LX6" s="19">
        <v>264.82499999999999</v>
      </c>
      <c r="LY6" s="19">
        <v>262.036</v>
      </c>
      <c r="LZ6" s="19">
        <v>265.02</v>
      </c>
      <c r="MA6" s="19">
        <v>271.77699999999999</v>
      </c>
      <c r="MB6" s="19">
        <v>280.90199999999999</v>
      </c>
      <c r="MC6" s="19">
        <v>285.14100000000002</v>
      </c>
      <c r="MD6" s="19">
        <v>281.35899999999998</v>
      </c>
      <c r="ME6" s="19">
        <v>278.27699999999999</v>
      </c>
      <c r="MF6" s="19">
        <v>275.50099999999998</v>
      </c>
      <c r="MG6" s="19">
        <v>276.29199999999997</v>
      </c>
      <c r="MH6" s="19">
        <v>275.26</v>
      </c>
      <c r="MI6" s="19">
        <v>269.97500000000002</v>
      </c>
      <c r="MJ6" s="19">
        <v>275.82299999999998</v>
      </c>
      <c r="MK6" s="19">
        <v>285.108</v>
      </c>
      <c r="ML6" s="19">
        <v>296.29500000000002</v>
      </c>
      <c r="MM6" s="19">
        <v>301.01</v>
      </c>
      <c r="MN6" s="19">
        <v>298.73599999999999</v>
      </c>
      <c r="MO6" s="19">
        <v>298.40699999999998</v>
      </c>
      <c r="MP6" s="19">
        <v>298.41000000000003</v>
      </c>
      <c r="MQ6" s="19">
        <v>302.05799999999999</v>
      </c>
      <c r="MR6" s="19">
        <v>303.72300000000001</v>
      </c>
      <c r="MS6" s="19">
        <v>301.41500000000002</v>
      </c>
      <c r="MT6" s="19">
        <v>299.50299999999999</v>
      </c>
      <c r="MU6" s="19">
        <v>312.34199999999998</v>
      </c>
      <c r="MV6" s="19">
        <v>329.214</v>
      </c>
      <c r="MW6" s="19">
        <v>331.83499999999998</v>
      </c>
      <c r="MX6" s="19">
        <v>322.096</v>
      </c>
      <c r="MY6" s="19">
        <v>300.58600000000001</v>
      </c>
      <c r="MZ6" s="19">
        <v>305.41199999999998</v>
      </c>
      <c r="NA6" s="19">
        <v>321.24200000000002</v>
      </c>
      <c r="NB6" s="19">
        <v>321.084</v>
      </c>
      <c r="NC6" s="19">
        <v>327.09899999999999</v>
      </c>
      <c r="ND6" s="19">
        <v>340.017</v>
      </c>
      <c r="NE6" s="19">
        <v>338.637</v>
      </c>
      <c r="NF6" s="19">
        <v>326.73</v>
      </c>
      <c r="NG6" s="19">
        <v>322.70699999999999</v>
      </c>
      <c r="NH6" s="19">
        <v>324.02</v>
      </c>
      <c r="NI6" s="19">
        <v>320.47399999999999</v>
      </c>
      <c r="NJ6" s="19">
        <v>317.27800000000002</v>
      </c>
      <c r="NK6" s="19">
        <v>308.27699999999999</v>
      </c>
      <c r="NL6" s="19">
        <v>315.73399999999998</v>
      </c>
      <c r="NM6" s="19">
        <v>335.53</v>
      </c>
      <c r="NN6" s="19">
        <v>336.00200000000001</v>
      </c>
      <c r="NO6" s="19">
        <v>350.58800000000002</v>
      </c>
      <c r="NP6" s="19">
        <v>349.07600000000002</v>
      </c>
      <c r="NQ6" s="19">
        <v>339.44499999999999</v>
      </c>
      <c r="NR6" s="19">
        <v>345.72500000000002</v>
      </c>
      <c r="NS6" s="19">
        <v>338.81599999999997</v>
      </c>
      <c r="NT6" s="19">
        <v>380.04</v>
      </c>
      <c r="NU6" s="19">
        <v>399.95499999999998</v>
      </c>
      <c r="NV6" s="19">
        <v>415.86200000000002</v>
      </c>
      <c r="NW6" s="19">
        <v>422.38799999999998</v>
      </c>
      <c r="NX6" s="19">
        <v>392.20600000000002</v>
      </c>
      <c r="NY6" s="19">
        <v>375.99799999999999</v>
      </c>
      <c r="NZ6" s="19">
        <v>375.94</v>
      </c>
      <c r="OA6" s="19">
        <v>375.815</v>
      </c>
      <c r="OB6" s="19">
        <v>368.50599999999997</v>
      </c>
      <c r="OC6" s="19">
        <v>371.07</v>
      </c>
      <c r="OD6" s="19">
        <v>365.76600000000002</v>
      </c>
      <c r="OE6" s="19">
        <v>360.82499999999999</v>
      </c>
      <c r="OF6" s="19">
        <v>357.44299999999998</v>
      </c>
      <c r="OG6" s="19">
        <v>352.68599999999998</v>
      </c>
      <c r="OH6" s="19">
        <v>347.82</v>
      </c>
      <c r="OI6" s="19">
        <v>349.14400000000001</v>
      </c>
      <c r="OJ6" s="19">
        <v>375.29500000000002</v>
      </c>
      <c r="OK6" s="19">
        <v>401.61799999999999</v>
      </c>
      <c r="OL6" s="19">
        <v>413.85500000000002</v>
      </c>
      <c r="OM6" s="19">
        <v>414.01400000000001</v>
      </c>
      <c r="ON6" s="19">
        <v>420.43200000000002</v>
      </c>
      <c r="OO6" s="19">
        <v>397.77800000000002</v>
      </c>
      <c r="OP6" s="19">
        <v>381.78500000000003</v>
      </c>
      <c r="OQ6" s="19">
        <v>370.40800000000002</v>
      </c>
      <c r="OR6" s="19">
        <v>372.11700000000002</v>
      </c>
      <c r="OS6" s="19">
        <v>360.44799999999998</v>
      </c>
      <c r="OT6" s="19">
        <v>349.13099999999997</v>
      </c>
      <c r="OU6" s="19">
        <v>342.97399999999999</v>
      </c>
      <c r="OV6" s="19">
        <v>335.36799999999999</v>
      </c>
      <c r="OW6" s="19">
        <v>339.73700000000002</v>
      </c>
      <c r="OX6" s="19">
        <v>339.62599999999998</v>
      </c>
      <c r="OY6" s="19">
        <v>338.899</v>
      </c>
      <c r="OZ6" s="19">
        <v>367.673</v>
      </c>
      <c r="PA6" s="19">
        <v>347.42500000000001</v>
      </c>
      <c r="PB6" s="19">
        <v>339.91399999999999</v>
      </c>
      <c r="PC6" s="19">
        <v>327.28100000000001</v>
      </c>
      <c r="PD6" s="19">
        <v>308.04700000000003</v>
      </c>
      <c r="PE6" s="19">
        <v>293.30700000000002</v>
      </c>
      <c r="PF6" s="19">
        <v>289.447</v>
      </c>
      <c r="PG6" s="19">
        <v>286.81400000000002</v>
      </c>
      <c r="PH6" s="19">
        <v>279.53199999999998</v>
      </c>
      <c r="PI6" s="19">
        <v>280.71499999999997</v>
      </c>
      <c r="PJ6" s="19">
        <v>282.81099999999998</v>
      </c>
      <c r="PK6" s="19">
        <v>279.24099999999999</v>
      </c>
      <c r="PL6" s="19">
        <v>279.20299999999997</v>
      </c>
      <c r="PM6" s="19">
        <v>282.68400000000003</v>
      </c>
      <c r="PN6" s="19">
        <v>291.13400000000001</v>
      </c>
      <c r="PO6" s="19">
        <v>296.89699999999999</v>
      </c>
      <c r="PP6" s="19">
        <v>300.29300000000001</v>
      </c>
      <c r="PQ6" s="19">
        <v>301.47899999999998</v>
      </c>
      <c r="PR6" s="19">
        <v>295.88</v>
      </c>
      <c r="PS6" s="19">
        <v>294.012</v>
      </c>
      <c r="PT6" s="19">
        <v>284.69600000000003</v>
      </c>
      <c r="PU6" s="19">
        <v>255.745</v>
      </c>
      <c r="PV6" s="19">
        <v>256.90300000000002</v>
      </c>
      <c r="PW6" s="19">
        <v>254.453</v>
      </c>
      <c r="PX6" s="19">
        <v>251.20099999999999</v>
      </c>
      <c r="PY6" s="19">
        <v>253.72200000000001</v>
      </c>
      <c r="PZ6" s="19">
        <v>253.328</v>
      </c>
      <c r="QA6" s="19">
        <v>251.66900000000001</v>
      </c>
      <c r="QB6" s="19">
        <v>255.578</v>
      </c>
      <c r="QC6" s="19">
        <v>259.92</v>
      </c>
      <c r="QD6" s="19">
        <v>257.78899999999999</v>
      </c>
      <c r="QE6" s="19">
        <v>256.178</v>
      </c>
      <c r="QF6" s="19">
        <v>251.238</v>
      </c>
      <c r="QG6" s="19">
        <v>249.67400000000001</v>
      </c>
      <c r="QH6" s="19">
        <v>251.018</v>
      </c>
      <c r="QI6" s="19">
        <v>255.29900000000001</v>
      </c>
      <c r="QJ6" s="19">
        <v>253.81</v>
      </c>
      <c r="QK6" s="19">
        <v>254.91300000000001</v>
      </c>
      <c r="QL6" s="19">
        <v>251.20400000000001</v>
      </c>
      <c r="QM6" s="19">
        <v>252.36600000000001</v>
      </c>
      <c r="QN6" s="19">
        <v>252.18600000000001</v>
      </c>
      <c r="QO6" s="19">
        <v>253.15700000000001</v>
      </c>
      <c r="QP6" s="19">
        <v>254.422</v>
      </c>
      <c r="QQ6" s="19">
        <v>254.27099999999999</v>
      </c>
      <c r="QR6" s="19">
        <v>257.75200000000001</v>
      </c>
      <c r="QS6" s="19">
        <v>261.71600000000001</v>
      </c>
      <c r="QT6" s="19">
        <v>265.74599999999998</v>
      </c>
      <c r="QU6" s="19">
        <v>266.80900000000003</v>
      </c>
      <c r="QV6" s="19">
        <v>270.05700000000002</v>
      </c>
      <c r="QW6" s="19">
        <v>271.75099999999998</v>
      </c>
      <c r="QX6" s="19">
        <v>270.46199999999999</v>
      </c>
      <c r="QY6" s="19">
        <v>272.29599999999999</v>
      </c>
      <c r="QZ6" s="19">
        <v>279.43200000000002</v>
      </c>
      <c r="RA6" s="19">
        <v>283.09699999999998</v>
      </c>
      <c r="RB6" s="19">
        <v>281.10000000000002</v>
      </c>
      <c r="RC6" s="19">
        <v>275.00200000000001</v>
      </c>
      <c r="RD6" s="19">
        <v>274.28300000000002</v>
      </c>
      <c r="RE6" s="19">
        <v>272.06</v>
      </c>
      <c r="RF6" s="19">
        <v>268.35199999999998</v>
      </c>
      <c r="RG6" s="19">
        <v>265.30500000000001</v>
      </c>
      <c r="RH6" s="19">
        <v>267.08600000000001</v>
      </c>
      <c r="RI6" s="19">
        <v>264.57100000000003</v>
      </c>
      <c r="RJ6" s="19">
        <v>270.29500000000002</v>
      </c>
      <c r="RK6" s="19">
        <v>271.387</v>
      </c>
      <c r="RL6" s="19">
        <v>267.48099999999999</v>
      </c>
      <c r="RM6" s="19">
        <v>266.84399999999999</v>
      </c>
      <c r="RN6" s="19">
        <v>300.34800000000001</v>
      </c>
      <c r="RO6" s="19">
        <v>305.11700000000002</v>
      </c>
      <c r="RP6" s="19">
        <v>301.416</v>
      </c>
      <c r="RQ6" s="19">
        <v>285.733</v>
      </c>
      <c r="RR6" s="19">
        <v>280.61399999999998</v>
      </c>
      <c r="RS6" s="19">
        <v>267.815</v>
      </c>
      <c r="RT6" s="19">
        <v>222.94200000000001</v>
      </c>
      <c r="RU6" s="19">
        <v>213.01599999999999</v>
      </c>
      <c r="RV6" s="19">
        <v>210.22499999999999</v>
      </c>
      <c r="RW6" s="19">
        <v>210.40899999999999</v>
      </c>
      <c r="RX6" s="19">
        <v>213.39699999999999</v>
      </c>
      <c r="RY6" s="19">
        <v>212.41499999999999</v>
      </c>
      <c r="RZ6" s="19">
        <v>208.816</v>
      </c>
      <c r="SA6" s="19">
        <v>196.49</v>
      </c>
      <c r="SB6" s="19">
        <v>195.94900000000001</v>
      </c>
      <c r="SC6" s="19">
        <v>195.42099999999999</v>
      </c>
      <c r="SD6" s="19">
        <v>193.08199999999999</v>
      </c>
      <c r="SE6" s="19">
        <v>189.476</v>
      </c>
      <c r="SF6" s="19">
        <v>192.34899999999999</v>
      </c>
      <c r="SG6" s="19">
        <v>191.29400000000001</v>
      </c>
      <c r="SH6" s="19">
        <v>190.517</v>
      </c>
      <c r="SI6" s="19">
        <v>192.35</v>
      </c>
      <c r="SJ6" s="19">
        <v>193.51400000000001</v>
      </c>
      <c r="SK6" s="19">
        <v>193.78299999999999</v>
      </c>
      <c r="SL6" s="19">
        <v>192.607</v>
      </c>
      <c r="SM6" s="19">
        <v>191.37200000000001</v>
      </c>
      <c r="SN6" s="19">
        <v>193.68700000000001</v>
      </c>
      <c r="SO6" s="19">
        <v>194.751</v>
      </c>
      <c r="SP6" s="19">
        <v>195.559</v>
      </c>
      <c r="SQ6" s="19">
        <v>190.959</v>
      </c>
      <c r="SR6" s="19">
        <v>202.07499999999999</v>
      </c>
      <c r="SS6" s="19">
        <v>213.12700000000001</v>
      </c>
      <c r="ST6" s="19">
        <v>219.327</v>
      </c>
      <c r="SU6" s="19">
        <v>226.559</v>
      </c>
      <c r="SV6" s="2">
        <v>227.56700000000001</v>
      </c>
    </row>
    <row r="7" spans="2:516" s="2" customFormat="1" x14ac:dyDescent="0.25">
      <c r="B7" s="15" t="s">
        <v>790</v>
      </c>
      <c r="C7" s="2">
        <f ca="1">_xlfn.XMATCH(B7,tkrBbg!G:G)</f>
        <v>7</v>
      </c>
      <c r="D7" s="2" t="str" cm="1">
        <f t="array" aca="1" ref="D7" ca="1">INDEX(tkrBbg!E:E,C7)</f>
        <v>EK352403 Corp</v>
      </c>
      <c r="E7" s="18" cm="1">
        <f t="array" aca="1" ref="E7" ca="1">_xll.BDP(D7,E$5)*1</f>
        <v>45474</v>
      </c>
      <c r="F7" s="19">
        <f ca="1">_xll.BDH(D7,$B$3,"-2AY",,"Dates=H","Fill=C","Sort=R","Dir=H","cols=511;rows=1")</f>
        <v>299.91199999999998</v>
      </c>
      <c r="G7" s="19">
        <v>304.483</v>
      </c>
      <c r="H7" s="19">
        <v>310.22399999999999</v>
      </c>
      <c r="I7" s="19">
        <v>308.86099999999999</v>
      </c>
      <c r="J7" s="19">
        <v>304.267</v>
      </c>
      <c r="K7" s="19">
        <v>302.66399999999999</v>
      </c>
      <c r="L7" s="19">
        <v>297.483</v>
      </c>
      <c r="M7" s="19">
        <v>295.84100000000001</v>
      </c>
      <c r="N7" s="19">
        <v>313.88400000000001</v>
      </c>
      <c r="O7" s="19">
        <v>306.12700000000001</v>
      </c>
      <c r="P7" s="19">
        <v>305.56400000000002</v>
      </c>
      <c r="Q7" s="19">
        <v>296.32900000000001</v>
      </c>
      <c r="R7" s="19">
        <v>286.36</v>
      </c>
      <c r="S7" s="19">
        <v>313.33999999999997</v>
      </c>
      <c r="T7" s="19">
        <v>308.428</v>
      </c>
      <c r="U7" s="19">
        <v>308.14</v>
      </c>
      <c r="V7" s="19">
        <v>278.23700000000002</v>
      </c>
      <c r="W7" s="19">
        <v>248.65700000000001</v>
      </c>
      <c r="X7" s="19">
        <v>226.58500000000001</v>
      </c>
      <c r="Y7" s="19">
        <v>234.38399999999999</v>
      </c>
      <c r="Z7" s="19">
        <v>262.59300000000002</v>
      </c>
      <c r="AA7" s="19">
        <v>271.70100000000002</v>
      </c>
      <c r="AB7" s="19">
        <v>289.80399999999997</v>
      </c>
      <c r="AC7" s="19">
        <v>286.47199999999998</v>
      </c>
      <c r="AD7" s="19">
        <v>280.83800000000002</v>
      </c>
      <c r="AE7" s="19">
        <v>270.65800000000002</v>
      </c>
      <c r="AF7" s="19">
        <v>269.75700000000001</v>
      </c>
      <c r="AG7" s="19">
        <v>292.76799999999997</v>
      </c>
      <c r="AH7" s="19">
        <v>332.07400000000001</v>
      </c>
      <c r="AI7" s="19">
        <v>335.91699999999997</v>
      </c>
      <c r="AJ7" s="19">
        <v>335.166</v>
      </c>
      <c r="AK7" s="19">
        <v>339.98200000000003</v>
      </c>
      <c r="AL7" s="19">
        <v>355.18</v>
      </c>
      <c r="AM7" s="19">
        <v>372.32299999999998</v>
      </c>
      <c r="AN7" s="19">
        <v>378.39699999999999</v>
      </c>
      <c r="AO7" s="19">
        <v>378.91399999999999</v>
      </c>
      <c r="AP7" s="19">
        <v>369.96199999999999</v>
      </c>
      <c r="AQ7" s="19">
        <v>363.79500000000002</v>
      </c>
      <c r="AR7" s="19">
        <v>361.15499999999997</v>
      </c>
      <c r="AS7" s="19">
        <v>365.16</v>
      </c>
      <c r="AT7" s="19">
        <v>362.524</v>
      </c>
      <c r="AU7" s="19">
        <v>361.89</v>
      </c>
      <c r="AV7" s="19">
        <v>361.54700000000003</v>
      </c>
      <c r="AW7" s="19">
        <v>361.47800000000001</v>
      </c>
      <c r="AX7" s="19">
        <v>342.28199999999998</v>
      </c>
      <c r="AY7" s="19">
        <v>334.851</v>
      </c>
      <c r="AZ7" s="19">
        <v>330.36900000000003</v>
      </c>
      <c r="BA7" s="19">
        <v>326.10399999999998</v>
      </c>
      <c r="BB7" s="19">
        <v>344.51400000000001</v>
      </c>
      <c r="BC7" s="19">
        <v>353.13200000000001</v>
      </c>
      <c r="BD7" s="19">
        <v>358.733</v>
      </c>
      <c r="BE7" s="19">
        <v>362.85199999999998</v>
      </c>
      <c r="BF7" s="19">
        <v>355.447</v>
      </c>
      <c r="BG7" s="19">
        <v>353.97899999999998</v>
      </c>
      <c r="BH7" s="19">
        <v>358.02</v>
      </c>
      <c r="BI7" s="19">
        <v>346.84500000000003</v>
      </c>
      <c r="BJ7" s="19">
        <v>346.702</v>
      </c>
      <c r="BK7" s="19">
        <v>397.64400000000001</v>
      </c>
      <c r="BL7" s="19">
        <v>429.82600000000002</v>
      </c>
      <c r="BM7" s="19">
        <v>454.6</v>
      </c>
      <c r="BN7" s="19">
        <v>499.48200000000003</v>
      </c>
      <c r="BO7" s="19">
        <v>520.15</v>
      </c>
      <c r="BP7" s="19">
        <v>523.55899999999997</v>
      </c>
      <c r="BQ7" s="19">
        <v>532.94200000000001</v>
      </c>
      <c r="BR7" s="19">
        <v>544.96</v>
      </c>
      <c r="BS7" s="19">
        <v>559.67200000000003</v>
      </c>
      <c r="BT7" s="19">
        <v>566.21600000000001</v>
      </c>
      <c r="BU7" s="19">
        <v>585.76800000000003</v>
      </c>
      <c r="BV7" s="19">
        <v>619.79100000000005</v>
      </c>
      <c r="BW7" s="19">
        <v>696.37599999999998</v>
      </c>
      <c r="BX7" s="19">
        <v>729.89700000000005</v>
      </c>
      <c r="BY7" s="19">
        <v>704.95100000000002</v>
      </c>
      <c r="BZ7" s="19">
        <v>728.01099999999997</v>
      </c>
      <c r="CA7" s="19">
        <v>717.56600000000003</v>
      </c>
      <c r="CB7" s="19">
        <v>549.56600000000003</v>
      </c>
      <c r="CC7" s="19">
        <v>465.87200000000001</v>
      </c>
      <c r="CD7" s="19">
        <v>389.12700000000001</v>
      </c>
      <c r="CE7" s="19">
        <v>374.82499999999999</v>
      </c>
      <c r="CF7" s="19">
        <v>330.2</v>
      </c>
      <c r="CG7" s="19">
        <v>318.726</v>
      </c>
      <c r="CH7" s="19">
        <v>338.67899999999997</v>
      </c>
      <c r="CI7" s="19">
        <v>275.76</v>
      </c>
      <c r="CJ7" s="19">
        <v>245.16</v>
      </c>
      <c r="CK7" s="19">
        <v>236.98099999999999</v>
      </c>
      <c r="CL7" s="19">
        <v>242.47200000000001</v>
      </c>
      <c r="CM7" s="19">
        <v>257.81400000000002</v>
      </c>
      <c r="CN7" s="19">
        <v>257.661</v>
      </c>
      <c r="CO7" s="19">
        <v>238.636</v>
      </c>
      <c r="CP7" s="19">
        <v>216.31100000000001</v>
      </c>
      <c r="CQ7" s="19">
        <v>207.066</v>
      </c>
      <c r="CR7" s="19">
        <v>199.97900000000001</v>
      </c>
      <c r="CS7" s="19">
        <v>182.42</v>
      </c>
      <c r="CT7" s="19">
        <v>184.08600000000001</v>
      </c>
      <c r="CU7" s="19">
        <v>187.30099999999999</v>
      </c>
      <c r="CV7" s="19">
        <v>189.41</v>
      </c>
      <c r="CW7" s="19">
        <v>188.649</v>
      </c>
      <c r="CX7" s="19">
        <v>187.81100000000001</v>
      </c>
      <c r="CY7" s="19">
        <v>188.60499999999999</v>
      </c>
      <c r="CZ7" s="19">
        <v>187.72</v>
      </c>
      <c r="DA7" s="19">
        <v>188.346</v>
      </c>
      <c r="DB7" s="19">
        <v>190.01</v>
      </c>
      <c r="DC7" s="19">
        <v>189.05799999999999</v>
      </c>
      <c r="DD7" s="19">
        <v>187.69399999999999</v>
      </c>
      <c r="DE7" s="19">
        <v>191.83</v>
      </c>
      <c r="DF7" s="19">
        <v>198.34399999999999</v>
      </c>
      <c r="DG7" s="19">
        <v>206.20599999999999</v>
      </c>
      <c r="DH7" s="19">
        <v>205.077</v>
      </c>
      <c r="DI7" s="19">
        <v>204.14699999999999</v>
      </c>
      <c r="DJ7" s="19">
        <v>200.292</v>
      </c>
      <c r="DK7" s="19">
        <v>199.3</v>
      </c>
      <c r="DL7" s="19">
        <v>202.28800000000001</v>
      </c>
      <c r="DM7" s="19">
        <v>190.898</v>
      </c>
      <c r="DN7" s="19">
        <v>195.636</v>
      </c>
      <c r="DO7" s="19">
        <v>189.25299999999999</v>
      </c>
      <c r="DP7" s="19">
        <v>188.935</v>
      </c>
      <c r="DQ7" s="19">
        <v>188.21600000000001</v>
      </c>
      <c r="DR7" s="19">
        <v>192.94399999999999</v>
      </c>
      <c r="DS7" s="19">
        <v>203.00899999999999</v>
      </c>
      <c r="DT7" s="19">
        <v>210.209</v>
      </c>
      <c r="DU7" s="19">
        <v>210.48599999999999</v>
      </c>
      <c r="DV7" s="19">
        <v>213.28200000000001</v>
      </c>
      <c r="DW7" s="19">
        <v>216.24</v>
      </c>
      <c r="DX7" s="19">
        <v>217.988</v>
      </c>
      <c r="DY7" s="19">
        <v>222.38900000000001</v>
      </c>
      <c r="DZ7" s="19">
        <v>216.78899999999999</v>
      </c>
      <c r="EA7" s="19">
        <v>212.95</v>
      </c>
      <c r="EB7" s="19">
        <v>211.46700000000001</v>
      </c>
      <c r="EC7" s="19">
        <v>206.595</v>
      </c>
      <c r="ED7" s="19">
        <v>205.09800000000001</v>
      </c>
      <c r="EE7" s="19">
        <v>203.761</v>
      </c>
      <c r="EF7" s="19">
        <v>207.804</v>
      </c>
      <c r="EG7" s="19">
        <v>208.13499999999999</v>
      </c>
      <c r="EH7" s="19">
        <v>206.61</v>
      </c>
      <c r="EI7" s="19">
        <v>210.56299999999999</v>
      </c>
      <c r="EJ7" s="19">
        <v>209.82499999999999</v>
      </c>
      <c r="EK7" s="19">
        <v>211.39599999999999</v>
      </c>
      <c r="EL7" s="19">
        <v>216.292</v>
      </c>
      <c r="EM7" s="19">
        <v>217.76900000000001</v>
      </c>
      <c r="EN7" s="19">
        <v>220.38499999999999</v>
      </c>
      <c r="EO7" s="19">
        <v>227.87100000000001</v>
      </c>
      <c r="EP7" s="19">
        <v>229.43899999999999</v>
      </c>
      <c r="EQ7" s="19">
        <v>228.93799999999999</v>
      </c>
      <c r="ER7" s="19">
        <v>229.23699999999999</v>
      </c>
      <c r="ES7" s="19">
        <v>231.86600000000001</v>
      </c>
      <c r="ET7" s="19">
        <v>235.36699999999999</v>
      </c>
      <c r="EU7" s="19">
        <v>240.74</v>
      </c>
      <c r="EV7" s="19">
        <v>243.45500000000001</v>
      </c>
      <c r="EW7" s="19">
        <v>234.91200000000001</v>
      </c>
      <c r="EX7" s="19">
        <v>238.47800000000001</v>
      </c>
      <c r="EY7" s="19">
        <v>240.38900000000001</v>
      </c>
      <c r="EZ7" s="19">
        <v>241.20500000000001</v>
      </c>
      <c r="FA7" s="19">
        <v>239.37</v>
      </c>
      <c r="FB7" s="19">
        <v>242.904</v>
      </c>
      <c r="FC7" s="19">
        <v>248.63200000000001</v>
      </c>
      <c r="FD7" s="19">
        <v>250.822</v>
      </c>
      <c r="FE7" s="19">
        <v>252.56399999999999</v>
      </c>
      <c r="FF7" s="19">
        <v>247.25200000000001</v>
      </c>
      <c r="FG7" s="19">
        <v>244.78700000000001</v>
      </c>
      <c r="FH7" s="19">
        <v>245.982</v>
      </c>
      <c r="FI7" s="19">
        <v>245.18600000000001</v>
      </c>
      <c r="FJ7" s="19">
        <v>241.20099999999999</v>
      </c>
      <c r="FK7" s="19">
        <v>235.31200000000001</v>
      </c>
      <c r="FL7" s="19">
        <v>235.51400000000001</v>
      </c>
      <c r="FM7" s="19">
        <v>231.51499999999999</v>
      </c>
      <c r="FN7" s="19">
        <v>224.52600000000001</v>
      </c>
      <c r="FO7" s="19">
        <v>222.74100000000001</v>
      </c>
      <c r="FP7" s="19">
        <v>212.30500000000001</v>
      </c>
      <c r="FQ7" s="19">
        <v>218.26499999999999</v>
      </c>
      <c r="FR7" s="19">
        <v>229.94300000000001</v>
      </c>
      <c r="FS7" s="19">
        <v>231.63499999999999</v>
      </c>
      <c r="FT7" s="19">
        <v>229.245</v>
      </c>
      <c r="FU7" s="19">
        <v>225.18799999999999</v>
      </c>
      <c r="FV7" s="19">
        <v>222.15899999999999</v>
      </c>
      <c r="FW7" s="19">
        <v>224.53800000000001</v>
      </c>
      <c r="FX7" s="19">
        <v>229.346</v>
      </c>
      <c r="FY7" s="19">
        <v>229.916</v>
      </c>
      <c r="FZ7" s="19">
        <v>229.91499999999999</v>
      </c>
      <c r="GA7" s="19">
        <v>231.68</v>
      </c>
      <c r="GB7" s="19">
        <v>233.541</v>
      </c>
      <c r="GC7" s="19">
        <v>235.63800000000001</v>
      </c>
      <c r="GD7" s="19">
        <v>235.11099999999999</v>
      </c>
      <c r="GE7" s="19">
        <v>235.69</v>
      </c>
      <c r="GF7" s="19">
        <v>238.00700000000001</v>
      </c>
      <c r="GG7" s="19">
        <v>239.07</v>
      </c>
      <c r="GH7" s="19">
        <v>248.393</v>
      </c>
      <c r="GI7" s="19">
        <v>253.101</v>
      </c>
      <c r="GJ7" s="19">
        <v>255.87</v>
      </c>
      <c r="GK7" s="19">
        <v>254.25299999999999</v>
      </c>
      <c r="GL7" s="19">
        <v>258.46800000000002</v>
      </c>
      <c r="GM7" s="19">
        <v>261.60599999999999</v>
      </c>
      <c r="GN7" s="19">
        <v>255.54400000000001</v>
      </c>
      <c r="GO7" s="19">
        <v>253.25</v>
      </c>
      <c r="GP7" s="19">
        <v>261.32799999999997</v>
      </c>
      <c r="GQ7" s="19">
        <v>261.613</v>
      </c>
      <c r="GR7" s="19">
        <v>269.512</v>
      </c>
      <c r="GS7" s="19">
        <v>271.702</v>
      </c>
      <c r="GT7" s="19">
        <v>268.404</v>
      </c>
      <c r="GU7" s="19">
        <v>269.04500000000002</v>
      </c>
      <c r="GV7" s="19">
        <v>265.60899999999998</v>
      </c>
      <c r="GW7" s="19">
        <v>270.416</v>
      </c>
      <c r="GX7" s="19">
        <v>267.22500000000002</v>
      </c>
      <c r="GY7" s="19">
        <v>261.113</v>
      </c>
      <c r="GZ7" s="19">
        <v>257.66699999999997</v>
      </c>
      <c r="HA7" s="19">
        <v>254.495</v>
      </c>
      <c r="HB7" s="19">
        <v>256.70999999999998</v>
      </c>
      <c r="HC7" s="19">
        <v>283.55799999999999</v>
      </c>
      <c r="HD7" s="19">
        <v>281.29500000000002</v>
      </c>
      <c r="HE7" s="19">
        <v>274.57</v>
      </c>
      <c r="HF7" s="19">
        <v>272.53800000000001</v>
      </c>
      <c r="HG7" s="19">
        <v>269.46499999999997</v>
      </c>
      <c r="HH7" s="19">
        <v>275.32499999999999</v>
      </c>
      <c r="HI7" s="19">
        <v>275.07600000000002</v>
      </c>
      <c r="HJ7" s="19">
        <v>272.95699999999999</v>
      </c>
      <c r="HK7" s="19">
        <v>271.26400000000001</v>
      </c>
      <c r="HL7" s="19">
        <v>271.86500000000001</v>
      </c>
      <c r="HM7" s="19">
        <v>272.13400000000001</v>
      </c>
      <c r="HN7" s="19">
        <v>267.07400000000001</v>
      </c>
      <c r="HO7" s="19">
        <v>262.89800000000002</v>
      </c>
      <c r="HP7" s="19">
        <v>265.23200000000003</v>
      </c>
      <c r="HQ7" s="19">
        <v>266.46499999999997</v>
      </c>
      <c r="HR7" s="19">
        <v>274.31700000000001</v>
      </c>
      <c r="HS7" s="19">
        <v>286.18700000000001</v>
      </c>
      <c r="HT7" s="19">
        <v>292.83100000000002</v>
      </c>
      <c r="HU7" s="19">
        <v>305.5</v>
      </c>
      <c r="HV7" s="19">
        <v>308.45499999999998</v>
      </c>
      <c r="HW7" s="19">
        <v>299.58800000000002</v>
      </c>
      <c r="HX7" s="19">
        <v>294.25700000000001</v>
      </c>
      <c r="HY7" s="19">
        <v>285.488</v>
      </c>
      <c r="HZ7" s="19">
        <v>276.721</v>
      </c>
      <c r="IA7" s="19">
        <v>291.22199999999998</v>
      </c>
      <c r="IB7" s="19">
        <v>302.84899999999999</v>
      </c>
      <c r="IC7" s="19">
        <v>311.12299999999999</v>
      </c>
      <c r="ID7" s="19">
        <v>322.24400000000003</v>
      </c>
      <c r="IE7" s="19">
        <v>315.09199999999998</v>
      </c>
      <c r="IF7" s="19">
        <v>312.03199999999998</v>
      </c>
      <c r="IG7" s="19">
        <v>310.66300000000001</v>
      </c>
      <c r="IH7" s="19">
        <v>300.22500000000002</v>
      </c>
      <c r="II7" s="19">
        <v>280.50400000000002</v>
      </c>
      <c r="IJ7" s="19">
        <v>275.334</v>
      </c>
      <c r="IK7" s="19">
        <v>275.76299999999998</v>
      </c>
      <c r="IL7" s="19">
        <v>288.27600000000001</v>
      </c>
      <c r="IM7" s="19">
        <v>296.387</v>
      </c>
      <c r="IN7" s="19">
        <v>302.84699999999998</v>
      </c>
      <c r="IO7" s="19">
        <v>303.73500000000001</v>
      </c>
      <c r="IP7" s="19">
        <v>303.22399999999999</v>
      </c>
      <c r="IQ7" s="19">
        <v>294.79700000000003</v>
      </c>
      <c r="IR7" s="19">
        <v>291.53699999999998</v>
      </c>
      <c r="IS7" s="19">
        <v>294.702</v>
      </c>
      <c r="IT7" s="19">
        <v>291.91500000000002</v>
      </c>
      <c r="IU7" s="19">
        <v>293.346</v>
      </c>
      <c r="IV7" s="19">
        <v>298.95699999999999</v>
      </c>
      <c r="IW7" s="19">
        <v>305.452</v>
      </c>
      <c r="IX7" s="19">
        <v>291.92200000000003</v>
      </c>
      <c r="IY7" s="19">
        <v>282.93900000000002</v>
      </c>
      <c r="IZ7" s="19">
        <v>281.57900000000001</v>
      </c>
      <c r="JA7" s="19">
        <v>286.75900000000001</v>
      </c>
      <c r="JB7" s="19">
        <v>301.43200000000002</v>
      </c>
      <c r="JC7" s="19">
        <v>306.64499999999998</v>
      </c>
      <c r="JD7" s="19">
        <v>319.41399999999999</v>
      </c>
      <c r="JE7" s="19">
        <v>327.678</v>
      </c>
      <c r="JF7" s="19">
        <v>358.74099999999999</v>
      </c>
      <c r="JG7" s="19">
        <v>361.61900000000003</v>
      </c>
      <c r="JH7" s="19">
        <v>359.91800000000001</v>
      </c>
      <c r="JI7" s="19">
        <v>360.12599999999998</v>
      </c>
      <c r="JJ7" s="19">
        <v>356.79899999999998</v>
      </c>
      <c r="JK7" s="19">
        <v>355.73099999999999</v>
      </c>
      <c r="JL7" s="19">
        <v>362.35300000000001</v>
      </c>
      <c r="JM7" s="19">
        <v>366.35899999999998</v>
      </c>
      <c r="JN7" s="19">
        <v>367.57</v>
      </c>
      <c r="JO7" s="19">
        <v>365.553</v>
      </c>
      <c r="JP7" s="19">
        <v>364.43700000000001</v>
      </c>
      <c r="JQ7" s="19">
        <v>351.87400000000002</v>
      </c>
      <c r="JR7" s="19">
        <v>354.65800000000002</v>
      </c>
      <c r="JS7" s="19">
        <v>361.74</v>
      </c>
      <c r="JT7" s="19">
        <v>361.93400000000003</v>
      </c>
      <c r="JU7" s="19">
        <v>370.94400000000002</v>
      </c>
      <c r="JV7" s="19">
        <v>379.57299999999998</v>
      </c>
      <c r="JW7" s="19">
        <v>386.911</v>
      </c>
      <c r="JX7" s="19">
        <v>384.98</v>
      </c>
      <c r="JY7" s="19">
        <v>381.14800000000002</v>
      </c>
      <c r="JZ7" s="19">
        <v>384.887</v>
      </c>
      <c r="KA7" s="19">
        <v>384.50400000000002</v>
      </c>
      <c r="KB7" s="19">
        <v>384.58300000000003</v>
      </c>
      <c r="KC7" s="19">
        <v>384.27600000000001</v>
      </c>
      <c r="KD7" s="19">
        <v>389.83800000000002</v>
      </c>
      <c r="KE7" s="19">
        <v>381.041</v>
      </c>
      <c r="KF7" s="19">
        <v>378.48</v>
      </c>
      <c r="KG7" s="19">
        <v>372.96800000000002</v>
      </c>
      <c r="KH7" s="19">
        <v>362.64299999999997</v>
      </c>
      <c r="KI7" s="19">
        <v>358.99299999999999</v>
      </c>
      <c r="KJ7" s="19">
        <v>358.23500000000001</v>
      </c>
      <c r="KK7" s="19">
        <v>352.87599999999998</v>
      </c>
      <c r="KL7" s="19">
        <v>336.36399999999998</v>
      </c>
      <c r="KM7" s="19">
        <v>327.77699999999999</v>
      </c>
      <c r="KN7" s="19">
        <v>334.08199999999999</v>
      </c>
      <c r="KO7" s="19">
        <v>324.98599999999999</v>
      </c>
      <c r="KP7" s="19">
        <v>306.72899999999998</v>
      </c>
      <c r="KQ7" s="19">
        <v>300.90199999999999</v>
      </c>
      <c r="KR7" s="19">
        <v>298.66000000000003</v>
      </c>
      <c r="KS7" s="19">
        <v>303.90899999999999</v>
      </c>
      <c r="KT7" s="19">
        <v>324.23200000000003</v>
      </c>
      <c r="KU7" s="19">
        <v>329.69299999999998</v>
      </c>
      <c r="KV7" s="19">
        <v>334.26</v>
      </c>
      <c r="KW7" s="19">
        <v>331.91</v>
      </c>
      <c r="KX7" s="19">
        <v>333.79300000000001</v>
      </c>
      <c r="KY7" s="19">
        <v>331.98599999999999</v>
      </c>
      <c r="KZ7" s="19">
        <v>333.99400000000003</v>
      </c>
      <c r="LA7" s="19">
        <v>330.92700000000002</v>
      </c>
      <c r="LB7" s="19">
        <v>334.01299999999998</v>
      </c>
      <c r="LC7" s="19">
        <v>335.64800000000002</v>
      </c>
      <c r="LD7" s="19">
        <v>344.14400000000001</v>
      </c>
      <c r="LE7" s="19">
        <v>350.89</v>
      </c>
      <c r="LF7" s="19">
        <v>353.29500000000002</v>
      </c>
      <c r="LG7" s="19">
        <v>348.99700000000001</v>
      </c>
      <c r="LH7" s="19">
        <v>348.69099999999997</v>
      </c>
      <c r="LI7" s="19">
        <v>346.36700000000002</v>
      </c>
      <c r="LJ7" s="19">
        <v>346.21199999999999</v>
      </c>
      <c r="LK7" s="19">
        <v>343.96899999999999</v>
      </c>
      <c r="LL7" s="19">
        <v>347.27600000000001</v>
      </c>
      <c r="LM7" s="19">
        <v>346.36</v>
      </c>
      <c r="LN7" s="19">
        <v>359.50599999999997</v>
      </c>
      <c r="LO7" s="19">
        <v>374.154</v>
      </c>
      <c r="LP7" s="19">
        <v>370.65800000000002</v>
      </c>
      <c r="LQ7" s="19">
        <v>351.16199999999998</v>
      </c>
      <c r="LR7" s="19">
        <v>345.75700000000001</v>
      </c>
      <c r="LS7" s="19">
        <v>338.30900000000003</v>
      </c>
      <c r="LT7" s="19">
        <v>343.31700000000001</v>
      </c>
      <c r="LU7" s="19">
        <v>349.13</v>
      </c>
      <c r="LV7" s="19">
        <v>299.44900000000001</v>
      </c>
      <c r="LW7" s="19">
        <v>304.09100000000001</v>
      </c>
      <c r="LX7" s="19">
        <v>306.37900000000002</v>
      </c>
      <c r="LY7" s="19">
        <v>305.92</v>
      </c>
      <c r="LZ7" s="19">
        <v>309.28699999999998</v>
      </c>
      <c r="MA7" s="19">
        <v>315.10500000000002</v>
      </c>
      <c r="MB7" s="19">
        <v>323.923</v>
      </c>
      <c r="MC7" s="19">
        <v>326.78800000000001</v>
      </c>
      <c r="MD7" s="19">
        <v>324.33499999999998</v>
      </c>
      <c r="ME7" s="19">
        <v>321.06099999999998</v>
      </c>
      <c r="MF7" s="19">
        <v>316.83800000000002</v>
      </c>
      <c r="MG7" s="19">
        <v>320.01400000000001</v>
      </c>
      <c r="MH7" s="19">
        <v>319.91800000000001</v>
      </c>
      <c r="MI7" s="19">
        <v>317.07</v>
      </c>
      <c r="MJ7" s="19">
        <v>320.19</v>
      </c>
      <c r="MK7" s="19">
        <v>329.41199999999998</v>
      </c>
      <c r="ML7" s="19">
        <v>333.52</v>
      </c>
      <c r="MM7" s="19">
        <v>337.53899999999999</v>
      </c>
      <c r="MN7" s="19">
        <v>334.18599999999998</v>
      </c>
      <c r="MO7" s="19">
        <v>335.05099999999999</v>
      </c>
      <c r="MP7" s="19">
        <v>333.89699999999999</v>
      </c>
      <c r="MQ7" s="19">
        <v>335.32600000000002</v>
      </c>
      <c r="MR7" s="19">
        <v>337.01600000000002</v>
      </c>
      <c r="MS7" s="19">
        <v>333.70800000000003</v>
      </c>
      <c r="MT7" s="19">
        <v>333.14400000000001</v>
      </c>
      <c r="MU7" s="19">
        <v>339.286</v>
      </c>
      <c r="MV7" s="19">
        <v>354.94299999999998</v>
      </c>
      <c r="MW7" s="19">
        <v>357.202</v>
      </c>
      <c r="MX7" s="19">
        <v>348.41399999999999</v>
      </c>
      <c r="MY7" s="19">
        <v>334.339</v>
      </c>
      <c r="MZ7" s="19">
        <v>334.29399999999998</v>
      </c>
      <c r="NA7" s="19">
        <v>342.46300000000002</v>
      </c>
      <c r="NB7" s="19">
        <v>341.29199999999997</v>
      </c>
      <c r="NC7" s="19">
        <v>343.221</v>
      </c>
      <c r="ND7" s="19">
        <v>349.35599999999999</v>
      </c>
      <c r="NE7" s="19">
        <v>348.50200000000001</v>
      </c>
      <c r="NF7" s="19">
        <v>340.73099999999999</v>
      </c>
      <c r="NG7" s="19">
        <v>337.80900000000003</v>
      </c>
      <c r="NH7" s="19">
        <v>338.67500000000001</v>
      </c>
      <c r="NI7" s="19">
        <v>336.23399999999998</v>
      </c>
      <c r="NJ7" s="19">
        <v>333.91300000000001</v>
      </c>
      <c r="NK7" s="19">
        <v>325.94499999999999</v>
      </c>
      <c r="NL7" s="19">
        <v>334.61700000000002</v>
      </c>
      <c r="NM7" s="19">
        <v>350.94</v>
      </c>
      <c r="NN7" s="19">
        <v>357.41199999999998</v>
      </c>
      <c r="NO7" s="19">
        <v>371.34399999999999</v>
      </c>
      <c r="NP7" s="19">
        <v>371.62700000000001</v>
      </c>
      <c r="NQ7" s="19">
        <v>368.76900000000001</v>
      </c>
      <c r="NR7" s="19">
        <v>378.45</v>
      </c>
      <c r="NS7" s="19">
        <v>375.88499999999999</v>
      </c>
      <c r="NT7" s="19">
        <v>403.48</v>
      </c>
      <c r="NU7" s="19">
        <v>419.80900000000003</v>
      </c>
      <c r="NV7" s="19">
        <v>434.08300000000003</v>
      </c>
      <c r="NW7" s="19">
        <v>439.37700000000001</v>
      </c>
      <c r="NX7" s="19">
        <v>419.29199999999997</v>
      </c>
      <c r="NY7" s="19">
        <v>407.02600000000001</v>
      </c>
      <c r="NZ7" s="19">
        <v>407.47800000000001</v>
      </c>
      <c r="OA7" s="19">
        <v>406.83699999999999</v>
      </c>
      <c r="OB7" s="19">
        <v>403.94600000000003</v>
      </c>
      <c r="OC7" s="19">
        <v>405.12700000000001</v>
      </c>
      <c r="OD7" s="19">
        <v>402.59699999999998</v>
      </c>
      <c r="OE7" s="19">
        <v>398.762</v>
      </c>
      <c r="OF7" s="19">
        <v>396.56099999999998</v>
      </c>
      <c r="OG7" s="19">
        <v>393.14699999999999</v>
      </c>
      <c r="OH7" s="19">
        <v>391.63799999999998</v>
      </c>
      <c r="OI7" s="19">
        <v>393.49400000000003</v>
      </c>
      <c r="OJ7" s="19">
        <v>410.55200000000002</v>
      </c>
      <c r="OK7" s="19">
        <v>427.04199999999997</v>
      </c>
      <c r="OL7" s="19">
        <v>431.96100000000001</v>
      </c>
      <c r="OM7" s="19">
        <v>429.98899999999998</v>
      </c>
      <c r="ON7" s="19">
        <v>431.58199999999999</v>
      </c>
      <c r="OO7" s="19">
        <v>414.178</v>
      </c>
      <c r="OP7" s="19">
        <v>401.72800000000001</v>
      </c>
      <c r="OQ7" s="19">
        <v>392.19299999999998</v>
      </c>
      <c r="OR7" s="19">
        <v>392.12400000000002</v>
      </c>
      <c r="OS7" s="19">
        <v>382.68400000000003</v>
      </c>
      <c r="OT7" s="19">
        <v>370.72199999999998</v>
      </c>
      <c r="OU7" s="19">
        <v>365.93099999999998</v>
      </c>
      <c r="OV7" s="19">
        <v>362.59500000000003</v>
      </c>
      <c r="OW7" s="19">
        <v>365.80500000000001</v>
      </c>
      <c r="OX7" s="19">
        <v>366.21300000000002</v>
      </c>
      <c r="OY7" s="19">
        <v>366.24</v>
      </c>
      <c r="OZ7" s="19">
        <v>387.596</v>
      </c>
      <c r="PA7" s="19">
        <v>371.60399999999998</v>
      </c>
      <c r="PB7" s="19">
        <v>364.69499999999999</v>
      </c>
      <c r="PC7" s="19">
        <v>350.09100000000001</v>
      </c>
      <c r="PD7" s="19">
        <v>326.41800000000001</v>
      </c>
      <c r="PE7" s="19">
        <v>308.12</v>
      </c>
      <c r="PF7" s="19">
        <v>303.83300000000003</v>
      </c>
      <c r="PG7" s="19">
        <v>300.971</v>
      </c>
      <c r="PH7" s="19">
        <v>296.70699999999999</v>
      </c>
      <c r="PI7" s="19">
        <v>297.37200000000001</v>
      </c>
      <c r="PJ7" s="19">
        <v>299.34300000000002</v>
      </c>
      <c r="PK7" s="19">
        <v>299.22199999999998</v>
      </c>
      <c r="PL7" s="19">
        <v>299.60300000000001</v>
      </c>
      <c r="PM7" s="19">
        <v>302.78899999999999</v>
      </c>
      <c r="PN7" s="19">
        <v>311.70499999999998</v>
      </c>
      <c r="PO7" s="19">
        <v>315.09399999999999</v>
      </c>
      <c r="PP7" s="19">
        <v>318.60599999999999</v>
      </c>
      <c r="PQ7" s="19">
        <v>318.661</v>
      </c>
      <c r="PR7" s="19">
        <v>312.67</v>
      </c>
      <c r="PS7" s="19">
        <v>309.54399999999998</v>
      </c>
      <c r="PT7" s="19">
        <v>303.084</v>
      </c>
      <c r="PU7" s="19">
        <v>278.41899999999998</v>
      </c>
      <c r="PV7" s="19">
        <v>277.63299999999998</v>
      </c>
      <c r="PW7" s="19">
        <v>276.31799999999998</v>
      </c>
      <c r="PX7" s="19">
        <v>274.05399999999997</v>
      </c>
      <c r="PY7" s="19">
        <v>275.78399999999999</v>
      </c>
      <c r="PZ7" s="19">
        <v>274.50700000000001</v>
      </c>
      <c r="QA7" s="19">
        <v>274.27800000000002</v>
      </c>
      <c r="QB7" s="19">
        <v>277.339</v>
      </c>
      <c r="QC7" s="19">
        <v>279.125</v>
      </c>
      <c r="QD7" s="19">
        <v>277.77999999999997</v>
      </c>
      <c r="QE7" s="19">
        <v>277.61700000000002</v>
      </c>
      <c r="QF7" s="19">
        <v>272.70299999999997</v>
      </c>
      <c r="QG7" s="19">
        <v>273.142</v>
      </c>
      <c r="QH7" s="19">
        <v>276.363</v>
      </c>
      <c r="QI7" s="19">
        <v>280.26499999999999</v>
      </c>
      <c r="QJ7" s="19">
        <v>278.137</v>
      </c>
      <c r="QK7" s="19">
        <v>279.03100000000001</v>
      </c>
      <c r="QL7" s="19">
        <v>275.18299999999999</v>
      </c>
      <c r="QM7" s="19">
        <v>276.536</v>
      </c>
      <c r="QN7" s="19">
        <v>277.87599999999998</v>
      </c>
      <c r="QO7" s="19">
        <v>278.38200000000001</v>
      </c>
      <c r="QP7" s="19">
        <v>280.57499999999999</v>
      </c>
      <c r="QQ7" s="19">
        <v>279.96100000000001</v>
      </c>
      <c r="QR7" s="19">
        <v>281.858</v>
      </c>
      <c r="QS7" s="19">
        <v>284.42700000000002</v>
      </c>
      <c r="QT7" s="19">
        <v>289.59300000000002</v>
      </c>
      <c r="QU7" s="19">
        <v>291.31900000000002</v>
      </c>
      <c r="QV7" s="19">
        <v>294.33699999999999</v>
      </c>
      <c r="QW7" s="19">
        <v>296.39499999999998</v>
      </c>
      <c r="QX7" s="19">
        <v>295.173</v>
      </c>
      <c r="QY7" s="19">
        <v>297.334</v>
      </c>
      <c r="QZ7" s="19">
        <v>302.46199999999999</v>
      </c>
      <c r="RA7" s="19">
        <v>306.16899999999998</v>
      </c>
      <c r="RB7" s="19">
        <v>305.21699999999998</v>
      </c>
      <c r="RC7" s="19">
        <v>299.464</v>
      </c>
      <c r="RD7" s="19">
        <v>298.97300000000001</v>
      </c>
      <c r="RE7" s="19">
        <v>298.79599999999999</v>
      </c>
      <c r="RF7" s="19">
        <v>295.25200000000001</v>
      </c>
      <c r="RG7" s="19">
        <v>292.41899999999998</v>
      </c>
      <c r="RH7" s="19">
        <v>294.01900000000001</v>
      </c>
      <c r="RI7" s="19">
        <v>294.28800000000001</v>
      </c>
      <c r="RJ7" s="19">
        <v>295.78800000000001</v>
      </c>
      <c r="RK7" s="19">
        <v>296.71800000000002</v>
      </c>
      <c r="RL7" s="19">
        <v>291.25799999999998</v>
      </c>
      <c r="RM7" s="19">
        <v>287.50799999999998</v>
      </c>
      <c r="RN7" s="19">
        <v>316.25400000000002</v>
      </c>
      <c r="RO7" s="19">
        <v>318.93299999999999</v>
      </c>
      <c r="RP7" s="19">
        <v>315.08699999999999</v>
      </c>
      <c r="RQ7" s="19">
        <v>304.61</v>
      </c>
      <c r="RR7" s="19">
        <v>302.97199999999998</v>
      </c>
      <c r="RS7" s="19">
        <v>295.14400000000001</v>
      </c>
      <c r="RT7" s="19">
        <v>244.80500000000001</v>
      </c>
      <c r="RU7" s="19">
        <v>236.14699999999999</v>
      </c>
      <c r="RV7" s="19">
        <v>231.447</v>
      </c>
      <c r="RW7" s="19">
        <v>230.274</v>
      </c>
      <c r="RX7" s="19">
        <v>231.76900000000001</v>
      </c>
      <c r="RY7" s="19">
        <v>228.81200000000001</v>
      </c>
      <c r="RZ7" s="19">
        <v>225.11799999999999</v>
      </c>
      <c r="SA7" s="19">
        <v>217.828</v>
      </c>
      <c r="SB7" s="19">
        <v>217.45599999999999</v>
      </c>
      <c r="SC7" s="19">
        <v>216.833</v>
      </c>
      <c r="SD7" s="19">
        <v>215.31200000000001</v>
      </c>
      <c r="SE7" s="19">
        <v>213.53399999999999</v>
      </c>
      <c r="SF7" s="19">
        <v>215.404</v>
      </c>
      <c r="SG7" s="19">
        <v>215.81899999999999</v>
      </c>
      <c r="SH7" s="19">
        <v>215.78899999999999</v>
      </c>
      <c r="SI7" s="19">
        <v>217.208</v>
      </c>
      <c r="SJ7" s="19">
        <v>218.82</v>
      </c>
      <c r="SK7" s="19">
        <v>218.61099999999999</v>
      </c>
      <c r="SL7" s="19">
        <v>218.14</v>
      </c>
      <c r="SM7" s="19">
        <v>217.172</v>
      </c>
      <c r="SN7" s="19">
        <v>219.79499999999999</v>
      </c>
      <c r="SO7" s="19">
        <v>220.036</v>
      </c>
      <c r="SP7" s="19">
        <v>219.977</v>
      </c>
      <c r="SQ7" s="19">
        <v>214.16</v>
      </c>
      <c r="SR7" s="19">
        <v>223.571</v>
      </c>
      <c r="SS7" s="19">
        <v>232.864</v>
      </c>
      <c r="ST7" s="19">
        <v>237.774</v>
      </c>
      <c r="SU7" s="19">
        <v>246.261</v>
      </c>
      <c r="SV7" s="2">
        <v>249.34200000000001</v>
      </c>
    </row>
    <row r="8" spans="2:516" s="2" customFormat="1" x14ac:dyDescent="0.25">
      <c r="B8" s="15" t="s">
        <v>791</v>
      </c>
      <c r="C8" s="2">
        <f ca="1">_xlfn.XMATCH(B8,tkrBbg!G:G)</f>
        <v>8</v>
      </c>
      <c r="D8" s="2" t="str" cm="1">
        <f t="array" aca="1" ref="D8" ca="1">INDEX(tkrBbg!E:E,C8)</f>
        <v>ZQ512606 Corp</v>
      </c>
      <c r="E8" s="18" cm="1">
        <f t="array" aca="1" ref="E8" ca="1">_xll.BDP(D8,E$5)*1</f>
        <v>45700</v>
      </c>
      <c r="F8" s="19">
        <f ca="1">_xll.BDH(D8,$B$3,"-2AY",,"Dates=H","Fill=C","Sort=R","Dir=H","cols=163;rows=1")</f>
        <v>323.40100000000001</v>
      </c>
      <c r="G8" s="19">
        <v>327.53199999999998</v>
      </c>
      <c r="H8" s="19">
        <v>332.53300000000002</v>
      </c>
      <c r="I8" s="19">
        <v>330.68599999999998</v>
      </c>
      <c r="J8" s="19">
        <v>323.41399999999999</v>
      </c>
      <c r="K8" s="19">
        <v>321.233</v>
      </c>
      <c r="L8" s="19">
        <v>315.185</v>
      </c>
      <c r="M8" s="19">
        <v>314.01900000000001</v>
      </c>
      <c r="N8" s="19">
        <v>331.88900000000001</v>
      </c>
      <c r="O8" s="19">
        <v>325.54599999999999</v>
      </c>
      <c r="P8" s="19">
        <v>323.83999999999997</v>
      </c>
      <c r="Q8" s="19">
        <v>312.48500000000001</v>
      </c>
      <c r="R8" s="19">
        <v>304.77300000000002</v>
      </c>
      <c r="S8" s="19">
        <v>331.23599999999999</v>
      </c>
      <c r="T8" s="19">
        <v>325.38099999999997</v>
      </c>
      <c r="U8" s="19">
        <v>327.089</v>
      </c>
      <c r="V8" s="19">
        <v>298.62599999999998</v>
      </c>
      <c r="W8" s="19">
        <v>267.45800000000003</v>
      </c>
      <c r="X8" s="19">
        <v>250.42699999999999</v>
      </c>
      <c r="Y8" s="19">
        <v>256.30599999999998</v>
      </c>
      <c r="Z8" s="19">
        <v>286.86099999999999</v>
      </c>
      <c r="AA8" s="19">
        <v>294.762</v>
      </c>
      <c r="AB8" s="19">
        <v>313.86200000000002</v>
      </c>
      <c r="AC8" s="19">
        <v>312.66800000000001</v>
      </c>
      <c r="AD8" s="19">
        <v>312.13099999999997</v>
      </c>
      <c r="AE8" s="19">
        <v>300.63299999999998</v>
      </c>
      <c r="AF8" s="19">
        <v>301.54000000000002</v>
      </c>
      <c r="AG8" s="19">
        <v>325.495</v>
      </c>
      <c r="AH8" s="19">
        <v>362.613</v>
      </c>
      <c r="AI8" s="19">
        <v>367.07299999999998</v>
      </c>
      <c r="AJ8" s="19">
        <v>368.262</v>
      </c>
      <c r="AK8" s="19">
        <v>376.07499999999999</v>
      </c>
      <c r="AL8" s="19">
        <v>393.78300000000002</v>
      </c>
      <c r="AM8" s="19">
        <v>412.233</v>
      </c>
      <c r="AN8" s="19">
        <v>423.22300000000001</v>
      </c>
      <c r="AO8" s="19">
        <v>421.23700000000002</v>
      </c>
      <c r="AP8" s="19">
        <v>408.98</v>
      </c>
      <c r="AQ8" s="19">
        <v>403.76400000000001</v>
      </c>
      <c r="AR8" s="19">
        <v>400.601</v>
      </c>
      <c r="AS8" s="19">
        <v>400.07600000000002</v>
      </c>
      <c r="AT8" s="19">
        <v>403.59</v>
      </c>
      <c r="AU8" s="19">
        <v>403.69099999999997</v>
      </c>
      <c r="AV8" s="19">
        <v>405.98899999999998</v>
      </c>
      <c r="AW8" s="19">
        <v>405.72899999999998</v>
      </c>
      <c r="AX8" s="19">
        <v>375.61399999999998</v>
      </c>
      <c r="AY8" s="19">
        <v>365.61399999999998</v>
      </c>
      <c r="AZ8" s="19">
        <v>358.625</v>
      </c>
      <c r="BA8" s="19">
        <v>354.45499999999998</v>
      </c>
      <c r="BB8" s="19">
        <v>369.05799999999999</v>
      </c>
      <c r="BC8" s="19">
        <v>372.55200000000002</v>
      </c>
      <c r="BD8" s="19">
        <v>382.37200000000001</v>
      </c>
      <c r="BE8" s="19">
        <v>384.10899999999998</v>
      </c>
      <c r="BF8" s="19">
        <v>376.98399999999998</v>
      </c>
      <c r="BG8" s="19">
        <v>375.74599999999998</v>
      </c>
      <c r="BH8" s="19">
        <v>375.75599999999997</v>
      </c>
      <c r="BI8" s="19">
        <v>370.75400000000002</v>
      </c>
      <c r="BJ8" s="19">
        <v>374.15</v>
      </c>
      <c r="BK8" s="19">
        <v>430.69799999999998</v>
      </c>
      <c r="BL8" s="19">
        <v>458.72199999999998</v>
      </c>
      <c r="BM8" s="19">
        <v>479.464</v>
      </c>
      <c r="BN8" s="19">
        <v>506.13499999999999</v>
      </c>
      <c r="BO8" s="19">
        <v>519.42100000000005</v>
      </c>
      <c r="BP8" s="19">
        <v>515.24199999999996</v>
      </c>
      <c r="BQ8" s="19">
        <v>523.46</v>
      </c>
      <c r="BR8" s="19">
        <v>528.34500000000003</v>
      </c>
      <c r="BS8" s="19">
        <v>539.60900000000004</v>
      </c>
      <c r="BT8" s="19">
        <v>539.96900000000005</v>
      </c>
      <c r="BU8" s="19">
        <v>566.779</v>
      </c>
      <c r="BV8" s="19">
        <v>599.08299999999997</v>
      </c>
      <c r="BW8" s="19">
        <v>660.83500000000004</v>
      </c>
      <c r="BX8" s="19">
        <v>673.01700000000005</v>
      </c>
      <c r="BY8" s="19">
        <v>656.18700000000001</v>
      </c>
      <c r="BZ8" s="19">
        <v>679.50800000000004</v>
      </c>
      <c r="CA8" s="19">
        <v>649.50800000000004</v>
      </c>
      <c r="CB8" s="19">
        <v>511.47399999999999</v>
      </c>
      <c r="CC8" s="19">
        <v>451.161</v>
      </c>
      <c r="CD8" s="19">
        <v>392.12400000000002</v>
      </c>
      <c r="CE8" s="19">
        <v>387.61399999999998</v>
      </c>
      <c r="CF8" s="19">
        <v>336.34500000000003</v>
      </c>
      <c r="CG8" s="19">
        <v>327.12900000000002</v>
      </c>
      <c r="CH8" s="19">
        <v>341.09699999999998</v>
      </c>
      <c r="CI8" s="19">
        <v>280.529</v>
      </c>
      <c r="CJ8" s="19">
        <v>256.08499999999998</v>
      </c>
      <c r="CK8" s="19">
        <v>245.97800000000001</v>
      </c>
      <c r="CL8" s="19">
        <v>252.06800000000001</v>
      </c>
      <c r="CM8" s="19">
        <v>268.82</v>
      </c>
      <c r="CN8" s="19">
        <v>267.64400000000001</v>
      </c>
      <c r="CO8" s="19">
        <v>249.51599999999999</v>
      </c>
      <c r="CP8" s="19">
        <v>225.923</v>
      </c>
      <c r="CQ8" s="19">
        <v>220.822</v>
      </c>
      <c r="CR8" s="19">
        <v>212.523</v>
      </c>
      <c r="CS8" s="19">
        <v>197.88300000000001</v>
      </c>
      <c r="CT8" s="19">
        <v>199.81899999999999</v>
      </c>
      <c r="CU8" s="19">
        <v>200.989</v>
      </c>
      <c r="CV8" s="19">
        <v>201.75299999999999</v>
      </c>
      <c r="CW8" s="19">
        <v>199.80199999999999</v>
      </c>
      <c r="CX8" s="19">
        <v>198.18700000000001</v>
      </c>
      <c r="CY8" s="19">
        <v>197.64500000000001</v>
      </c>
      <c r="CZ8" s="19">
        <v>196.626</v>
      </c>
      <c r="DA8" s="19">
        <v>197.80500000000001</v>
      </c>
      <c r="DB8" s="19">
        <v>198.898</v>
      </c>
      <c r="DC8" s="19">
        <v>196.035</v>
      </c>
      <c r="DD8" s="19">
        <v>194.41499999999999</v>
      </c>
      <c r="DE8" s="19">
        <v>198.38300000000001</v>
      </c>
      <c r="DF8" s="19">
        <v>205.25700000000001</v>
      </c>
      <c r="DG8" s="19">
        <v>212.52699999999999</v>
      </c>
      <c r="DH8" s="19">
        <v>213.05099999999999</v>
      </c>
      <c r="DI8" s="19">
        <v>210.048</v>
      </c>
      <c r="DJ8" s="19">
        <v>205.858</v>
      </c>
      <c r="DK8" s="19">
        <v>206.24799999999999</v>
      </c>
      <c r="DL8" s="19">
        <v>210.357</v>
      </c>
      <c r="DM8" s="19">
        <v>199.40600000000001</v>
      </c>
      <c r="DN8" s="19">
        <v>202.12299999999999</v>
      </c>
      <c r="DO8" s="19">
        <v>195.59399999999999</v>
      </c>
      <c r="DP8" s="19">
        <v>193.54300000000001</v>
      </c>
      <c r="DQ8" s="19">
        <v>191.18899999999999</v>
      </c>
      <c r="DR8" s="19">
        <v>194.65</v>
      </c>
      <c r="DS8" s="19">
        <v>205.39</v>
      </c>
      <c r="DT8" s="19">
        <v>211.792</v>
      </c>
      <c r="DU8" s="19">
        <v>211.69399999999999</v>
      </c>
      <c r="DV8" s="19">
        <v>213.68600000000001</v>
      </c>
      <c r="DW8" s="19">
        <v>218.346</v>
      </c>
      <c r="DX8" s="19">
        <v>220.99100000000001</v>
      </c>
      <c r="DY8" s="19">
        <v>227.13900000000001</v>
      </c>
      <c r="DZ8" s="19">
        <v>226.38900000000001</v>
      </c>
      <c r="EA8" s="19">
        <v>223.898</v>
      </c>
      <c r="EB8" s="19">
        <v>221.55799999999999</v>
      </c>
      <c r="EC8" s="19">
        <v>216.053</v>
      </c>
      <c r="ED8" s="19">
        <v>213.66399999999999</v>
      </c>
      <c r="EE8" s="19">
        <v>214.00800000000001</v>
      </c>
      <c r="EF8" s="19">
        <v>217.90799999999999</v>
      </c>
      <c r="EG8" s="19">
        <v>220.571</v>
      </c>
      <c r="EH8" s="19">
        <v>218.785</v>
      </c>
      <c r="EI8" s="19">
        <v>220.952</v>
      </c>
      <c r="EJ8" s="19">
        <v>221.13399999999999</v>
      </c>
      <c r="EK8" s="19">
        <v>222.23099999999999</v>
      </c>
      <c r="EL8" s="19">
        <v>226.38399999999999</v>
      </c>
      <c r="EM8" s="19">
        <v>226.49799999999999</v>
      </c>
      <c r="EN8" s="19">
        <v>227.80199999999999</v>
      </c>
      <c r="EO8" s="19">
        <v>232.46299999999999</v>
      </c>
      <c r="EP8" s="19">
        <v>234.06</v>
      </c>
      <c r="EQ8" s="19">
        <v>231.982</v>
      </c>
      <c r="ER8" s="19">
        <v>232.64699999999999</v>
      </c>
      <c r="ES8" s="19">
        <v>234.80600000000001</v>
      </c>
      <c r="ET8" s="19">
        <v>238.96299999999999</v>
      </c>
      <c r="EU8" s="19">
        <v>243.071</v>
      </c>
      <c r="EV8" s="19">
        <v>247.48699999999999</v>
      </c>
      <c r="EW8" s="19">
        <v>240.80199999999999</v>
      </c>
      <c r="EX8" s="19">
        <v>245.41900000000001</v>
      </c>
      <c r="EY8" s="19">
        <v>247.524</v>
      </c>
      <c r="EZ8" s="19">
        <v>247.398</v>
      </c>
      <c r="FA8" s="19">
        <v>244.71100000000001</v>
      </c>
      <c r="FB8" s="19">
        <v>248.82400000000001</v>
      </c>
      <c r="FC8" s="19">
        <v>255.94900000000001</v>
      </c>
      <c r="FD8" s="19">
        <v>257.923</v>
      </c>
      <c r="FE8" s="19">
        <v>260.94900000000001</v>
      </c>
      <c r="FF8" s="19">
        <v>257.43599999999998</v>
      </c>
      <c r="FG8" s="19">
        <v>256.66699999999997</v>
      </c>
      <c r="FH8" s="19">
        <v>257.05200000000002</v>
      </c>
      <c r="FI8" s="19">
        <v>257.42899999999997</v>
      </c>
      <c r="FJ8" s="19">
        <v>254.69300000000001</v>
      </c>
      <c r="FK8" s="19">
        <v>249.887</v>
      </c>
      <c r="FL8" s="19">
        <v>253.011</v>
      </c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</row>
    <row r="9" spans="2:516" s="2" customFormat="1" x14ac:dyDescent="0.25">
      <c r="B9" s="15" t="s">
        <v>467</v>
      </c>
      <c r="C9" s="2">
        <f ca="1">_xlfn.XMATCH(B9,tkrBbg!G:G)</f>
        <v>9</v>
      </c>
      <c r="D9" s="2" t="str" cm="1">
        <f t="array" aca="1" ref="D9" ca="1">INDEX(tkrBbg!E:E,C9)</f>
        <v>ZQ513315 Corp</v>
      </c>
      <c r="E9" s="18" cm="1">
        <f t="array" aca="1" ref="E9" ca="1">_xll.BDP(D9,E$5)*1</f>
        <v>46611</v>
      </c>
      <c r="F9" s="19">
        <f ca="1">_xll.BDH(D9,$B$3,"-2AY",,"Dates=H","Fill=C","Sort=R","Dir=H","cols=163;rows=1")</f>
        <v>341.68400000000003</v>
      </c>
      <c r="G9" s="19">
        <v>344.84699999999998</v>
      </c>
      <c r="H9" s="19">
        <v>348.892</v>
      </c>
      <c r="I9" s="19">
        <v>348.19200000000001</v>
      </c>
      <c r="J9" s="19">
        <v>345.27199999999999</v>
      </c>
      <c r="K9" s="19">
        <v>342.22300000000001</v>
      </c>
      <c r="L9" s="19">
        <v>339.17399999999998</v>
      </c>
      <c r="M9" s="19">
        <v>337.78899999999999</v>
      </c>
      <c r="N9" s="19">
        <v>350.863</v>
      </c>
      <c r="O9" s="19">
        <v>344.55900000000003</v>
      </c>
      <c r="P9" s="19">
        <v>342.34800000000001</v>
      </c>
      <c r="Q9" s="19">
        <v>334.57799999999997</v>
      </c>
      <c r="R9" s="19">
        <v>328.14800000000002</v>
      </c>
      <c r="S9" s="19">
        <v>345.70400000000001</v>
      </c>
      <c r="T9" s="19">
        <v>339.22899999999998</v>
      </c>
      <c r="U9" s="19">
        <v>337.30700000000002</v>
      </c>
      <c r="V9" s="19">
        <v>314.37900000000002</v>
      </c>
      <c r="W9" s="19">
        <v>293.06</v>
      </c>
      <c r="X9" s="19">
        <v>284.08999999999997</v>
      </c>
      <c r="Y9" s="19">
        <v>289.18</v>
      </c>
      <c r="Z9" s="19">
        <v>314.39600000000002</v>
      </c>
      <c r="AA9" s="19">
        <v>321.83100000000002</v>
      </c>
      <c r="AB9" s="19">
        <v>336.97</v>
      </c>
      <c r="AC9" s="19">
        <v>338.01900000000001</v>
      </c>
      <c r="AD9" s="19">
        <v>338.517</v>
      </c>
      <c r="AE9" s="19">
        <v>330.60700000000003</v>
      </c>
      <c r="AF9" s="19">
        <v>330.70499999999998</v>
      </c>
      <c r="AG9" s="19">
        <v>350.83499999999998</v>
      </c>
      <c r="AH9" s="19">
        <v>382.68</v>
      </c>
      <c r="AI9" s="19">
        <v>382.92099999999999</v>
      </c>
      <c r="AJ9" s="19">
        <v>383.29700000000003</v>
      </c>
      <c r="AK9" s="19">
        <v>385.78699999999998</v>
      </c>
      <c r="AL9" s="19">
        <v>394.786</v>
      </c>
      <c r="AM9" s="19">
        <v>407.899</v>
      </c>
      <c r="AN9" s="19">
        <v>412.90699999999998</v>
      </c>
      <c r="AO9" s="19">
        <v>412.64</v>
      </c>
      <c r="AP9" s="19">
        <v>405.351</v>
      </c>
      <c r="AQ9" s="19">
        <v>399.71199999999999</v>
      </c>
      <c r="AR9" s="19">
        <v>397.50599999999997</v>
      </c>
      <c r="AS9" s="19">
        <v>400.82100000000003</v>
      </c>
      <c r="AT9" s="19">
        <v>399.29399999999998</v>
      </c>
      <c r="AU9" s="19">
        <v>397.875</v>
      </c>
      <c r="AV9" s="19">
        <v>399.90300000000002</v>
      </c>
      <c r="AW9" s="19">
        <v>400.38</v>
      </c>
      <c r="AX9" s="19">
        <v>381.24799999999999</v>
      </c>
      <c r="AY9" s="19">
        <v>371.887</v>
      </c>
      <c r="AZ9" s="19">
        <v>367.84199999999998</v>
      </c>
      <c r="BA9" s="19">
        <v>364.46600000000001</v>
      </c>
      <c r="BB9" s="19">
        <v>376.09100000000001</v>
      </c>
      <c r="BC9" s="19">
        <v>377.11900000000003</v>
      </c>
      <c r="BD9" s="19">
        <v>382.83300000000003</v>
      </c>
      <c r="BE9" s="19">
        <v>388.05500000000001</v>
      </c>
      <c r="BF9" s="19">
        <v>377.053</v>
      </c>
      <c r="BG9" s="19">
        <v>375.51</v>
      </c>
      <c r="BH9" s="19">
        <v>376.31599999999997</v>
      </c>
      <c r="BI9" s="19">
        <v>369.11700000000002</v>
      </c>
      <c r="BJ9" s="19">
        <v>365.83300000000003</v>
      </c>
      <c r="BK9" s="19">
        <v>395.43700000000001</v>
      </c>
      <c r="BL9" s="19">
        <v>416.19600000000003</v>
      </c>
      <c r="BM9" s="19">
        <v>422.56700000000001</v>
      </c>
      <c r="BN9" s="19">
        <v>437.97699999999998</v>
      </c>
      <c r="BO9" s="19">
        <v>444.17700000000002</v>
      </c>
      <c r="BP9" s="19">
        <v>441.93099999999998</v>
      </c>
      <c r="BQ9" s="19">
        <v>444.56799999999998</v>
      </c>
      <c r="BR9" s="19">
        <v>449.589</v>
      </c>
      <c r="BS9" s="19">
        <v>454.839</v>
      </c>
      <c r="BT9" s="19">
        <v>455.35599999999999</v>
      </c>
      <c r="BU9" s="19">
        <v>474.62299999999999</v>
      </c>
      <c r="BV9" s="19">
        <v>495.88400000000001</v>
      </c>
      <c r="BW9" s="19">
        <v>567.31100000000004</v>
      </c>
      <c r="BX9" s="19">
        <v>582.92399999999998</v>
      </c>
      <c r="BY9" s="19">
        <v>562.69299999999998</v>
      </c>
      <c r="BZ9" s="19">
        <v>571.16300000000001</v>
      </c>
      <c r="CA9" s="19">
        <v>566.44799999999998</v>
      </c>
      <c r="CB9" s="19">
        <v>480.47</v>
      </c>
      <c r="CC9" s="19">
        <v>428.42899999999997</v>
      </c>
      <c r="CD9" s="19">
        <v>390.71499999999997</v>
      </c>
      <c r="CE9" s="19">
        <v>392.86599999999999</v>
      </c>
      <c r="CF9" s="19">
        <v>357.99700000000001</v>
      </c>
      <c r="CG9" s="19">
        <v>355.41899999999998</v>
      </c>
      <c r="CH9" s="19">
        <v>365.45600000000002</v>
      </c>
      <c r="CI9" s="19">
        <v>310.21199999999999</v>
      </c>
      <c r="CJ9" s="19">
        <v>286.30500000000001</v>
      </c>
      <c r="CK9" s="19">
        <v>280.41800000000001</v>
      </c>
      <c r="CL9" s="19">
        <v>284.714</v>
      </c>
      <c r="CM9" s="19">
        <v>298.95999999999998</v>
      </c>
      <c r="CN9" s="19">
        <v>299.47399999999999</v>
      </c>
      <c r="CO9" s="19">
        <v>284.63400000000001</v>
      </c>
      <c r="CP9" s="19">
        <v>267.72399999999999</v>
      </c>
      <c r="CQ9" s="19">
        <v>265.72500000000002</v>
      </c>
      <c r="CR9" s="19">
        <v>257.43299999999999</v>
      </c>
      <c r="CS9" s="19">
        <v>244.36600000000001</v>
      </c>
      <c r="CT9" s="19">
        <v>248.161</v>
      </c>
      <c r="CU9" s="19">
        <v>248.86600000000001</v>
      </c>
      <c r="CV9" s="19">
        <v>250.22399999999999</v>
      </c>
      <c r="CW9" s="19">
        <v>249.09100000000001</v>
      </c>
      <c r="CX9" s="19">
        <v>248.01</v>
      </c>
      <c r="CY9" s="19">
        <v>248.053</v>
      </c>
      <c r="CZ9" s="19">
        <v>247.07900000000001</v>
      </c>
      <c r="DA9" s="19">
        <v>248.73699999999999</v>
      </c>
      <c r="DB9" s="19">
        <v>250.399</v>
      </c>
      <c r="DC9" s="19">
        <v>247.221</v>
      </c>
      <c r="DD9" s="19">
        <v>244.94</v>
      </c>
      <c r="DE9" s="19">
        <v>247.565</v>
      </c>
      <c r="DF9" s="19">
        <v>252.41399999999999</v>
      </c>
      <c r="DG9" s="19">
        <v>260.59800000000001</v>
      </c>
      <c r="DH9" s="19">
        <v>260.00099999999998</v>
      </c>
      <c r="DI9" s="19">
        <v>257.50700000000001</v>
      </c>
      <c r="DJ9" s="19">
        <v>253.81800000000001</v>
      </c>
      <c r="DK9" s="19">
        <v>254.85599999999999</v>
      </c>
      <c r="DL9" s="19">
        <v>259.13200000000001</v>
      </c>
      <c r="DM9" s="19">
        <v>246.66</v>
      </c>
      <c r="DN9" s="19">
        <v>249.35400000000001</v>
      </c>
      <c r="DO9" s="19">
        <v>243.726</v>
      </c>
      <c r="DP9" s="19">
        <v>243.31299999999999</v>
      </c>
      <c r="DQ9" s="19">
        <v>241.80199999999999</v>
      </c>
      <c r="DR9" s="19">
        <v>249.66300000000001</v>
      </c>
      <c r="DS9" s="19">
        <v>260.03899999999999</v>
      </c>
      <c r="DT9" s="19">
        <v>267.78199999999998</v>
      </c>
      <c r="DU9" s="19">
        <v>267.15800000000002</v>
      </c>
      <c r="DV9" s="19">
        <v>268.774</v>
      </c>
      <c r="DW9" s="19">
        <v>274.23</v>
      </c>
      <c r="DX9" s="19">
        <v>275.98200000000003</v>
      </c>
      <c r="DY9" s="19">
        <v>281.33499999999998</v>
      </c>
      <c r="DZ9" s="19">
        <v>282.245</v>
      </c>
      <c r="EA9" s="19">
        <v>279.084</v>
      </c>
      <c r="EB9" s="19">
        <v>276.88099999999997</v>
      </c>
      <c r="EC9" s="19">
        <v>271.34100000000001</v>
      </c>
      <c r="ED9" s="19">
        <v>269.54700000000003</v>
      </c>
      <c r="EE9" s="19">
        <v>268.96300000000002</v>
      </c>
      <c r="EF9" s="19">
        <v>274.20999999999998</v>
      </c>
      <c r="EG9" s="19">
        <v>271.73500000000001</v>
      </c>
      <c r="EH9" s="19">
        <v>273.17399999999998</v>
      </c>
      <c r="EI9" s="19">
        <v>275.02699999999999</v>
      </c>
      <c r="EJ9" s="19">
        <v>273.97800000000001</v>
      </c>
      <c r="EK9" s="19">
        <v>275.27100000000002</v>
      </c>
      <c r="EL9" s="19">
        <v>279.81299999999999</v>
      </c>
      <c r="EM9" s="19">
        <v>279.93</v>
      </c>
      <c r="EN9" s="19">
        <v>281.96600000000001</v>
      </c>
      <c r="EO9" s="19">
        <v>283.59100000000001</v>
      </c>
      <c r="EP9" s="19">
        <v>286.96800000000002</v>
      </c>
      <c r="EQ9" s="19">
        <v>283.90199999999999</v>
      </c>
      <c r="ER9" s="19">
        <v>285.27600000000001</v>
      </c>
      <c r="ES9" s="19">
        <v>287.44600000000003</v>
      </c>
      <c r="ET9" s="19">
        <v>292.33199999999999</v>
      </c>
      <c r="EU9" s="19">
        <v>295.166</v>
      </c>
      <c r="EV9" s="19">
        <v>298.70400000000001</v>
      </c>
      <c r="EW9" s="19">
        <v>291.38799999999998</v>
      </c>
      <c r="EX9" s="19">
        <v>296.02499999999998</v>
      </c>
      <c r="EY9" s="19">
        <v>296.47199999999998</v>
      </c>
      <c r="EZ9" s="19">
        <v>295.91000000000003</v>
      </c>
      <c r="FA9" s="19">
        <v>291.59800000000001</v>
      </c>
      <c r="FB9" s="19">
        <v>293.16199999999998</v>
      </c>
      <c r="FC9" s="19">
        <v>302.33600000000001</v>
      </c>
      <c r="FD9" s="19">
        <v>304.541</v>
      </c>
      <c r="FE9" s="19">
        <v>306.851</v>
      </c>
      <c r="FF9" s="19">
        <v>303.51100000000002</v>
      </c>
      <c r="FG9" s="19">
        <v>302.214</v>
      </c>
      <c r="FH9" s="19">
        <v>302.178</v>
      </c>
      <c r="FI9" s="19">
        <v>301.82600000000002</v>
      </c>
      <c r="FJ9" s="19">
        <v>298.35199999999998</v>
      </c>
      <c r="FK9" s="19">
        <v>290.56599999999997</v>
      </c>
      <c r="FL9" s="19">
        <v>293.09100000000001</v>
      </c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</row>
    <row r="10" spans="2:516" s="2" customFormat="1" x14ac:dyDescent="0.25"/>
    <row r="11" spans="2:516" s="2" customFormat="1" x14ac:dyDescent="0.25">
      <c r="B11" s="2" t="s">
        <v>1087</v>
      </c>
    </row>
    <row r="12" spans="2:516" s="2" customFormat="1" x14ac:dyDescent="0.25">
      <c r="B12" s="15" t="s">
        <v>789</v>
      </c>
      <c r="C12" s="2">
        <f>_xlfn.XMATCH(B12,$B$6:$B$10)</f>
        <v>1</v>
      </c>
      <c r="F12" s="19" cm="1">
        <f t="array" aca="1" ref="F12" ca="1">INDEX(F$6:F$10,$C12)-INDEX(F$6:F$10,$C13)</f>
        <v>-13.914999999999964</v>
      </c>
      <c r="G12" s="19" cm="1">
        <f t="array" ref="G12">INDEX(G$6:G$10,$C12)-INDEX(G$6:G$10,$C13)</f>
        <v>-9.2270000000000323</v>
      </c>
      <c r="H12" s="19" cm="1">
        <f t="array" ref="H12">INDEX(H$6:H$10,$C12)-INDEX(H$6:H$10,$C13)</f>
        <v>-7.4019999999999868</v>
      </c>
      <c r="I12" s="19" cm="1">
        <f t="array" ref="I12">INDEX(I$6:I$10,$C12)-INDEX(I$6:I$10,$C13)</f>
        <v>-7.7749999999999773</v>
      </c>
      <c r="J12" s="19" cm="1">
        <f t="array" ref="J12">INDEX(J$6:J$10,$C12)-INDEX(J$6:J$10,$C13)</f>
        <v>-3.6159999999999854</v>
      </c>
      <c r="K12" s="19" cm="1">
        <f t="array" ref="K12">INDEX(K$6:K$10,$C12)-INDEX(K$6:K$10,$C13)</f>
        <v>-5.0699999999999932</v>
      </c>
      <c r="L12" s="19" cm="1">
        <f t="array" ref="L12">INDEX(L$6:L$10,$C12)-INDEX(L$6:L$10,$C13)</f>
        <v>-0.40300000000002001</v>
      </c>
      <c r="M12" s="19" cm="1">
        <f t="array" ref="M12">INDEX(M$6:M$10,$C12)-INDEX(M$6:M$10,$C13)</f>
        <v>-1.2590000000000146</v>
      </c>
      <c r="N12" s="19" cm="1">
        <f t="array" ref="N12">INDEX(N$6:N$10,$C12)-INDEX(N$6:N$10,$C13)</f>
        <v>3.6490000000000009</v>
      </c>
      <c r="O12" s="19" cm="1">
        <f t="array" ref="O12">INDEX(O$6:O$10,$C12)-INDEX(O$6:O$10,$C13)</f>
        <v>3.0330000000000155</v>
      </c>
      <c r="P12" s="19" cm="1">
        <f t="array" ref="P12">INDEX(P$6:P$10,$C12)-INDEX(P$6:P$10,$C13)</f>
        <v>-0.17000000000001592</v>
      </c>
      <c r="Q12" s="19" cm="1">
        <f t="array" ref="Q12">INDEX(Q$6:Q$10,$C12)-INDEX(Q$6:Q$10,$C13)</f>
        <v>-4.1519999999999868</v>
      </c>
      <c r="R12" s="19" cm="1">
        <f t="array" ref="R12">INDEX(R$6:R$10,$C12)-INDEX(R$6:R$10,$C13)</f>
        <v>-6.4670000000000414</v>
      </c>
      <c r="S12" s="19" cm="1">
        <f t="array" ref="S12">INDEX(S$6:S$10,$C12)-INDEX(S$6:S$10,$C13)</f>
        <v>23.346000000000004</v>
      </c>
      <c r="T12" s="19" cm="1">
        <f t="array" ref="T12">INDEX(T$6:T$10,$C12)-INDEX(T$6:T$10,$C13)</f>
        <v>25.036000000000001</v>
      </c>
      <c r="U12" s="19" cm="1">
        <f t="array" ref="U12">INDEX(U$6:U$10,$C12)-INDEX(U$6:U$10,$C13)</f>
        <v>26.192000000000007</v>
      </c>
      <c r="V12" s="19" cm="1">
        <f t="array" ref="V12">INDEX(V$6:V$10,$C12)-INDEX(V$6:V$10,$C13)</f>
        <v>8.561999999999955</v>
      </c>
      <c r="W12" s="19" cm="1">
        <f t="array" ref="W12">INDEX(W$6:W$10,$C12)-INDEX(W$6:W$10,$C13)</f>
        <v>-8.0490000000000066</v>
      </c>
      <c r="X12" s="19" cm="1">
        <f t="array" ref="X12">INDEX(X$6:X$10,$C12)-INDEX(X$6:X$10,$C13)</f>
        <v>-16.02600000000001</v>
      </c>
      <c r="Y12" s="19" cm="1">
        <f t="array" ref="Y12">INDEX(Y$6:Y$10,$C12)-INDEX(Y$6:Y$10,$C13)</f>
        <v>-15.012999999999977</v>
      </c>
      <c r="Z12" s="19" cm="1">
        <f t="array" ref="Z12">INDEX(Z$6:Z$10,$C12)-INDEX(Z$6:Z$10,$C13)</f>
        <v>-16.410000000000025</v>
      </c>
      <c r="AA12" s="19" cm="1">
        <f t="array" ref="AA12">INDEX(AA$6:AA$10,$C12)-INDEX(AA$6:AA$10,$C13)</f>
        <v>-14.985000000000014</v>
      </c>
      <c r="AB12" s="19" cm="1">
        <f t="array" ref="AB12">INDEX(AB$6:AB$10,$C12)-INDEX(AB$6:AB$10,$C13)</f>
        <v>-17.528999999999996</v>
      </c>
      <c r="AC12" s="19" cm="1">
        <f t="array" ref="AC12">INDEX(AC$6:AC$10,$C12)-INDEX(AC$6:AC$10,$C13)</f>
        <v>-18.620000000000005</v>
      </c>
      <c r="AD12" s="19" cm="1">
        <f t="array" ref="AD12">INDEX(AD$6:AD$10,$C12)-INDEX(AD$6:AD$10,$C13)</f>
        <v>-23.796000000000049</v>
      </c>
      <c r="AE12" s="19" cm="1">
        <f t="array" ref="AE12">INDEX(AE$6:AE$10,$C12)-INDEX(AE$6:AE$10,$C13)</f>
        <v>-30.176000000000016</v>
      </c>
      <c r="AF12" s="19" cm="1">
        <f t="array" ref="AF12">INDEX(AF$6:AF$10,$C12)-INDEX(AF$6:AF$10,$C13)</f>
        <v>-36.847000000000008</v>
      </c>
      <c r="AG12" s="19" cm="1">
        <f t="array" ref="AG12">INDEX(AG$6:AG$10,$C12)-INDEX(AG$6:AG$10,$C13)</f>
        <v>-37.93799999999996</v>
      </c>
      <c r="AH12" s="19" cm="1">
        <f t="array" ref="AH12">INDEX(AH$6:AH$10,$C12)-INDEX(AH$6:AH$10,$C13)</f>
        <v>-31.807000000000016</v>
      </c>
      <c r="AI12" s="19" cm="1">
        <f t="array" ref="AI12">INDEX(AI$6:AI$10,$C12)-INDEX(AI$6:AI$10,$C13)</f>
        <v>-37.557999999999993</v>
      </c>
      <c r="AJ12" s="19" cm="1">
        <f t="array" ref="AJ12">INDEX(AJ$6:AJ$10,$C12)-INDEX(AJ$6:AJ$10,$C13)</f>
        <v>-36.911000000000001</v>
      </c>
      <c r="AK12" s="19" cm="1">
        <f t="array" ref="AK12">INDEX(AK$6:AK$10,$C12)-INDEX(AK$6:AK$10,$C13)</f>
        <v>-32.191000000000031</v>
      </c>
      <c r="AL12" s="19" cm="1">
        <f t="array" ref="AL12">INDEX(AL$6:AL$10,$C12)-INDEX(AL$6:AL$10,$C13)</f>
        <v>-28.168999999999983</v>
      </c>
      <c r="AM12" s="19" cm="1">
        <f t="array" ref="AM12">INDEX(AM$6:AM$10,$C12)-INDEX(AM$6:AM$10,$C13)</f>
        <v>-20.403999999999996</v>
      </c>
      <c r="AN12" s="19" cm="1">
        <f t="array" ref="AN12">INDEX(AN$6:AN$10,$C12)-INDEX(AN$6:AN$10,$C13)</f>
        <v>-25.134000000000015</v>
      </c>
      <c r="AO12" s="19" cm="1">
        <f t="array" ref="AO12">INDEX(AO$6:AO$10,$C12)-INDEX(AO$6:AO$10,$C13)</f>
        <v>-28.278999999999996</v>
      </c>
      <c r="AP12" s="19" cm="1">
        <f t="array" ref="AP12">INDEX(AP$6:AP$10,$C12)-INDEX(AP$6:AP$10,$C13)</f>
        <v>-33.486999999999966</v>
      </c>
      <c r="AQ12" s="19" cm="1">
        <f t="array" ref="AQ12">INDEX(AQ$6:AQ$10,$C12)-INDEX(AQ$6:AQ$10,$C13)</f>
        <v>-38.270000000000039</v>
      </c>
      <c r="AR12" s="19" cm="1">
        <f t="array" ref="AR12">INDEX(AR$6:AR$10,$C12)-INDEX(AR$6:AR$10,$C13)</f>
        <v>-43.416999999999973</v>
      </c>
      <c r="AS12" s="19" cm="1">
        <f t="array" ref="AS12">INDEX(AS$6:AS$10,$C12)-INDEX(AS$6:AS$10,$C13)</f>
        <v>-41.574000000000012</v>
      </c>
      <c r="AT12" s="19" cm="1">
        <f t="array" ref="AT12">INDEX(AT$6:AT$10,$C12)-INDEX(AT$6:AT$10,$C13)</f>
        <v>-45.815999999999974</v>
      </c>
      <c r="AU12" s="19" cm="1">
        <f t="array" ref="AU12">INDEX(AU$6:AU$10,$C12)-INDEX(AU$6:AU$10,$C13)</f>
        <v>-46.173999999999978</v>
      </c>
      <c r="AV12" s="19" cm="1">
        <f t="array" ref="AV12">INDEX(AV$6:AV$10,$C12)-INDEX(AV$6:AV$10,$C13)</f>
        <v>-43.713999999999999</v>
      </c>
      <c r="AW12" s="19" cm="1">
        <f t="array" ref="AW12">INDEX(AW$6:AW$10,$C12)-INDEX(AW$6:AW$10,$C13)</f>
        <v>-42.151999999999987</v>
      </c>
      <c r="AX12" s="19" cm="1">
        <f t="array" ref="AX12">INDEX(AX$6:AX$10,$C12)-INDEX(AX$6:AX$10,$C13)</f>
        <v>-63.625</v>
      </c>
      <c r="AY12" s="19" cm="1">
        <f t="array" ref="AY12">INDEX(AY$6:AY$10,$C12)-INDEX(AY$6:AY$10,$C13)</f>
        <v>-62.856999999999971</v>
      </c>
      <c r="AZ12" s="19" cm="1">
        <f t="array" ref="AZ12">INDEX(AZ$6:AZ$10,$C12)-INDEX(AZ$6:AZ$10,$C13)</f>
        <v>-67.374000000000024</v>
      </c>
      <c r="BA12" s="19" cm="1">
        <f t="array" ref="BA12">INDEX(BA$6:BA$10,$C12)-INDEX(BA$6:BA$10,$C13)</f>
        <v>-68.420999999999992</v>
      </c>
      <c r="BB12" s="19" cm="1">
        <f t="array" ref="BB12">INDEX(BB$6:BB$10,$C12)-INDEX(BB$6:BB$10,$C13)</f>
        <v>-65.37700000000001</v>
      </c>
      <c r="BC12" s="19" cm="1">
        <f t="array" ref="BC12">INDEX(BC$6:BC$10,$C12)-INDEX(BC$6:BC$10,$C13)</f>
        <v>-69.370999999999981</v>
      </c>
      <c r="BD12" s="19" cm="1">
        <f t="array" ref="BD12">INDEX(BD$6:BD$10,$C12)-INDEX(BD$6:BD$10,$C13)</f>
        <v>-66.461000000000013</v>
      </c>
      <c r="BE12" s="19" cm="1">
        <f t="array" ref="BE12">INDEX(BE$6:BE$10,$C12)-INDEX(BE$6:BE$10,$C13)</f>
        <v>-70.484999999999957</v>
      </c>
      <c r="BF12" s="19" cm="1">
        <f t="array" ref="BF12">INDEX(BF$6:BF$10,$C12)-INDEX(BF$6:BF$10,$C13)</f>
        <v>-67.39100000000002</v>
      </c>
      <c r="BG12" s="19" cm="1">
        <f t="array" ref="BG12">INDEX(BG$6:BG$10,$C12)-INDEX(BG$6:BG$10,$C13)</f>
        <v>-66.375</v>
      </c>
      <c r="BH12" s="19" cm="1">
        <f t="array" ref="BH12">INDEX(BH$6:BH$10,$C12)-INDEX(BH$6:BH$10,$C13)</f>
        <v>-67.692000000000007</v>
      </c>
      <c r="BI12" s="19" cm="1">
        <f t="array" ref="BI12">INDEX(BI$6:BI$10,$C12)-INDEX(BI$6:BI$10,$C13)</f>
        <v>-65.140000000000043</v>
      </c>
      <c r="BJ12" s="19" cm="1">
        <f t="array" ref="BJ12">INDEX(BJ$6:BJ$10,$C12)-INDEX(BJ$6:BJ$10,$C13)</f>
        <v>-54.670000000000016</v>
      </c>
      <c r="BK12" s="19" cm="1">
        <f t="array" ref="BK12">INDEX(BK$6:BK$10,$C12)-INDEX(BK$6:BK$10,$C13)</f>
        <v>-38.831999999999994</v>
      </c>
      <c r="BL12" s="19" cm="1">
        <f t="array" ref="BL12">INDEX(BL$6:BL$10,$C12)-INDEX(BL$6:BL$10,$C13)</f>
        <v>-16.970000000000027</v>
      </c>
      <c r="BM12" s="19" cm="1">
        <f t="array" ref="BM12">INDEX(BM$6:BM$10,$C12)-INDEX(BM$6:BM$10,$C13)</f>
        <v>-11.843000000000018</v>
      </c>
      <c r="BN12" s="19" cm="1">
        <f t="array" ref="BN12">INDEX(BN$6:BN$10,$C12)-INDEX(BN$6:BN$10,$C13)</f>
        <v>-16.798000000000002</v>
      </c>
      <c r="BO12" s="19" cm="1">
        <f t="array" ref="BO12">INDEX(BO$6:BO$10,$C12)-INDEX(BO$6:BO$10,$C13)</f>
        <v>-15.488</v>
      </c>
      <c r="BP12" s="19" cm="1">
        <f t="array" ref="BP12">INDEX(BP$6:BP$10,$C12)-INDEX(BP$6:BP$10,$C13)</f>
        <v>-20.231999999999971</v>
      </c>
      <c r="BQ12" s="19" cm="1">
        <f t="array" ref="BQ12">INDEX(BQ$6:BQ$10,$C12)-INDEX(BQ$6:BQ$10,$C13)</f>
        <v>-11.72199999999998</v>
      </c>
      <c r="BR12" s="19" cm="1">
        <f t="array" ref="BR12">INDEX(BR$6:BR$10,$C12)-INDEX(BR$6:BR$10,$C13)</f>
        <v>-3.0790000000000646</v>
      </c>
      <c r="BS12" s="19" cm="1">
        <f t="array" ref="BS12">INDEX(BS$6:BS$10,$C12)-INDEX(BS$6:BS$10,$C13)</f>
        <v>-7.2960000000000491</v>
      </c>
      <c r="BT12" s="19" cm="1">
        <f t="array" ref="BT12">INDEX(BT$6:BT$10,$C12)-INDEX(BT$6:BT$10,$C13)</f>
        <v>-5.6000000000040018E-2</v>
      </c>
      <c r="BU12" s="19" cm="1">
        <f t="array" ref="BU12">INDEX(BU$6:BU$10,$C12)-INDEX(BU$6:BU$10,$C13)</f>
        <v>22.201999999999998</v>
      </c>
      <c r="BV12" s="19" cm="1">
        <f t="array" ref="BV12">INDEX(BV$6:BV$10,$C12)-INDEX(BV$6:BV$10,$C13)</f>
        <v>33.556999999999903</v>
      </c>
      <c r="BW12" s="19" cm="1">
        <f t="array" ref="BW12">INDEX(BW$6:BW$10,$C12)-INDEX(BW$6:BW$10,$C13)</f>
        <v>98.687000000000012</v>
      </c>
      <c r="BX12" s="19" cm="1">
        <f t="array" ref="BX12">INDEX(BX$6:BX$10,$C12)-INDEX(BX$6:BX$10,$C13)</f>
        <v>94.948999999999955</v>
      </c>
      <c r="BY12" s="19" cm="1">
        <f t="array" ref="BY12">INDEX(BY$6:BY$10,$C12)-INDEX(BY$6:BY$10,$C13)</f>
        <v>102.88999999999999</v>
      </c>
      <c r="BZ12" s="19" cm="1">
        <f t="array" ref="BZ12">INDEX(BZ$6:BZ$10,$C12)-INDEX(BZ$6:BZ$10,$C13)</f>
        <v>128.11700000000008</v>
      </c>
      <c r="CA12" s="19" cm="1">
        <f t="array" ref="CA12">INDEX(CA$6:CA$10,$C12)-INDEX(CA$6:CA$10,$C13)</f>
        <v>114.91199999999992</v>
      </c>
      <c r="CB12" s="19" cm="1">
        <f t="array" ref="CB12">INDEX(CB$6:CB$10,$C12)-INDEX(CB$6:CB$10,$C13)</f>
        <v>73.627999999999929</v>
      </c>
      <c r="CC12" s="19" cm="1">
        <f t="array" ref="CC12">INDEX(CC$6:CC$10,$C12)-INDEX(CC$6:CC$10,$C13)</f>
        <v>6.7489999999999668</v>
      </c>
      <c r="CD12" s="19" cm="1">
        <f t="array" ref="CD12">INDEX(CD$6:CD$10,$C12)-INDEX(CD$6:CD$10,$C13)</f>
        <v>-4.5710000000000264</v>
      </c>
      <c r="CE12" s="19" cm="1">
        <f t="array" ref="CE12">INDEX(CE$6:CE$10,$C12)-INDEX(CE$6:CE$10,$C13)</f>
        <v>-5.6990000000000123</v>
      </c>
      <c r="CF12" s="19" cm="1">
        <f t="array" ref="CF12">INDEX(CF$6:CF$10,$C12)-INDEX(CF$6:CF$10,$C13)</f>
        <v>-24.725999999999999</v>
      </c>
      <c r="CG12" s="19" cm="1">
        <f t="array" ref="CG12">INDEX(CG$6:CG$10,$C12)-INDEX(CG$6:CG$10,$C13)</f>
        <v>-24.074000000000012</v>
      </c>
      <c r="CH12" s="19" cm="1">
        <f t="array" ref="CH12">INDEX(CH$6:CH$10,$C12)-INDEX(CH$6:CH$10,$C13)</f>
        <v>-28.574999999999989</v>
      </c>
      <c r="CI12" s="19" cm="1">
        <f t="array" ref="CI12">INDEX(CI$6:CI$10,$C12)-INDEX(CI$6:CI$10,$C13)</f>
        <v>-27.342999999999989</v>
      </c>
      <c r="CJ12" s="19" cm="1">
        <f t="array" ref="CJ12">INDEX(CJ$6:CJ$10,$C12)-INDEX(CJ$6:CJ$10,$C13)</f>
        <v>-34.430999999999983</v>
      </c>
      <c r="CK12" s="19" cm="1">
        <f t="array" ref="CK12">INDEX(CK$6:CK$10,$C12)-INDEX(CK$6:CK$10,$C13)</f>
        <v>-34.996999999999986</v>
      </c>
      <c r="CL12" s="19" cm="1">
        <f t="array" ref="CL12">INDEX(CL$6:CL$10,$C12)-INDEX(CL$6:CL$10,$C13)</f>
        <v>-32.546999999999997</v>
      </c>
      <c r="CM12" s="19" cm="1">
        <f t="array" ref="CM12">INDEX(CM$6:CM$10,$C12)-INDEX(CM$6:CM$10,$C13)</f>
        <v>-25.158000000000015</v>
      </c>
      <c r="CN12" s="19" cm="1">
        <f t="array" ref="CN12">INDEX(CN$6:CN$10,$C12)-INDEX(CN$6:CN$10,$C13)</f>
        <v>-22.400000000000006</v>
      </c>
      <c r="CO12" s="19" cm="1">
        <f t="array" ref="CO12">INDEX(CO$6:CO$10,$C12)-INDEX(CO$6:CO$10,$C13)</f>
        <v>-29.920999999999992</v>
      </c>
      <c r="CP12" s="19" cm="1">
        <f t="array" ref="CP12">INDEX(CP$6:CP$10,$C12)-INDEX(CP$6:CP$10,$C13)</f>
        <v>-29.412000000000006</v>
      </c>
      <c r="CQ12" s="19" cm="1">
        <f t="array" ref="CQ12">INDEX(CQ$6:CQ$10,$C12)-INDEX(CQ$6:CQ$10,$C13)</f>
        <v>-25.515000000000015</v>
      </c>
      <c r="CR12" s="19" cm="1">
        <f t="array" ref="CR12">INDEX(CR$6:CR$10,$C12)-INDEX(CR$6:CR$10,$C13)</f>
        <v>-27.466000000000008</v>
      </c>
      <c r="CS12" s="19" cm="1">
        <f t="array" ref="CS12">INDEX(CS$6:CS$10,$C12)-INDEX(CS$6:CS$10,$C13)</f>
        <v>-28.599999999999994</v>
      </c>
      <c r="CT12" s="19" cm="1">
        <f t="array" ref="CT12">INDEX(CT$6:CT$10,$C12)-INDEX(CT$6:CT$10,$C13)</f>
        <v>-27.885000000000019</v>
      </c>
      <c r="CU12" s="19" cm="1">
        <f t="array" ref="CU12">INDEX(CU$6:CU$10,$C12)-INDEX(CU$6:CU$10,$C13)</f>
        <v>-27.414999999999992</v>
      </c>
      <c r="CV12" s="19" cm="1">
        <f t="array" ref="CV12">INDEX(CV$6:CV$10,$C12)-INDEX(CV$6:CV$10,$C13)</f>
        <v>-25.77000000000001</v>
      </c>
      <c r="CW12" s="19" cm="1">
        <f t="array" ref="CW12">INDEX(CW$6:CW$10,$C12)-INDEX(CW$6:CW$10,$C13)</f>
        <v>-23.168000000000006</v>
      </c>
      <c r="CX12" s="19" cm="1">
        <f t="array" ref="CX12">INDEX(CX$6:CX$10,$C12)-INDEX(CX$6:CX$10,$C13)</f>
        <v>-23.923000000000002</v>
      </c>
      <c r="CY12" s="19" cm="1">
        <f t="array" ref="CY12">INDEX(CY$6:CY$10,$C12)-INDEX(CY$6:CY$10,$C13)</f>
        <v>-25.817999999999984</v>
      </c>
      <c r="CZ12" s="19" cm="1">
        <f t="array" ref="CZ12">INDEX(CZ$6:CZ$10,$C12)-INDEX(CZ$6:CZ$10,$C13)</f>
        <v>-25.86099999999999</v>
      </c>
      <c r="DA12" s="19" cm="1">
        <f t="array" ref="DA12">INDEX(DA$6:DA$10,$C12)-INDEX(DA$6:DA$10,$C13)</f>
        <v>-25.367999999999995</v>
      </c>
      <c r="DB12" s="19" cm="1">
        <f t="array" ref="DB12">INDEX(DB$6:DB$10,$C12)-INDEX(DB$6:DB$10,$C13)</f>
        <v>-25.120000000000005</v>
      </c>
      <c r="DC12" s="19" cm="1">
        <f t="array" ref="DC12">INDEX(DC$6:DC$10,$C12)-INDEX(DC$6:DC$10,$C13)</f>
        <v>-24.71599999999998</v>
      </c>
      <c r="DD12" s="19" cm="1">
        <f t="array" ref="DD12">INDEX(DD$6:DD$10,$C12)-INDEX(DD$6:DD$10,$C13)</f>
        <v>-26.330999999999989</v>
      </c>
      <c r="DE12" s="19" cm="1">
        <f t="array" ref="DE12">INDEX(DE$6:DE$10,$C12)-INDEX(DE$6:DE$10,$C13)</f>
        <v>-27.447000000000003</v>
      </c>
      <c r="DF12" s="19" cm="1">
        <f t="array" ref="DF12">INDEX(DF$6:DF$10,$C12)-INDEX(DF$6:DF$10,$C13)</f>
        <v>-30.829000000000008</v>
      </c>
      <c r="DG12" s="19" cm="1">
        <f t="array" ref="DG12">INDEX(DG$6:DG$10,$C12)-INDEX(DG$6:DG$10,$C13)</f>
        <v>-32.525999999999982</v>
      </c>
      <c r="DH12" s="19" cm="1">
        <f t="array" ref="DH12">INDEX(DH$6:DH$10,$C12)-INDEX(DH$6:DH$10,$C13)</f>
        <v>-32.36099999999999</v>
      </c>
      <c r="DI12" s="19" cm="1">
        <f t="array" ref="DI12">INDEX(DI$6:DI$10,$C12)-INDEX(DI$6:DI$10,$C13)</f>
        <v>-32.85499999999999</v>
      </c>
      <c r="DJ12" s="19" cm="1">
        <f t="array" ref="DJ12">INDEX(DJ$6:DJ$10,$C12)-INDEX(DJ$6:DJ$10,$C13)</f>
        <v>-33.072000000000003</v>
      </c>
      <c r="DK12" s="19" cm="1">
        <f t="array" ref="DK12">INDEX(DK$6:DK$10,$C12)-INDEX(DK$6:DK$10,$C13)</f>
        <v>-31.927999999999997</v>
      </c>
      <c r="DL12" s="19" cm="1">
        <f t="array" ref="DL12">INDEX(DL$6:DL$10,$C12)-INDEX(DL$6:DL$10,$C13)</f>
        <v>-34.15100000000001</v>
      </c>
      <c r="DM12" s="19" cm="1">
        <f t="array" ref="DM12">INDEX(DM$6:DM$10,$C12)-INDEX(DM$6:DM$10,$C13)</f>
        <v>-37.051999999999992</v>
      </c>
      <c r="DN12" s="19" cm="1">
        <f t="array" ref="DN12">INDEX(DN$6:DN$10,$C12)-INDEX(DN$6:DN$10,$C13)</f>
        <v>-38.115000000000009</v>
      </c>
      <c r="DO12" s="19" cm="1">
        <f t="array" ref="DO12">INDEX(DO$6:DO$10,$C12)-INDEX(DO$6:DO$10,$C13)</f>
        <v>-37.47799999999998</v>
      </c>
      <c r="DP12" s="19" cm="1">
        <f t="array" ref="DP12">INDEX(DP$6:DP$10,$C12)-INDEX(DP$6:DP$10,$C13)</f>
        <v>-39.144000000000005</v>
      </c>
      <c r="DQ12" s="19" cm="1">
        <f t="array" ref="DQ12">INDEX(DQ$6:DQ$10,$C12)-INDEX(DQ$6:DQ$10,$C13)</f>
        <v>-39.164000000000016</v>
      </c>
      <c r="DR12" s="19" cm="1">
        <f t="array" ref="DR12">INDEX(DR$6:DR$10,$C12)-INDEX(DR$6:DR$10,$C13)</f>
        <v>-41.481999999999999</v>
      </c>
      <c r="DS12" s="19" cm="1">
        <f t="array" ref="DS12">INDEX(DS$6:DS$10,$C12)-INDEX(DS$6:DS$10,$C13)</f>
        <v>-43.222999999999985</v>
      </c>
      <c r="DT12" s="19" cm="1">
        <f t="array" ref="DT12">INDEX(DT$6:DT$10,$C12)-INDEX(DT$6:DT$10,$C13)</f>
        <v>-41.586999999999989</v>
      </c>
      <c r="DU12" s="19" cm="1">
        <f t="array" ref="DU12">INDEX(DU$6:DU$10,$C12)-INDEX(DU$6:DU$10,$C13)</f>
        <v>-38.627999999999986</v>
      </c>
      <c r="DV12" s="19" cm="1">
        <f t="array" ref="DV12">INDEX(DV$6:DV$10,$C12)-INDEX(DV$6:DV$10,$C13)</f>
        <v>-39.068000000000012</v>
      </c>
      <c r="DW12" s="19" cm="1">
        <f t="array" ref="DW12">INDEX(DW$6:DW$10,$C12)-INDEX(DW$6:DW$10,$C13)</f>
        <v>-39.073000000000008</v>
      </c>
      <c r="DX12" s="19" cm="1">
        <f t="array" ref="DX12">INDEX(DX$6:DX$10,$C12)-INDEX(DX$6:DX$10,$C13)</f>
        <v>-36.662000000000006</v>
      </c>
      <c r="DY12" s="19" cm="1">
        <f t="array" ref="DY12">INDEX(DY$6:DY$10,$C12)-INDEX(DY$6:DY$10,$C13)</f>
        <v>-38.25</v>
      </c>
      <c r="DZ12" s="19" cm="1">
        <f t="array" ref="DZ12">INDEX(DZ$6:DZ$10,$C12)-INDEX(DZ$6:DZ$10,$C13)</f>
        <v>-46.802999999999997</v>
      </c>
      <c r="EA12" s="19" cm="1">
        <f t="array" ref="EA12">INDEX(EA$6:EA$10,$C12)-INDEX(EA$6:EA$10,$C13)</f>
        <v>-46.403999999999996</v>
      </c>
      <c r="EB12" s="19" cm="1">
        <f t="array" ref="EB12">INDEX(EB$6:EB$10,$C12)-INDEX(EB$6:EB$10,$C13)</f>
        <v>-46.223000000000013</v>
      </c>
      <c r="EC12" s="19" cm="1">
        <f t="array" ref="EC12">INDEX(EC$6:EC$10,$C12)-INDEX(EC$6:EC$10,$C13)</f>
        <v>-44.385999999999996</v>
      </c>
      <c r="ED12" s="19" cm="1">
        <f t="array" ref="ED12">INDEX(ED$6:ED$10,$C12)-INDEX(ED$6:ED$10,$C13)</f>
        <v>-44.814000000000021</v>
      </c>
      <c r="EE12" s="19" cm="1">
        <f t="array" ref="EE12">INDEX(EE$6:EE$10,$C12)-INDEX(EE$6:EE$10,$C13)</f>
        <v>-43.5</v>
      </c>
      <c r="EF12" s="19" cm="1">
        <f t="array" ref="EF12">INDEX(EF$6:EF$10,$C12)-INDEX(EF$6:EF$10,$C13)</f>
        <v>-46.629999999999995</v>
      </c>
      <c r="EG12" s="19" cm="1">
        <f t="array" ref="EG12">INDEX(EG$6:EG$10,$C12)-INDEX(EG$6:EG$10,$C13)</f>
        <v>-46.44</v>
      </c>
      <c r="EH12" s="19" cm="1">
        <f t="array" ref="EH12">INDEX(EH$6:EH$10,$C12)-INDEX(EH$6:EH$10,$C13)</f>
        <v>-44.920000000000016</v>
      </c>
      <c r="EI12" s="19" cm="1">
        <f t="array" ref="EI12">INDEX(EI$6:EI$10,$C12)-INDEX(EI$6:EI$10,$C13)</f>
        <v>-44.617999999999995</v>
      </c>
      <c r="EJ12" s="19" cm="1">
        <f t="array" ref="EJ12">INDEX(EJ$6:EJ$10,$C12)-INDEX(EJ$6:EJ$10,$C13)</f>
        <v>-42.405999999999977</v>
      </c>
      <c r="EK12" s="19" cm="1">
        <f t="array" ref="EK12">INDEX(EK$6:EK$10,$C12)-INDEX(EK$6:EK$10,$C13)</f>
        <v>-43.309999999999974</v>
      </c>
      <c r="EL12" s="19" cm="1">
        <f t="array" ref="EL12">INDEX(EL$6:EL$10,$C12)-INDEX(EL$6:EL$10,$C13)</f>
        <v>-45.757000000000005</v>
      </c>
      <c r="EM12" s="19" cm="1">
        <f t="array" ref="EM12">INDEX(EM$6:EM$10,$C12)-INDEX(EM$6:EM$10,$C13)</f>
        <v>-47.687000000000012</v>
      </c>
      <c r="EN12" s="19" cm="1">
        <f t="array" ref="EN12">INDEX(EN$6:EN$10,$C12)-INDEX(EN$6:EN$10,$C13)</f>
        <v>-50.155000000000001</v>
      </c>
      <c r="EO12" s="19" cm="1">
        <f t="array" ref="EO12">INDEX(EO$6:EO$10,$C12)-INDEX(EO$6:EO$10,$C13)</f>
        <v>-49.104000000000013</v>
      </c>
      <c r="EP12" s="19" cm="1">
        <f t="array" ref="EP12">INDEX(EP$6:EP$10,$C12)-INDEX(EP$6:EP$10,$C13)</f>
        <v>-50.322000000000003</v>
      </c>
      <c r="EQ12" s="19" cm="1">
        <f t="array" ref="EQ12">INDEX(EQ$6:EQ$10,$C12)-INDEX(EQ$6:EQ$10,$C13)</f>
        <v>-49.595999999999975</v>
      </c>
      <c r="ER12" s="19" cm="1">
        <f t="array" ref="ER12">INDEX(ER$6:ER$10,$C12)-INDEX(ER$6:ER$10,$C13)</f>
        <v>-49.203000000000003</v>
      </c>
      <c r="ES12" s="19" cm="1">
        <f t="array" ref="ES12">INDEX(ES$6:ES$10,$C12)-INDEX(ES$6:ES$10,$C13)</f>
        <v>-45.581000000000017</v>
      </c>
      <c r="ET12" s="19" cm="1">
        <f t="array" ref="ET12">INDEX(ET$6:ET$10,$C12)-INDEX(ET$6:ET$10,$C13)</f>
        <v>-43.953999999999979</v>
      </c>
      <c r="EU12" s="19" cm="1">
        <f t="array" ref="EU12">INDEX(EU$6:EU$10,$C12)-INDEX(EU$6:EU$10,$C13)</f>
        <v>-43.987000000000023</v>
      </c>
      <c r="EV12" s="19" cm="1">
        <f t="array" ref="EV12">INDEX(EV$6:EV$10,$C12)-INDEX(EV$6:EV$10,$C13)</f>
        <v>-46.986000000000018</v>
      </c>
      <c r="EW12" s="19" cm="1">
        <f t="array" ref="EW12">INDEX(EW$6:EW$10,$C12)-INDEX(EW$6:EW$10,$C13)</f>
        <v>-43.295999999999992</v>
      </c>
      <c r="EX12" s="19" cm="1">
        <f t="array" ref="EX12">INDEX(EX$6:EX$10,$C12)-INDEX(EX$6:EX$10,$C13)</f>
        <v>-43.534999999999997</v>
      </c>
      <c r="EY12" s="19" cm="1">
        <f t="array" ref="EY12">INDEX(EY$6:EY$10,$C12)-INDEX(EY$6:EY$10,$C13)</f>
        <v>-43.195999999999998</v>
      </c>
      <c r="EZ12" s="19" cm="1">
        <f t="array" ref="EZ12">INDEX(EZ$6:EZ$10,$C12)-INDEX(EZ$6:EZ$10,$C13)</f>
        <v>-48.206000000000017</v>
      </c>
      <c r="FA12" s="19" cm="1">
        <f t="array" ref="FA12">INDEX(FA$6:FA$10,$C12)-INDEX(FA$6:FA$10,$C13)</f>
        <v>-47.706000000000017</v>
      </c>
      <c r="FB12" s="19" cm="1">
        <f t="array" ref="FB12">INDEX(FB$6:FB$10,$C12)-INDEX(FB$6:FB$10,$C13)</f>
        <v>-44.375</v>
      </c>
      <c r="FC12" s="19" cm="1">
        <f t="array" ref="FC12">INDEX(FC$6:FC$10,$C12)-INDEX(FC$6:FC$10,$C13)</f>
        <v>-41.675000000000011</v>
      </c>
      <c r="FD12" s="19" cm="1">
        <f t="array" ref="FD12">INDEX(FD$6:FD$10,$C12)-INDEX(FD$6:FD$10,$C13)</f>
        <v>-38.36699999999999</v>
      </c>
      <c r="FE12" s="19" cm="1">
        <f t="array" ref="FE12">INDEX(FE$6:FE$10,$C12)-INDEX(FE$6:FE$10,$C13)</f>
        <v>-39.480999999999995</v>
      </c>
      <c r="FF12" s="19" cm="1">
        <f t="array" ref="FF12">INDEX(FF$6:FF$10,$C12)-INDEX(FF$6:FF$10,$C13)</f>
        <v>-41.248000000000019</v>
      </c>
      <c r="FG12" s="19" cm="1">
        <f t="array" ref="FG12">INDEX(FG$6:FG$10,$C12)-INDEX(FG$6:FG$10,$C13)</f>
        <v>-43.445999999999998</v>
      </c>
      <c r="FH12" s="19" cm="1">
        <f t="array" ref="FH12">INDEX(FH$6:FH$10,$C12)-INDEX(FH$6:FH$10,$C13)</f>
        <v>-45.646999999999991</v>
      </c>
      <c r="FI12" s="19" cm="1">
        <f t="array" ref="FI12">INDEX(FI$6:FI$10,$C12)-INDEX(FI$6:FI$10,$C13)</f>
        <v>-46.355000000000018</v>
      </c>
      <c r="FJ12" s="19" cm="1">
        <f t="array" ref="FJ12">INDEX(FJ$6:FJ$10,$C12)-INDEX(FJ$6:FJ$10,$C13)</f>
        <v>-44.225999999999999</v>
      </c>
      <c r="FK12" s="19" cm="1">
        <f t="array" ref="FK12">INDEX(FK$6:FK$10,$C12)-INDEX(FK$6:FK$10,$C13)</f>
        <v>-42.588999999999999</v>
      </c>
      <c r="FL12" s="19" cm="1">
        <f t="array" ref="FL12">INDEX(FL$6:FL$10,$C12)-INDEX(FL$6:FL$10,$C13)</f>
        <v>-44.067000000000007</v>
      </c>
      <c r="FM12" s="19" cm="1">
        <f t="array" ref="FM12">INDEX(FM$6:FM$10,$C12)-INDEX(FM$6:FM$10,$C13)</f>
        <v>-48.387999999999977</v>
      </c>
      <c r="FN12" s="19" cm="1">
        <f t="array" ref="FN12">INDEX(FN$6:FN$10,$C12)-INDEX(FN$6:FN$10,$C13)</f>
        <v>-44.06</v>
      </c>
      <c r="FO12" s="19" cm="1">
        <f t="array" ref="FO12">INDEX(FO$6:FO$10,$C12)-INDEX(FO$6:FO$10,$C13)</f>
        <v>-35.609000000000009</v>
      </c>
      <c r="FP12" s="19" cm="1">
        <f t="array" ref="FP12">INDEX(FP$6:FP$10,$C12)-INDEX(FP$6:FP$10,$C13)</f>
        <v>-31.938999999999993</v>
      </c>
      <c r="FQ12" s="19" cm="1">
        <f t="array" ref="FQ12">INDEX(FQ$6:FQ$10,$C12)-INDEX(FQ$6:FQ$10,$C13)</f>
        <v>-30.207999999999998</v>
      </c>
      <c r="FR12" s="19" cm="1">
        <f t="array" ref="FR12">INDEX(FR$6:FR$10,$C12)-INDEX(FR$6:FR$10,$C13)</f>
        <v>-29.75</v>
      </c>
      <c r="FS12" s="19" cm="1">
        <f t="array" ref="FS12">INDEX(FS$6:FS$10,$C12)-INDEX(FS$6:FS$10,$C13)</f>
        <v>-30.069999999999993</v>
      </c>
      <c r="FT12" s="19" cm="1">
        <f t="array" ref="FT12">INDEX(FT$6:FT$10,$C12)-INDEX(FT$6:FT$10,$C13)</f>
        <v>-24.693000000000012</v>
      </c>
      <c r="FU12" s="19" cm="1">
        <f t="array" ref="FU12">INDEX(FU$6:FU$10,$C12)-INDEX(FU$6:FU$10,$C13)</f>
        <v>-27.649999999999977</v>
      </c>
      <c r="FV12" s="19" cm="1">
        <f t="array" ref="FV12">INDEX(FV$6:FV$10,$C12)-INDEX(FV$6:FV$10,$C13)</f>
        <v>-27.363</v>
      </c>
      <c r="FW12" s="19" cm="1">
        <f t="array" ref="FW12">INDEX(FW$6:FW$10,$C12)-INDEX(FW$6:FW$10,$C13)</f>
        <v>-22.00200000000001</v>
      </c>
      <c r="FX12" s="19" cm="1">
        <f t="array" ref="FX12">INDEX(FX$6:FX$10,$C12)-INDEX(FX$6:FX$10,$C13)</f>
        <v>-22.528999999999996</v>
      </c>
      <c r="FY12" s="19" cm="1">
        <f t="array" ref="FY12">INDEX(FY$6:FY$10,$C12)-INDEX(FY$6:FY$10,$C13)</f>
        <v>-21.055999999999983</v>
      </c>
      <c r="FZ12" s="19" cm="1">
        <f t="array" ref="FZ12">INDEX(FZ$6:FZ$10,$C12)-INDEX(FZ$6:FZ$10,$C13)</f>
        <v>-20.461999999999989</v>
      </c>
      <c r="GA12" s="19" cm="1">
        <f t="array" ref="GA12">INDEX(GA$6:GA$10,$C12)-INDEX(GA$6:GA$10,$C13)</f>
        <v>-18.786000000000001</v>
      </c>
      <c r="GB12" s="19" cm="1">
        <f t="array" ref="GB12">INDEX(GB$6:GB$10,$C12)-INDEX(GB$6:GB$10,$C13)</f>
        <v>-17.326999999999998</v>
      </c>
      <c r="GC12" s="19" cm="1">
        <f t="array" ref="GC12">INDEX(GC$6:GC$10,$C12)-INDEX(GC$6:GC$10,$C13)</f>
        <v>-19.064999999999998</v>
      </c>
      <c r="GD12" s="19" cm="1">
        <f t="array" ref="GD12">INDEX(GD$6:GD$10,$C12)-INDEX(GD$6:GD$10,$C13)</f>
        <v>-17.703999999999979</v>
      </c>
      <c r="GE12" s="19" cm="1">
        <f t="array" ref="GE12">INDEX(GE$6:GE$10,$C12)-INDEX(GE$6:GE$10,$C13)</f>
        <v>-18.986999999999995</v>
      </c>
      <c r="GF12" s="19" cm="1">
        <f t="array" ref="GF12">INDEX(GF$6:GF$10,$C12)-INDEX(GF$6:GF$10,$C13)</f>
        <v>-17.296999999999997</v>
      </c>
      <c r="GG12" s="19" cm="1">
        <f t="array" ref="GG12">INDEX(GG$6:GG$10,$C12)-INDEX(GG$6:GG$10,$C13)</f>
        <v>-17.644999999999982</v>
      </c>
      <c r="GH12" s="19" cm="1">
        <f t="array" ref="GH12">INDEX(GH$6:GH$10,$C12)-INDEX(GH$6:GH$10,$C13)</f>
        <v>-18.925999999999988</v>
      </c>
      <c r="GI12" s="19" cm="1">
        <f t="array" ref="GI12">INDEX(GI$6:GI$10,$C12)-INDEX(GI$6:GI$10,$C13)</f>
        <v>-18.838999999999999</v>
      </c>
      <c r="GJ12" s="19" cm="1">
        <f t="array" ref="GJ12">INDEX(GJ$6:GJ$10,$C12)-INDEX(GJ$6:GJ$10,$C13)</f>
        <v>-19.733000000000004</v>
      </c>
      <c r="GK12" s="19" cm="1">
        <f t="array" ref="GK12">INDEX(GK$6:GK$10,$C12)-INDEX(GK$6:GK$10,$C13)</f>
        <v>-20.436999999999983</v>
      </c>
      <c r="GL12" s="19" cm="1">
        <f t="array" ref="GL12">INDEX(GL$6:GL$10,$C12)-INDEX(GL$6:GL$10,$C13)</f>
        <v>-19.787000000000006</v>
      </c>
      <c r="GM12" s="19" cm="1">
        <f t="array" ref="GM12">INDEX(GM$6:GM$10,$C12)-INDEX(GM$6:GM$10,$C13)</f>
        <v>-21.573999999999984</v>
      </c>
      <c r="GN12" s="19" cm="1">
        <f t="array" ref="GN12">INDEX(GN$6:GN$10,$C12)-INDEX(GN$6:GN$10,$C13)</f>
        <v>-22.429000000000002</v>
      </c>
      <c r="GO12" s="19" cm="1">
        <f t="array" ref="GO12">INDEX(GO$6:GO$10,$C12)-INDEX(GO$6:GO$10,$C13)</f>
        <v>-24.687000000000012</v>
      </c>
      <c r="GP12" s="19" cm="1">
        <f t="array" ref="GP12">INDEX(GP$6:GP$10,$C12)-INDEX(GP$6:GP$10,$C13)</f>
        <v>-19.574999999999989</v>
      </c>
      <c r="GQ12" s="19" cm="1">
        <f t="array" ref="GQ12">INDEX(GQ$6:GQ$10,$C12)-INDEX(GQ$6:GQ$10,$C13)</f>
        <v>-18.852000000000004</v>
      </c>
      <c r="GR12" s="19" cm="1">
        <f t="array" ref="GR12">INDEX(GR$6:GR$10,$C12)-INDEX(GR$6:GR$10,$C13)</f>
        <v>-17.00200000000001</v>
      </c>
      <c r="GS12" s="19" cm="1">
        <f t="array" ref="GS12">INDEX(GS$6:GS$10,$C12)-INDEX(GS$6:GS$10,$C13)</f>
        <v>-17.02000000000001</v>
      </c>
      <c r="GT12" s="19" cm="1">
        <f t="array" ref="GT12">INDEX(GT$6:GT$10,$C12)-INDEX(GT$6:GT$10,$C13)</f>
        <v>-19.197000000000003</v>
      </c>
      <c r="GU12" s="19" cm="1">
        <f t="array" ref="GU12">INDEX(GU$6:GU$10,$C12)-INDEX(GU$6:GU$10,$C13)</f>
        <v>-20.294000000000011</v>
      </c>
      <c r="GV12" s="19" cm="1">
        <f t="array" ref="GV12">INDEX(GV$6:GV$10,$C12)-INDEX(GV$6:GV$10,$C13)</f>
        <v>-21.11099999999999</v>
      </c>
      <c r="GW12" s="19" cm="1">
        <f t="array" ref="GW12">INDEX(GW$6:GW$10,$C12)-INDEX(GW$6:GW$10,$C13)</f>
        <v>-20.056999999999988</v>
      </c>
      <c r="GX12" s="19" cm="1">
        <f t="array" ref="GX12">INDEX(GX$6:GX$10,$C12)-INDEX(GX$6:GX$10,$C13)</f>
        <v>-17.010000000000019</v>
      </c>
      <c r="GY12" s="19" cm="1">
        <f t="array" ref="GY12">INDEX(GY$6:GY$10,$C12)-INDEX(GY$6:GY$10,$C13)</f>
        <v>-20.75200000000001</v>
      </c>
      <c r="GZ12" s="19" cm="1">
        <f t="array" ref="GZ12">INDEX(GZ$6:GZ$10,$C12)-INDEX(GZ$6:GZ$10,$C13)</f>
        <v>-24.538999999999987</v>
      </c>
      <c r="HA12" s="19" cm="1">
        <f t="array" ref="HA12">INDEX(HA$6:HA$10,$C12)-INDEX(HA$6:HA$10,$C13)</f>
        <v>-24.852000000000004</v>
      </c>
      <c r="HB12" s="19" cm="1">
        <f t="array" ref="HB12">INDEX(HB$6:HB$10,$C12)-INDEX(HB$6:HB$10,$C13)</f>
        <v>-27.633999999999986</v>
      </c>
      <c r="HC12" s="19" cm="1">
        <f t="array" ref="HC12">INDEX(HC$6:HC$10,$C12)-INDEX(HC$6:HC$10,$C13)</f>
        <v>-23.889999999999986</v>
      </c>
      <c r="HD12" s="19" cm="1">
        <f t="array" ref="HD12">INDEX(HD$6:HD$10,$C12)-INDEX(HD$6:HD$10,$C13)</f>
        <v>-25.950000000000017</v>
      </c>
      <c r="HE12" s="19" cm="1">
        <f t="array" ref="HE12">INDEX(HE$6:HE$10,$C12)-INDEX(HE$6:HE$10,$C13)</f>
        <v>-29.47</v>
      </c>
      <c r="HF12" s="19" cm="1">
        <f t="array" ref="HF12">INDEX(HF$6:HF$10,$C12)-INDEX(HF$6:HF$10,$C13)</f>
        <v>-35.393000000000001</v>
      </c>
      <c r="HG12" s="19" cm="1">
        <f t="array" ref="HG12">INDEX(HG$6:HG$10,$C12)-INDEX(HG$6:HG$10,$C13)</f>
        <v>-34.040999999999968</v>
      </c>
      <c r="HH12" s="19" cm="1">
        <f t="array" ref="HH12">INDEX(HH$6:HH$10,$C12)-INDEX(HH$6:HH$10,$C13)</f>
        <v>-35.044999999999987</v>
      </c>
      <c r="HI12" s="19" cm="1">
        <f t="array" ref="HI12">INDEX(HI$6:HI$10,$C12)-INDEX(HI$6:HI$10,$C13)</f>
        <v>-37.30400000000003</v>
      </c>
      <c r="HJ12" s="19" cm="1">
        <f t="array" ref="HJ12">INDEX(HJ$6:HJ$10,$C12)-INDEX(HJ$6:HJ$10,$C13)</f>
        <v>-37.153999999999996</v>
      </c>
      <c r="HK12" s="19" cm="1">
        <f t="array" ref="HK12">INDEX(HK$6:HK$10,$C12)-INDEX(HK$6:HK$10,$C13)</f>
        <v>-37.840000000000003</v>
      </c>
      <c r="HL12" s="19" cm="1">
        <f t="array" ref="HL12">INDEX(HL$6:HL$10,$C12)-INDEX(HL$6:HL$10,$C13)</f>
        <v>-38.479000000000013</v>
      </c>
      <c r="HM12" s="19" cm="1">
        <f t="array" ref="HM12">INDEX(HM$6:HM$10,$C12)-INDEX(HM$6:HM$10,$C13)</f>
        <v>-38.02200000000002</v>
      </c>
      <c r="HN12" s="19" cm="1">
        <f t="array" ref="HN12">INDEX(HN$6:HN$10,$C12)-INDEX(HN$6:HN$10,$C13)</f>
        <v>-39.007000000000005</v>
      </c>
      <c r="HO12" s="19" cm="1">
        <f t="array" ref="HO12">INDEX(HO$6:HO$10,$C12)-INDEX(HO$6:HO$10,$C13)</f>
        <v>-32.860000000000014</v>
      </c>
      <c r="HP12" s="19" cm="1">
        <f t="array" ref="HP12">INDEX(HP$6:HP$10,$C12)-INDEX(HP$6:HP$10,$C13)</f>
        <v>-38.058000000000021</v>
      </c>
      <c r="HQ12" s="19" cm="1">
        <f t="array" ref="HQ12">INDEX(HQ$6:HQ$10,$C12)-INDEX(HQ$6:HQ$10,$C13)</f>
        <v>-41.780999999999977</v>
      </c>
      <c r="HR12" s="19" cm="1">
        <f t="array" ref="HR12">INDEX(HR$6:HR$10,$C12)-INDEX(HR$6:HR$10,$C13)</f>
        <v>-38.850999999999999</v>
      </c>
      <c r="HS12" s="19" cm="1">
        <f t="array" ref="HS12">INDEX(HS$6:HS$10,$C12)-INDEX(HS$6:HS$10,$C13)</f>
        <v>-37.713000000000022</v>
      </c>
      <c r="HT12" s="19" cm="1">
        <f t="array" ref="HT12">INDEX(HT$6:HT$10,$C12)-INDEX(HT$6:HT$10,$C13)</f>
        <v>-34.069999999999993</v>
      </c>
      <c r="HU12" s="19" cm="1">
        <f t="array" ref="HU12">INDEX(HU$6:HU$10,$C12)-INDEX(HU$6:HU$10,$C13)</f>
        <v>-35.365999999999985</v>
      </c>
      <c r="HV12" s="19" cm="1">
        <f t="array" ref="HV12">INDEX(HV$6:HV$10,$C12)-INDEX(HV$6:HV$10,$C13)</f>
        <v>-38.522999999999968</v>
      </c>
      <c r="HW12" s="19" cm="1">
        <f t="array" ref="HW12">INDEX(HW$6:HW$10,$C12)-INDEX(HW$6:HW$10,$C13)</f>
        <v>-34.371000000000038</v>
      </c>
      <c r="HX12" s="19" cm="1">
        <f t="array" ref="HX12">INDEX(HX$6:HX$10,$C12)-INDEX(HX$6:HX$10,$C13)</f>
        <v>-36.316000000000031</v>
      </c>
      <c r="HY12" s="19" cm="1">
        <f t="array" ref="HY12">INDEX(HY$6:HY$10,$C12)-INDEX(HY$6:HY$10,$C13)</f>
        <v>-38.973000000000013</v>
      </c>
      <c r="HZ12" s="19" cm="1">
        <f t="array" ref="HZ12">INDEX(HZ$6:HZ$10,$C12)-INDEX(HZ$6:HZ$10,$C13)</f>
        <v>-40.376000000000005</v>
      </c>
      <c r="IA12" s="19" cm="1">
        <f t="array" ref="IA12">INDEX(IA$6:IA$10,$C12)-INDEX(IA$6:IA$10,$C13)</f>
        <v>-38.551999999999992</v>
      </c>
      <c r="IB12" s="19" cm="1">
        <f t="array" ref="IB12">INDEX(IB$6:IB$10,$C12)-INDEX(IB$6:IB$10,$C13)</f>
        <v>-30.84499999999997</v>
      </c>
      <c r="IC12" s="19" cm="1">
        <f t="array" ref="IC12">INDEX(IC$6:IC$10,$C12)-INDEX(IC$6:IC$10,$C13)</f>
        <v>-28.12700000000001</v>
      </c>
      <c r="ID12" s="19" cm="1">
        <f t="array" ref="ID12">INDEX(ID$6:ID$10,$C12)-INDEX(ID$6:ID$10,$C13)</f>
        <v>-16.702000000000055</v>
      </c>
      <c r="IE12" s="19" cm="1">
        <f t="array" ref="IE12">INDEX(IE$6:IE$10,$C12)-INDEX(IE$6:IE$10,$C13)</f>
        <v>-21.153999999999996</v>
      </c>
      <c r="IF12" s="19" cm="1">
        <f t="array" ref="IF12">INDEX(IF$6:IF$10,$C12)-INDEX(IF$6:IF$10,$C13)</f>
        <v>-23.274999999999977</v>
      </c>
      <c r="IG12" s="19" cm="1">
        <f t="array" ref="IG12">INDEX(IG$6:IG$10,$C12)-INDEX(IG$6:IG$10,$C13)</f>
        <v>-29.740000000000009</v>
      </c>
      <c r="IH12" s="19" cm="1">
        <f t="array" ref="IH12">INDEX(IH$6:IH$10,$C12)-INDEX(IH$6:IH$10,$C13)</f>
        <v>-34.363</v>
      </c>
      <c r="II12" s="19" cm="1">
        <f t="array" ref="II12">INDEX(II$6:II$10,$C12)-INDEX(II$6:II$10,$C13)</f>
        <v>-40.459000000000032</v>
      </c>
      <c r="IJ12" s="19" cm="1">
        <f t="array" ref="IJ12">INDEX(IJ$6:IJ$10,$C12)-INDEX(IJ$6:IJ$10,$C13)</f>
        <v>-41.49799999999999</v>
      </c>
      <c r="IK12" s="19" cm="1">
        <f t="array" ref="IK12">INDEX(IK$6:IK$10,$C12)-INDEX(IK$6:IK$10,$C13)</f>
        <v>-41.843999999999966</v>
      </c>
      <c r="IL12" s="19" cm="1">
        <f t="array" ref="IL12">INDEX(IL$6:IL$10,$C12)-INDEX(IL$6:IL$10,$C13)</f>
        <v>-35.546999999999997</v>
      </c>
      <c r="IM12" s="19" cm="1">
        <f t="array" ref="IM12">INDEX(IM$6:IM$10,$C12)-INDEX(IM$6:IM$10,$C13)</f>
        <v>-34.495000000000005</v>
      </c>
      <c r="IN12" s="19" cm="1">
        <f t="array" ref="IN12">INDEX(IN$6:IN$10,$C12)-INDEX(IN$6:IN$10,$C13)</f>
        <v>-29.774000000000001</v>
      </c>
      <c r="IO12" s="19" cm="1">
        <f t="array" ref="IO12">INDEX(IO$6:IO$10,$C12)-INDEX(IO$6:IO$10,$C13)</f>
        <v>-28.787000000000035</v>
      </c>
      <c r="IP12" s="19" cm="1">
        <f t="array" ref="IP12">INDEX(IP$6:IP$10,$C12)-INDEX(IP$6:IP$10,$C13)</f>
        <v>-30.09899999999999</v>
      </c>
      <c r="IQ12" s="19" cm="1">
        <f t="array" ref="IQ12">INDEX(IQ$6:IQ$10,$C12)-INDEX(IQ$6:IQ$10,$C13)</f>
        <v>-33.470000000000027</v>
      </c>
      <c r="IR12" s="19" cm="1">
        <f t="array" ref="IR12">INDEX(IR$6:IR$10,$C12)-INDEX(IR$6:IR$10,$C13)</f>
        <v>-35.895999999999987</v>
      </c>
      <c r="IS12" s="19" cm="1">
        <f t="array" ref="IS12">INDEX(IS$6:IS$10,$C12)-INDEX(IS$6:IS$10,$C13)</f>
        <v>-29.947000000000003</v>
      </c>
      <c r="IT12" s="19" cm="1">
        <f t="array" ref="IT12">INDEX(IT$6:IT$10,$C12)-INDEX(IT$6:IT$10,$C13)</f>
        <v>-28.483000000000004</v>
      </c>
      <c r="IU12" s="19" cm="1">
        <f t="array" ref="IU12">INDEX(IU$6:IU$10,$C12)-INDEX(IU$6:IU$10,$C13)</f>
        <v>-31.788999999999987</v>
      </c>
      <c r="IV12" s="19" cm="1">
        <f t="array" ref="IV12">INDEX(IV$6:IV$10,$C12)-INDEX(IV$6:IV$10,$C13)</f>
        <v>-31.057999999999993</v>
      </c>
      <c r="IW12" s="19" cm="1">
        <f t="array" ref="IW12">INDEX(IW$6:IW$10,$C12)-INDEX(IW$6:IW$10,$C13)</f>
        <v>-33.142999999999972</v>
      </c>
      <c r="IX12" s="19" cm="1">
        <f t="array" ref="IX12">INDEX(IX$6:IX$10,$C12)-INDEX(IX$6:IX$10,$C13)</f>
        <v>-39.430000000000035</v>
      </c>
      <c r="IY12" s="19" cm="1">
        <f t="array" ref="IY12">INDEX(IY$6:IY$10,$C12)-INDEX(IY$6:IY$10,$C13)</f>
        <v>-46.722000000000008</v>
      </c>
      <c r="IZ12" s="19" cm="1">
        <f t="array" ref="IZ12">INDEX(IZ$6:IZ$10,$C12)-INDEX(IZ$6:IZ$10,$C13)</f>
        <v>-49.248000000000019</v>
      </c>
      <c r="JA12" s="19" cm="1">
        <f t="array" ref="JA12">INDEX(JA$6:JA$10,$C12)-INDEX(JA$6:JA$10,$C13)</f>
        <v>-46.795000000000016</v>
      </c>
      <c r="JB12" s="19" cm="1">
        <f t="array" ref="JB12">INDEX(JB$6:JB$10,$C12)-INDEX(JB$6:JB$10,$C13)</f>
        <v>-45.158000000000015</v>
      </c>
      <c r="JC12" s="19" cm="1">
        <f t="array" ref="JC12">INDEX(JC$6:JC$10,$C12)-INDEX(JC$6:JC$10,$C13)</f>
        <v>-49.177999999999997</v>
      </c>
      <c r="JD12" s="19" cm="1">
        <f t="array" ref="JD12">INDEX(JD$6:JD$10,$C12)-INDEX(JD$6:JD$10,$C13)</f>
        <v>-51.988999999999976</v>
      </c>
      <c r="JE12" s="19" cm="1">
        <f t="array" ref="JE12">INDEX(JE$6:JE$10,$C12)-INDEX(JE$6:JE$10,$C13)</f>
        <v>-45.187999999999988</v>
      </c>
      <c r="JF12" s="19" cm="1">
        <f t="array" ref="JF12">INDEX(JF$6:JF$10,$C12)-INDEX(JF$6:JF$10,$C13)</f>
        <v>-36.629999999999995</v>
      </c>
      <c r="JG12" s="19" cm="1">
        <f t="array" ref="JG12">INDEX(JG$6:JG$10,$C12)-INDEX(JG$6:JG$10,$C13)</f>
        <v>-35.357000000000028</v>
      </c>
      <c r="JH12" s="19" cm="1">
        <f t="array" ref="JH12">INDEX(JH$6:JH$10,$C12)-INDEX(JH$6:JH$10,$C13)</f>
        <v>-33.560999999999979</v>
      </c>
      <c r="JI12" s="19" cm="1">
        <f t="array" ref="JI12">INDEX(JI$6:JI$10,$C12)-INDEX(JI$6:JI$10,$C13)</f>
        <v>-32.902999999999963</v>
      </c>
      <c r="JJ12" s="19" cm="1">
        <f t="array" ref="JJ12">INDEX(JJ$6:JJ$10,$C12)-INDEX(JJ$6:JJ$10,$C13)</f>
        <v>-36.22399999999999</v>
      </c>
      <c r="JK12" s="19" cm="1">
        <f t="array" ref="JK12">INDEX(JK$6:JK$10,$C12)-INDEX(JK$6:JK$10,$C13)</f>
        <v>-33.656000000000006</v>
      </c>
      <c r="JL12" s="19" cm="1">
        <f t="array" ref="JL12">INDEX(JL$6:JL$10,$C12)-INDEX(JL$6:JL$10,$C13)</f>
        <v>-30.584000000000003</v>
      </c>
      <c r="JM12" s="19" cm="1">
        <f t="array" ref="JM12">INDEX(JM$6:JM$10,$C12)-INDEX(JM$6:JM$10,$C13)</f>
        <v>-28.310000000000002</v>
      </c>
      <c r="JN12" s="19" cm="1">
        <f t="array" ref="JN12">INDEX(JN$6:JN$10,$C12)-INDEX(JN$6:JN$10,$C13)</f>
        <v>-30.57099999999997</v>
      </c>
      <c r="JO12" s="19" cm="1">
        <f t="array" ref="JO12">INDEX(JO$6:JO$10,$C12)-INDEX(JO$6:JO$10,$C13)</f>
        <v>-31.807000000000016</v>
      </c>
      <c r="JP12" s="19" cm="1">
        <f t="array" ref="JP12">INDEX(JP$6:JP$10,$C12)-INDEX(JP$6:JP$10,$C13)</f>
        <v>-31.778999999999996</v>
      </c>
      <c r="JQ12" s="19" cm="1">
        <f t="array" ref="JQ12">INDEX(JQ$6:JQ$10,$C12)-INDEX(JQ$6:JQ$10,$C13)</f>
        <v>-41.096000000000004</v>
      </c>
      <c r="JR12" s="19" cm="1">
        <f t="array" ref="JR12">INDEX(JR$6:JR$10,$C12)-INDEX(JR$6:JR$10,$C13)</f>
        <v>-34.631000000000029</v>
      </c>
      <c r="JS12" s="19" cm="1">
        <f t="array" ref="JS12">INDEX(JS$6:JS$10,$C12)-INDEX(JS$6:JS$10,$C13)</f>
        <v>-34.297000000000025</v>
      </c>
      <c r="JT12" s="19" cm="1">
        <f t="array" ref="JT12">INDEX(JT$6:JT$10,$C12)-INDEX(JT$6:JT$10,$C13)</f>
        <v>-31.865000000000009</v>
      </c>
      <c r="JU12" s="19" cm="1">
        <f t="array" ref="JU12">INDEX(JU$6:JU$10,$C12)-INDEX(JU$6:JU$10,$C13)</f>
        <v>-29.050000000000011</v>
      </c>
      <c r="JV12" s="19" cm="1">
        <f t="array" ref="JV12">INDEX(JV$6:JV$10,$C12)-INDEX(JV$6:JV$10,$C13)</f>
        <v>-18.83499999999998</v>
      </c>
      <c r="JW12" s="19" cm="1">
        <f t="array" ref="JW12">INDEX(JW$6:JW$10,$C12)-INDEX(JW$6:JW$10,$C13)</f>
        <v>-10.113999999999976</v>
      </c>
      <c r="JX12" s="19" cm="1">
        <f t="array" ref="JX12">INDEX(JX$6:JX$10,$C12)-INDEX(JX$6:JX$10,$C13)</f>
        <v>-12.187000000000012</v>
      </c>
      <c r="JY12" s="19" cm="1">
        <f t="array" ref="JY12">INDEX(JY$6:JY$10,$C12)-INDEX(JY$6:JY$10,$C13)</f>
        <v>-15.023000000000025</v>
      </c>
      <c r="JZ12" s="19" cm="1">
        <f t="array" ref="JZ12">INDEX(JZ$6:JZ$10,$C12)-INDEX(JZ$6:JZ$10,$C13)</f>
        <v>-11.728999999999985</v>
      </c>
      <c r="KA12" s="19" cm="1">
        <f t="array" ref="KA12">INDEX(KA$6:KA$10,$C12)-INDEX(KA$6:KA$10,$C13)</f>
        <v>-13.413000000000011</v>
      </c>
      <c r="KB12" s="19" cm="1">
        <f t="array" ref="KB12">INDEX(KB$6:KB$10,$C12)-INDEX(KB$6:KB$10,$C13)</f>
        <v>-7.0990000000000464</v>
      </c>
      <c r="KC12" s="19" cm="1">
        <f t="array" ref="KC12">INDEX(KC$6:KC$10,$C12)-INDEX(KC$6:KC$10,$C13)</f>
        <v>-9.6569999999999823</v>
      </c>
      <c r="KD12" s="19" cm="1">
        <f t="array" ref="KD12">INDEX(KD$6:KD$10,$C12)-INDEX(KD$6:KD$10,$C13)</f>
        <v>-4.3570000000000277</v>
      </c>
      <c r="KE12" s="19" cm="1">
        <f t="array" ref="KE12">INDEX(KE$6:KE$10,$C12)-INDEX(KE$6:KE$10,$C13)</f>
        <v>-6.3279999999999745</v>
      </c>
      <c r="KF12" s="19" cm="1">
        <f t="array" ref="KF12">INDEX(KF$6:KF$10,$C12)-INDEX(KF$6:KF$10,$C13)</f>
        <v>-6.23599999999999</v>
      </c>
      <c r="KG12" s="19" cm="1">
        <f t="array" ref="KG12">INDEX(KG$6:KG$10,$C12)-INDEX(KG$6:KG$10,$C13)</f>
        <v>-12.256000000000029</v>
      </c>
      <c r="KH12" s="19" cm="1">
        <f t="array" ref="KH12">INDEX(KH$6:KH$10,$C12)-INDEX(KH$6:KH$10,$C13)</f>
        <v>-18.383999999999958</v>
      </c>
      <c r="KI12" s="19" cm="1">
        <f t="array" ref="KI12">INDEX(KI$6:KI$10,$C12)-INDEX(KI$6:KI$10,$C13)</f>
        <v>-17.84899999999999</v>
      </c>
      <c r="KJ12" s="19" cm="1">
        <f t="array" ref="KJ12">INDEX(KJ$6:KJ$10,$C12)-INDEX(KJ$6:KJ$10,$C13)</f>
        <v>-16.708000000000027</v>
      </c>
      <c r="KK12" s="19" cm="1">
        <f t="array" ref="KK12">INDEX(KK$6:KK$10,$C12)-INDEX(KK$6:KK$10,$C13)</f>
        <v>-16.615999999999985</v>
      </c>
      <c r="KL12" s="19" cm="1">
        <f t="array" ref="KL12">INDEX(KL$6:KL$10,$C12)-INDEX(KL$6:KL$10,$C13)</f>
        <v>-18.006999999999948</v>
      </c>
      <c r="KM12" s="19" cm="1">
        <f t="array" ref="KM12">INDEX(KM$6:KM$10,$C12)-INDEX(KM$6:KM$10,$C13)</f>
        <v>-20.012</v>
      </c>
      <c r="KN12" s="19" cm="1">
        <f t="array" ref="KN12">INDEX(KN$6:KN$10,$C12)-INDEX(KN$6:KN$10,$C13)</f>
        <v>-17.242000000000019</v>
      </c>
      <c r="KO12" s="19" cm="1">
        <f t="array" ref="KO12">INDEX(KO$6:KO$10,$C12)-INDEX(KO$6:KO$10,$C13)</f>
        <v>-19.052999999999997</v>
      </c>
      <c r="KP12" s="19" cm="1">
        <f t="array" ref="KP12">INDEX(KP$6:KP$10,$C12)-INDEX(KP$6:KP$10,$C13)</f>
        <v>-28.680999999999983</v>
      </c>
      <c r="KQ12" s="19" cm="1">
        <f t="array" ref="KQ12">INDEX(KQ$6:KQ$10,$C12)-INDEX(KQ$6:KQ$10,$C13)</f>
        <v>-32.122000000000014</v>
      </c>
      <c r="KR12" s="19" cm="1">
        <f t="array" ref="KR12">INDEX(KR$6:KR$10,$C12)-INDEX(KR$6:KR$10,$C13)</f>
        <v>-33.01600000000002</v>
      </c>
      <c r="KS12" s="19" cm="1">
        <f t="array" ref="KS12">INDEX(KS$6:KS$10,$C12)-INDEX(KS$6:KS$10,$C13)</f>
        <v>-32.514999999999986</v>
      </c>
      <c r="KT12" s="19" cm="1">
        <f t="array" ref="KT12">INDEX(KT$6:KT$10,$C12)-INDEX(KT$6:KT$10,$C13)</f>
        <v>-27.241000000000042</v>
      </c>
      <c r="KU12" s="19" cm="1">
        <f t="array" ref="KU12">INDEX(KU$6:KU$10,$C12)-INDEX(KU$6:KU$10,$C13)</f>
        <v>-26.733000000000004</v>
      </c>
      <c r="KV12" s="19" cm="1">
        <f t="array" ref="KV12">INDEX(KV$6:KV$10,$C12)-INDEX(KV$6:KV$10,$C13)</f>
        <v>-26.34899999999999</v>
      </c>
      <c r="KW12" s="19" cm="1">
        <f t="array" ref="KW12">INDEX(KW$6:KW$10,$C12)-INDEX(KW$6:KW$10,$C13)</f>
        <v>-30.208000000000027</v>
      </c>
      <c r="KX12" s="19" cm="1">
        <f t="array" ref="KX12">INDEX(KX$6:KX$10,$C12)-INDEX(KX$6:KX$10,$C13)</f>
        <v>-30.287000000000035</v>
      </c>
      <c r="KY12" s="19" cm="1">
        <f t="array" ref="KY12">INDEX(KY$6:KY$10,$C12)-INDEX(KY$6:KY$10,$C13)</f>
        <v>-28.536000000000001</v>
      </c>
      <c r="KZ12" s="19" cm="1">
        <f t="array" ref="KZ12">INDEX(KZ$6:KZ$10,$C12)-INDEX(KZ$6:KZ$10,$C13)</f>
        <v>-30.080000000000041</v>
      </c>
      <c r="LA12" s="19" cm="1">
        <f t="array" ref="LA12">INDEX(LA$6:LA$10,$C12)-INDEX(LA$6:LA$10,$C13)</f>
        <v>-29.647000000000048</v>
      </c>
      <c r="LB12" s="19" cm="1">
        <f t="array" ref="LB12">INDEX(LB$6:LB$10,$C12)-INDEX(LB$6:LB$10,$C13)</f>
        <v>-28.09899999999999</v>
      </c>
      <c r="LC12" s="19" cm="1">
        <f t="array" ref="LC12">INDEX(LC$6:LC$10,$C12)-INDEX(LC$6:LC$10,$C13)</f>
        <v>-28.834000000000003</v>
      </c>
      <c r="LD12" s="19" cm="1">
        <f t="array" ref="LD12">INDEX(LD$6:LD$10,$C12)-INDEX(LD$6:LD$10,$C13)</f>
        <v>-31.749000000000024</v>
      </c>
      <c r="LE12" s="19" cm="1">
        <f t="array" ref="LE12">INDEX(LE$6:LE$10,$C12)-INDEX(LE$6:LE$10,$C13)</f>
        <v>-32.74799999999999</v>
      </c>
      <c r="LF12" s="19" cm="1">
        <f t="array" ref="LF12">INDEX(LF$6:LF$10,$C12)-INDEX(LF$6:LF$10,$C13)</f>
        <v>-32.12700000000001</v>
      </c>
      <c r="LG12" s="19" cm="1">
        <f t="array" ref="LG12">INDEX(LG$6:LG$10,$C12)-INDEX(LG$6:LG$10,$C13)</f>
        <v>-32.317000000000007</v>
      </c>
      <c r="LH12" s="19" cm="1">
        <f t="array" ref="LH12">INDEX(LH$6:LH$10,$C12)-INDEX(LH$6:LH$10,$C13)</f>
        <v>-35.162999999999954</v>
      </c>
      <c r="LI12" s="19" cm="1">
        <f t="array" ref="LI12">INDEX(LI$6:LI$10,$C12)-INDEX(LI$6:LI$10,$C13)</f>
        <v>-37.728000000000009</v>
      </c>
      <c r="LJ12" s="19" cm="1">
        <f t="array" ref="LJ12">INDEX(LJ$6:LJ$10,$C12)-INDEX(LJ$6:LJ$10,$C13)</f>
        <v>-41.212999999999965</v>
      </c>
      <c r="LK12" s="19" cm="1">
        <f t="array" ref="LK12">INDEX(LK$6:LK$10,$C12)-INDEX(LK$6:LK$10,$C13)</f>
        <v>-41.509999999999991</v>
      </c>
      <c r="LL12" s="19" cm="1">
        <f t="array" ref="LL12">INDEX(LL$6:LL$10,$C12)-INDEX(LL$6:LL$10,$C13)</f>
        <v>-43.307000000000016</v>
      </c>
      <c r="LM12" s="19" cm="1">
        <f t="array" ref="LM12">INDEX(LM$6:LM$10,$C12)-INDEX(LM$6:LM$10,$C13)</f>
        <v>-44.473000000000013</v>
      </c>
      <c r="LN12" s="19" cm="1">
        <f t="array" ref="LN12">INDEX(LN$6:LN$10,$C12)-INDEX(LN$6:LN$10,$C13)</f>
        <v>-38.087999999999965</v>
      </c>
      <c r="LO12" s="19" cm="1">
        <f t="array" ref="LO12">INDEX(LO$6:LO$10,$C12)-INDEX(LO$6:LO$10,$C13)</f>
        <v>-30.019000000000005</v>
      </c>
      <c r="LP12" s="19" cm="1">
        <f t="array" ref="LP12">INDEX(LP$6:LP$10,$C12)-INDEX(LP$6:LP$10,$C13)</f>
        <v>-33.461000000000013</v>
      </c>
      <c r="LQ12" s="19" cm="1">
        <f t="array" ref="LQ12">INDEX(LQ$6:LQ$10,$C12)-INDEX(LQ$6:LQ$10,$C13)</f>
        <v>-38.433999999999969</v>
      </c>
      <c r="LR12" s="19" cm="1">
        <f t="array" ref="LR12">INDEX(LR$6:LR$10,$C12)-INDEX(LR$6:LR$10,$C13)</f>
        <v>-44.586999999999989</v>
      </c>
      <c r="LS12" s="19" cm="1">
        <f t="array" ref="LS12">INDEX(LS$6:LS$10,$C12)-INDEX(LS$6:LS$10,$C13)</f>
        <v>-43.548000000000002</v>
      </c>
      <c r="LT12" s="19" cm="1">
        <f t="array" ref="LT12">INDEX(LT$6:LT$10,$C12)-INDEX(LT$6:LT$10,$C13)</f>
        <v>-42.622000000000014</v>
      </c>
      <c r="LU12" s="19" cm="1">
        <f t="array" ref="LU12">INDEX(LU$6:LU$10,$C12)-INDEX(LU$6:LU$10,$C13)</f>
        <v>-36.675999999999988</v>
      </c>
      <c r="LV12" s="19" cm="1">
        <f t="array" ref="LV12">INDEX(LV$6:LV$10,$C12)-INDEX(LV$6:LV$10,$C13)</f>
        <v>-43.145000000000039</v>
      </c>
      <c r="LW12" s="19" cm="1">
        <f t="array" ref="LW12">INDEX(LW$6:LW$10,$C12)-INDEX(LW$6:LW$10,$C13)</f>
        <v>-42.34899999999999</v>
      </c>
      <c r="LX12" s="19" cm="1">
        <f t="array" ref="LX12">INDEX(LX$6:LX$10,$C12)-INDEX(LX$6:LX$10,$C13)</f>
        <v>-41.55400000000003</v>
      </c>
      <c r="LY12" s="19" cm="1">
        <f t="array" ref="LY12">INDEX(LY$6:LY$10,$C12)-INDEX(LY$6:LY$10,$C13)</f>
        <v>-43.884000000000015</v>
      </c>
      <c r="LZ12" s="19" cm="1">
        <f t="array" ref="LZ12">INDEX(LZ$6:LZ$10,$C12)-INDEX(LZ$6:LZ$10,$C13)</f>
        <v>-44.266999999999996</v>
      </c>
      <c r="MA12" s="19" cm="1">
        <f t="array" ref="MA12">INDEX(MA$6:MA$10,$C12)-INDEX(MA$6:MA$10,$C13)</f>
        <v>-43.328000000000031</v>
      </c>
      <c r="MB12" s="19" cm="1">
        <f t="array" ref="MB12">INDEX(MB$6:MB$10,$C12)-INDEX(MB$6:MB$10,$C13)</f>
        <v>-43.021000000000015</v>
      </c>
      <c r="MC12" s="19" cm="1">
        <f t="array" ref="MC12">INDEX(MC$6:MC$10,$C12)-INDEX(MC$6:MC$10,$C13)</f>
        <v>-41.646999999999991</v>
      </c>
      <c r="MD12" s="19" cm="1">
        <f t="array" ref="MD12">INDEX(MD$6:MD$10,$C12)-INDEX(MD$6:MD$10,$C13)</f>
        <v>-42.975999999999999</v>
      </c>
      <c r="ME12" s="19" cm="1">
        <f t="array" ref="ME12">INDEX(ME$6:ME$10,$C12)-INDEX(ME$6:ME$10,$C13)</f>
        <v>-42.783999999999992</v>
      </c>
      <c r="MF12" s="19" cm="1">
        <f t="array" ref="MF12">INDEX(MF$6:MF$10,$C12)-INDEX(MF$6:MF$10,$C13)</f>
        <v>-41.337000000000046</v>
      </c>
      <c r="MG12" s="19" cm="1">
        <f t="array" ref="MG12">INDEX(MG$6:MG$10,$C12)-INDEX(MG$6:MG$10,$C13)</f>
        <v>-43.722000000000037</v>
      </c>
      <c r="MH12" s="19" cm="1">
        <f t="array" ref="MH12">INDEX(MH$6:MH$10,$C12)-INDEX(MH$6:MH$10,$C13)</f>
        <v>-44.658000000000015</v>
      </c>
      <c r="MI12" s="19" cm="1">
        <f t="array" ref="MI12">INDEX(MI$6:MI$10,$C12)-INDEX(MI$6:MI$10,$C13)</f>
        <v>-47.09499999999997</v>
      </c>
      <c r="MJ12" s="19" cm="1">
        <f t="array" ref="MJ12">INDEX(MJ$6:MJ$10,$C12)-INDEX(MJ$6:MJ$10,$C13)</f>
        <v>-44.367000000000019</v>
      </c>
      <c r="MK12" s="19" cm="1">
        <f t="array" ref="MK12">INDEX(MK$6:MK$10,$C12)-INDEX(MK$6:MK$10,$C13)</f>
        <v>-44.303999999999974</v>
      </c>
      <c r="ML12" s="19" cm="1">
        <f t="array" ref="ML12">INDEX(ML$6:ML$10,$C12)-INDEX(ML$6:ML$10,$C13)</f>
        <v>-37.224999999999966</v>
      </c>
      <c r="MM12" s="19" cm="1">
        <f t="array" ref="MM12">INDEX(MM$6:MM$10,$C12)-INDEX(MM$6:MM$10,$C13)</f>
        <v>-36.528999999999996</v>
      </c>
      <c r="MN12" s="19" cm="1">
        <f t="array" ref="MN12">INDEX(MN$6:MN$10,$C12)-INDEX(MN$6:MN$10,$C13)</f>
        <v>-35.449999999999989</v>
      </c>
      <c r="MO12" s="19" cm="1">
        <f t="array" ref="MO12">INDEX(MO$6:MO$10,$C12)-INDEX(MO$6:MO$10,$C13)</f>
        <v>-36.644000000000005</v>
      </c>
      <c r="MP12" s="19" cm="1">
        <f t="array" ref="MP12">INDEX(MP$6:MP$10,$C12)-INDEX(MP$6:MP$10,$C13)</f>
        <v>-35.486999999999966</v>
      </c>
      <c r="MQ12" s="19" cm="1">
        <f t="array" ref="MQ12">INDEX(MQ$6:MQ$10,$C12)-INDEX(MQ$6:MQ$10,$C13)</f>
        <v>-33.268000000000029</v>
      </c>
      <c r="MR12" s="19" cm="1">
        <f t="array" ref="MR12">INDEX(MR$6:MR$10,$C12)-INDEX(MR$6:MR$10,$C13)</f>
        <v>-33.293000000000006</v>
      </c>
      <c r="MS12" s="19" cm="1">
        <f t="array" ref="MS12">INDEX(MS$6:MS$10,$C12)-INDEX(MS$6:MS$10,$C13)</f>
        <v>-32.293000000000006</v>
      </c>
      <c r="MT12" s="19" cm="1">
        <f t="array" ref="MT12">INDEX(MT$6:MT$10,$C12)-INDEX(MT$6:MT$10,$C13)</f>
        <v>-33.64100000000002</v>
      </c>
      <c r="MU12" s="19" cm="1">
        <f t="array" ref="MU12">INDEX(MU$6:MU$10,$C12)-INDEX(MU$6:MU$10,$C13)</f>
        <v>-26.944000000000017</v>
      </c>
      <c r="MV12" s="19" cm="1">
        <f t="array" ref="MV12">INDEX(MV$6:MV$10,$C12)-INDEX(MV$6:MV$10,$C13)</f>
        <v>-25.728999999999985</v>
      </c>
      <c r="MW12" s="19" cm="1">
        <f t="array" ref="MW12">INDEX(MW$6:MW$10,$C12)-INDEX(MW$6:MW$10,$C13)</f>
        <v>-25.367000000000019</v>
      </c>
      <c r="MX12" s="19" cm="1">
        <f t="array" ref="MX12">INDEX(MX$6:MX$10,$C12)-INDEX(MX$6:MX$10,$C13)</f>
        <v>-26.317999999999984</v>
      </c>
      <c r="MY12" s="19" cm="1">
        <f t="array" ref="MY12">INDEX(MY$6:MY$10,$C12)-INDEX(MY$6:MY$10,$C13)</f>
        <v>-33.752999999999986</v>
      </c>
      <c r="MZ12" s="19" cm="1">
        <f t="array" ref="MZ12">INDEX(MZ$6:MZ$10,$C12)-INDEX(MZ$6:MZ$10,$C13)</f>
        <v>-28.882000000000005</v>
      </c>
      <c r="NA12" s="19" cm="1">
        <f t="array" ref="NA12">INDEX(NA$6:NA$10,$C12)-INDEX(NA$6:NA$10,$C13)</f>
        <v>-21.221000000000004</v>
      </c>
      <c r="NB12" s="19" cm="1">
        <f t="array" ref="NB12">INDEX(NB$6:NB$10,$C12)-INDEX(NB$6:NB$10,$C13)</f>
        <v>-20.20799999999997</v>
      </c>
      <c r="NC12" s="19" cm="1">
        <f t="array" ref="NC12">INDEX(NC$6:NC$10,$C12)-INDEX(NC$6:NC$10,$C13)</f>
        <v>-16.122000000000014</v>
      </c>
      <c r="ND12" s="19" cm="1">
        <f t="array" ref="ND12">INDEX(ND$6:ND$10,$C12)-INDEX(ND$6:ND$10,$C13)</f>
        <v>-9.3389999999999986</v>
      </c>
      <c r="NE12" s="19" cm="1">
        <f t="array" ref="NE12">INDEX(NE$6:NE$10,$C12)-INDEX(NE$6:NE$10,$C13)</f>
        <v>-9.8650000000000091</v>
      </c>
      <c r="NF12" s="19" cm="1">
        <f t="array" ref="NF12">INDEX(NF$6:NF$10,$C12)-INDEX(NF$6:NF$10,$C13)</f>
        <v>-14.000999999999976</v>
      </c>
      <c r="NG12" s="19" cm="1">
        <f t="array" ref="NG12">INDEX(NG$6:NG$10,$C12)-INDEX(NG$6:NG$10,$C13)</f>
        <v>-15.102000000000032</v>
      </c>
      <c r="NH12" s="19" cm="1">
        <f t="array" ref="NH12">INDEX(NH$6:NH$10,$C12)-INDEX(NH$6:NH$10,$C13)</f>
        <v>-14.65500000000003</v>
      </c>
      <c r="NI12" s="19" cm="1">
        <f t="array" ref="NI12">INDEX(NI$6:NI$10,$C12)-INDEX(NI$6:NI$10,$C13)</f>
        <v>-15.759999999999991</v>
      </c>
      <c r="NJ12" s="19" cm="1">
        <f t="array" ref="NJ12">INDEX(NJ$6:NJ$10,$C12)-INDEX(NJ$6:NJ$10,$C13)</f>
        <v>-16.634999999999991</v>
      </c>
      <c r="NK12" s="19" cm="1">
        <f t="array" ref="NK12">INDEX(NK$6:NK$10,$C12)-INDEX(NK$6:NK$10,$C13)</f>
        <v>-17.668000000000006</v>
      </c>
      <c r="NL12" s="19" cm="1">
        <f t="array" ref="NL12">INDEX(NL$6:NL$10,$C12)-INDEX(NL$6:NL$10,$C13)</f>
        <v>-18.883000000000038</v>
      </c>
      <c r="NM12" s="19" cm="1">
        <f t="array" ref="NM12">INDEX(NM$6:NM$10,$C12)-INDEX(NM$6:NM$10,$C13)</f>
        <v>-15.410000000000025</v>
      </c>
      <c r="NN12" s="19" cm="1">
        <f t="array" ref="NN12">INDEX(NN$6:NN$10,$C12)-INDEX(NN$6:NN$10,$C13)</f>
        <v>-21.409999999999968</v>
      </c>
      <c r="NO12" s="19" cm="1">
        <f t="array" ref="NO12">INDEX(NO$6:NO$10,$C12)-INDEX(NO$6:NO$10,$C13)</f>
        <v>-20.755999999999972</v>
      </c>
      <c r="NP12" s="19" cm="1">
        <f t="array" ref="NP12">INDEX(NP$6:NP$10,$C12)-INDEX(NP$6:NP$10,$C13)</f>
        <v>-22.550999999999988</v>
      </c>
      <c r="NQ12" s="19" cm="1">
        <f t="array" ref="NQ12">INDEX(NQ$6:NQ$10,$C12)-INDEX(NQ$6:NQ$10,$C13)</f>
        <v>-29.324000000000012</v>
      </c>
      <c r="NR12" s="19" cm="1">
        <f t="array" ref="NR12">INDEX(NR$6:NR$10,$C12)-INDEX(NR$6:NR$10,$C13)</f>
        <v>-32.724999999999966</v>
      </c>
      <c r="NS12" s="19" cm="1">
        <f t="array" ref="NS12">INDEX(NS$6:NS$10,$C12)-INDEX(NS$6:NS$10,$C13)</f>
        <v>-37.069000000000017</v>
      </c>
      <c r="NT12" s="19" cm="1">
        <f t="array" ref="NT12">INDEX(NT$6:NT$10,$C12)-INDEX(NT$6:NT$10,$C13)</f>
        <v>-23.439999999999998</v>
      </c>
      <c r="NU12" s="19" cm="1">
        <f t="array" ref="NU12">INDEX(NU$6:NU$10,$C12)-INDEX(NU$6:NU$10,$C13)</f>
        <v>-19.854000000000042</v>
      </c>
      <c r="NV12" s="19" cm="1">
        <f t="array" ref="NV12">INDEX(NV$6:NV$10,$C12)-INDEX(NV$6:NV$10,$C13)</f>
        <v>-18.221000000000004</v>
      </c>
      <c r="NW12" s="19" cm="1">
        <f t="array" ref="NW12">INDEX(NW$6:NW$10,$C12)-INDEX(NW$6:NW$10,$C13)</f>
        <v>-16.989000000000033</v>
      </c>
      <c r="NX12" s="19" cm="1">
        <f t="array" ref="NX12">INDEX(NX$6:NX$10,$C12)-INDEX(NX$6:NX$10,$C13)</f>
        <v>-27.085999999999956</v>
      </c>
      <c r="NY12" s="19" cm="1">
        <f t="array" ref="NY12">INDEX(NY$6:NY$10,$C12)-INDEX(NY$6:NY$10,$C13)</f>
        <v>-31.02800000000002</v>
      </c>
      <c r="NZ12" s="19" cm="1">
        <f t="array" ref="NZ12">INDEX(NZ$6:NZ$10,$C12)-INDEX(NZ$6:NZ$10,$C13)</f>
        <v>-31.538000000000011</v>
      </c>
      <c r="OA12" s="19" cm="1">
        <f t="array" ref="OA12">INDEX(OA$6:OA$10,$C12)-INDEX(OA$6:OA$10,$C13)</f>
        <v>-31.021999999999991</v>
      </c>
      <c r="OB12" s="19" cm="1">
        <f t="array" ref="OB12">INDEX(OB$6:OB$10,$C12)-INDEX(OB$6:OB$10,$C13)</f>
        <v>-35.440000000000055</v>
      </c>
      <c r="OC12" s="19" cm="1">
        <f t="array" ref="OC12">INDEX(OC$6:OC$10,$C12)-INDEX(OC$6:OC$10,$C13)</f>
        <v>-34.057000000000016</v>
      </c>
      <c r="OD12" s="19" cm="1">
        <f t="array" ref="OD12">INDEX(OD$6:OD$10,$C12)-INDEX(OD$6:OD$10,$C13)</f>
        <v>-36.83099999999996</v>
      </c>
      <c r="OE12" s="19" cm="1">
        <f t="array" ref="OE12">INDEX(OE$6:OE$10,$C12)-INDEX(OE$6:OE$10,$C13)</f>
        <v>-37.937000000000012</v>
      </c>
      <c r="OF12" s="19" cm="1">
        <f t="array" ref="OF12">INDEX(OF$6:OF$10,$C12)-INDEX(OF$6:OF$10,$C13)</f>
        <v>-39.117999999999995</v>
      </c>
      <c r="OG12" s="19" cm="1">
        <f t="array" ref="OG12">INDEX(OG$6:OG$10,$C12)-INDEX(OG$6:OG$10,$C13)</f>
        <v>-40.461000000000013</v>
      </c>
      <c r="OH12" s="19" cm="1">
        <f t="array" ref="OH12">INDEX(OH$6:OH$10,$C12)-INDEX(OH$6:OH$10,$C13)</f>
        <v>-43.817999999999984</v>
      </c>
      <c r="OI12" s="19" cm="1">
        <f t="array" ref="OI12">INDEX(OI$6:OI$10,$C12)-INDEX(OI$6:OI$10,$C13)</f>
        <v>-44.350000000000023</v>
      </c>
      <c r="OJ12" s="19" cm="1">
        <f t="array" ref="OJ12">INDEX(OJ$6:OJ$10,$C12)-INDEX(OJ$6:OJ$10,$C13)</f>
        <v>-35.257000000000005</v>
      </c>
      <c r="OK12" s="19" cm="1">
        <f t="array" ref="OK12">INDEX(OK$6:OK$10,$C12)-INDEX(OK$6:OK$10,$C13)</f>
        <v>-25.423999999999978</v>
      </c>
      <c r="OL12" s="19" cm="1">
        <f t="array" ref="OL12">INDEX(OL$6:OL$10,$C12)-INDEX(OL$6:OL$10,$C13)</f>
        <v>-18.105999999999995</v>
      </c>
      <c r="OM12" s="19" cm="1">
        <f t="array" ref="OM12">INDEX(OM$6:OM$10,$C12)-INDEX(OM$6:OM$10,$C13)</f>
        <v>-15.974999999999966</v>
      </c>
      <c r="ON12" s="19" cm="1">
        <f t="array" ref="ON12">INDEX(ON$6:ON$10,$C12)-INDEX(ON$6:ON$10,$C13)</f>
        <v>-11.149999999999977</v>
      </c>
      <c r="OO12" s="19" cm="1">
        <f t="array" ref="OO12">INDEX(OO$6:OO$10,$C12)-INDEX(OO$6:OO$10,$C13)</f>
        <v>-16.399999999999977</v>
      </c>
      <c r="OP12" s="19" cm="1">
        <f t="array" ref="OP12">INDEX(OP$6:OP$10,$C12)-INDEX(OP$6:OP$10,$C13)</f>
        <v>-19.942999999999984</v>
      </c>
      <c r="OQ12" s="19" cm="1">
        <f t="array" ref="OQ12">INDEX(OQ$6:OQ$10,$C12)-INDEX(OQ$6:OQ$10,$C13)</f>
        <v>-21.784999999999968</v>
      </c>
      <c r="OR12" s="19" cm="1">
        <f t="array" ref="OR12">INDEX(OR$6:OR$10,$C12)-INDEX(OR$6:OR$10,$C13)</f>
        <v>-20.007000000000005</v>
      </c>
      <c r="OS12" s="19" cm="1">
        <f t="array" ref="OS12">INDEX(OS$6:OS$10,$C12)-INDEX(OS$6:OS$10,$C13)</f>
        <v>-22.236000000000047</v>
      </c>
      <c r="OT12" s="19" cm="1">
        <f t="array" ref="OT12">INDEX(OT$6:OT$10,$C12)-INDEX(OT$6:OT$10,$C13)</f>
        <v>-21.591000000000008</v>
      </c>
      <c r="OU12" s="19" cm="1">
        <f t="array" ref="OU12">INDEX(OU$6:OU$10,$C12)-INDEX(OU$6:OU$10,$C13)</f>
        <v>-22.956999999999994</v>
      </c>
      <c r="OV12" s="19" cm="1">
        <f t="array" ref="OV12">INDEX(OV$6:OV$10,$C12)-INDEX(OV$6:OV$10,$C13)</f>
        <v>-27.227000000000032</v>
      </c>
      <c r="OW12" s="19" cm="1">
        <f t="array" ref="OW12">INDEX(OW$6:OW$10,$C12)-INDEX(OW$6:OW$10,$C13)</f>
        <v>-26.067999999999984</v>
      </c>
      <c r="OX12" s="19" cm="1">
        <f t="array" ref="OX12">INDEX(OX$6:OX$10,$C12)-INDEX(OX$6:OX$10,$C13)</f>
        <v>-26.587000000000046</v>
      </c>
      <c r="OY12" s="19" cm="1">
        <f t="array" ref="OY12">INDEX(OY$6:OY$10,$C12)-INDEX(OY$6:OY$10,$C13)</f>
        <v>-27.341000000000008</v>
      </c>
      <c r="OZ12" s="19" cm="1">
        <f t="array" ref="OZ12">INDEX(OZ$6:OZ$10,$C12)-INDEX(OZ$6:OZ$10,$C13)</f>
        <v>-19.923000000000002</v>
      </c>
      <c r="PA12" s="19" cm="1">
        <f t="array" ref="PA12">INDEX(PA$6:PA$10,$C12)-INDEX(PA$6:PA$10,$C13)</f>
        <v>-24.178999999999974</v>
      </c>
      <c r="PB12" s="19" cm="1">
        <f t="array" ref="PB12">INDEX(PB$6:PB$10,$C12)-INDEX(PB$6:PB$10,$C13)</f>
        <v>-24.781000000000006</v>
      </c>
      <c r="PC12" s="19" cm="1">
        <f t="array" ref="PC12">INDEX(PC$6:PC$10,$C12)-INDEX(PC$6:PC$10,$C13)</f>
        <v>-22.810000000000002</v>
      </c>
      <c r="PD12" s="19" cm="1">
        <f t="array" ref="PD12">INDEX(PD$6:PD$10,$C12)-INDEX(PD$6:PD$10,$C13)</f>
        <v>-18.370999999999981</v>
      </c>
      <c r="PE12" s="19" cm="1">
        <f t="array" ref="PE12">INDEX(PE$6:PE$10,$C12)-INDEX(PE$6:PE$10,$C13)</f>
        <v>-14.812999999999988</v>
      </c>
      <c r="PF12" s="19" cm="1">
        <f t="array" ref="PF12">INDEX(PF$6:PF$10,$C12)-INDEX(PF$6:PF$10,$C13)</f>
        <v>-14.386000000000024</v>
      </c>
      <c r="PG12" s="19" cm="1">
        <f t="array" ref="PG12">INDEX(PG$6:PG$10,$C12)-INDEX(PG$6:PG$10,$C13)</f>
        <v>-14.156999999999982</v>
      </c>
      <c r="PH12" s="19" cm="1">
        <f t="array" ref="PH12">INDEX(PH$6:PH$10,$C12)-INDEX(PH$6:PH$10,$C13)</f>
        <v>-17.175000000000011</v>
      </c>
      <c r="PI12" s="19" cm="1">
        <f t="array" ref="PI12">INDEX(PI$6:PI$10,$C12)-INDEX(PI$6:PI$10,$C13)</f>
        <v>-16.657000000000039</v>
      </c>
      <c r="PJ12" s="19" cm="1">
        <f t="array" ref="PJ12">INDEX(PJ$6:PJ$10,$C12)-INDEX(PJ$6:PJ$10,$C13)</f>
        <v>-16.532000000000039</v>
      </c>
      <c r="PK12" s="19" cm="1">
        <f t="array" ref="PK12">INDEX(PK$6:PK$10,$C12)-INDEX(PK$6:PK$10,$C13)</f>
        <v>-19.980999999999995</v>
      </c>
      <c r="PL12" s="19" cm="1">
        <f t="array" ref="PL12">INDEX(PL$6:PL$10,$C12)-INDEX(PL$6:PL$10,$C13)</f>
        <v>-20.400000000000034</v>
      </c>
      <c r="PM12" s="19" cm="1">
        <f t="array" ref="PM12">INDEX(PM$6:PM$10,$C12)-INDEX(PM$6:PM$10,$C13)</f>
        <v>-20.104999999999961</v>
      </c>
      <c r="PN12" s="19" cm="1">
        <f t="array" ref="PN12">INDEX(PN$6:PN$10,$C12)-INDEX(PN$6:PN$10,$C13)</f>
        <v>-20.57099999999997</v>
      </c>
      <c r="PO12" s="19" cm="1">
        <f t="array" ref="PO12">INDEX(PO$6:PO$10,$C12)-INDEX(PO$6:PO$10,$C13)</f>
        <v>-18.197000000000003</v>
      </c>
      <c r="PP12" s="19" cm="1">
        <f t="array" ref="PP12">INDEX(PP$6:PP$10,$C12)-INDEX(PP$6:PP$10,$C13)</f>
        <v>-18.312999999999988</v>
      </c>
      <c r="PQ12" s="19" cm="1">
        <f t="array" ref="PQ12">INDEX(PQ$6:PQ$10,$C12)-INDEX(PQ$6:PQ$10,$C13)</f>
        <v>-17.182000000000016</v>
      </c>
      <c r="PR12" s="19" cm="1">
        <f t="array" ref="PR12">INDEX(PR$6:PR$10,$C12)-INDEX(PR$6:PR$10,$C13)</f>
        <v>-16.79000000000002</v>
      </c>
      <c r="PS12" s="19" cm="1">
        <f t="array" ref="PS12">INDEX(PS$6:PS$10,$C12)-INDEX(PS$6:PS$10,$C13)</f>
        <v>-15.531999999999982</v>
      </c>
      <c r="PT12" s="19" cm="1">
        <f t="array" ref="PT12">INDEX(PT$6:PT$10,$C12)-INDEX(PT$6:PT$10,$C13)</f>
        <v>-18.387999999999977</v>
      </c>
      <c r="PU12" s="19" cm="1">
        <f t="array" ref="PU12">INDEX(PU$6:PU$10,$C12)-INDEX(PU$6:PU$10,$C13)</f>
        <v>-22.673999999999978</v>
      </c>
      <c r="PV12" s="19" cm="1">
        <f t="array" ref="PV12">INDEX(PV$6:PV$10,$C12)-INDEX(PV$6:PV$10,$C13)</f>
        <v>-20.729999999999961</v>
      </c>
      <c r="PW12" s="19" cm="1">
        <f t="array" ref="PW12">INDEX(PW$6:PW$10,$C12)-INDEX(PW$6:PW$10,$C13)</f>
        <v>-21.864999999999981</v>
      </c>
      <c r="PX12" s="19" cm="1">
        <f t="array" ref="PX12">INDEX(PX$6:PX$10,$C12)-INDEX(PX$6:PX$10,$C13)</f>
        <v>-22.85299999999998</v>
      </c>
      <c r="PY12" s="19" cm="1">
        <f t="array" ref="PY12">INDEX(PY$6:PY$10,$C12)-INDEX(PY$6:PY$10,$C13)</f>
        <v>-22.061999999999983</v>
      </c>
      <c r="PZ12" s="19" cm="1">
        <f t="array" ref="PZ12">INDEX(PZ$6:PZ$10,$C12)-INDEX(PZ$6:PZ$10,$C13)</f>
        <v>-21.179000000000002</v>
      </c>
      <c r="QA12" s="19" cm="1">
        <f t="array" ref="QA12">INDEX(QA$6:QA$10,$C12)-INDEX(QA$6:QA$10,$C13)</f>
        <v>-22.609000000000009</v>
      </c>
      <c r="QB12" s="19" cm="1">
        <f t="array" ref="QB12">INDEX(QB$6:QB$10,$C12)-INDEX(QB$6:QB$10,$C13)</f>
        <v>-21.760999999999996</v>
      </c>
      <c r="QC12" s="19" cm="1">
        <f t="array" ref="QC12">INDEX(QC$6:QC$10,$C12)-INDEX(QC$6:QC$10,$C13)</f>
        <v>-19.204999999999984</v>
      </c>
      <c r="QD12" s="19" cm="1">
        <f t="array" ref="QD12">INDEX(QD$6:QD$10,$C12)-INDEX(QD$6:QD$10,$C13)</f>
        <v>-19.990999999999985</v>
      </c>
      <c r="QE12" s="19" cm="1">
        <f t="array" ref="QE12">INDEX(QE$6:QE$10,$C12)-INDEX(QE$6:QE$10,$C13)</f>
        <v>-21.439000000000021</v>
      </c>
      <c r="QF12" s="19" cm="1">
        <f t="array" ref="QF12">INDEX(QF$6:QF$10,$C12)-INDEX(QF$6:QF$10,$C13)</f>
        <v>-21.464999999999975</v>
      </c>
      <c r="QG12" s="19" cm="1">
        <f t="array" ref="QG12">INDEX(QG$6:QG$10,$C12)-INDEX(QG$6:QG$10,$C13)</f>
        <v>-23.467999999999989</v>
      </c>
      <c r="QH12" s="19" cm="1">
        <f t="array" ref="QH12">INDEX(QH$6:QH$10,$C12)-INDEX(QH$6:QH$10,$C13)</f>
        <v>-25.344999999999999</v>
      </c>
      <c r="QI12" s="19" cm="1">
        <f t="array" ref="QI12">INDEX(QI$6:QI$10,$C12)-INDEX(QI$6:QI$10,$C13)</f>
        <v>-24.96599999999998</v>
      </c>
      <c r="QJ12" s="19" cm="1">
        <f t="array" ref="QJ12">INDEX(QJ$6:QJ$10,$C12)-INDEX(QJ$6:QJ$10,$C13)</f>
        <v>-24.326999999999998</v>
      </c>
      <c r="QK12" s="19" cm="1">
        <f t="array" ref="QK12">INDEX(QK$6:QK$10,$C12)-INDEX(QK$6:QK$10,$C13)</f>
        <v>-24.117999999999995</v>
      </c>
      <c r="QL12" s="19" cm="1">
        <f t="array" ref="QL12">INDEX(QL$6:QL$10,$C12)-INDEX(QL$6:QL$10,$C13)</f>
        <v>-23.978999999999985</v>
      </c>
      <c r="QM12" s="19" cm="1">
        <f t="array" ref="QM12">INDEX(QM$6:QM$10,$C12)-INDEX(QM$6:QM$10,$C13)</f>
        <v>-24.169999999999987</v>
      </c>
      <c r="QN12" s="19" cm="1">
        <f t="array" ref="QN12">INDEX(QN$6:QN$10,$C12)-INDEX(QN$6:QN$10,$C13)</f>
        <v>-25.689999999999969</v>
      </c>
      <c r="QO12" s="19" cm="1">
        <f t="array" ref="QO12">INDEX(QO$6:QO$10,$C12)-INDEX(QO$6:QO$10,$C13)</f>
        <v>-25.224999999999994</v>
      </c>
      <c r="QP12" s="19" cm="1">
        <f t="array" ref="QP12">INDEX(QP$6:QP$10,$C12)-INDEX(QP$6:QP$10,$C13)</f>
        <v>-26.152999999999992</v>
      </c>
      <c r="QQ12" s="19" cm="1">
        <f t="array" ref="QQ12">INDEX(QQ$6:QQ$10,$C12)-INDEX(QQ$6:QQ$10,$C13)</f>
        <v>-25.690000000000026</v>
      </c>
      <c r="QR12" s="19" cm="1">
        <f t="array" ref="QR12">INDEX(QR$6:QR$10,$C12)-INDEX(QR$6:QR$10,$C13)</f>
        <v>-24.105999999999995</v>
      </c>
      <c r="QS12" s="19" cm="1">
        <f t="array" ref="QS12">INDEX(QS$6:QS$10,$C12)-INDEX(QS$6:QS$10,$C13)</f>
        <v>-22.711000000000013</v>
      </c>
      <c r="QT12" s="19" cm="1">
        <f t="array" ref="QT12">INDEX(QT$6:QT$10,$C12)-INDEX(QT$6:QT$10,$C13)</f>
        <v>-23.847000000000037</v>
      </c>
      <c r="QU12" s="19" cm="1">
        <f t="array" ref="QU12">INDEX(QU$6:QU$10,$C12)-INDEX(QU$6:QU$10,$C13)</f>
        <v>-24.509999999999991</v>
      </c>
      <c r="QV12" s="19" cm="1">
        <f t="array" ref="QV12">INDEX(QV$6:QV$10,$C12)-INDEX(QV$6:QV$10,$C13)</f>
        <v>-24.279999999999973</v>
      </c>
      <c r="QW12" s="19" cm="1">
        <f t="array" ref="QW12">INDEX(QW$6:QW$10,$C12)-INDEX(QW$6:QW$10,$C13)</f>
        <v>-24.644000000000005</v>
      </c>
      <c r="QX12" s="19" cm="1">
        <f t="array" ref="QX12">INDEX(QX$6:QX$10,$C12)-INDEX(QX$6:QX$10,$C13)</f>
        <v>-24.711000000000013</v>
      </c>
      <c r="QY12" s="19" cm="1">
        <f t="array" ref="QY12">INDEX(QY$6:QY$10,$C12)-INDEX(QY$6:QY$10,$C13)</f>
        <v>-25.038000000000011</v>
      </c>
      <c r="QZ12" s="19" cm="1">
        <f t="array" ref="QZ12">INDEX(QZ$6:QZ$10,$C12)-INDEX(QZ$6:QZ$10,$C13)</f>
        <v>-23.029999999999973</v>
      </c>
      <c r="RA12" s="19" cm="1">
        <f t="array" ref="RA12">INDEX(RA$6:RA$10,$C12)-INDEX(RA$6:RA$10,$C13)</f>
        <v>-23.072000000000003</v>
      </c>
      <c r="RB12" s="19" cm="1">
        <f t="array" ref="RB12">INDEX(RB$6:RB$10,$C12)-INDEX(RB$6:RB$10,$C13)</f>
        <v>-24.116999999999962</v>
      </c>
      <c r="RC12" s="19" cm="1">
        <f t="array" ref="RC12">INDEX(RC$6:RC$10,$C12)-INDEX(RC$6:RC$10,$C13)</f>
        <v>-24.461999999999989</v>
      </c>
      <c r="RD12" s="19" cm="1">
        <f t="array" ref="RD12">INDEX(RD$6:RD$10,$C12)-INDEX(RD$6:RD$10,$C13)</f>
        <v>-24.689999999999998</v>
      </c>
      <c r="RE12" s="19" cm="1">
        <f t="array" ref="RE12">INDEX(RE$6:RE$10,$C12)-INDEX(RE$6:RE$10,$C13)</f>
        <v>-26.73599999999999</v>
      </c>
      <c r="RF12" s="19" cm="1">
        <f t="array" ref="RF12">INDEX(RF$6:RF$10,$C12)-INDEX(RF$6:RF$10,$C13)</f>
        <v>-26.900000000000034</v>
      </c>
      <c r="RG12" s="19" cm="1">
        <f t="array" ref="RG12">INDEX(RG$6:RG$10,$C12)-INDEX(RG$6:RG$10,$C13)</f>
        <v>-27.113999999999976</v>
      </c>
      <c r="RH12" s="19" cm="1">
        <f t="array" ref="RH12">INDEX(RH$6:RH$10,$C12)-INDEX(RH$6:RH$10,$C13)</f>
        <v>-26.932999999999993</v>
      </c>
      <c r="RI12" s="19" cm="1">
        <f t="array" ref="RI12">INDEX(RI$6:RI$10,$C12)-INDEX(RI$6:RI$10,$C13)</f>
        <v>-29.716999999999985</v>
      </c>
      <c r="RJ12" s="19" cm="1">
        <f t="array" ref="RJ12">INDEX(RJ$6:RJ$10,$C12)-INDEX(RJ$6:RJ$10,$C13)</f>
        <v>-25.492999999999995</v>
      </c>
      <c r="RK12" s="19" cm="1">
        <f t="array" ref="RK12">INDEX(RK$6:RK$10,$C12)-INDEX(RK$6:RK$10,$C13)</f>
        <v>-25.331000000000017</v>
      </c>
      <c r="RL12" s="19" cm="1">
        <f t="array" ref="RL12">INDEX(RL$6:RL$10,$C12)-INDEX(RL$6:RL$10,$C13)</f>
        <v>-23.776999999999987</v>
      </c>
      <c r="RM12" s="19" cm="1">
        <f t="array" ref="RM12">INDEX(RM$6:RM$10,$C12)-INDEX(RM$6:RM$10,$C13)</f>
        <v>-20.663999999999987</v>
      </c>
      <c r="RN12" s="19" cm="1">
        <f t="array" ref="RN12">INDEX(RN$6:RN$10,$C12)-INDEX(RN$6:RN$10,$C13)</f>
        <v>-15.906000000000006</v>
      </c>
      <c r="RO12" s="19" cm="1">
        <f t="array" ref="RO12">INDEX(RO$6:RO$10,$C12)-INDEX(RO$6:RO$10,$C13)</f>
        <v>-13.815999999999974</v>
      </c>
      <c r="RP12" s="19" cm="1">
        <f t="array" ref="RP12">INDEX(RP$6:RP$10,$C12)-INDEX(RP$6:RP$10,$C13)</f>
        <v>-13.670999999999992</v>
      </c>
      <c r="RQ12" s="19" cm="1">
        <f t="array" ref="RQ12">INDEX(RQ$6:RQ$10,$C12)-INDEX(RQ$6:RQ$10,$C13)</f>
        <v>-18.87700000000001</v>
      </c>
      <c r="RR12" s="19" cm="1">
        <f t="array" ref="RR12">INDEX(RR$6:RR$10,$C12)-INDEX(RR$6:RR$10,$C13)</f>
        <v>-22.358000000000004</v>
      </c>
      <c r="RS12" s="19" cm="1">
        <f t="array" ref="RS12">INDEX(RS$6:RS$10,$C12)-INDEX(RS$6:RS$10,$C13)</f>
        <v>-27.329000000000008</v>
      </c>
      <c r="RT12" s="19" cm="1">
        <f t="array" ref="RT12">INDEX(RT$6:RT$10,$C12)-INDEX(RT$6:RT$10,$C13)</f>
        <v>-21.863</v>
      </c>
      <c r="RU12" s="19" cm="1">
        <f t="array" ref="RU12">INDEX(RU$6:RU$10,$C12)-INDEX(RU$6:RU$10,$C13)</f>
        <v>-23.131</v>
      </c>
      <c r="RV12" s="19" cm="1">
        <f t="array" ref="RV12">INDEX(RV$6:RV$10,$C12)-INDEX(RV$6:RV$10,$C13)</f>
        <v>-21.222000000000008</v>
      </c>
      <c r="RW12" s="19" cm="1">
        <f t="array" ref="RW12">INDEX(RW$6:RW$10,$C12)-INDEX(RW$6:RW$10,$C13)</f>
        <v>-19.865000000000009</v>
      </c>
      <c r="RX12" s="19" cm="1">
        <f t="array" ref="RX12">INDEX(RX$6:RX$10,$C12)-INDEX(RX$6:RX$10,$C13)</f>
        <v>-18.372000000000014</v>
      </c>
      <c r="RY12" s="19" cm="1">
        <f t="array" ref="RY12">INDEX(RY$6:RY$10,$C12)-INDEX(RY$6:RY$10,$C13)</f>
        <v>-16.39700000000002</v>
      </c>
      <c r="RZ12" s="19" cm="1">
        <f t="array" ref="RZ12">INDEX(RZ$6:RZ$10,$C12)-INDEX(RZ$6:RZ$10,$C13)</f>
        <v>-16.301999999999992</v>
      </c>
      <c r="SA12" s="19" cm="1">
        <f t="array" ref="SA12">INDEX(SA$6:SA$10,$C12)-INDEX(SA$6:SA$10,$C13)</f>
        <v>-21.337999999999994</v>
      </c>
      <c r="SB12" s="19" cm="1">
        <f t="array" ref="SB12">INDEX(SB$6:SB$10,$C12)-INDEX(SB$6:SB$10,$C13)</f>
        <v>-21.506999999999977</v>
      </c>
      <c r="SC12" s="19" cm="1">
        <f t="array" ref="SC12">INDEX(SC$6:SC$10,$C12)-INDEX(SC$6:SC$10,$C13)</f>
        <v>-21.412000000000006</v>
      </c>
      <c r="SD12" s="19" cm="1">
        <f t="array" ref="SD12">INDEX(SD$6:SD$10,$C12)-INDEX(SD$6:SD$10,$C13)</f>
        <v>-22.230000000000018</v>
      </c>
      <c r="SE12" s="19" cm="1">
        <f t="array" ref="SE12">INDEX(SE$6:SE$10,$C12)-INDEX(SE$6:SE$10,$C13)</f>
        <v>-24.057999999999993</v>
      </c>
      <c r="SF12" s="19" cm="1">
        <f t="array" ref="SF12">INDEX(SF$6:SF$10,$C12)-INDEX(SF$6:SF$10,$C13)</f>
        <v>-23.055000000000007</v>
      </c>
      <c r="SG12" s="19" cm="1">
        <f t="array" ref="SG12">INDEX(SG$6:SG$10,$C12)-INDEX(SG$6:SG$10,$C13)</f>
        <v>-24.524999999999977</v>
      </c>
      <c r="SH12" s="19" cm="1">
        <f t="array" ref="SH12">INDEX(SH$6:SH$10,$C12)-INDEX(SH$6:SH$10,$C13)</f>
        <v>-25.271999999999991</v>
      </c>
      <c r="SI12" s="19" cm="1">
        <f t="array" ref="SI12">INDEX(SI$6:SI$10,$C12)-INDEX(SI$6:SI$10,$C13)</f>
        <v>-24.858000000000004</v>
      </c>
      <c r="SJ12" s="19" cm="1">
        <f t="array" ref="SJ12">INDEX(SJ$6:SJ$10,$C12)-INDEX(SJ$6:SJ$10,$C13)</f>
        <v>-25.305999999999983</v>
      </c>
      <c r="SK12" s="19" cm="1">
        <f t="array" ref="SK12">INDEX(SK$6:SK$10,$C12)-INDEX(SK$6:SK$10,$C13)</f>
        <v>-24.828000000000003</v>
      </c>
      <c r="SL12" s="19" cm="1">
        <f t="array" ref="SL12">INDEX(SL$6:SL$10,$C12)-INDEX(SL$6:SL$10,$C13)</f>
        <v>-25.532999999999987</v>
      </c>
      <c r="SM12" s="19" cm="1">
        <f t="array" ref="SM12">INDEX(SM$6:SM$10,$C12)-INDEX(SM$6:SM$10,$C13)</f>
        <v>-25.799999999999983</v>
      </c>
      <c r="SN12" s="19" cm="1">
        <f t="array" ref="SN12">INDEX(SN$6:SN$10,$C12)-INDEX(SN$6:SN$10,$C13)</f>
        <v>-26.107999999999976</v>
      </c>
      <c r="SO12" s="19" cm="1">
        <f t="array" ref="SO12">INDEX(SO$6:SO$10,$C12)-INDEX(SO$6:SO$10,$C13)</f>
        <v>-25.284999999999997</v>
      </c>
      <c r="SP12" s="19" cm="1">
        <f t="array" ref="SP12">INDEX(SP$6:SP$10,$C12)-INDEX(SP$6:SP$10,$C13)</f>
        <v>-24.418000000000006</v>
      </c>
      <c r="SQ12" s="19" cm="1">
        <f t="array" ref="SQ12">INDEX(SQ$6:SQ$10,$C12)-INDEX(SQ$6:SQ$10,$C13)</f>
        <v>-23.200999999999993</v>
      </c>
      <c r="SR12" s="19" cm="1">
        <f t="array" ref="SR12">INDEX(SR$6:SR$10,$C12)-INDEX(SR$6:SR$10,$C13)</f>
        <v>-21.496000000000009</v>
      </c>
      <c r="SS12" s="19" cm="1">
        <f t="array" ref="SS12">INDEX(SS$6:SS$10,$C12)-INDEX(SS$6:SS$10,$C13)</f>
        <v>-19.736999999999995</v>
      </c>
      <c r="ST12" s="19" cm="1">
        <f t="array" ref="ST12">INDEX(ST$6:ST$10,$C12)-INDEX(ST$6:ST$10,$C13)</f>
        <v>-18.447000000000003</v>
      </c>
    </row>
    <row r="13" spans="2:516" s="2" customFormat="1" x14ac:dyDescent="0.25">
      <c r="B13" s="15" t="s">
        <v>790</v>
      </c>
      <c r="C13" s="2">
        <f>_xlfn.XMATCH(B13,$B$6:$B$10)</f>
        <v>2</v>
      </c>
      <c r="F13" s="19"/>
    </row>
    <row r="14" spans="2:516" s="2" customFormat="1" x14ac:dyDescent="0.25"/>
    <row r="16" spans="2:516" ht="11" x14ac:dyDescent="0.3">
      <c r="B16" s="14" t="s">
        <v>1087</v>
      </c>
    </row>
    <row r="17" spans="2:511" ht="11" x14ac:dyDescent="0.3">
      <c r="B17" s="20" t="str">
        <f>B6</f>
        <v>BAYNGR 2 3/8 04/02/75</v>
      </c>
      <c r="F17" s="19">
        <f ca="1">F$6-F6</f>
        <v>0</v>
      </c>
      <c r="G17" s="19">
        <f t="shared" ref="G17:BR20" si="8">G$6-G6</f>
        <v>0</v>
      </c>
      <c r="H17" s="19">
        <f t="shared" si="8"/>
        <v>0</v>
      </c>
      <c r="I17" s="19">
        <f t="shared" si="8"/>
        <v>0</v>
      </c>
      <c r="J17" s="19">
        <f t="shared" si="8"/>
        <v>0</v>
      </c>
      <c r="K17" s="19">
        <f t="shared" si="8"/>
        <v>0</v>
      </c>
      <c r="L17" s="19">
        <f t="shared" si="8"/>
        <v>0</v>
      </c>
      <c r="M17" s="19">
        <f t="shared" si="8"/>
        <v>0</v>
      </c>
      <c r="N17" s="19">
        <f t="shared" si="8"/>
        <v>0</v>
      </c>
      <c r="O17" s="19">
        <f t="shared" si="8"/>
        <v>0</v>
      </c>
      <c r="P17" s="19">
        <f t="shared" si="8"/>
        <v>0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19">
        <f t="shared" si="8"/>
        <v>0</v>
      </c>
      <c r="U17" s="19">
        <f t="shared" si="8"/>
        <v>0</v>
      </c>
      <c r="V17" s="19">
        <f t="shared" si="8"/>
        <v>0</v>
      </c>
      <c r="W17" s="19">
        <f t="shared" si="8"/>
        <v>0</v>
      </c>
      <c r="X17" s="19">
        <f t="shared" si="8"/>
        <v>0</v>
      </c>
      <c r="Y17" s="19">
        <f t="shared" si="8"/>
        <v>0</v>
      </c>
      <c r="Z17" s="19">
        <f t="shared" si="8"/>
        <v>0</v>
      </c>
      <c r="AA17" s="19">
        <f t="shared" si="8"/>
        <v>0</v>
      </c>
      <c r="AB17" s="19">
        <f t="shared" si="8"/>
        <v>0</v>
      </c>
      <c r="AC17" s="19">
        <f t="shared" si="8"/>
        <v>0</v>
      </c>
      <c r="AD17" s="19">
        <f t="shared" si="8"/>
        <v>0</v>
      </c>
      <c r="AE17" s="19">
        <f t="shared" si="8"/>
        <v>0</v>
      </c>
      <c r="AF17" s="19">
        <f t="shared" si="8"/>
        <v>0</v>
      </c>
      <c r="AG17" s="19">
        <f t="shared" si="8"/>
        <v>0</v>
      </c>
      <c r="AH17" s="19">
        <f t="shared" si="8"/>
        <v>0</v>
      </c>
      <c r="AI17" s="19">
        <f t="shared" si="8"/>
        <v>0</v>
      </c>
      <c r="AJ17" s="19">
        <f t="shared" si="8"/>
        <v>0</v>
      </c>
      <c r="AK17" s="19">
        <f t="shared" si="8"/>
        <v>0</v>
      </c>
      <c r="AL17" s="19">
        <f t="shared" si="8"/>
        <v>0</v>
      </c>
      <c r="AM17" s="19">
        <f t="shared" si="8"/>
        <v>0</v>
      </c>
      <c r="AN17" s="19">
        <f t="shared" si="8"/>
        <v>0</v>
      </c>
      <c r="AO17" s="19">
        <f t="shared" si="8"/>
        <v>0</v>
      </c>
      <c r="AP17" s="19">
        <f t="shared" si="8"/>
        <v>0</v>
      </c>
      <c r="AQ17" s="19">
        <f t="shared" si="8"/>
        <v>0</v>
      </c>
      <c r="AR17" s="19">
        <f t="shared" si="8"/>
        <v>0</v>
      </c>
      <c r="AS17" s="19">
        <f t="shared" si="8"/>
        <v>0</v>
      </c>
      <c r="AT17" s="19">
        <f t="shared" si="8"/>
        <v>0</v>
      </c>
      <c r="AU17" s="19">
        <f t="shared" si="8"/>
        <v>0</v>
      </c>
      <c r="AV17" s="19">
        <f t="shared" si="8"/>
        <v>0</v>
      </c>
      <c r="AW17" s="19">
        <f t="shared" si="8"/>
        <v>0</v>
      </c>
      <c r="AX17" s="19">
        <f t="shared" si="8"/>
        <v>0</v>
      </c>
      <c r="AY17" s="19">
        <f t="shared" si="8"/>
        <v>0</v>
      </c>
      <c r="AZ17" s="19">
        <f t="shared" si="8"/>
        <v>0</v>
      </c>
      <c r="BA17" s="19">
        <f t="shared" si="8"/>
        <v>0</v>
      </c>
      <c r="BB17" s="19">
        <f t="shared" si="8"/>
        <v>0</v>
      </c>
      <c r="BC17" s="19">
        <f t="shared" si="8"/>
        <v>0</v>
      </c>
      <c r="BD17" s="19">
        <f t="shared" si="8"/>
        <v>0</v>
      </c>
      <c r="BE17" s="19">
        <f t="shared" si="8"/>
        <v>0</v>
      </c>
      <c r="BF17" s="19">
        <f t="shared" si="8"/>
        <v>0</v>
      </c>
      <c r="BG17" s="19">
        <f t="shared" si="8"/>
        <v>0</v>
      </c>
      <c r="BH17" s="19">
        <f t="shared" si="8"/>
        <v>0</v>
      </c>
      <c r="BI17" s="19">
        <f t="shared" si="8"/>
        <v>0</v>
      </c>
      <c r="BJ17" s="19">
        <f t="shared" si="8"/>
        <v>0</v>
      </c>
      <c r="BK17" s="19">
        <f t="shared" si="8"/>
        <v>0</v>
      </c>
      <c r="BL17" s="19">
        <f t="shared" si="8"/>
        <v>0</v>
      </c>
      <c r="BM17" s="19">
        <f t="shared" si="8"/>
        <v>0</v>
      </c>
      <c r="BN17" s="19">
        <f t="shared" si="8"/>
        <v>0</v>
      </c>
      <c r="BO17" s="19">
        <f t="shared" si="8"/>
        <v>0</v>
      </c>
      <c r="BP17" s="19">
        <f t="shared" si="8"/>
        <v>0</v>
      </c>
      <c r="BQ17" s="19">
        <f t="shared" si="8"/>
        <v>0</v>
      </c>
      <c r="BR17" s="19">
        <f t="shared" si="8"/>
        <v>0</v>
      </c>
      <c r="BS17" s="19">
        <f t="shared" ref="BS17:ED20" si="9">BS$6-BS6</f>
        <v>0</v>
      </c>
      <c r="BT17" s="19">
        <f t="shared" si="9"/>
        <v>0</v>
      </c>
      <c r="BU17" s="19">
        <f t="shared" si="9"/>
        <v>0</v>
      </c>
      <c r="BV17" s="19">
        <f t="shared" si="9"/>
        <v>0</v>
      </c>
      <c r="BW17" s="19">
        <f t="shared" si="9"/>
        <v>0</v>
      </c>
      <c r="BX17" s="19">
        <f t="shared" si="9"/>
        <v>0</v>
      </c>
      <c r="BY17" s="19">
        <f t="shared" si="9"/>
        <v>0</v>
      </c>
      <c r="BZ17" s="19">
        <f t="shared" si="9"/>
        <v>0</v>
      </c>
      <c r="CA17" s="19">
        <f t="shared" si="9"/>
        <v>0</v>
      </c>
      <c r="CB17" s="19">
        <f t="shared" si="9"/>
        <v>0</v>
      </c>
      <c r="CC17" s="19">
        <f t="shared" si="9"/>
        <v>0</v>
      </c>
      <c r="CD17" s="19">
        <f t="shared" si="9"/>
        <v>0</v>
      </c>
      <c r="CE17" s="19">
        <f t="shared" si="9"/>
        <v>0</v>
      </c>
      <c r="CF17" s="19">
        <f t="shared" si="9"/>
        <v>0</v>
      </c>
      <c r="CG17" s="19">
        <f t="shared" si="9"/>
        <v>0</v>
      </c>
      <c r="CH17" s="19">
        <f t="shared" si="9"/>
        <v>0</v>
      </c>
      <c r="CI17" s="19">
        <f t="shared" si="9"/>
        <v>0</v>
      </c>
      <c r="CJ17" s="19">
        <f t="shared" si="9"/>
        <v>0</v>
      </c>
      <c r="CK17" s="19">
        <f t="shared" si="9"/>
        <v>0</v>
      </c>
      <c r="CL17" s="19">
        <f t="shared" si="9"/>
        <v>0</v>
      </c>
      <c r="CM17" s="19">
        <f t="shared" si="9"/>
        <v>0</v>
      </c>
      <c r="CN17" s="19">
        <f t="shared" si="9"/>
        <v>0</v>
      </c>
      <c r="CO17" s="19">
        <f t="shared" si="9"/>
        <v>0</v>
      </c>
      <c r="CP17" s="19">
        <f t="shared" si="9"/>
        <v>0</v>
      </c>
      <c r="CQ17" s="19">
        <f t="shared" si="9"/>
        <v>0</v>
      </c>
      <c r="CR17" s="19">
        <f t="shared" si="9"/>
        <v>0</v>
      </c>
      <c r="CS17" s="19">
        <f t="shared" si="9"/>
        <v>0</v>
      </c>
      <c r="CT17" s="19">
        <f t="shared" si="9"/>
        <v>0</v>
      </c>
      <c r="CU17" s="19">
        <f t="shared" si="9"/>
        <v>0</v>
      </c>
      <c r="CV17" s="19">
        <f t="shared" si="9"/>
        <v>0</v>
      </c>
      <c r="CW17" s="19">
        <f t="shared" si="9"/>
        <v>0</v>
      </c>
      <c r="CX17" s="19">
        <f t="shared" si="9"/>
        <v>0</v>
      </c>
      <c r="CY17" s="19">
        <f t="shared" si="9"/>
        <v>0</v>
      </c>
      <c r="CZ17" s="19">
        <f t="shared" si="9"/>
        <v>0</v>
      </c>
      <c r="DA17" s="19">
        <f t="shared" si="9"/>
        <v>0</v>
      </c>
      <c r="DB17" s="19">
        <f t="shared" si="9"/>
        <v>0</v>
      </c>
      <c r="DC17" s="19">
        <f t="shared" si="9"/>
        <v>0</v>
      </c>
      <c r="DD17" s="19">
        <f t="shared" si="9"/>
        <v>0</v>
      </c>
      <c r="DE17" s="19">
        <f t="shared" si="9"/>
        <v>0</v>
      </c>
      <c r="DF17" s="19">
        <f t="shared" si="9"/>
        <v>0</v>
      </c>
      <c r="DG17" s="19">
        <f t="shared" si="9"/>
        <v>0</v>
      </c>
      <c r="DH17" s="19">
        <f t="shared" si="9"/>
        <v>0</v>
      </c>
      <c r="DI17" s="19">
        <f t="shared" si="9"/>
        <v>0</v>
      </c>
      <c r="DJ17" s="19">
        <f t="shared" si="9"/>
        <v>0</v>
      </c>
      <c r="DK17" s="19">
        <f t="shared" si="9"/>
        <v>0</v>
      </c>
      <c r="DL17" s="19">
        <f t="shared" si="9"/>
        <v>0</v>
      </c>
      <c r="DM17" s="19">
        <f t="shared" si="9"/>
        <v>0</v>
      </c>
      <c r="DN17" s="19">
        <f t="shared" si="9"/>
        <v>0</v>
      </c>
      <c r="DO17" s="19">
        <f t="shared" si="9"/>
        <v>0</v>
      </c>
      <c r="DP17" s="19">
        <f t="shared" si="9"/>
        <v>0</v>
      </c>
      <c r="DQ17" s="19">
        <f t="shared" si="9"/>
        <v>0</v>
      </c>
      <c r="DR17" s="19">
        <f t="shared" si="9"/>
        <v>0</v>
      </c>
      <c r="DS17" s="19">
        <f t="shared" si="9"/>
        <v>0</v>
      </c>
      <c r="DT17" s="19">
        <f t="shared" si="9"/>
        <v>0</v>
      </c>
      <c r="DU17" s="19">
        <f t="shared" si="9"/>
        <v>0</v>
      </c>
      <c r="DV17" s="19">
        <f t="shared" si="9"/>
        <v>0</v>
      </c>
      <c r="DW17" s="19">
        <f t="shared" si="9"/>
        <v>0</v>
      </c>
      <c r="DX17" s="19">
        <f t="shared" si="9"/>
        <v>0</v>
      </c>
      <c r="DY17" s="19">
        <f t="shared" si="9"/>
        <v>0</v>
      </c>
      <c r="DZ17" s="19">
        <f t="shared" si="9"/>
        <v>0</v>
      </c>
      <c r="EA17" s="19">
        <f t="shared" si="9"/>
        <v>0</v>
      </c>
      <c r="EB17" s="19">
        <f t="shared" si="9"/>
        <v>0</v>
      </c>
      <c r="EC17" s="19">
        <f t="shared" si="9"/>
        <v>0</v>
      </c>
      <c r="ED17" s="19">
        <f t="shared" si="9"/>
        <v>0</v>
      </c>
      <c r="EE17" s="19">
        <f t="shared" ref="EE17:GP20" si="10">EE$6-EE6</f>
        <v>0</v>
      </c>
      <c r="EF17" s="19">
        <f t="shared" si="10"/>
        <v>0</v>
      </c>
      <c r="EG17" s="19">
        <f t="shared" si="10"/>
        <v>0</v>
      </c>
      <c r="EH17" s="19">
        <f t="shared" si="10"/>
        <v>0</v>
      </c>
      <c r="EI17" s="19">
        <f t="shared" si="10"/>
        <v>0</v>
      </c>
      <c r="EJ17" s="19">
        <f t="shared" si="10"/>
        <v>0</v>
      </c>
      <c r="EK17" s="19">
        <f t="shared" si="10"/>
        <v>0</v>
      </c>
      <c r="EL17" s="19">
        <f t="shared" si="10"/>
        <v>0</v>
      </c>
      <c r="EM17" s="19">
        <f t="shared" si="10"/>
        <v>0</v>
      </c>
      <c r="EN17" s="19">
        <f t="shared" si="10"/>
        <v>0</v>
      </c>
      <c r="EO17" s="19">
        <f t="shared" si="10"/>
        <v>0</v>
      </c>
      <c r="EP17" s="19">
        <f t="shared" si="10"/>
        <v>0</v>
      </c>
      <c r="EQ17" s="19">
        <f t="shared" si="10"/>
        <v>0</v>
      </c>
      <c r="ER17" s="19">
        <f t="shared" si="10"/>
        <v>0</v>
      </c>
      <c r="ES17" s="19">
        <f t="shared" si="10"/>
        <v>0</v>
      </c>
      <c r="ET17" s="19">
        <f t="shared" si="10"/>
        <v>0</v>
      </c>
      <c r="EU17" s="19">
        <f t="shared" si="10"/>
        <v>0</v>
      </c>
      <c r="EV17" s="19">
        <f t="shared" si="10"/>
        <v>0</v>
      </c>
      <c r="EW17" s="19">
        <f t="shared" si="10"/>
        <v>0</v>
      </c>
      <c r="EX17" s="19">
        <f t="shared" si="10"/>
        <v>0</v>
      </c>
      <c r="EY17" s="19">
        <f t="shared" si="10"/>
        <v>0</v>
      </c>
      <c r="EZ17" s="19">
        <f t="shared" si="10"/>
        <v>0</v>
      </c>
      <c r="FA17" s="19">
        <f t="shared" si="10"/>
        <v>0</v>
      </c>
      <c r="FB17" s="19">
        <f t="shared" si="10"/>
        <v>0</v>
      </c>
      <c r="FC17" s="19">
        <f t="shared" si="10"/>
        <v>0</v>
      </c>
      <c r="FD17" s="19">
        <f t="shared" si="10"/>
        <v>0</v>
      </c>
      <c r="FE17" s="19">
        <f t="shared" si="10"/>
        <v>0</v>
      </c>
      <c r="FF17" s="19">
        <f t="shared" si="10"/>
        <v>0</v>
      </c>
      <c r="FG17" s="19">
        <f t="shared" si="10"/>
        <v>0</v>
      </c>
      <c r="FH17" s="19">
        <f t="shared" si="10"/>
        <v>0</v>
      </c>
      <c r="FI17" s="19">
        <f t="shared" si="10"/>
        <v>0</v>
      </c>
      <c r="FJ17" s="19">
        <f t="shared" si="10"/>
        <v>0</v>
      </c>
      <c r="FK17" s="19">
        <f t="shared" si="10"/>
        <v>0</v>
      </c>
      <c r="FL17" s="19">
        <f t="shared" si="10"/>
        <v>0</v>
      </c>
      <c r="FM17" s="19">
        <f t="shared" si="10"/>
        <v>0</v>
      </c>
      <c r="FN17" s="19">
        <f t="shared" si="10"/>
        <v>0</v>
      </c>
      <c r="FO17" s="19">
        <f t="shared" si="10"/>
        <v>0</v>
      </c>
      <c r="FP17" s="19">
        <f t="shared" si="10"/>
        <v>0</v>
      </c>
      <c r="FQ17" s="19">
        <f t="shared" si="10"/>
        <v>0</v>
      </c>
      <c r="FR17" s="19">
        <f t="shared" si="10"/>
        <v>0</v>
      </c>
      <c r="FS17" s="19">
        <f t="shared" si="10"/>
        <v>0</v>
      </c>
      <c r="FT17" s="19">
        <f t="shared" si="10"/>
        <v>0</v>
      </c>
      <c r="FU17" s="19">
        <f t="shared" si="10"/>
        <v>0</v>
      </c>
      <c r="FV17" s="19">
        <f t="shared" si="10"/>
        <v>0</v>
      </c>
      <c r="FW17" s="19">
        <f t="shared" si="10"/>
        <v>0</v>
      </c>
      <c r="FX17" s="19">
        <f t="shared" si="10"/>
        <v>0</v>
      </c>
      <c r="FY17" s="19">
        <f t="shared" si="10"/>
        <v>0</v>
      </c>
      <c r="FZ17" s="19">
        <f t="shared" si="10"/>
        <v>0</v>
      </c>
      <c r="GA17" s="19">
        <f t="shared" si="10"/>
        <v>0</v>
      </c>
      <c r="GB17" s="19">
        <f t="shared" si="10"/>
        <v>0</v>
      </c>
      <c r="GC17" s="19">
        <f t="shared" si="10"/>
        <v>0</v>
      </c>
      <c r="GD17" s="19">
        <f t="shared" si="10"/>
        <v>0</v>
      </c>
      <c r="GE17" s="19">
        <f t="shared" si="10"/>
        <v>0</v>
      </c>
      <c r="GF17" s="19">
        <f t="shared" si="10"/>
        <v>0</v>
      </c>
      <c r="GG17" s="19">
        <f t="shared" si="10"/>
        <v>0</v>
      </c>
      <c r="GH17" s="19">
        <f t="shared" si="10"/>
        <v>0</v>
      </c>
      <c r="GI17" s="19">
        <f t="shared" si="10"/>
        <v>0</v>
      </c>
      <c r="GJ17" s="19">
        <f t="shared" si="10"/>
        <v>0</v>
      </c>
      <c r="GK17" s="19">
        <f t="shared" si="10"/>
        <v>0</v>
      </c>
      <c r="GL17" s="19">
        <f t="shared" si="10"/>
        <v>0</v>
      </c>
      <c r="GM17" s="19">
        <f t="shared" si="10"/>
        <v>0</v>
      </c>
      <c r="GN17" s="19">
        <f t="shared" si="10"/>
        <v>0</v>
      </c>
      <c r="GO17" s="19">
        <f t="shared" si="10"/>
        <v>0</v>
      </c>
      <c r="GP17" s="19">
        <f t="shared" si="10"/>
        <v>0</v>
      </c>
      <c r="GQ17" s="19">
        <f t="shared" ref="GQ17:JB20" si="11">GQ$6-GQ6</f>
        <v>0</v>
      </c>
      <c r="GR17" s="19">
        <f t="shared" si="11"/>
        <v>0</v>
      </c>
      <c r="GS17" s="19">
        <f t="shared" si="11"/>
        <v>0</v>
      </c>
      <c r="GT17" s="19">
        <f t="shared" si="11"/>
        <v>0</v>
      </c>
      <c r="GU17" s="19">
        <f t="shared" si="11"/>
        <v>0</v>
      </c>
      <c r="GV17" s="19">
        <f t="shared" si="11"/>
        <v>0</v>
      </c>
      <c r="GW17" s="19">
        <f t="shared" si="11"/>
        <v>0</v>
      </c>
      <c r="GX17" s="19">
        <f t="shared" si="11"/>
        <v>0</v>
      </c>
      <c r="GY17" s="19">
        <f t="shared" si="11"/>
        <v>0</v>
      </c>
      <c r="GZ17" s="19">
        <f t="shared" si="11"/>
        <v>0</v>
      </c>
      <c r="HA17" s="19">
        <f t="shared" si="11"/>
        <v>0</v>
      </c>
      <c r="HB17" s="19">
        <f t="shared" si="11"/>
        <v>0</v>
      </c>
      <c r="HC17" s="19">
        <f t="shared" si="11"/>
        <v>0</v>
      </c>
      <c r="HD17" s="19">
        <f t="shared" si="11"/>
        <v>0</v>
      </c>
      <c r="HE17" s="19">
        <f t="shared" si="11"/>
        <v>0</v>
      </c>
      <c r="HF17" s="19">
        <f t="shared" si="11"/>
        <v>0</v>
      </c>
      <c r="HG17" s="19">
        <f t="shared" si="11"/>
        <v>0</v>
      </c>
      <c r="HH17" s="19">
        <f t="shared" si="11"/>
        <v>0</v>
      </c>
      <c r="HI17" s="19">
        <f t="shared" si="11"/>
        <v>0</v>
      </c>
      <c r="HJ17" s="19">
        <f t="shared" si="11"/>
        <v>0</v>
      </c>
      <c r="HK17" s="19">
        <f t="shared" si="11"/>
        <v>0</v>
      </c>
      <c r="HL17" s="19">
        <f t="shared" si="11"/>
        <v>0</v>
      </c>
      <c r="HM17" s="19">
        <f t="shared" si="11"/>
        <v>0</v>
      </c>
      <c r="HN17" s="19">
        <f t="shared" si="11"/>
        <v>0</v>
      </c>
      <c r="HO17" s="19">
        <f t="shared" si="11"/>
        <v>0</v>
      </c>
      <c r="HP17" s="19">
        <f t="shared" si="11"/>
        <v>0</v>
      </c>
      <c r="HQ17" s="19">
        <f t="shared" si="11"/>
        <v>0</v>
      </c>
      <c r="HR17" s="19">
        <f t="shared" si="11"/>
        <v>0</v>
      </c>
      <c r="HS17" s="19">
        <f t="shared" si="11"/>
        <v>0</v>
      </c>
      <c r="HT17" s="19">
        <f t="shared" si="11"/>
        <v>0</v>
      </c>
      <c r="HU17" s="19">
        <f t="shared" si="11"/>
        <v>0</v>
      </c>
      <c r="HV17" s="19">
        <f t="shared" si="11"/>
        <v>0</v>
      </c>
      <c r="HW17" s="19">
        <f t="shared" si="11"/>
        <v>0</v>
      </c>
      <c r="HX17" s="19">
        <f t="shared" si="11"/>
        <v>0</v>
      </c>
      <c r="HY17" s="19">
        <f t="shared" si="11"/>
        <v>0</v>
      </c>
      <c r="HZ17" s="19">
        <f t="shared" si="11"/>
        <v>0</v>
      </c>
      <c r="IA17" s="19">
        <f t="shared" si="11"/>
        <v>0</v>
      </c>
      <c r="IB17" s="19">
        <f t="shared" si="11"/>
        <v>0</v>
      </c>
      <c r="IC17" s="19">
        <f t="shared" si="11"/>
        <v>0</v>
      </c>
      <c r="ID17" s="19">
        <f t="shared" si="11"/>
        <v>0</v>
      </c>
      <c r="IE17" s="19">
        <f t="shared" si="11"/>
        <v>0</v>
      </c>
      <c r="IF17" s="19">
        <f t="shared" si="11"/>
        <v>0</v>
      </c>
      <c r="IG17" s="19">
        <f t="shared" si="11"/>
        <v>0</v>
      </c>
      <c r="IH17" s="19">
        <f t="shared" si="11"/>
        <v>0</v>
      </c>
      <c r="II17" s="19">
        <f t="shared" si="11"/>
        <v>0</v>
      </c>
      <c r="IJ17" s="19">
        <f t="shared" si="11"/>
        <v>0</v>
      </c>
      <c r="IK17" s="19">
        <f t="shared" si="11"/>
        <v>0</v>
      </c>
      <c r="IL17" s="19">
        <f t="shared" si="11"/>
        <v>0</v>
      </c>
      <c r="IM17" s="19">
        <f t="shared" si="11"/>
        <v>0</v>
      </c>
      <c r="IN17" s="19">
        <f t="shared" si="11"/>
        <v>0</v>
      </c>
      <c r="IO17" s="19">
        <f t="shared" si="11"/>
        <v>0</v>
      </c>
      <c r="IP17" s="19">
        <f t="shared" si="11"/>
        <v>0</v>
      </c>
      <c r="IQ17" s="19">
        <f t="shared" si="11"/>
        <v>0</v>
      </c>
      <c r="IR17" s="19">
        <f t="shared" si="11"/>
        <v>0</v>
      </c>
      <c r="IS17" s="19">
        <f t="shared" si="11"/>
        <v>0</v>
      </c>
      <c r="IT17" s="19">
        <f t="shared" si="11"/>
        <v>0</v>
      </c>
      <c r="IU17" s="19">
        <f t="shared" si="11"/>
        <v>0</v>
      </c>
      <c r="IV17" s="19">
        <f t="shared" si="11"/>
        <v>0</v>
      </c>
      <c r="IW17" s="19">
        <f t="shared" si="11"/>
        <v>0</v>
      </c>
      <c r="IX17" s="19">
        <f t="shared" si="11"/>
        <v>0</v>
      </c>
      <c r="IY17" s="19">
        <f t="shared" si="11"/>
        <v>0</v>
      </c>
      <c r="IZ17" s="19">
        <f t="shared" si="11"/>
        <v>0</v>
      </c>
      <c r="JA17" s="19">
        <f t="shared" si="11"/>
        <v>0</v>
      </c>
      <c r="JB17" s="19">
        <f t="shared" si="11"/>
        <v>0</v>
      </c>
      <c r="JC17" s="19">
        <f t="shared" ref="JC17:LN20" si="12">JC$6-JC6</f>
        <v>0</v>
      </c>
      <c r="JD17" s="19">
        <f t="shared" si="12"/>
        <v>0</v>
      </c>
      <c r="JE17" s="19">
        <f t="shared" si="12"/>
        <v>0</v>
      </c>
      <c r="JF17" s="19">
        <f t="shared" si="12"/>
        <v>0</v>
      </c>
      <c r="JG17" s="19">
        <f t="shared" si="12"/>
        <v>0</v>
      </c>
      <c r="JH17" s="19">
        <f t="shared" si="12"/>
        <v>0</v>
      </c>
      <c r="JI17" s="19">
        <f t="shared" si="12"/>
        <v>0</v>
      </c>
      <c r="JJ17" s="19">
        <f t="shared" si="12"/>
        <v>0</v>
      </c>
      <c r="JK17" s="19">
        <f t="shared" si="12"/>
        <v>0</v>
      </c>
      <c r="JL17" s="19">
        <f t="shared" si="12"/>
        <v>0</v>
      </c>
      <c r="JM17" s="19">
        <f t="shared" si="12"/>
        <v>0</v>
      </c>
      <c r="JN17" s="19">
        <f t="shared" si="12"/>
        <v>0</v>
      </c>
      <c r="JO17" s="19">
        <f t="shared" si="12"/>
        <v>0</v>
      </c>
      <c r="JP17" s="19">
        <f t="shared" si="12"/>
        <v>0</v>
      </c>
      <c r="JQ17" s="19">
        <f t="shared" si="12"/>
        <v>0</v>
      </c>
      <c r="JR17" s="19">
        <f t="shared" si="12"/>
        <v>0</v>
      </c>
      <c r="JS17" s="19">
        <f t="shared" si="12"/>
        <v>0</v>
      </c>
      <c r="JT17" s="19">
        <f t="shared" si="12"/>
        <v>0</v>
      </c>
      <c r="JU17" s="19">
        <f t="shared" si="12"/>
        <v>0</v>
      </c>
      <c r="JV17" s="19">
        <f t="shared" si="12"/>
        <v>0</v>
      </c>
      <c r="JW17" s="19">
        <f t="shared" si="12"/>
        <v>0</v>
      </c>
      <c r="JX17" s="19">
        <f t="shared" si="12"/>
        <v>0</v>
      </c>
      <c r="JY17" s="19">
        <f t="shared" si="12"/>
        <v>0</v>
      </c>
      <c r="JZ17" s="19">
        <f t="shared" si="12"/>
        <v>0</v>
      </c>
      <c r="KA17" s="19">
        <f t="shared" si="12"/>
        <v>0</v>
      </c>
      <c r="KB17" s="19">
        <f t="shared" si="12"/>
        <v>0</v>
      </c>
      <c r="KC17" s="19">
        <f t="shared" si="12"/>
        <v>0</v>
      </c>
      <c r="KD17" s="19">
        <f t="shared" si="12"/>
        <v>0</v>
      </c>
      <c r="KE17" s="19">
        <f t="shared" si="12"/>
        <v>0</v>
      </c>
      <c r="KF17" s="19">
        <f t="shared" si="12"/>
        <v>0</v>
      </c>
      <c r="KG17" s="19">
        <f t="shared" si="12"/>
        <v>0</v>
      </c>
      <c r="KH17" s="19">
        <f t="shared" si="12"/>
        <v>0</v>
      </c>
      <c r="KI17" s="19">
        <f t="shared" si="12"/>
        <v>0</v>
      </c>
      <c r="KJ17" s="19">
        <f t="shared" si="12"/>
        <v>0</v>
      </c>
      <c r="KK17" s="19">
        <f t="shared" si="12"/>
        <v>0</v>
      </c>
      <c r="KL17" s="19">
        <f t="shared" si="12"/>
        <v>0</v>
      </c>
      <c r="KM17" s="19">
        <f t="shared" si="12"/>
        <v>0</v>
      </c>
      <c r="KN17" s="19">
        <f t="shared" si="12"/>
        <v>0</v>
      </c>
      <c r="KO17" s="19">
        <f t="shared" si="12"/>
        <v>0</v>
      </c>
      <c r="KP17" s="19">
        <f t="shared" si="12"/>
        <v>0</v>
      </c>
      <c r="KQ17" s="19">
        <f t="shared" si="12"/>
        <v>0</v>
      </c>
      <c r="KR17" s="19">
        <f t="shared" si="12"/>
        <v>0</v>
      </c>
      <c r="KS17" s="19">
        <f t="shared" si="12"/>
        <v>0</v>
      </c>
      <c r="KT17" s="19">
        <f t="shared" si="12"/>
        <v>0</v>
      </c>
      <c r="KU17" s="19">
        <f t="shared" si="12"/>
        <v>0</v>
      </c>
      <c r="KV17" s="19">
        <f t="shared" si="12"/>
        <v>0</v>
      </c>
      <c r="KW17" s="19">
        <f t="shared" si="12"/>
        <v>0</v>
      </c>
      <c r="KX17" s="19">
        <f t="shared" si="12"/>
        <v>0</v>
      </c>
      <c r="KY17" s="19">
        <f t="shared" si="12"/>
        <v>0</v>
      </c>
      <c r="KZ17" s="19">
        <f t="shared" si="12"/>
        <v>0</v>
      </c>
      <c r="LA17" s="19">
        <f t="shared" si="12"/>
        <v>0</v>
      </c>
      <c r="LB17" s="19">
        <f t="shared" si="12"/>
        <v>0</v>
      </c>
      <c r="LC17" s="19">
        <f t="shared" si="12"/>
        <v>0</v>
      </c>
      <c r="LD17" s="19">
        <f t="shared" si="12"/>
        <v>0</v>
      </c>
      <c r="LE17" s="19">
        <f t="shared" si="12"/>
        <v>0</v>
      </c>
      <c r="LF17" s="19">
        <f t="shared" si="12"/>
        <v>0</v>
      </c>
      <c r="LG17" s="19">
        <f t="shared" si="12"/>
        <v>0</v>
      </c>
      <c r="LH17" s="19">
        <f t="shared" si="12"/>
        <v>0</v>
      </c>
      <c r="LI17" s="19">
        <f t="shared" si="12"/>
        <v>0</v>
      </c>
      <c r="LJ17" s="19">
        <f t="shared" si="12"/>
        <v>0</v>
      </c>
      <c r="LK17" s="19">
        <f t="shared" si="12"/>
        <v>0</v>
      </c>
      <c r="LL17" s="19">
        <f t="shared" si="12"/>
        <v>0</v>
      </c>
      <c r="LM17" s="19">
        <f t="shared" si="12"/>
        <v>0</v>
      </c>
      <c r="LN17" s="19">
        <f t="shared" si="12"/>
        <v>0</v>
      </c>
      <c r="LO17" s="19">
        <f t="shared" ref="LO17:NZ20" si="13">LO$6-LO6</f>
        <v>0</v>
      </c>
      <c r="LP17" s="19">
        <f t="shared" si="13"/>
        <v>0</v>
      </c>
      <c r="LQ17" s="19">
        <f t="shared" si="13"/>
        <v>0</v>
      </c>
      <c r="LR17" s="19">
        <f t="shared" si="13"/>
        <v>0</v>
      </c>
      <c r="LS17" s="19">
        <f t="shared" si="13"/>
        <v>0</v>
      </c>
      <c r="LT17" s="19">
        <f t="shared" si="13"/>
        <v>0</v>
      </c>
      <c r="LU17" s="19">
        <f t="shared" si="13"/>
        <v>0</v>
      </c>
      <c r="LV17" s="19">
        <f t="shared" si="13"/>
        <v>0</v>
      </c>
      <c r="LW17" s="19">
        <f t="shared" si="13"/>
        <v>0</v>
      </c>
      <c r="LX17" s="19">
        <f t="shared" si="13"/>
        <v>0</v>
      </c>
      <c r="LY17" s="19">
        <f t="shared" si="13"/>
        <v>0</v>
      </c>
      <c r="LZ17" s="19">
        <f t="shared" si="13"/>
        <v>0</v>
      </c>
      <c r="MA17" s="19">
        <f t="shared" si="13"/>
        <v>0</v>
      </c>
      <c r="MB17" s="19">
        <f t="shared" si="13"/>
        <v>0</v>
      </c>
      <c r="MC17" s="19">
        <f t="shared" si="13"/>
        <v>0</v>
      </c>
      <c r="MD17" s="19">
        <f t="shared" si="13"/>
        <v>0</v>
      </c>
      <c r="ME17" s="19">
        <f t="shared" si="13"/>
        <v>0</v>
      </c>
      <c r="MF17" s="19">
        <f t="shared" si="13"/>
        <v>0</v>
      </c>
      <c r="MG17" s="19">
        <f t="shared" si="13"/>
        <v>0</v>
      </c>
      <c r="MH17" s="19">
        <f t="shared" si="13"/>
        <v>0</v>
      </c>
      <c r="MI17" s="19">
        <f t="shared" si="13"/>
        <v>0</v>
      </c>
      <c r="MJ17" s="19">
        <f t="shared" si="13"/>
        <v>0</v>
      </c>
      <c r="MK17" s="19">
        <f t="shared" si="13"/>
        <v>0</v>
      </c>
      <c r="ML17" s="19">
        <f t="shared" si="13"/>
        <v>0</v>
      </c>
      <c r="MM17" s="19">
        <f t="shared" si="13"/>
        <v>0</v>
      </c>
      <c r="MN17" s="19">
        <f t="shared" si="13"/>
        <v>0</v>
      </c>
      <c r="MO17" s="19">
        <f t="shared" si="13"/>
        <v>0</v>
      </c>
      <c r="MP17" s="19">
        <f t="shared" si="13"/>
        <v>0</v>
      </c>
      <c r="MQ17" s="19">
        <f t="shared" si="13"/>
        <v>0</v>
      </c>
      <c r="MR17" s="19">
        <f t="shared" si="13"/>
        <v>0</v>
      </c>
      <c r="MS17" s="19">
        <f t="shared" si="13"/>
        <v>0</v>
      </c>
      <c r="MT17" s="19">
        <f t="shared" si="13"/>
        <v>0</v>
      </c>
      <c r="MU17" s="19">
        <f t="shared" si="13"/>
        <v>0</v>
      </c>
      <c r="MV17" s="19">
        <f t="shared" si="13"/>
        <v>0</v>
      </c>
      <c r="MW17" s="19">
        <f t="shared" si="13"/>
        <v>0</v>
      </c>
      <c r="MX17" s="19">
        <f t="shared" si="13"/>
        <v>0</v>
      </c>
      <c r="MY17" s="19">
        <f t="shared" si="13"/>
        <v>0</v>
      </c>
      <c r="MZ17" s="19">
        <f t="shared" si="13"/>
        <v>0</v>
      </c>
      <c r="NA17" s="19">
        <f t="shared" si="13"/>
        <v>0</v>
      </c>
      <c r="NB17" s="19">
        <f t="shared" si="13"/>
        <v>0</v>
      </c>
      <c r="NC17" s="19">
        <f t="shared" si="13"/>
        <v>0</v>
      </c>
      <c r="ND17" s="19">
        <f t="shared" si="13"/>
        <v>0</v>
      </c>
      <c r="NE17" s="19">
        <f t="shared" si="13"/>
        <v>0</v>
      </c>
      <c r="NF17" s="19">
        <f t="shared" si="13"/>
        <v>0</v>
      </c>
      <c r="NG17" s="19">
        <f t="shared" si="13"/>
        <v>0</v>
      </c>
      <c r="NH17" s="19">
        <f t="shared" si="13"/>
        <v>0</v>
      </c>
      <c r="NI17" s="19">
        <f t="shared" si="13"/>
        <v>0</v>
      </c>
      <c r="NJ17" s="19">
        <f t="shared" si="13"/>
        <v>0</v>
      </c>
      <c r="NK17" s="19">
        <f t="shared" si="13"/>
        <v>0</v>
      </c>
      <c r="NL17" s="19">
        <f t="shared" si="13"/>
        <v>0</v>
      </c>
      <c r="NM17" s="19">
        <f t="shared" si="13"/>
        <v>0</v>
      </c>
      <c r="NN17" s="19">
        <f t="shared" si="13"/>
        <v>0</v>
      </c>
      <c r="NO17" s="19">
        <f t="shared" si="13"/>
        <v>0</v>
      </c>
      <c r="NP17" s="19">
        <f t="shared" si="13"/>
        <v>0</v>
      </c>
      <c r="NQ17" s="19">
        <f t="shared" si="13"/>
        <v>0</v>
      </c>
      <c r="NR17" s="19">
        <f t="shared" si="13"/>
        <v>0</v>
      </c>
      <c r="NS17" s="19">
        <f t="shared" si="13"/>
        <v>0</v>
      </c>
      <c r="NT17" s="19">
        <f t="shared" si="13"/>
        <v>0</v>
      </c>
      <c r="NU17" s="19">
        <f t="shared" si="13"/>
        <v>0</v>
      </c>
      <c r="NV17" s="19">
        <f t="shared" si="13"/>
        <v>0</v>
      </c>
      <c r="NW17" s="19">
        <f t="shared" si="13"/>
        <v>0</v>
      </c>
      <c r="NX17" s="19">
        <f t="shared" si="13"/>
        <v>0</v>
      </c>
      <c r="NY17" s="19">
        <f t="shared" si="13"/>
        <v>0</v>
      </c>
      <c r="NZ17" s="19">
        <f t="shared" si="13"/>
        <v>0</v>
      </c>
      <c r="OA17" s="19">
        <f t="shared" ref="OA17:QL20" si="14">OA$6-OA6</f>
        <v>0</v>
      </c>
      <c r="OB17" s="19">
        <f t="shared" si="14"/>
        <v>0</v>
      </c>
      <c r="OC17" s="19">
        <f t="shared" si="14"/>
        <v>0</v>
      </c>
      <c r="OD17" s="19">
        <f t="shared" si="14"/>
        <v>0</v>
      </c>
      <c r="OE17" s="19">
        <f t="shared" si="14"/>
        <v>0</v>
      </c>
      <c r="OF17" s="19">
        <f t="shared" si="14"/>
        <v>0</v>
      </c>
      <c r="OG17" s="19">
        <f t="shared" si="14"/>
        <v>0</v>
      </c>
      <c r="OH17" s="19">
        <f t="shared" si="14"/>
        <v>0</v>
      </c>
      <c r="OI17" s="19">
        <f t="shared" si="14"/>
        <v>0</v>
      </c>
      <c r="OJ17" s="19">
        <f t="shared" si="14"/>
        <v>0</v>
      </c>
      <c r="OK17" s="19">
        <f t="shared" si="14"/>
        <v>0</v>
      </c>
      <c r="OL17" s="19">
        <f t="shared" si="14"/>
        <v>0</v>
      </c>
      <c r="OM17" s="19">
        <f t="shared" si="14"/>
        <v>0</v>
      </c>
      <c r="ON17" s="19">
        <f t="shared" si="14"/>
        <v>0</v>
      </c>
      <c r="OO17" s="19">
        <f t="shared" si="14"/>
        <v>0</v>
      </c>
      <c r="OP17" s="19">
        <f t="shared" si="14"/>
        <v>0</v>
      </c>
      <c r="OQ17" s="19">
        <f t="shared" si="14"/>
        <v>0</v>
      </c>
      <c r="OR17" s="19">
        <f t="shared" si="14"/>
        <v>0</v>
      </c>
      <c r="OS17" s="19">
        <f t="shared" si="14"/>
        <v>0</v>
      </c>
      <c r="OT17" s="19">
        <f t="shared" si="14"/>
        <v>0</v>
      </c>
      <c r="OU17" s="19">
        <f t="shared" si="14"/>
        <v>0</v>
      </c>
      <c r="OV17" s="19">
        <f t="shared" si="14"/>
        <v>0</v>
      </c>
      <c r="OW17" s="19">
        <f t="shared" si="14"/>
        <v>0</v>
      </c>
      <c r="OX17" s="19">
        <f t="shared" si="14"/>
        <v>0</v>
      </c>
      <c r="OY17" s="19">
        <f t="shared" si="14"/>
        <v>0</v>
      </c>
      <c r="OZ17" s="19">
        <f t="shared" si="14"/>
        <v>0</v>
      </c>
      <c r="PA17" s="19">
        <f t="shared" si="14"/>
        <v>0</v>
      </c>
      <c r="PB17" s="19">
        <f t="shared" si="14"/>
        <v>0</v>
      </c>
      <c r="PC17" s="19">
        <f t="shared" si="14"/>
        <v>0</v>
      </c>
      <c r="PD17" s="19">
        <f t="shared" si="14"/>
        <v>0</v>
      </c>
      <c r="PE17" s="19">
        <f t="shared" si="14"/>
        <v>0</v>
      </c>
      <c r="PF17" s="19">
        <f t="shared" si="14"/>
        <v>0</v>
      </c>
      <c r="PG17" s="19">
        <f t="shared" si="14"/>
        <v>0</v>
      </c>
      <c r="PH17" s="19">
        <f t="shared" si="14"/>
        <v>0</v>
      </c>
      <c r="PI17" s="19">
        <f t="shared" si="14"/>
        <v>0</v>
      </c>
      <c r="PJ17" s="19">
        <f t="shared" si="14"/>
        <v>0</v>
      </c>
      <c r="PK17" s="19">
        <f t="shared" si="14"/>
        <v>0</v>
      </c>
      <c r="PL17" s="19">
        <f t="shared" si="14"/>
        <v>0</v>
      </c>
      <c r="PM17" s="19">
        <f t="shared" si="14"/>
        <v>0</v>
      </c>
      <c r="PN17" s="19">
        <f t="shared" si="14"/>
        <v>0</v>
      </c>
      <c r="PO17" s="19">
        <f t="shared" si="14"/>
        <v>0</v>
      </c>
      <c r="PP17" s="19">
        <f t="shared" si="14"/>
        <v>0</v>
      </c>
      <c r="PQ17" s="19">
        <f t="shared" si="14"/>
        <v>0</v>
      </c>
      <c r="PR17" s="19">
        <f t="shared" si="14"/>
        <v>0</v>
      </c>
      <c r="PS17" s="19">
        <f t="shared" si="14"/>
        <v>0</v>
      </c>
      <c r="PT17" s="19">
        <f t="shared" si="14"/>
        <v>0</v>
      </c>
      <c r="PU17" s="19">
        <f t="shared" si="14"/>
        <v>0</v>
      </c>
      <c r="PV17" s="19">
        <f t="shared" si="14"/>
        <v>0</v>
      </c>
      <c r="PW17" s="19">
        <f t="shared" si="14"/>
        <v>0</v>
      </c>
      <c r="PX17" s="19">
        <f t="shared" si="14"/>
        <v>0</v>
      </c>
      <c r="PY17" s="19">
        <f t="shared" si="14"/>
        <v>0</v>
      </c>
      <c r="PZ17" s="19">
        <f t="shared" si="14"/>
        <v>0</v>
      </c>
      <c r="QA17" s="19">
        <f t="shared" si="14"/>
        <v>0</v>
      </c>
      <c r="QB17" s="19">
        <f t="shared" si="14"/>
        <v>0</v>
      </c>
      <c r="QC17" s="19">
        <f t="shared" si="14"/>
        <v>0</v>
      </c>
      <c r="QD17" s="19">
        <f t="shared" si="14"/>
        <v>0</v>
      </c>
      <c r="QE17" s="19">
        <f t="shared" si="14"/>
        <v>0</v>
      </c>
      <c r="QF17" s="19">
        <f t="shared" si="14"/>
        <v>0</v>
      </c>
      <c r="QG17" s="19">
        <f t="shared" si="14"/>
        <v>0</v>
      </c>
      <c r="QH17" s="19">
        <f t="shared" si="14"/>
        <v>0</v>
      </c>
      <c r="QI17" s="19">
        <f t="shared" si="14"/>
        <v>0</v>
      </c>
      <c r="QJ17" s="19">
        <f t="shared" si="14"/>
        <v>0</v>
      </c>
      <c r="QK17" s="19">
        <f t="shared" si="14"/>
        <v>0</v>
      </c>
      <c r="QL17" s="19">
        <f t="shared" si="14"/>
        <v>0</v>
      </c>
      <c r="QM17" s="19">
        <f t="shared" ref="QM17:SQ20" si="15">QM$6-QM6</f>
        <v>0</v>
      </c>
      <c r="QN17" s="19">
        <f t="shared" si="15"/>
        <v>0</v>
      </c>
      <c r="QO17" s="19">
        <f t="shared" si="15"/>
        <v>0</v>
      </c>
      <c r="QP17" s="19">
        <f t="shared" si="15"/>
        <v>0</v>
      </c>
      <c r="QQ17" s="19">
        <f t="shared" si="15"/>
        <v>0</v>
      </c>
      <c r="QR17" s="19">
        <f t="shared" si="15"/>
        <v>0</v>
      </c>
      <c r="QS17" s="19">
        <f t="shared" si="15"/>
        <v>0</v>
      </c>
      <c r="QT17" s="19">
        <f t="shared" si="15"/>
        <v>0</v>
      </c>
      <c r="QU17" s="19">
        <f t="shared" si="15"/>
        <v>0</v>
      </c>
      <c r="QV17" s="19">
        <f t="shared" si="15"/>
        <v>0</v>
      </c>
      <c r="QW17" s="19">
        <f t="shared" si="15"/>
        <v>0</v>
      </c>
      <c r="QX17" s="19">
        <f t="shared" si="15"/>
        <v>0</v>
      </c>
      <c r="QY17" s="19">
        <f t="shared" si="15"/>
        <v>0</v>
      </c>
      <c r="QZ17" s="19">
        <f t="shared" si="15"/>
        <v>0</v>
      </c>
      <c r="RA17" s="19">
        <f t="shared" si="15"/>
        <v>0</v>
      </c>
      <c r="RB17" s="19">
        <f t="shared" si="15"/>
        <v>0</v>
      </c>
      <c r="RC17" s="19">
        <f t="shared" si="15"/>
        <v>0</v>
      </c>
      <c r="RD17" s="19">
        <f t="shared" si="15"/>
        <v>0</v>
      </c>
      <c r="RE17" s="19">
        <f t="shared" si="15"/>
        <v>0</v>
      </c>
      <c r="RF17" s="19">
        <f t="shared" si="15"/>
        <v>0</v>
      </c>
      <c r="RG17" s="19">
        <f t="shared" si="15"/>
        <v>0</v>
      </c>
      <c r="RH17" s="19">
        <f t="shared" si="15"/>
        <v>0</v>
      </c>
      <c r="RI17" s="19">
        <f t="shared" si="15"/>
        <v>0</v>
      </c>
      <c r="RJ17" s="19">
        <f t="shared" si="15"/>
        <v>0</v>
      </c>
      <c r="RK17" s="19">
        <f t="shared" si="15"/>
        <v>0</v>
      </c>
      <c r="RL17" s="19">
        <f t="shared" si="15"/>
        <v>0</v>
      </c>
      <c r="RM17" s="19">
        <f t="shared" si="15"/>
        <v>0</v>
      </c>
      <c r="RN17" s="19">
        <f t="shared" si="15"/>
        <v>0</v>
      </c>
      <c r="RO17" s="19">
        <f t="shared" si="15"/>
        <v>0</v>
      </c>
      <c r="RP17" s="19">
        <f t="shared" si="15"/>
        <v>0</v>
      </c>
      <c r="RQ17" s="19">
        <f t="shared" si="15"/>
        <v>0</v>
      </c>
      <c r="RR17" s="19">
        <f t="shared" si="15"/>
        <v>0</v>
      </c>
      <c r="RS17" s="19">
        <f t="shared" si="15"/>
        <v>0</v>
      </c>
      <c r="RT17" s="19">
        <f t="shared" si="15"/>
        <v>0</v>
      </c>
      <c r="RU17" s="19">
        <f t="shared" si="15"/>
        <v>0</v>
      </c>
      <c r="RV17" s="19">
        <f t="shared" si="15"/>
        <v>0</v>
      </c>
      <c r="RW17" s="19">
        <f t="shared" si="15"/>
        <v>0</v>
      </c>
      <c r="RX17" s="19">
        <f t="shared" si="15"/>
        <v>0</v>
      </c>
      <c r="RY17" s="19">
        <f t="shared" si="15"/>
        <v>0</v>
      </c>
      <c r="RZ17" s="19">
        <f t="shared" si="15"/>
        <v>0</v>
      </c>
      <c r="SA17" s="19">
        <f t="shared" si="15"/>
        <v>0</v>
      </c>
      <c r="SB17" s="19">
        <f t="shared" si="15"/>
        <v>0</v>
      </c>
      <c r="SC17" s="19">
        <f t="shared" si="15"/>
        <v>0</v>
      </c>
      <c r="SD17" s="19">
        <f t="shared" si="15"/>
        <v>0</v>
      </c>
      <c r="SE17" s="19">
        <f t="shared" si="15"/>
        <v>0</v>
      </c>
      <c r="SF17" s="19">
        <f t="shared" si="15"/>
        <v>0</v>
      </c>
      <c r="SG17" s="19">
        <f t="shared" si="15"/>
        <v>0</v>
      </c>
      <c r="SH17" s="19">
        <f t="shared" si="15"/>
        <v>0</v>
      </c>
      <c r="SI17" s="19">
        <f t="shared" si="15"/>
        <v>0</v>
      </c>
      <c r="SJ17" s="19">
        <f t="shared" si="15"/>
        <v>0</v>
      </c>
      <c r="SK17" s="19">
        <f t="shared" si="15"/>
        <v>0</v>
      </c>
      <c r="SL17" s="19">
        <f t="shared" si="15"/>
        <v>0</v>
      </c>
      <c r="SM17" s="19">
        <f t="shared" si="15"/>
        <v>0</v>
      </c>
      <c r="SN17" s="19">
        <f t="shared" si="15"/>
        <v>0</v>
      </c>
      <c r="SO17" s="19">
        <f t="shared" si="15"/>
        <v>0</v>
      </c>
      <c r="SP17" s="19">
        <f t="shared" si="15"/>
        <v>0</v>
      </c>
      <c r="SQ17" s="19">
        <f t="shared" si="15"/>
        <v>0</v>
      </c>
    </row>
    <row r="18" spans="2:511" x14ac:dyDescent="0.25">
      <c r="B18" s="12" t="str">
        <f>B7</f>
        <v>BAYNGR 3 3/4 07/01/74</v>
      </c>
      <c r="C18" s="12" t="str">
        <f>$B$17&amp;"-"&amp;B18</f>
        <v>BAYNGR 2 3/8 04/02/75-BAYNGR 3 3/4 07/01/74</v>
      </c>
      <c r="F18" s="19">
        <f ca="1">F$6-F7</f>
        <v>-13.914999999999964</v>
      </c>
      <c r="G18" s="19">
        <f t="shared" si="8"/>
        <v>-9.2270000000000323</v>
      </c>
      <c r="H18" s="19">
        <f t="shared" si="8"/>
        <v>-7.4019999999999868</v>
      </c>
      <c r="I18" s="19">
        <f t="shared" si="8"/>
        <v>-7.7749999999999773</v>
      </c>
      <c r="J18" s="19">
        <f t="shared" si="8"/>
        <v>-3.6159999999999854</v>
      </c>
      <c r="K18" s="19">
        <f t="shared" si="8"/>
        <v>-5.0699999999999932</v>
      </c>
      <c r="L18" s="19">
        <f t="shared" si="8"/>
        <v>-0.40300000000002001</v>
      </c>
      <c r="M18" s="19">
        <f t="shared" si="8"/>
        <v>-1.2590000000000146</v>
      </c>
      <c r="N18" s="19">
        <f t="shared" si="8"/>
        <v>3.6490000000000009</v>
      </c>
      <c r="O18" s="19">
        <f t="shared" si="8"/>
        <v>3.0330000000000155</v>
      </c>
      <c r="P18" s="19">
        <f t="shared" si="8"/>
        <v>-0.17000000000001592</v>
      </c>
      <c r="Q18" s="19">
        <f t="shared" si="8"/>
        <v>-4.1519999999999868</v>
      </c>
      <c r="R18" s="19">
        <f t="shared" si="8"/>
        <v>-6.4670000000000414</v>
      </c>
      <c r="S18" s="19">
        <f t="shared" si="8"/>
        <v>23.346000000000004</v>
      </c>
      <c r="T18" s="19">
        <f t="shared" si="8"/>
        <v>25.036000000000001</v>
      </c>
      <c r="U18" s="19">
        <f t="shared" si="8"/>
        <v>26.192000000000007</v>
      </c>
      <c r="V18" s="19">
        <f t="shared" si="8"/>
        <v>8.561999999999955</v>
      </c>
      <c r="W18" s="19">
        <f t="shared" si="8"/>
        <v>-8.0490000000000066</v>
      </c>
      <c r="X18" s="19">
        <f t="shared" si="8"/>
        <v>-16.02600000000001</v>
      </c>
      <c r="Y18" s="19">
        <f t="shared" si="8"/>
        <v>-15.012999999999977</v>
      </c>
      <c r="Z18" s="19">
        <f t="shared" si="8"/>
        <v>-16.410000000000025</v>
      </c>
      <c r="AA18" s="19">
        <f t="shared" si="8"/>
        <v>-14.985000000000014</v>
      </c>
      <c r="AB18" s="19">
        <f t="shared" si="8"/>
        <v>-17.528999999999996</v>
      </c>
      <c r="AC18" s="19">
        <f t="shared" si="8"/>
        <v>-18.620000000000005</v>
      </c>
      <c r="AD18" s="19">
        <f t="shared" si="8"/>
        <v>-23.796000000000049</v>
      </c>
      <c r="AE18" s="19">
        <f t="shared" si="8"/>
        <v>-30.176000000000016</v>
      </c>
      <c r="AF18" s="19">
        <f t="shared" si="8"/>
        <v>-36.847000000000008</v>
      </c>
      <c r="AG18" s="19">
        <f t="shared" si="8"/>
        <v>-37.93799999999996</v>
      </c>
      <c r="AH18" s="19">
        <f t="shared" si="8"/>
        <v>-31.807000000000016</v>
      </c>
      <c r="AI18" s="19">
        <f t="shared" si="8"/>
        <v>-37.557999999999993</v>
      </c>
      <c r="AJ18" s="19">
        <f t="shared" si="8"/>
        <v>-36.911000000000001</v>
      </c>
      <c r="AK18" s="19">
        <f t="shared" si="8"/>
        <v>-32.191000000000031</v>
      </c>
      <c r="AL18" s="19">
        <f t="shared" si="8"/>
        <v>-28.168999999999983</v>
      </c>
      <c r="AM18" s="19">
        <f t="shared" si="8"/>
        <v>-20.403999999999996</v>
      </c>
      <c r="AN18" s="19">
        <f t="shared" si="8"/>
        <v>-25.134000000000015</v>
      </c>
      <c r="AO18" s="19">
        <f t="shared" si="8"/>
        <v>-28.278999999999996</v>
      </c>
      <c r="AP18" s="19">
        <f t="shared" si="8"/>
        <v>-33.486999999999966</v>
      </c>
      <c r="AQ18" s="19">
        <f t="shared" si="8"/>
        <v>-38.270000000000039</v>
      </c>
      <c r="AR18" s="19">
        <f t="shared" si="8"/>
        <v>-43.416999999999973</v>
      </c>
      <c r="AS18" s="19">
        <f t="shared" si="8"/>
        <v>-41.574000000000012</v>
      </c>
      <c r="AT18" s="19">
        <f t="shared" si="8"/>
        <v>-45.815999999999974</v>
      </c>
      <c r="AU18" s="19">
        <f t="shared" si="8"/>
        <v>-46.173999999999978</v>
      </c>
      <c r="AV18" s="19">
        <f t="shared" si="8"/>
        <v>-43.713999999999999</v>
      </c>
      <c r="AW18" s="19">
        <f t="shared" si="8"/>
        <v>-42.151999999999987</v>
      </c>
      <c r="AX18" s="19">
        <f t="shared" si="8"/>
        <v>-63.625</v>
      </c>
      <c r="AY18" s="19">
        <f t="shared" si="8"/>
        <v>-62.856999999999971</v>
      </c>
      <c r="AZ18" s="19">
        <f t="shared" si="8"/>
        <v>-67.374000000000024</v>
      </c>
      <c r="BA18" s="19">
        <f t="shared" si="8"/>
        <v>-68.420999999999992</v>
      </c>
      <c r="BB18" s="19">
        <f t="shared" si="8"/>
        <v>-65.37700000000001</v>
      </c>
      <c r="BC18" s="19">
        <f t="shared" si="8"/>
        <v>-69.370999999999981</v>
      </c>
      <c r="BD18" s="19">
        <f t="shared" si="8"/>
        <v>-66.461000000000013</v>
      </c>
      <c r="BE18" s="19">
        <f t="shared" si="8"/>
        <v>-70.484999999999957</v>
      </c>
      <c r="BF18" s="19">
        <f t="shared" si="8"/>
        <v>-67.39100000000002</v>
      </c>
      <c r="BG18" s="19">
        <f t="shared" si="8"/>
        <v>-66.375</v>
      </c>
      <c r="BH18" s="19">
        <f t="shared" si="8"/>
        <v>-67.692000000000007</v>
      </c>
      <c r="BI18" s="19">
        <f t="shared" si="8"/>
        <v>-65.140000000000043</v>
      </c>
      <c r="BJ18" s="19">
        <f t="shared" si="8"/>
        <v>-54.670000000000016</v>
      </c>
      <c r="BK18" s="19">
        <f t="shared" si="8"/>
        <v>-38.831999999999994</v>
      </c>
      <c r="BL18" s="19">
        <f t="shared" si="8"/>
        <v>-16.970000000000027</v>
      </c>
      <c r="BM18" s="19">
        <f t="shared" si="8"/>
        <v>-11.843000000000018</v>
      </c>
      <c r="BN18" s="19">
        <f t="shared" si="8"/>
        <v>-16.798000000000002</v>
      </c>
      <c r="BO18" s="19">
        <f t="shared" si="8"/>
        <v>-15.488</v>
      </c>
      <c r="BP18" s="19">
        <f t="shared" si="8"/>
        <v>-20.231999999999971</v>
      </c>
      <c r="BQ18" s="19">
        <f t="shared" si="8"/>
        <v>-11.72199999999998</v>
      </c>
      <c r="BR18" s="19">
        <f t="shared" si="8"/>
        <v>-3.0790000000000646</v>
      </c>
      <c r="BS18" s="19">
        <f t="shared" si="9"/>
        <v>-7.2960000000000491</v>
      </c>
      <c r="BT18" s="19">
        <f t="shared" si="9"/>
        <v>-5.6000000000040018E-2</v>
      </c>
      <c r="BU18" s="19">
        <f t="shared" si="9"/>
        <v>22.201999999999998</v>
      </c>
      <c r="BV18" s="19">
        <f t="shared" si="9"/>
        <v>33.556999999999903</v>
      </c>
      <c r="BW18" s="19">
        <f t="shared" si="9"/>
        <v>98.687000000000012</v>
      </c>
      <c r="BX18" s="19">
        <f t="shared" si="9"/>
        <v>94.948999999999955</v>
      </c>
      <c r="BY18" s="19">
        <f t="shared" si="9"/>
        <v>102.88999999999999</v>
      </c>
      <c r="BZ18" s="19">
        <f t="shared" si="9"/>
        <v>128.11700000000008</v>
      </c>
      <c r="CA18" s="19">
        <f t="shared" si="9"/>
        <v>114.91199999999992</v>
      </c>
      <c r="CB18" s="19">
        <f t="shared" si="9"/>
        <v>73.627999999999929</v>
      </c>
      <c r="CC18" s="19">
        <f t="shared" si="9"/>
        <v>6.7489999999999668</v>
      </c>
      <c r="CD18" s="19">
        <f t="shared" si="9"/>
        <v>-4.5710000000000264</v>
      </c>
      <c r="CE18" s="19">
        <f t="shared" si="9"/>
        <v>-5.6990000000000123</v>
      </c>
      <c r="CF18" s="19">
        <f t="shared" si="9"/>
        <v>-24.725999999999999</v>
      </c>
      <c r="CG18" s="19">
        <f t="shared" si="9"/>
        <v>-24.074000000000012</v>
      </c>
      <c r="CH18" s="19">
        <f t="shared" si="9"/>
        <v>-28.574999999999989</v>
      </c>
      <c r="CI18" s="19">
        <f t="shared" si="9"/>
        <v>-27.342999999999989</v>
      </c>
      <c r="CJ18" s="19">
        <f t="shared" si="9"/>
        <v>-34.430999999999983</v>
      </c>
      <c r="CK18" s="19">
        <f t="shared" si="9"/>
        <v>-34.996999999999986</v>
      </c>
      <c r="CL18" s="19">
        <f t="shared" si="9"/>
        <v>-32.546999999999997</v>
      </c>
      <c r="CM18" s="19">
        <f t="shared" si="9"/>
        <v>-25.158000000000015</v>
      </c>
      <c r="CN18" s="19">
        <f t="shared" si="9"/>
        <v>-22.400000000000006</v>
      </c>
      <c r="CO18" s="19">
        <f t="shared" si="9"/>
        <v>-29.920999999999992</v>
      </c>
      <c r="CP18" s="19">
        <f t="shared" si="9"/>
        <v>-29.412000000000006</v>
      </c>
      <c r="CQ18" s="19">
        <f t="shared" si="9"/>
        <v>-25.515000000000015</v>
      </c>
      <c r="CR18" s="19">
        <f t="shared" si="9"/>
        <v>-27.466000000000008</v>
      </c>
      <c r="CS18" s="19">
        <f t="shared" si="9"/>
        <v>-28.599999999999994</v>
      </c>
      <c r="CT18" s="19">
        <f t="shared" si="9"/>
        <v>-27.885000000000019</v>
      </c>
      <c r="CU18" s="19">
        <f t="shared" si="9"/>
        <v>-27.414999999999992</v>
      </c>
      <c r="CV18" s="19">
        <f t="shared" si="9"/>
        <v>-25.77000000000001</v>
      </c>
      <c r="CW18" s="19">
        <f t="shared" si="9"/>
        <v>-23.168000000000006</v>
      </c>
      <c r="CX18" s="19">
        <f t="shared" si="9"/>
        <v>-23.923000000000002</v>
      </c>
      <c r="CY18" s="19">
        <f t="shared" si="9"/>
        <v>-25.817999999999984</v>
      </c>
      <c r="CZ18" s="19">
        <f t="shared" si="9"/>
        <v>-25.86099999999999</v>
      </c>
      <c r="DA18" s="19">
        <f t="shared" si="9"/>
        <v>-25.367999999999995</v>
      </c>
      <c r="DB18" s="19">
        <f t="shared" si="9"/>
        <v>-25.120000000000005</v>
      </c>
      <c r="DC18" s="19">
        <f t="shared" si="9"/>
        <v>-24.71599999999998</v>
      </c>
      <c r="DD18" s="19">
        <f t="shared" si="9"/>
        <v>-26.330999999999989</v>
      </c>
      <c r="DE18" s="19">
        <f t="shared" si="9"/>
        <v>-27.447000000000003</v>
      </c>
      <c r="DF18" s="19">
        <f t="shared" si="9"/>
        <v>-30.829000000000008</v>
      </c>
      <c r="DG18" s="19">
        <f t="shared" si="9"/>
        <v>-32.525999999999982</v>
      </c>
      <c r="DH18" s="19">
        <f t="shared" si="9"/>
        <v>-32.36099999999999</v>
      </c>
      <c r="DI18" s="19">
        <f t="shared" si="9"/>
        <v>-32.85499999999999</v>
      </c>
      <c r="DJ18" s="19">
        <f t="shared" si="9"/>
        <v>-33.072000000000003</v>
      </c>
      <c r="DK18" s="19">
        <f t="shared" si="9"/>
        <v>-31.927999999999997</v>
      </c>
      <c r="DL18" s="19">
        <f t="shared" si="9"/>
        <v>-34.15100000000001</v>
      </c>
      <c r="DM18" s="19">
        <f t="shared" si="9"/>
        <v>-37.051999999999992</v>
      </c>
      <c r="DN18" s="19">
        <f t="shared" si="9"/>
        <v>-38.115000000000009</v>
      </c>
      <c r="DO18" s="19">
        <f t="shared" si="9"/>
        <v>-37.47799999999998</v>
      </c>
      <c r="DP18" s="19">
        <f t="shared" si="9"/>
        <v>-39.144000000000005</v>
      </c>
      <c r="DQ18" s="19">
        <f t="shared" si="9"/>
        <v>-39.164000000000016</v>
      </c>
      <c r="DR18" s="19">
        <f t="shared" si="9"/>
        <v>-41.481999999999999</v>
      </c>
      <c r="DS18" s="19">
        <f t="shared" si="9"/>
        <v>-43.222999999999985</v>
      </c>
      <c r="DT18" s="19">
        <f t="shared" si="9"/>
        <v>-41.586999999999989</v>
      </c>
      <c r="DU18" s="19">
        <f t="shared" si="9"/>
        <v>-38.627999999999986</v>
      </c>
      <c r="DV18" s="19">
        <f t="shared" si="9"/>
        <v>-39.068000000000012</v>
      </c>
      <c r="DW18" s="19">
        <f t="shared" si="9"/>
        <v>-39.073000000000008</v>
      </c>
      <c r="DX18" s="19">
        <f t="shared" si="9"/>
        <v>-36.662000000000006</v>
      </c>
      <c r="DY18" s="19">
        <f t="shared" si="9"/>
        <v>-38.25</v>
      </c>
      <c r="DZ18" s="19">
        <f t="shared" si="9"/>
        <v>-46.802999999999997</v>
      </c>
      <c r="EA18" s="19">
        <f t="shared" si="9"/>
        <v>-46.403999999999996</v>
      </c>
      <c r="EB18" s="19">
        <f t="shared" si="9"/>
        <v>-46.223000000000013</v>
      </c>
      <c r="EC18" s="19">
        <f t="shared" si="9"/>
        <v>-44.385999999999996</v>
      </c>
      <c r="ED18" s="19">
        <f t="shared" si="9"/>
        <v>-44.814000000000021</v>
      </c>
      <c r="EE18" s="19">
        <f t="shared" si="10"/>
        <v>-43.5</v>
      </c>
      <c r="EF18" s="19">
        <f t="shared" si="10"/>
        <v>-46.629999999999995</v>
      </c>
      <c r="EG18" s="19">
        <f t="shared" si="10"/>
        <v>-46.44</v>
      </c>
      <c r="EH18" s="19">
        <f t="shared" si="10"/>
        <v>-44.920000000000016</v>
      </c>
      <c r="EI18" s="19">
        <f t="shared" si="10"/>
        <v>-44.617999999999995</v>
      </c>
      <c r="EJ18" s="19">
        <f t="shared" si="10"/>
        <v>-42.405999999999977</v>
      </c>
      <c r="EK18" s="19">
        <f t="shared" si="10"/>
        <v>-43.309999999999974</v>
      </c>
      <c r="EL18" s="19">
        <f t="shared" si="10"/>
        <v>-45.757000000000005</v>
      </c>
      <c r="EM18" s="19">
        <f t="shared" si="10"/>
        <v>-47.687000000000012</v>
      </c>
      <c r="EN18" s="19">
        <f t="shared" si="10"/>
        <v>-50.155000000000001</v>
      </c>
      <c r="EO18" s="19">
        <f t="shared" si="10"/>
        <v>-49.104000000000013</v>
      </c>
      <c r="EP18" s="19">
        <f t="shared" si="10"/>
        <v>-50.322000000000003</v>
      </c>
      <c r="EQ18" s="19">
        <f t="shared" si="10"/>
        <v>-49.595999999999975</v>
      </c>
      <c r="ER18" s="19">
        <f t="shared" si="10"/>
        <v>-49.203000000000003</v>
      </c>
      <c r="ES18" s="19">
        <f t="shared" si="10"/>
        <v>-45.581000000000017</v>
      </c>
      <c r="ET18" s="19">
        <f t="shared" si="10"/>
        <v>-43.953999999999979</v>
      </c>
      <c r="EU18" s="19">
        <f t="shared" si="10"/>
        <v>-43.987000000000023</v>
      </c>
      <c r="EV18" s="19">
        <f t="shared" si="10"/>
        <v>-46.986000000000018</v>
      </c>
      <c r="EW18" s="19">
        <f t="shared" si="10"/>
        <v>-43.295999999999992</v>
      </c>
      <c r="EX18" s="19">
        <f t="shared" si="10"/>
        <v>-43.534999999999997</v>
      </c>
      <c r="EY18" s="19">
        <f t="shared" si="10"/>
        <v>-43.195999999999998</v>
      </c>
      <c r="EZ18" s="19">
        <f t="shared" si="10"/>
        <v>-48.206000000000017</v>
      </c>
      <c r="FA18" s="19">
        <f t="shared" si="10"/>
        <v>-47.706000000000017</v>
      </c>
      <c r="FB18" s="19">
        <f t="shared" si="10"/>
        <v>-44.375</v>
      </c>
      <c r="FC18" s="19">
        <f t="shared" si="10"/>
        <v>-41.675000000000011</v>
      </c>
      <c r="FD18" s="19">
        <f t="shared" si="10"/>
        <v>-38.36699999999999</v>
      </c>
      <c r="FE18" s="19">
        <f t="shared" si="10"/>
        <v>-39.480999999999995</v>
      </c>
      <c r="FF18" s="19">
        <f t="shared" si="10"/>
        <v>-41.248000000000019</v>
      </c>
      <c r="FG18" s="19">
        <f t="shared" si="10"/>
        <v>-43.445999999999998</v>
      </c>
      <c r="FH18" s="19">
        <f t="shared" si="10"/>
        <v>-45.646999999999991</v>
      </c>
      <c r="FI18" s="19">
        <f t="shared" si="10"/>
        <v>-46.355000000000018</v>
      </c>
      <c r="FJ18" s="19">
        <f t="shared" si="10"/>
        <v>-44.225999999999999</v>
      </c>
      <c r="FK18" s="19">
        <f t="shared" si="10"/>
        <v>-42.588999999999999</v>
      </c>
      <c r="FL18" s="19">
        <f t="shared" si="10"/>
        <v>-44.067000000000007</v>
      </c>
      <c r="FM18" s="19">
        <f t="shared" si="10"/>
        <v>-48.387999999999977</v>
      </c>
      <c r="FN18" s="19">
        <f t="shared" si="10"/>
        <v>-44.06</v>
      </c>
      <c r="FO18" s="19">
        <f t="shared" si="10"/>
        <v>-35.609000000000009</v>
      </c>
      <c r="FP18" s="19">
        <f t="shared" si="10"/>
        <v>-31.938999999999993</v>
      </c>
      <c r="FQ18" s="19">
        <f t="shared" si="10"/>
        <v>-30.207999999999998</v>
      </c>
      <c r="FR18" s="19">
        <f t="shared" si="10"/>
        <v>-29.75</v>
      </c>
      <c r="FS18" s="19">
        <f t="shared" si="10"/>
        <v>-30.069999999999993</v>
      </c>
      <c r="FT18" s="19">
        <f t="shared" si="10"/>
        <v>-24.693000000000012</v>
      </c>
      <c r="FU18" s="19">
        <f t="shared" si="10"/>
        <v>-27.649999999999977</v>
      </c>
      <c r="FV18" s="19">
        <f t="shared" si="10"/>
        <v>-27.363</v>
      </c>
      <c r="FW18" s="19">
        <f t="shared" si="10"/>
        <v>-22.00200000000001</v>
      </c>
      <c r="FX18" s="19">
        <f t="shared" si="10"/>
        <v>-22.528999999999996</v>
      </c>
      <c r="FY18" s="19">
        <f t="shared" si="10"/>
        <v>-21.055999999999983</v>
      </c>
      <c r="FZ18" s="19">
        <f t="shared" si="10"/>
        <v>-20.461999999999989</v>
      </c>
      <c r="GA18" s="19">
        <f t="shared" si="10"/>
        <v>-18.786000000000001</v>
      </c>
      <c r="GB18" s="19">
        <f t="shared" si="10"/>
        <v>-17.326999999999998</v>
      </c>
      <c r="GC18" s="19">
        <f t="shared" si="10"/>
        <v>-19.064999999999998</v>
      </c>
      <c r="GD18" s="19">
        <f t="shared" si="10"/>
        <v>-17.703999999999979</v>
      </c>
      <c r="GE18" s="19">
        <f t="shared" si="10"/>
        <v>-18.986999999999995</v>
      </c>
      <c r="GF18" s="19">
        <f t="shared" si="10"/>
        <v>-17.296999999999997</v>
      </c>
      <c r="GG18" s="19">
        <f t="shared" si="10"/>
        <v>-17.644999999999982</v>
      </c>
      <c r="GH18" s="19">
        <f t="shared" si="10"/>
        <v>-18.925999999999988</v>
      </c>
      <c r="GI18" s="19">
        <f t="shared" si="10"/>
        <v>-18.838999999999999</v>
      </c>
      <c r="GJ18" s="19">
        <f t="shared" si="10"/>
        <v>-19.733000000000004</v>
      </c>
      <c r="GK18" s="19">
        <f t="shared" si="10"/>
        <v>-20.436999999999983</v>
      </c>
      <c r="GL18" s="19">
        <f t="shared" si="10"/>
        <v>-19.787000000000006</v>
      </c>
      <c r="GM18" s="19">
        <f t="shared" si="10"/>
        <v>-21.573999999999984</v>
      </c>
      <c r="GN18" s="19">
        <f t="shared" si="10"/>
        <v>-22.429000000000002</v>
      </c>
      <c r="GO18" s="19">
        <f t="shared" si="10"/>
        <v>-24.687000000000012</v>
      </c>
      <c r="GP18" s="19">
        <f t="shared" si="10"/>
        <v>-19.574999999999989</v>
      </c>
      <c r="GQ18" s="19">
        <f t="shared" si="11"/>
        <v>-18.852000000000004</v>
      </c>
      <c r="GR18" s="19">
        <f t="shared" si="11"/>
        <v>-17.00200000000001</v>
      </c>
      <c r="GS18" s="19">
        <f t="shared" si="11"/>
        <v>-17.02000000000001</v>
      </c>
      <c r="GT18" s="19">
        <f t="shared" si="11"/>
        <v>-19.197000000000003</v>
      </c>
      <c r="GU18" s="19">
        <f t="shared" si="11"/>
        <v>-20.294000000000011</v>
      </c>
      <c r="GV18" s="19">
        <f t="shared" si="11"/>
        <v>-21.11099999999999</v>
      </c>
      <c r="GW18" s="19">
        <f t="shared" si="11"/>
        <v>-20.056999999999988</v>
      </c>
      <c r="GX18" s="19">
        <f t="shared" si="11"/>
        <v>-17.010000000000019</v>
      </c>
      <c r="GY18" s="19">
        <f t="shared" si="11"/>
        <v>-20.75200000000001</v>
      </c>
      <c r="GZ18" s="19">
        <f t="shared" si="11"/>
        <v>-24.538999999999987</v>
      </c>
      <c r="HA18" s="19">
        <f t="shared" si="11"/>
        <v>-24.852000000000004</v>
      </c>
      <c r="HB18" s="19">
        <f t="shared" si="11"/>
        <v>-27.633999999999986</v>
      </c>
      <c r="HC18" s="19">
        <f t="shared" si="11"/>
        <v>-23.889999999999986</v>
      </c>
      <c r="HD18" s="19">
        <f t="shared" si="11"/>
        <v>-25.950000000000017</v>
      </c>
      <c r="HE18" s="19">
        <f t="shared" si="11"/>
        <v>-29.47</v>
      </c>
      <c r="HF18" s="19">
        <f t="shared" si="11"/>
        <v>-35.393000000000001</v>
      </c>
      <c r="HG18" s="19">
        <f t="shared" si="11"/>
        <v>-34.040999999999968</v>
      </c>
      <c r="HH18" s="19">
        <f t="shared" si="11"/>
        <v>-35.044999999999987</v>
      </c>
      <c r="HI18" s="19">
        <f t="shared" si="11"/>
        <v>-37.30400000000003</v>
      </c>
      <c r="HJ18" s="19">
        <f t="shared" si="11"/>
        <v>-37.153999999999996</v>
      </c>
      <c r="HK18" s="19">
        <f t="shared" si="11"/>
        <v>-37.840000000000003</v>
      </c>
      <c r="HL18" s="19">
        <f t="shared" si="11"/>
        <v>-38.479000000000013</v>
      </c>
      <c r="HM18" s="19">
        <f t="shared" si="11"/>
        <v>-38.02200000000002</v>
      </c>
      <c r="HN18" s="19">
        <f t="shared" si="11"/>
        <v>-39.007000000000005</v>
      </c>
      <c r="HO18" s="19">
        <f t="shared" si="11"/>
        <v>-32.860000000000014</v>
      </c>
      <c r="HP18" s="19">
        <f t="shared" si="11"/>
        <v>-38.058000000000021</v>
      </c>
      <c r="HQ18" s="19">
        <f t="shared" si="11"/>
        <v>-41.780999999999977</v>
      </c>
      <c r="HR18" s="19">
        <f t="shared" si="11"/>
        <v>-38.850999999999999</v>
      </c>
      <c r="HS18" s="19">
        <f t="shared" si="11"/>
        <v>-37.713000000000022</v>
      </c>
      <c r="HT18" s="19">
        <f t="shared" si="11"/>
        <v>-34.069999999999993</v>
      </c>
      <c r="HU18" s="19">
        <f t="shared" si="11"/>
        <v>-35.365999999999985</v>
      </c>
      <c r="HV18" s="19">
        <f t="shared" si="11"/>
        <v>-38.522999999999968</v>
      </c>
      <c r="HW18" s="19">
        <f t="shared" si="11"/>
        <v>-34.371000000000038</v>
      </c>
      <c r="HX18" s="19">
        <f t="shared" si="11"/>
        <v>-36.316000000000031</v>
      </c>
      <c r="HY18" s="19">
        <f t="shared" si="11"/>
        <v>-38.973000000000013</v>
      </c>
      <c r="HZ18" s="19">
        <f t="shared" si="11"/>
        <v>-40.376000000000005</v>
      </c>
      <c r="IA18" s="19">
        <f t="shared" si="11"/>
        <v>-38.551999999999992</v>
      </c>
      <c r="IB18" s="19">
        <f t="shared" si="11"/>
        <v>-30.84499999999997</v>
      </c>
      <c r="IC18" s="19">
        <f t="shared" si="11"/>
        <v>-28.12700000000001</v>
      </c>
      <c r="ID18" s="19">
        <f t="shared" si="11"/>
        <v>-16.702000000000055</v>
      </c>
      <c r="IE18" s="19">
        <f t="shared" si="11"/>
        <v>-21.153999999999996</v>
      </c>
      <c r="IF18" s="19">
        <f t="shared" si="11"/>
        <v>-23.274999999999977</v>
      </c>
      <c r="IG18" s="19">
        <f t="shared" si="11"/>
        <v>-29.740000000000009</v>
      </c>
      <c r="IH18" s="19">
        <f t="shared" si="11"/>
        <v>-34.363</v>
      </c>
      <c r="II18" s="19">
        <f t="shared" si="11"/>
        <v>-40.459000000000032</v>
      </c>
      <c r="IJ18" s="19">
        <f t="shared" si="11"/>
        <v>-41.49799999999999</v>
      </c>
      <c r="IK18" s="19">
        <f t="shared" si="11"/>
        <v>-41.843999999999966</v>
      </c>
      <c r="IL18" s="19">
        <f t="shared" si="11"/>
        <v>-35.546999999999997</v>
      </c>
      <c r="IM18" s="19">
        <f t="shared" si="11"/>
        <v>-34.495000000000005</v>
      </c>
      <c r="IN18" s="19">
        <f t="shared" si="11"/>
        <v>-29.774000000000001</v>
      </c>
      <c r="IO18" s="19">
        <f t="shared" si="11"/>
        <v>-28.787000000000035</v>
      </c>
      <c r="IP18" s="19">
        <f t="shared" si="11"/>
        <v>-30.09899999999999</v>
      </c>
      <c r="IQ18" s="19">
        <f t="shared" si="11"/>
        <v>-33.470000000000027</v>
      </c>
      <c r="IR18" s="19">
        <f t="shared" si="11"/>
        <v>-35.895999999999987</v>
      </c>
      <c r="IS18" s="19">
        <f t="shared" si="11"/>
        <v>-29.947000000000003</v>
      </c>
      <c r="IT18" s="19">
        <f t="shared" si="11"/>
        <v>-28.483000000000004</v>
      </c>
      <c r="IU18" s="19">
        <f t="shared" si="11"/>
        <v>-31.788999999999987</v>
      </c>
      <c r="IV18" s="19">
        <f t="shared" si="11"/>
        <v>-31.057999999999993</v>
      </c>
      <c r="IW18" s="19">
        <f t="shared" si="11"/>
        <v>-33.142999999999972</v>
      </c>
      <c r="IX18" s="19">
        <f t="shared" si="11"/>
        <v>-39.430000000000035</v>
      </c>
      <c r="IY18" s="19">
        <f t="shared" si="11"/>
        <v>-46.722000000000008</v>
      </c>
      <c r="IZ18" s="19">
        <f t="shared" si="11"/>
        <v>-49.248000000000019</v>
      </c>
      <c r="JA18" s="19">
        <f t="shared" si="11"/>
        <v>-46.795000000000016</v>
      </c>
      <c r="JB18" s="19">
        <f t="shared" si="11"/>
        <v>-45.158000000000015</v>
      </c>
      <c r="JC18" s="19">
        <f t="shared" si="12"/>
        <v>-49.177999999999997</v>
      </c>
      <c r="JD18" s="19">
        <f t="shared" si="12"/>
        <v>-51.988999999999976</v>
      </c>
      <c r="JE18" s="19">
        <f t="shared" si="12"/>
        <v>-45.187999999999988</v>
      </c>
      <c r="JF18" s="19">
        <f t="shared" si="12"/>
        <v>-36.629999999999995</v>
      </c>
      <c r="JG18" s="19">
        <f t="shared" si="12"/>
        <v>-35.357000000000028</v>
      </c>
      <c r="JH18" s="19">
        <f t="shared" si="12"/>
        <v>-33.560999999999979</v>
      </c>
      <c r="JI18" s="19">
        <f t="shared" si="12"/>
        <v>-32.902999999999963</v>
      </c>
      <c r="JJ18" s="19">
        <f t="shared" si="12"/>
        <v>-36.22399999999999</v>
      </c>
      <c r="JK18" s="19">
        <f t="shared" si="12"/>
        <v>-33.656000000000006</v>
      </c>
      <c r="JL18" s="19">
        <f t="shared" si="12"/>
        <v>-30.584000000000003</v>
      </c>
      <c r="JM18" s="19">
        <f t="shared" si="12"/>
        <v>-28.310000000000002</v>
      </c>
      <c r="JN18" s="19">
        <f t="shared" si="12"/>
        <v>-30.57099999999997</v>
      </c>
      <c r="JO18" s="19">
        <f t="shared" si="12"/>
        <v>-31.807000000000016</v>
      </c>
      <c r="JP18" s="19">
        <f t="shared" si="12"/>
        <v>-31.778999999999996</v>
      </c>
      <c r="JQ18" s="19">
        <f t="shared" si="12"/>
        <v>-41.096000000000004</v>
      </c>
      <c r="JR18" s="19">
        <f t="shared" si="12"/>
        <v>-34.631000000000029</v>
      </c>
      <c r="JS18" s="19">
        <f t="shared" si="12"/>
        <v>-34.297000000000025</v>
      </c>
      <c r="JT18" s="19">
        <f t="shared" si="12"/>
        <v>-31.865000000000009</v>
      </c>
      <c r="JU18" s="19">
        <f t="shared" si="12"/>
        <v>-29.050000000000011</v>
      </c>
      <c r="JV18" s="19">
        <f t="shared" si="12"/>
        <v>-18.83499999999998</v>
      </c>
      <c r="JW18" s="19">
        <f t="shared" si="12"/>
        <v>-10.113999999999976</v>
      </c>
      <c r="JX18" s="19">
        <f t="shared" si="12"/>
        <v>-12.187000000000012</v>
      </c>
      <c r="JY18" s="19">
        <f t="shared" si="12"/>
        <v>-15.023000000000025</v>
      </c>
      <c r="JZ18" s="19">
        <f t="shared" si="12"/>
        <v>-11.728999999999985</v>
      </c>
      <c r="KA18" s="19">
        <f t="shared" si="12"/>
        <v>-13.413000000000011</v>
      </c>
      <c r="KB18" s="19">
        <f t="shared" si="12"/>
        <v>-7.0990000000000464</v>
      </c>
      <c r="KC18" s="19">
        <f t="shared" si="12"/>
        <v>-9.6569999999999823</v>
      </c>
      <c r="KD18" s="19">
        <f t="shared" si="12"/>
        <v>-4.3570000000000277</v>
      </c>
      <c r="KE18" s="19">
        <f t="shared" si="12"/>
        <v>-6.3279999999999745</v>
      </c>
      <c r="KF18" s="19">
        <f t="shared" si="12"/>
        <v>-6.23599999999999</v>
      </c>
      <c r="KG18" s="19">
        <f t="shared" si="12"/>
        <v>-12.256000000000029</v>
      </c>
      <c r="KH18" s="19">
        <f t="shared" si="12"/>
        <v>-18.383999999999958</v>
      </c>
      <c r="KI18" s="19">
        <f t="shared" si="12"/>
        <v>-17.84899999999999</v>
      </c>
      <c r="KJ18" s="19">
        <f t="shared" si="12"/>
        <v>-16.708000000000027</v>
      </c>
      <c r="KK18" s="19">
        <f t="shared" si="12"/>
        <v>-16.615999999999985</v>
      </c>
      <c r="KL18" s="19">
        <f t="shared" si="12"/>
        <v>-18.006999999999948</v>
      </c>
      <c r="KM18" s="19">
        <f t="shared" si="12"/>
        <v>-20.012</v>
      </c>
      <c r="KN18" s="19">
        <f t="shared" si="12"/>
        <v>-17.242000000000019</v>
      </c>
      <c r="KO18" s="19">
        <f t="shared" si="12"/>
        <v>-19.052999999999997</v>
      </c>
      <c r="KP18" s="19">
        <f t="shared" si="12"/>
        <v>-28.680999999999983</v>
      </c>
      <c r="KQ18" s="19">
        <f t="shared" si="12"/>
        <v>-32.122000000000014</v>
      </c>
      <c r="KR18" s="19">
        <f t="shared" si="12"/>
        <v>-33.01600000000002</v>
      </c>
      <c r="KS18" s="19">
        <f t="shared" si="12"/>
        <v>-32.514999999999986</v>
      </c>
      <c r="KT18" s="19">
        <f t="shared" si="12"/>
        <v>-27.241000000000042</v>
      </c>
      <c r="KU18" s="19">
        <f t="shared" si="12"/>
        <v>-26.733000000000004</v>
      </c>
      <c r="KV18" s="19">
        <f t="shared" si="12"/>
        <v>-26.34899999999999</v>
      </c>
      <c r="KW18" s="19">
        <f t="shared" si="12"/>
        <v>-30.208000000000027</v>
      </c>
      <c r="KX18" s="19">
        <f t="shared" si="12"/>
        <v>-30.287000000000035</v>
      </c>
      <c r="KY18" s="19">
        <f t="shared" si="12"/>
        <v>-28.536000000000001</v>
      </c>
      <c r="KZ18" s="19">
        <f t="shared" si="12"/>
        <v>-30.080000000000041</v>
      </c>
      <c r="LA18" s="19">
        <f t="shared" si="12"/>
        <v>-29.647000000000048</v>
      </c>
      <c r="LB18" s="19">
        <f t="shared" si="12"/>
        <v>-28.09899999999999</v>
      </c>
      <c r="LC18" s="19">
        <f t="shared" si="12"/>
        <v>-28.834000000000003</v>
      </c>
      <c r="LD18" s="19">
        <f t="shared" si="12"/>
        <v>-31.749000000000024</v>
      </c>
      <c r="LE18" s="19">
        <f t="shared" si="12"/>
        <v>-32.74799999999999</v>
      </c>
      <c r="LF18" s="19">
        <f t="shared" si="12"/>
        <v>-32.12700000000001</v>
      </c>
      <c r="LG18" s="19">
        <f t="shared" si="12"/>
        <v>-32.317000000000007</v>
      </c>
      <c r="LH18" s="19">
        <f t="shared" si="12"/>
        <v>-35.162999999999954</v>
      </c>
      <c r="LI18" s="19">
        <f t="shared" si="12"/>
        <v>-37.728000000000009</v>
      </c>
      <c r="LJ18" s="19">
        <f t="shared" si="12"/>
        <v>-41.212999999999965</v>
      </c>
      <c r="LK18" s="19">
        <f t="shared" si="12"/>
        <v>-41.509999999999991</v>
      </c>
      <c r="LL18" s="19">
        <f t="shared" si="12"/>
        <v>-43.307000000000016</v>
      </c>
      <c r="LM18" s="19">
        <f t="shared" si="12"/>
        <v>-44.473000000000013</v>
      </c>
      <c r="LN18" s="19">
        <f t="shared" si="12"/>
        <v>-38.087999999999965</v>
      </c>
      <c r="LO18" s="19">
        <f t="shared" si="13"/>
        <v>-30.019000000000005</v>
      </c>
      <c r="LP18" s="19">
        <f t="shared" si="13"/>
        <v>-33.461000000000013</v>
      </c>
      <c r="LQ18" s="19">
        <f t="shared" si="13"/>
        <v>-38.433999999999969</v>
      </c>
      <c r="LR18" s="19">
        <f t="shared" si="13"/>
        <v>-44.586999999999989</v>
      </c>
      <c r="LS18" s="19">
        <f t="shared" si="13"/>
        <v>-43.548000000000002</v>
      </c>
      <c r="LT18" s="19">
        <f t="shared" si="13"/>
        <v>-42.622000000000014</v>
      </c>
      <c r="LU18" s="19">
        <f t="shared" si="13"/>
        <v>-36.675999999999988</v>
      </c>
      <c r="LV18" s="19">
        <f t="shared" si="13"/>
        <v>-43.145000000000039</v>
      </c>
      <c r="LW18" s="19">
        <f t="shared" si="13"/>
        <v>-42.34899999999999</v>
      </c>
      <c r="LX18" s="19">
        <f t="shared" si="13"/>
        <v>-41.55400000000003</v>
      </c>
      <c r="LY18" s="19">
        <f t="shared" si="13"/>
        <v>-43.884000000000015</v>
      </c>
      <c r="LZ18" s="19">
        <f t="shared" si="13"/>
        <v>-44.266999999999996</v>
      </c>
      <c r="MA18" s="19">
        <f t="shared" si="13"/>
        <v>-43.328000000000031</v>
      </c>
      <c r="MB18" s="19">
        <f t="shared" si="13"/>
        <v>-43.021000000000015</v>
      </c>
      <c r="MC18" s="19">
        <f t="shared" si="13"/>
        <v>-41.646999999999991</v>
      </c>
      <c r="MD18" s="19">
        <f t="shared" si="13"/>
        <v>-42.975999999999999</v>
      </c>
      <c r="ME18" s="19">
        <f t="shared" si="13"/>
        <v>-42.783999999999992</v>
      </c>
      <c r="MF18" s="19">
        <f t="shared" si="13"/>
        <v>-41.337000000000046</v>
      </c>
      <c r="MG18" s="19">
        <f t="shared" si="13"/>
        <v>-43.722000000000037</v>
      </c>
      <c r="MH18" s="19">
        <f t="shared" si="13"/>
        <v>-44.658000000000015</v>
      </c>
      <c r="MI18" s="19">
        <f t="shared" si="13"/>
        <v>-47.09499999999997</v>
      </c>
      <c r="MJ18" s="19">
        <f t="shared" si="13"/>
        <v>-44.367000000000019</v>
      </c>
      <c r="MK18" s="19">
        <f t="shared" si="13"/>
        <v>-44.303999999999974</v>
      </c>
      <c r="ML18" s="19">
        <f t="shared" si="13"/>
        <v>-37.224999999999966</v>
      </c>
      <c r="MM18" s="19">
        <f t="shared" si="13"/>
        <v>-36.528999999999996</v>
      </c>
      <c r="MN18" s="19">
        <f t="shared" si="13"/>
        <v>-35.449999999999989</v>
      </c>
      <c r="MO18" s="19">
        <f t="shared" si="13"/>
        <v>-36.644000000000005</v>
      </c>
      <c r="MP18" s="19">
        <f t="shared" si="13"/>
        <v>-35.486999999999966</v>
      </c>
      <c r="MQ18" s="19">
        <f t="shared" si="13"/>
        <v>-33.268000000000029</v>
      </c>
      <c r="MR18" s="19">
        <f t="shared" si="13"/>
        <v>-33.293000000000006</v>
      </c>
      <c r="MS18" s="19">
        <f t="shared" si="13"/>
        <v>-32.293000000000006</v>
      </c>
      <c r="MT18" s="19">
        <f t="shared" si="13"/>
        <v>-33.64100000000002</v>
      </c>
      <c r="MU18" s="19">
        <f t="shared" si="13"/>
        <v>-26.944000000000017</v>
      </c>
      <c r="MV18" s="19">
        <f t="shared" si="13"/>
        <v>-25.728999999999985</v>
      </c>
      <c r="MW18" s="19">
        <f t="shared" si="13"/>
        <v>-25.367000000000019</v>
      </c>
      <c r="MX18" s="19">
        <f t="shared" si="13"/>
        <v>-26.317999999999984</v>
      </c>
      <c r="MY18" s="19">
        <f t="shared" si="13"/>
        <v>-33.752999999999986</v>
      </c>
      <c r="MZ18" s="19">
        <f t="shared" si="13"/>
        <v>-28.882000000000005</v>
      </c>
      <c r="NA18" s="19">
        <f t="shared" si="13"/>
        <v>-21.221000000000004</v>
      </c>
      <c r="NB18" s="19">
        <f t="shared" si="13"/>
        <v>-20.20799999999997</v>
      </c>
      <c r="NC18" s="19">
        <f t="shared" si="13"/>
        <v>-16.122000000000014</v>
      </c>
      <c r="ND18" s="19">
        <f t="shared" si="13"/>
        <v>-9.3389999999999986</v>
      </c>
      <c r="NE18" s="19">
        <f t="shared" si="13"/>
        <v>-9.8650000000000091</v>
      </c>
      <c r="NF18" s="19">
        <f t="shared" si="13"/>
        <v>-14.000999999999976</v>
      </c>
      <c r="NG18" s="19">
        <f t="shared" si="13"/>
        <v>-15.102000000000032</v>
      </c>
      <c r="NH18" s="19">
        <f t="shared" si="13"/>
        <v>-14.65500000000003</v>
      </c>
      <c r="NI18" s="19">
        <f t="shared" si="13"/>
        <v>-15.759999999999991</v>
      </c>
      <c r="NJ18" s="19">
        <f t="shared" si="13"/>
        <v>-16.634999999999991</v>
      </c>
      <c r="NK18" s="19">
        <f t="shared" si="13"/>
        <v>-17.668000000000006</v>
      </c>
      <c r="NL18" s="19">
        <f t="shared" si="13"/>
        <v>-18.883000000000038</v>
      </c>
      <c r="NM18" s="19">
        <f t="shared" si="13"/>
        <v>-15.410000000000025</v>
      </c>
      <c r="NN18" s="19">
        <f t="shared" si="13"/>
        <v>-21.409999999999968</v>
      </c>
      <c r="NO18" s="19">
        <f t="shared" si="13"/>
        <v>-20.755999999999972</v>
      </c>
      <c r="NP18" s="19">
        <f t="shared" si="13"/>
        <v>-22.550999999999988</v>
      </c>
      <c r="NQ18" s="19">
        <f t="shared" si="13"/>
        <v>-29.324000000000012</v>
      </c>
      <c r="NR18" s="19">
        <f t="shared" si="13"/>
        <v>-32.724999999999966</v>
      </c>
      <c r="NS18" s="19">
        <f t="shared" si="13"/>
        <v>-37.069000000000017</v>
      </c>
      <c r="NT18" s="19">
        <f t="shared" si="13"/>
        <v>-23.439999999999998</v>
      </c>
      <c r="NU18" s="19">
        <f t="shared" si="13"/>
        <v>-19.854000000000042</v>
      </c>
      <c r="NV18" s="19">
        <f t="shared" si="13"/>
        <v>-18.221000000000004</v>
      </c>
      <c r="NW18" s="19">
        <f t="shared" si="13"/>
        <v>-16.989000000000033</v>
      </c>
      <c r="NX18" s="19">
        <f t="shared" si="13"/>
        <v>-27.085999999999956</v>
      </c>
      <c r="NY18" s="19">
        <f t="shared" si="13"/>
        <v>-31.02800000000002</v>
      </c>
      <c r="NZ18" s="19">
        <f t="shared" si="13"/>
        <v>-31.538000000000011</v>
      </c>
      <c r="OA18" s="19">
        <f t="shared" si="14"/>
        <v>-31.021999999999991</v>
      </c>
      <c r="OB18" s="19">
        <f t="shared" si="14"/>
        <v>-35.440000000000055</v>
      </c>
      <c r="OC18" s="19">
        <f t="shared" si="14"/>
        <v>-34.057000000000016</v>
      </c>
      <c r="OD18" s="19">
        <f t="shared" si="14"/>
        <v>-36.83099999999996</v>
      </c>
      <c r="OE18" s="19">
        <f t="shared" si="14"/>
        <v>-37.937000000000012</v>
      </c>
      <c r="OF18" s="19">
        <f t="shared" si="14"/>
        <v>-39.117999999999995</v>
      </c>
      <c r="OG18" s="19">
        <f t="shared" si="14"/>
        <v>-40.461000000000013</v>
      </c>
      <c r="OH18" s="19">
        <f t="shared" si="14"/>
        <v>-43.817999999999984</v>
      </c>
      <c r="OI18" s="19">
        <f t="shared" si="14"/>
        <v>-44.350000000000023</v>
      </c>
      <c r="OJ18" s="19">
        <f t="shared" si="14"/>
        <v>-35.257000000000005</v>
      </c>
      <c r="OK18" s="19">
        <f t="shared" si="14"/>
        <v>-25.423999999999978</v>
      </c>
      <c r="OL18" s="19">
        <f t="shared" si="14"/>
        <v>-18.105999999999995</v>
      </c>
      <c r="OM18" s="19">
        <f t="shared" si="14"/>
        <v>-15.974999999999966</v>
      </c>
      <c r="ON18" s="19">
        <f t="shared" si="14"/>
        <v>-11.149999999999977</v>
      </c>
      <c r="OO18" s="19">
        <f t="shared" si="14"/>
        <v>-16.399999999999977</v>
      </c>
      <c r="OP18" s="19">
        <f t="shared" si="14"/>
        <v>-19.942999999999984</v>
      </c>
      <c r="OQ18" s="19">
        <f t="shared" si="14"/>
        <v>-21.784999999999968</v>
      </c>
      <c r="OR18" s="19">
        <f t="shared" si="14"/>
        <v>-20.007000000000005</v>
      </c>
      <c r="OS18" s="19">
        <f t="shared" si="14"/>
        <v>-22.236000000000047</v>
      </c>
      <c r="OT18" s="19">
        <f t="shared" si="14"/>
        <v>-21.591000000000008</v>
      </c>
      <c r="OU18" s="19">
        <f t="shared" si="14"/>
        <v>-22.956999999999994</v>
      </c>
      <c r="OV18" s="19">
        <f t="shared" si="14"/>
        <v>-27.227000000000032</v>
      </c>
      <c r="OW18" s="19">
        <f t="shared" si="14"/>
        <v>-26.067999999999984</v>
      </c>
      <c r="OX18" s="19">
        <f t="shared" si="14"/>
        <v>-26.587000000000046</v>
      </c>
      <c r="OY18" s="19">
        <f t="shared" si="14"/>
        <v>-27.341000000000008</v>
      </c>
      <c r="OZ18" s="19">
        <f t="shared" si="14"/>
        <v>-19.923000000000002</v>
      </c>
      <c r="PA18" s="19">
        <f t="shared" si="14"/>
        <v>-24.178999999999974</v>
      </c>
      <c r="PB18" s="19">
        <f t="shared" si="14"/>
        <v>-24.781000000000006</v>
      </c>
      <c r="PC18" s="19">
        <f t="shared" si="14"/>
        <v>-22.810000000000002</v>
      </c>
      <c r="PD18" s="19">
        <f t="shared" si="14"/>
        <v>-18.370999999999981</v>
      </c>
      <c r="PE18" s="19">
        <f t="shared" si="14"/>
        <v>-14.812999999999988</v>
      </c>
      <c r="PF18" s="19">
        <f t="shared" si="14"/>
        <v>-14.386000000000024</v>
      </c>
      <c r="PG18" s="19">
        <f t="shared" si="14"/>
        <v>-14.156999999999982</v>
      </c>
      <c r="PH18" s="19">
        <f t="shared" si="14"/>
        <v>-17.175000000000011</v>
      </c>
      <c r="PI18" s="19">
        <f t="shared" si="14"/>
        <v>-16.657000000000039</v>
      </c>
      <c r="PJ18" s="19">
        <f t="shared" si="14"/>
        <v>-16.532000000000039</v>
      </c>
      <c r="PK18" s="19">
        <f t="shared" si="14"/>
        <v>-19.980999999999995</v>
      </c>
      <c r="PL18" s="19">
        <f t="shared" si="14"/>
        <v>-20.400000000000034</v>
      </c>
      <c r="PM18" s="19">
        <f t="shared" si="14"/>
        <v>-20.104999999999961</v>
      </c>
      <c r="PN18" s="19">
        <f t="shared" si="14"/>
        <v>-20.57099999999997</v>
      </c>
      <c r="PO18" s="19">
        <f t="shared" si="14"/>
        <v>-18.197000000000003</v>
      </c>
      <c r="PP18" s="19">
        <f t="shared" si="14"/>
        <v>-18.312999999999988</v>
      </c>
      <c r="PQ18" s="19">
        <f t="shared" si="14"/>
        <v>-17.182000000000016</v>
      </c>
      <c r="PR18" s="19">
        <f t="shared" si="14"/>
        <v>-16.79000000000002</v>
      </c>
      <c r="PS18" s="19">
        <f t="shared" si="14"/>
        <v>-15.531999999999982</v>
      </c>
      <c r="PT18" s="19">
        <f t="shared" si="14"/>
        <v>-18.387999999999977</v>
      </c>
      <c r="PU18" s="19">
        <f t="shared" si="14"/>
        <v>-22.673999999999978</v>
      </c>
      <c r="PV18" s="19">
        <f t="shared" si="14"/>
        <v>-20.729999999999961</v>
      </c>
      <c r="PW18" s="19">
        <f t="shared" si="14"/>
        <v>-21.864999999999981</v>
      </c>
      <c r="PX18" s="19">
        <f t="shared" si="14"/>
        <v>-22.85299999999998</v>
      </c>
      <c r="PY18" s="19">
        <f t="shared" si="14"/>
        <v>-22.061999999999983</v>
      </c>
      <c r="PZ18" s="19">
        <f t="shared" si="14"/>
        <v>-21.179000000000002</v>
      </c>
      <c r="QA18" s="19">
        <f t="shared" si="14"/>
        <v>-22.609000000000009</v>
      </c>
      <c r="QB18" s="19">
        <f t="shared" si="14"/>
        <v>-21.760999999999996</v>
      </c>
      <c r="QC18" s="19">
        <f t="shared" si="14"/>
        <v>-19.204999999999984</v>
      </c>
      <c r="QD18" s="19">
        <f t="shared" si="14"/>
        <v>-19.990999999999985</v>
      </c>
      <c r="QE18" s="19">
        <f t="shared" si="14"/>
        <v>-21.439000000000021</v>
      </c>
      <c r="QF18" s="19">
        <f t="shared" si="14"/>
        <v>-21.464999999999975</v>
      </c>
      <c r="QG18" s="19">
        <f t="shared" si="14"/>
        <v>-23.467999999999989</v>
      </c>
      <c r="QH18" s="19">
        <f t="shared" si="14"/>
        <v>-25.344999999999999</v>
      </c>
      <c r="QI18" s="19">
        <f t="shared" si="14"/>
        <v>-24.96599999999998</v>
      </c>
      <c r="QJ18" s="19">
        <f t="shared" si="14"/>
        <v>-24.326999999999998</v>
      </c>
      <c r="QK18" s="19">
        <f t="shared" si="14"/>
        <v>-24.117999999999995</v>
      </c>
      <c r="QL18" s="19">
        <f t="shared" si="14"/>
        <v>-23.978999999999985</v>
      </c>
      <c r="QM18" s="19">
        <f t="shared" si="15"/>
        <v>-24.169999999999987</v>
      </c>
      <c r="QN18" s="19">
        <f t="shared" si="15"/>
        <v>-25.689999999999969</v>
      </c>
      <c r="QO18" s="19">
        <f t="shared" si="15"/>
        <v>-25.224999999999994</v>
      </c>
      <c r="QP18" s="19">
        <f t="shared" si="15"/>
        <v>-26.152999999999992</v>
      </c>
      <c r="QQ18" s="19">
        <f t="shared" si="15"/>
        <v>-25.690000000000026</v>
      </c>
      <c r="QR18" s="19">
        <f t="shared" si="15"/>
        <v>-24.105999999999995</v>
      </c>
      <c r="QS18" s="19">
        <f t="shared" si="15"/>
        <v>-22.711000000000013</v>
      </c>
      <c r="QT18" s="19">
        <f t="shared" si="15"/>
        <v>-23.847000000000037</v>
      </c>
      <c r="QU18" s="19">
        <f t="shared" si="15"/>
        <v>-24.509999999999991</v>
      </c>
      <c r="QV18" s="19">
        <f t="shared" si="15"/>
        <v>-24.279999999999973</v>
      </c>
      <c r="QW18" s="19">
        <f t="shared" si="15"/>
        <v>-24.644000000000005</v>
      </c>
      <c r="QX18" s="19">
        <f t="shared" si="15"/>
        <v>-24.711000000000013</v>
      </c>
      <c r="QY18" s="19">
        <f t="shared" si="15"/>
        <v>-25.038000000000011</v>
      </c>
      <c r="QZ18" s="19">
        <f t="shared" si="15"/>
        <v>-23.029999999999973</v>
      </c>
      <c r="RA18" s="19">
        <f t="shared" si="15"/>
        <v>-23.072000000000003</v>
      </c>
      <c r="RB18" s="19">
        <f t="shared" si="15"/>
        <v>-24.116999999999962</v>
      </c>
      <c r="RC18" s="19">
        <f t="shared" si="15"/>
        <v>-24.461999999999989</v>
      </c>
      <c r="RD18" s="19">
        <f t="shared" si="15"/>
        <v>-24.689999999999998</v>
      </c>
      <c r="RE18" s="19">
        <f t="shared" si="15"/>
        <v>-26.73599999999999</v>
      </c>
      <c r="RF18" s="19">
        <f t="shared" si="15"/>
        <v>-26.900000000000034</v>
      </c>
      <c r="RG18" s="19">
        <f t="shared" si="15"/>
        <v>-27.113999999999976</v>
      </c>
      <c r="RH18" s="19">
        <f t="shared" si="15"/>
        <v>-26.932999999999993</v>
      </c>
      <c r="RI18" s="19">
        <f t="shared" si="15"/>
        <v>-29.716999999999985</v>
      </c>
      <c r="RJ18" s="19">
        <f t="shared" si="15"/>
        <v>-25.492999999999995</v>
      </c>
      <c r="RK18" s="19">
        <f t="shared" si="15"/>
        <v>-25.331000000000017</v>
      </c>
      <c r="RL18" s="19">
        <f t="shared" si="15"/>
        <v>-23.776999999999987</v>
      </c>
      <c r="RM18" s="19">
        <f t="shared" si="15"/>
        <v>-20.663999999999987</v>
      </c>
      <c r="RN18" s="19">
        <f t="shared" si="15"/>
        <v>-15.906000000000006</v>
      </c>
      <c r="RO18" s="19">
        <f t="shared" si="15"/>
        <v>-13.815999999999974</v>
      </c>
      <c r="RP18" s="19">
        <f t="shared" si="15"/>
        <v>-13.670999999999992</v>
      </c>
      <c r="RQ18" s="19">
        <f t="shared" si="15"/>
        <v>-18.87700000000001</v>
      </c>
      <c r="RR18" s="19">
        <f t="shared" si="15"/>
        <v>-22.358000000000004</v>
      </c>
      <c r="RS18" s="19">
        <f t="shared" si="15"/>
        <v>-27.329000000000008</v>
      </c>
      <c r="RT18" s="19">
        <f t="shared" si="15"/>
        <v>-21.863</v>
      </c>
      <c r="RU18" s="19">
        <f t="shared" si="15"/>
        <v>-23.131</v>
      </c>
      <c r="RV18" s="19">
        <f t="shared" si="15"/>
        <v>-21.222000000000008</v>
      </c>
      <c r="RW18" s="19">
        <f t="shared" si="15"/>
        <v>-19.865000000000009</v>
      </c>
      <c r="RX18" s="19">
        <f t="shared" si="15"/>
        <v>-18.372000000000014</v>
      </c>
      <c r="RY18" s="19">
        <f t="shared" si="15"/>
        <v>-16.39700000000002</v>
      </c>
      <c r="RZ18" s="19">
        <f t="shared" si="15"/>
        <v>-16.301999999999992</v>
      </c>
      <c r="SA18" s="19">
        <f t="shared" si="15"/>
        <v>-21.337999999999994</v>
      </c>
      <c r="SB18" s="19">
        <f t="shared" si="15"/>
        <v>-21.506999999999977</v>
      </c>
      <c r="SC18" s="19">
        <f t="shared" si="15"/>
        <v>-21.412000000000006</v>
      </c>
      <c r="SD18" s="19">
        <f t="shared" si="15"/>
        <v>-22.230000000000018</v>
      </c>
      <c r="SE18" s="19">
        <f t="shared" si="15"/>
        <v>-24.057999999999993</v>
      </c>
      <c r="SF18" s="19">
        <f t="shared" si="15"/>
        <v>-23.055000000000007</v>
      </c>
      <c r="SG18" s="19">
        <f t="shared" si="15"/>
        <v>-24.524999999999977</v>
      </c>
      <c r="SH18" s="19">
        <f t="shared" si="15"/>
        <v>-25.271999999999991</v>
      </c>
      <c r="SI18" s="19">
        <f t="shared" si="15"/>
        <v>-24.858000000000004</v>
      </c>
      <c r="SJ18" s="19">
        <f t="shared" si="15"/>
        <v>-25.305999999999983</v>
      </c>
      <c r="SK18" s="19">
        <f t="shared" si="15"/>
        <v>-24.828000000000003</v>
      </c>
      <c r="SL18" s="19">
        <f t="shared" si="15"/>
        <v>-25.532999999999987</v>
      </c>
      <c r="SM18" s="19">
        <f t="shared" si="15"/>
        <v>-25.799999999999983</v>
      </c>
      <c r="SN18" s="19">
        <f t="shared" si="15"/>
        <v>-26.107999999999976</v>
      </c>
      <c r="SO18" s="19">
        <f t="shared" si="15"/>
        <v>-25.284999999999997</v>
      </c>
      <c r="SP18" s="19">
        <f t="shared" si="15"/>
        <v>-24.418000000000006</v>
      </c>
      <c r="SQ18" s="19">
        <f t="shared" si="15"/>
        <v>-23.200999999999993</v>
      </c>
    </row>
    <row r="19" spans="2:511" x14ac:dyDescent="0.25">
      <c r="B19" s="12" t="str">
        <f>B8</f>
        <v>BAYNGR 2 3/8 11/12/79</v>
      </c>
      <c r="C19" s="12" t="str">
        <f t="shared" ref="C19:C20" si="16">$B$17&amp;"-"&amp;B19</f>
        <v>BAYNGR 2 3/8 04/02/75-BAYNGR 2 3/8 11/12/79</v>
      </c>
      <c r="F19" s="19">
        <f t="shared" ref="F19:U20" ca="1" si="17">F$6-F8</f>
        <v>-37.403999999999996</v>
      </c>
      <c r="G19" s="19">
        <f t="shared" si="17"/>
        <v>-32.27600000000001</v>
      </c>
      <c r="H19" s="19">
        <f t="shared" si="17"/>
        <v>-29.711000000000013</v>
      </c>
      <c r="I19" s="19">
        <f t="shared" si="17"/>
        <v>-29.599999999999966</v>
      </c>
      <c r="J19" s="19">
        <f t="shared" si="17"/>
        <v>-22.762999999999977</v>
      </c>
      <c r="K19" s="19">
        <f t="shared" si="17"/>
        <v>-23.63900000000001</v>
      </c>
      <c r="L19" s="19">
        <f t="shared" si="17"/>
        <v>-18.105000000000018</v>
      </c>
      <c r="M19" s="19">
        <f t="shared" si="17"/>
        <v>-19.437000000000012</v>
      </c>
      <c r="N19" s="19">
        <f t="shared" si="17"/>
        <v>-14.355999999999995</v>
      </c>
      <c r="O19" s="19">
        <f t="shared" si="17"/>
        <v>-16.385999999999967</v>
      </c>
      <c r="P19" s="19">
        <f t="shared" si="17"/>
        <v>-18.44599999999997</v>
      </c>
      <c r="Q19" s="19">
        <f t="shared" si="17"/>
        <v>-20.307999999999993</v>
      </c>
      <c r="R19" s="19">
        <f t="shared" si="17"/>
        <v>-24.880000000000052</v>
      </c>
      <c r="S19" s="19">
        <f t="shared" si="17"/>
        <v>5.4499999999999886</v>
      </c>
      <c r="T19" s="19">
        <f t="shared" si="17"/>
        <v>8.0830000000000268</v>
      </c>
      <c r="U19" s="19">
        <f t="shared" si="17"/>
        <v>7.242999999999995</v>
      </c>
      <c r="V19" s="19">
        <f t="shared" si="8"/>
        <v>-11.826999999999998</v>
      </c>
      <c r="W19" s="19">
        <f t="shared" si="8"/>
        <v>-26.850000000000023</v>
      </c>
      <c r="X19" s="19">
        <f t="shared" si="8"/>
        <v>-39.867999999999995</v>
      </c>
      <c r="Y19" s="19">
        <f t="shared" si="8"/>
        <v>-36.934999999999974</v>
      </c>
      <c r="Z19" s="19">
        <f t="shared" si="8"/>
        <v>-40.677999999999997</v>
      </c>
      <c r="AA19" s="19">
        <f t="shared" si="8"/>
        <v>-38.045999999999992</v>
      </c>
      <c r="AB19" s="19">
        <f t="shared" si="8"/>
        <v>-41.587000000000046</v>
      </c>
      <c r="AC19" s="19">
        <f t="shared" si="8"/>
        <v>-44.816000000000031</v>
      </c>
      <c r="AD19" s="19">
        <f t="shared" si="8"/>
        <v>-55.088999999999999</v>
      </c>
      <c r="AE19" s="19">
        <f t="shared" si="8"/>
        <v>-60.150999999999982</v>
      </c>
      <c r="AF19" s="19">
        <f t="shared" si="8"/>
        <v>-68.630000000000024</v>
      </c>
      <c r="AG19" s="19">
        <f t="shared" si="8"/>
        <v>-70.664999999999992</v>
      </c>
      <c r="AH19" s="19">
        <f t="shared" si="8"/>
        <v>-62.346000000000004</v>
      </c>
      <c r="AI19" s="19">
        <f t="shared" si="8"/>
        <v>-68.713999999999999</v>
      </c>
      <c r="AJ19" s="19">
        <f t="shared" si="8"/>
        <v>-70.007000000000005</v>
      </c>
      <c r="AK19" s="19">
        <f t="shared" si="8"/>
        <v>-68.283999999999992</v>
      </c>
      <c r="AL19" s="19">
        <f t="shared" si="8"/>
        <v>-66.771999999999991</v>
      </c>
      <c r="AM19" s="19">
        <f t="shared" si="8"/>
        <v>-60.314000000000021</v>
      </c>
      <c r="AN19" s="19">
        <f t="shared" si="8"/>
        <v>-69.960000000000036</v>
      </c>
      <c r="AO19" s="19">
        <f t="shared" si="8"/>
        <v>-70.602000000000032</v>
      </c>
      <c r="AP19" s="19">
        <f t="shared" si="8"/>
        <v>-72.504999999999995</v>
      </c>
      <c r="AQ19" s="19">
        <f t="shared" si="8"/>
        <v>-78.239000000000033</v>
      </c>
      <c r="AR19" s="19">
        <f t="shared" si="8"/>
        <v>-82.863</v>
      </c>
      <c r="AS19" s="19">
        <f t="shared" si="8"/>
        <v>-76.490000000000009</v>
      </c>
      <c r="AT19" s="19">
        <f t="shared" si="8"/>
        <v>-86.881999999999948</v>
      </c>
      <c r="AU19" s="19">
        <f t="shared" si="8"/>
        <v>-87.974999999999966</v>
      </c>
      <c r="AV19" s="19">
        <f t="shared" si="8"/>
        <v>-88.155999999999949</v>
      </c>
      <c r="AW19" s="19">
        <f t="shared" si="8"/>
        <v>-86.402999999999963</v>
      </c>
      <c r="AX19" s="19">
        <f t="shared" si="8"/>
        <v>-96.956999999999994</v>
      </c>
      <c r="AY19" s="19">
        <f t="shared" si="8"/>
        <v>-93.619999999999948</v>
      </c>
      <c r="AZ19" s="19">
        <f t="shared" si="8"/>
        <v>-95.63</v>
      </c>
      <c r="BA19" s="19">
        <f t="shared" si="8"/>
        <v>-96.771999999999991</v>
      </c>
      <c r="BB19" s="19">
        <f t="shared" si="8"/>
        <v>-89.920999999999992</v>
      </c>
      <c r="BC19" s="19">
        <f t="shared" si="8"/>
        <v>-88.790999999999997</v>
      </c>
      <c r="BD19" s="19">
        <f t="shared" si="8"/>
        <v>-90.100000000000023</v>
      </c>
      <c r="BE19" s="19">
        <f t="shared" si="8"/>
        <v>-91.741999999999962</v>
      </c>
      <c r="BF19" s="19">
        <f t="shared" si="8"/>
        <v>-88.927999999999997</v>
      </c>
      <c r="BG19" s="19">
        <f t="shared" si="8"/>
        <v>-88.141999999999996</v>
      </c>
      <c r="BH19" s="19">
        <f t="shared" si="8"/>
        <v>-85.427999999999997</v>
      </c>
      <c r="BI19" s="19">
        <f t="shared" si="8"/>
        <v>-89.049000000000035</v>
      </c>
      <c r="BJ19" s="19">
        <f t="shared" si="8"/>
        <v>-82.117999999999995</v>
      </c>
      <c r="BK19" s="19">
        <f t="shared" si="8"/>
        <v>-71.885999999999967</v>
      </c>
      <c r="BL19" s="19">
        <f t="shared" si="8"/>
        <v>-45.865999999999985</v>
      </c>
      <c r="BM19" s="19">
        <f t="shared" si="8"/>
        <v>-36.706999999999994</v>
      </c>
      <c r="BN19" s="19">
        <f t="shared" si="8"/>
        <v>-23.450999999999965</v>
      </c>
      <c r="BO19" s="19">
        <f t="shared" si="8"/>
        <v>-14.759000000000071</v>
      </c>
      <c r="BP19" s="19">
        <f t="shared" si="8"/>
        <v>-11.914999999999964</v>
      </c>
      <c r="BQ19" s="19">
        <f t="shared" si="8"/>
        <v>-2.2400000000000091</v>
      </c>
      <c r="BR19" s="19">
        <f t="shared" si="8"/>
        <v>13.535999999999945</v>
      </c>
      <c r="BS19" s="19">
        <f t="shared" si="9"/>
        <v>12.766999999999939</v>
      </c>
      <c r="BT19" s="19">
        <f t="shared" si="9"/>
        <v>26.190999999999917</v>
      </c>
      <c r="BU19" s="19">
        <f t="shared" si="9"/>
        <v>41.191000000000031</v>
      </c>
      <c r="BV19" s="19">
        <f t="shared" si="9"/>
        <v>54.264999999999986</v>
      </c>
      <c r="BW19" s="19">
        <f t="shared" si="9"/>
        <v>134.22799999999995</v>
      </c>
      <c r="BX19" s="19">
        <f t="shared" si="9"/>
        <v>151.82899999999995</v>
      </c>
      <c r="BY19" s="19">
        <f t="shared" si="9"/>
        <v>151.654</v>
      </c>
      <c r="BZ19" s="19">
        <f t="shared" si="9"/>
        <v>176.62</v>
      </c>
      <c r="CA19" s="19">
        <f t="shared" si="9"/>
        <v>182.96999999999991</v>
      </c>
      <c r="CB19" s="19">
        <f t="shared" si="9"/>
        <v>111.71999999999997</v>
      </c>
      <c r="CC19" s="19">
        <f t="shared" si="9"/>
        <v>21.45999999999998</v>
      </c>
      <c r="CD19" s="19">
        <f t="shared" si="9"/>
        <v>-7.5680000000000405</v>
      </c>
      <c r="CE19" s="19">
        <f t="shared" si="9"/>
        <v>-18.488</v>
      </c>
      <c r="CF19" s="19">
        <f t="shared" si="9"/>
        <v>-30.871000000000038</v>
      </c>
      <c r="CG19" s="19">
        <f t="shared" si="9"/>
        <v>-32.477000000000032</v>
      </c>
      <c r="CH19" s="19">
        <f t="shared" si="9"/>
        <v>-30.992999999999995</v>
      </c>
      <c r="CI19" s="19">
        <f t="shared" si="9"/>
        <v>-32.111999999999995</v>
      </c>
      <c r="CJ19" s="19">
        <f t="shared" si="9"/>
        <v>-45.355999999999966</v>
      </c>
      <c r="CK19" s="19">
        <f t="shared" si="9"/>
        <v>-43.994</v>
      </c>
      <c r="CL19" s="19">
        <f t="shared" si="9"/>
        <v>-42.143000000000001</v>
      </c>
      <c r="CM19" s="19">
        <f t="shared" si="9"/>
        <v>-36.163999999999987</v>
      </c>
      <c r="CN19" s="19">
        <f t="shared" si="9"/>
        <v>-32.38300000000001</v>
      </c>
      <c r="CO19" s="19">
        <f t="shared" si="9"/>
        <v>-40.800999999999988</v>
      </c>
      <c r="CP19" s="19">
        <f t="shared" si="9"/>
        <v>-39.024000000000001</v>
      </c>
      <c r="CQ19" s="19">
        <f t="shared" si="9"/>
        <v>-39.271000000000015</v>
      </c>
      <c r="CR19" s="19">
        <f t="shared" si="9"/>
        <v>-40.009999999999991</v>
      </c>
      <c r="CS19" s="19">
        <f t="shared" si="9"/>
        <v>-44.063000000000017</v>
      </c>
      <c r="CT19" s="19">
        <f t="shared" si="9"/>
        <v>-43.617999999999995</v>
      </c>
      <c r="CU19" s="19">
        <f t="shared" si="9"/>
        <v>-41.103000000000009</v>
      </c>
      <c r="CV19" s="19">
        <f t="shared" si="9"/>
        <v>-38.113</v>
      </c>
      <c r="CW19" s="19">
        <f t="shared" si="9"/>
        <v>-34.320999999999998</v>
      </c>
      <c r="CX19" s="19">
        <f t="shared" si="9"/>
        <v>-34.299000000000007</v>
      </c>
      <c r="CY19" s="19">
        <f t="shared" si="9"/>
        <v>-34.858000000000004</v>
      </c>
      <c r="CZ19" s="19">
        <f t="shared" si="9"/>
        <v>-34.766999999999996</v>
      </c>
      <c r="DA19" s="19">
        <f t="shared" si="9"/>
        <v>-34.826999999999998</v>
      </c>
      <c r="DB19" s="19">
        <f t="shared" si="9"/>
        <v>-34.00800000000001</v>
      </c>
      <c r="DC19" s="19">
        <f t="shared" si="9"/>
        <v>-31.692999999999984</v>
      </c>
      <c r="DD19" s="19">
        <f t="shared" si="9"/>
        <v>-33.051999999999992</v>
      </c>
      <c r="DE19" s="19">
        <f t="shared" si="9"/>
        <v>-34</v>
      </c>
      <c r="DF19" s="19">
        <f t="shared" si="9"/>
        <v>-37.742000000000019</v>
      </c>
      <c r="DG19" s="19">
        <f t="shared" si="9"/>
        <v>-38.84699999999998</v>
      </c>
      <c r="DH19" s="19">
        <f t="shared" si="9"/>
        <v>-40.33499999999998</v>
      </c>
      <c r="DI19" s="19">
        <f t="shared" si="9"/>
        <v>-38.756</v>
      </c>
      <c r="DJ19" s="19">
        <f t="shared" si="9"/>
        <v>-38.638000000000005</v>
      </c>
      <c r="DK19" s="19">
        <f t="shared" si="9"/>
        <v>-38.875999999999976</v>
      </c>
      <c r="DL19" s="19">
        <f t="shared" si="9"/>
        <v>-42.22</v>
      </c>
      <c r="DM19" s="19">
        <f t="shared" si="9"/>
        <v>-45.56</v>
      </c>
      <c r="DN19" s="19">
        <f t="shared" si="9"/>
        <v>-44.602000000000004</v>
      </c>
      <c r="DO19" s="19">
        <f t="shared" si="9"/>
        <v>-43.818999999999988</v>
      </c>
      <c r="DP19" s="19">
        <f t="shared" si="9"/>
        <v>-43.75200000000001</v>
      </c>
      <c r="DQ19" s="19">
        <f t="shared" si="9"/>
        <v>-42.137</v>
      </c>
      <c r="DR19" s="19">
        <f t="shared" si="9"/>
        <v>-43.188000000000017</v>
      </c>
      <c r="DS19" s="19">
        <f t="shared" si="9"/>
        <v>-45.603999999999985</v>
      </c>
      <c r="DT19" s="19">
        <f t="shared" si="9"/>
        <v>-43.169999999999987</v>
      </c>
      <c r="DU19" s="19">
        <f t="shared" si="9"/>
        <v>-39.835999999999984</v>
      </c>
      <c r="DV19" s="19">
        <f t="shared" si="9"/>
        <v>-39.472000000000008</v>
      </c>
      <c r="DW19" s="19">
        <f t="shared" si="9"/>
        <v>-41.179000000000002</v>
      </c>
      <c r="DX19" s="19">
        <f t="shared" si="9"/>
        <v>-39.66500000000002</v>
      </c>
      <c r="DY19" s="19">
        <f t="shared" si="9"/>
        <v>-43</v>
      </c>
      <c r="DZ19" s="19">
        <f t="shared" si="9"/>
        <v>-56.40300000000002</v>
      </c>
      <c r="EA19" s="19">
        <f t="shared" si="9"/>
        <v>-57.352000000000004</v>
      </c>
      <c r="EB19" s="19">
        <f t="shared" si="9"/>
        <v>-56.313999999999993</v>
      </c>
      <c r="EC19" s="19">
        <f t="shared" si="9"/>
        <v>-53.843999999999994</v>
      </c>
      <c r="ED19" s="19">
        <f t="shared" si="9"/>
        <v>-53.379999999999995</v>
      </c>
      <c r="EE19" s="19">
        <f t="shared" si="10"/>
        <v>-53.747000000000014</v>
      </c>
      <c r="EF19" s="19">
        <f t="shared" si="10"/>
        <v>-56.73399999999998</v>
      </c>
      <c r="EG19" s="19">
        <f t="shared" si="10"/>
        <v>-58.876000000000005</v>
      </c>
      <c r="EH19" s="19">
        <f t="shared" si="10"/>
        <v>-57.094999999999999</v>
      </c>
      <c r="EI19" s="19">
        <f t="shared" si="10"/>
        <v>-55.007000000000005</v>
      </c>
      <c r="EJ19" s="19">
        <f t="shared" si="10"/>
        <v>-53.714999999999975</v>
      </c>
      <c r="EK19" s="19">
        <f t="shared" si="10"/>
        <v>-54.144999999999982</v>
      </c>
      <c r="EL19" s="19">
        <f t="shared" si="10"/>
        <v>-55.84899999999999</v>
      </c>
      <c r="EM19" s="19">
        <f t="shared" si="10"/>
        <v>-56.415999999999997</v>
      </c>
      <c r="EN19" s="19">
        <f t="shared" si="10"/>
        <v>-57.572000000000003</v>
      </c>
      <c r="EO19" s="19">
        <f t="shared" si="10"/>
        <v>-53.695999999999998</v>
      </c>
      <c r="EP19" s="19">
        <f t="shared" si="10"/>
        <v>-54.943000000000012</v>
      </c>
      <c r="EQ19" s="19">
        <f t="shared" si="10"/>
        <v>-52.639999999999986</v>
      </c>
      <c r="ER19" s="19">
        <f t="shared" si="10"/>
        <v>-52.613</v>
      </c>
      <c r="ES19" s="19">
        <f t="shared" si="10"/>
        <v>-48.521000000000015</v>
      </c>
      <c r="ET19" s="19">
        <f t="shared" si="10"/>
        <v>-47.549999999999983</v>
      </c>
      <c r="EU19" s="19">
        <f t="shared" si="10"/>
        <v>-46.318000000000012</v>
      </c>
      <c r="EV19" s="19">
        <f t="shared" si="10"/>
        <v>-51.018000000000001</v>
      </c>
      <c r="EW19" s="19">
        <f t="shared" si="10"/>
        <v>-49.185999999999979</v>
      </c>
      <c r="EX19" s="19">
        <f t="shared" si="10"/>
        <v>-50.475999999999999</v>
      </c>
      <c r="EY19" s="19">
        <f t="shared" si="10"/>
        <v>-50.330999999999989</v>
      </c>
      <c r="EZ19" s="19">
        <f t="shared" si="10"/>
        <v>-54.399000000000001</v>
      </c>
      <c r="FA19" s="19">
        <f t="shared" si="10"/>
        <v>-53.047000000000025</v>
      </c>
      <c r="FB19" s="19">
        <f t="shared" si="10"/>
        <v>-50.295000000000016</v>
      </c>
      <c r="FC19" s="19">
        <f t="shared" si="10"/>
        <v>-48.992000000000019</v>
      </c>
      <c r="FD19" s="19">
        <f t="shared" si="10"/>
        <v>-45.467999999999989</v>
      </c>
      <c r="FE19" s="19">
        <f t="shared" si="10"/>
        <v>-47.866000000000014</v>
      </c>
      <c r="FF19" s="19">
        <f t="shared" si="10"/>
        <v>-51.431999999999988</v>
      </c>
      <c r="FG19" s="19">
        <f t="shared" si="10"/>
        <v>-55.325999999999965</v>
      </c>
      <c r="FH19" s="19">
        <f t="shared" si="10"/>
        <v>-56.717000000000013</v>
      </c>
      <c r="FI19" s="19">
        <f t="shared" si="10"/>
        <v>-58.597999999999985</v>
      </c>
      <c r="FJ19" s="19">
        <f t="shared" si="10"/>
        <v>-57.718000000000018</v>
      </c>
      <c r="FK19" s="19">
        <f t="shared" si="10"/>
        <v>-57.163999999999987</v>
      </c>
      <c r="FL19" s="19">
        <f t="shared" si="10"/>
        <v>-61.563999999999993</v>
      </c>
      <c r="FM19" s="19">
        <f t="shared" si="10"/>
        <v>183.12700000000001</v>
      </c>
      <c r="FN19" s="19">
        <f t="shared" si="10"/>
        <v>180.46600000000001</v>
      </c>
      <c r="FO19" s="19">
        <f t="shared" si="10"/>
        <v>187.13200000000001</v>
      </c>
      <c r="FP19" s="19">
        <f t="shared" si="10"/>
        <v>180.36600000000001</v>
      </c>
      <c r="FQ19" s="19">
        <f t="shared" si="10"/>
        <v>188.05699999999999</v>
      </c>
      <c r="FR19" s="19">
        <f t="shared" si="10"/>
        <v>200.19300000000001</v>
      </c>
      <c r="FS19" s="19">
        <f t="shared" si="10"/>
        <v>201.565</v>
      </c>
      <c r="FT19" s="19">
        <f t="shared" si="10"/>
        <v>204.55199999999999</v>
      </c>
      <c r="FU19" s="19">
        <f t="shared" si="10"/>
        <v>197.53800000000001</v>
      </c>
      <c r="FV19" s="19">
        <f t="shared" si="10"/>
        <v>194.79599999999999</v>
      </c>
      <c r="FW19" s="19">
        <f t="shared" si="10"/>
        <v>202.536</v>
      </c>
      <c r="FX19" s="19">
        <f t="shared" si="10"/>
        <v>206.81700000000001</v>
      </c>
      <c r="FY19" s="19">
        <f t="shared" si="10"/>
        <v>208.86</v>
      </c>
      <c r="FZ19" s="19">
        <f t="shared" si="10"/>
        <v>209.453</v>
      </c>
      <c r="GA19" s="19">
        <f t="shared" si="10"/>
        <v>212.89400000000001</v>
      </c>
      <c r="GB19" s="19">
        <f t="shared" si="10"/>
        <v>216.214</v>
      </c>
      <c r="GC19" s="19">
        <f t="shared" si="10"/>
        <v>216.57300000000001</v>
      </c>
      <c r="GD19" s="19">
        <f t="shared" si="10"/>
        <v>217.40700000000001</v>
      </c>
      <c r="GE19" s="19">
        <f t="shared" si="10"/>
        <v>216.703</v>
      </c>
      <c r="GF19" s="19">
        <f t="shared" si="10"/>
        <v>220.71</v>
      </c>
      <c r="GG19" s="19">
        <f t="shared" si="10"/>
        <v>221.42500000000001</v>
      </c>
      <c r="GH19" s="19">
        <f t="shared" si="10"/>
        <v>229.46700000000001</v>
      </c>
      <c r="GI19" s="19">
        <f t="shared" si="10"/>
        <v>234.262</v>
      </c>
      <c r="GJ19" s="19">
        <f t="shared" si="10"/>
        <v>236.137</v>
      </c>
      <c r="GK19" s="19">
        <f t="shared" si="10"/>
        <v>233.816</v>
      </c>
      <c r="GL19" s="19">
        <f t="shared" si="10"/>
        <v>238.68100000000001</v>
      </c>
      <c r="GM19" s="19">
        <f t="shared" si="10"/>
        <v>240.03200000000001</v>
      </c>
      <c r="GN19" s="19">
        <f t="shared" si="10"/>
        <v>233.11500000000001</v>
      </c>
      <c r="GO19" s="19">
        <f t="shared" si="10"/>
        <v>228.56299999999999</v>
      </c>
      <c r="GP19" s="19">
        <f t="shared" si="10"/>
        <v>241.75299999999999</v>
      </c>
      <c r="GQ19" s="19">
        <f t="shared" si="11"/>
        <v>242.761</v>
      </c>
      <c r="GR19" s="19">
        <f t="shared" si="11"/>
        <v>252.51</v>
      </c>
      <c r="GS19" s="19">
        <f t="shared" si="11"/>
        <v>254.68199999999999</v>
      </c>
      <c r="GT19" s="19">
        <f t="shared" si="11"/>
        <v>249.20699999999999</v>
      </c>
      <c r="GU19" s="19">
        <f t="shared" si="11"/>
        <v>248.751</v>
      </c>
      <c r="GV19" s="19">
        <f t="shared" si="11"/>
        <v>244.49799999999999</v>
      </c>
      <c r="GW19" s="19">
        <f t="shared" si="11"/>
        <v>250.35900000000001</v>
      </c>
      <c r="GX19" s="19">
        <f t="shared" si="11"/>
        <v>250.215</v>
      </c>
      <c r="GY19" s="19">
        <f t="shared" si="11"/>
        <v>240.36099999999999</v>
      </c>
      <c r="GZ19" s="19">
        <f t="shared" si="11"/>
        <v>233.12799999999999</v>
      </c>
      <c r="HA19" s="19">
        <f t="shared" si="11"/>
        <v>229.643</v>
      </c>
      <c r="HB19" s="19">
        <f t="shared" si="11"/>
        <v>229.07599999999999</v>
      </c>
      <c r="HC19" s="19">
        <f t="shared" si="11"/>
        <v>259.66800000000001</v>
      </c>
      <c r="HD19" s="19">
        <f t="shared" si="11"/>
        <v>255.345</v>
      </c>
      <c r="HE19" s="19">
        <f t="shared" si="11"/>
        <v>245.1</v>
      </c>
      <c r="HF19" s="19">
        <f t="shared" si="11"/>
        <v>237.14500000000001</v>
      </c>
      <c r="HG19" s="19">
        <f t="shared" si="11"/>
        <v>235.42400000000001</v>
      </c>
      <c r="HH19" s="19">
        <f t="shared" si="11"/>
        <v>240.28</v>
      </c>
      <c r="HI19" s="19">
        <f t="shared" si="11"/>
        <v>237.77199999999999</v>
      </c>
      <c r="HJ19" s="19">
        <f t="shared" si="11"/>
        <v>235.803</v>
      </c>
      <c r="HK19" s="19">
        <f t="shared" si="11"/>
        <v>233.42400000000001</v>
      </c>
      <c r="HL19" s="19">
        <f t="shared" si="11"/>
        <v>233.386</v>
      </c>
      <c r="HM19" s="19">
        <f t="shared" si="11"/>
        <v>234.11199999999999</v>
      </c>
      <c r="HN19" s="19">
        <f t="shared" si="11"/>
        <v>228.06700000000001</v>
      </c>
      <c r="HO19" s="19">
        <f t="shared" si="11"/>
        <v>230.03800000000001</v>
      </c>
      <c r="HP19" s="19">
        <f t="shared" si="11"/>
        <v>227.17400000000001</v>
      </c>
      <c r="HQ19" s="19">
        <f t="shared" si="11"/>
        <v>224.684</v>
      </c>
      <c r="HR19" s="19">
        <f t="shared" si="11"/>
        <v>235.46600000000001</v>
      </c>
      <c r="HS19" s="19">
        <f t="shared" si="11"/>
        <v>248.47399999999999</v>
      </c>
      <c r="HT19" s="19">
        <f t="shared" si="11"/>
        <v>258.76100000000002</v>
      </c>
      <c r="HU19" s="19">
        <f t="shared" si="11"/>
        <v>270.13400000000001</v>
      </c>
      <c r="HV19" s="19">
        <f t="shared" si="11"/>
        <v>269.93200000000002</v>
      </c>
      <c r="HW19" s="19">
        <f t="shared" si="11"/>
        <v>265.21699999999998</v>
      </c>
      <c r="HX19" s="19">
        <f t="shared" si="11"/>
        <v>257.94099999999997</v>
      </c>
      <c r="HY19" s="19">
        <f t="shared" si="11"/>
        <v>246.51499999999999</v>
      </c>
      <c r="HZ19" s="19">
        <f t="shared" si="11"/>
        <v>236.345</v>
      </c>
      <c r="IA19" s="19">
        <f t="shared" si="11"/>
        <v>252.67</v>
      </c>
      <c r="IB19" s="19">
        <f t="shared" si="11"/>
        <v>272.00400000000002</v>
      </c>
      <c r="IC19" s="19">
        <f t="shared" si="11"/>
        <v>282.99599999999998</v>
      </c>
      <c r="ID19" s="19">
        <f t="shared" si="11"/>
        <v>305.54199999999997</v>
      </c>
      <c r="IE19" s="19">
        <f t="shared" si="11"/>
        <v>293.93799999999999</v>
      </c>
      <c r="IF19" s="19">
        <f t="shared" si="11"/>
        <v>288.75700000000001</v>
      </c>
      <c r="IG19" s="19">
        <f t="shared" si="11"/>
        <v>280.923</v>
      </c>
      <c r="IH19" s="19">
        <f t="shared" si="11"/>
        <v>265.86200000000002</v>
      </c>
      <c r="II19" s="19">
        <f t="shared" si="11"/>
        <v>240.04499999999999</v>
      </c>
      <c r="IJ19" s="19">
        <f t="shared" si="11"/>
        <v>233.83600000000001</v>
      </c>
      <c r="IK19" s="19">
        <f t="shared" si="11"/>
        <v>233.91900000000001</v>
      </c>
      <c r="IL19" s="19">
        <f t="shared" si="11"/>
        <v>252.72900000000001</v>
      </c>
      <c r="IM19" s="19">
        <f t="shared" si="11"/>
        <v>261.892</v>
      </c>
      <c r="IN19" s="19">
        <f t="shared" si="11"/>
        <v>273.07299999999998</v>
      </c>
      <c r="IO19" s="19">
        <f t="shared" si="11"/>
        <v>274.94799999999998</v>
      </c>
      <c r="IP19" s="19">
        <f t="shared" si="11"/>
        <v>273.125</v>
      </c>
      <c r="IQ19" s="19">
        <f t="shared" si="11"/>
        <v>261.327</v>
      </c>
      <c r="IR19" s="19">
        <f t="shared" si="11"/>
        <v>255.64099999999999</v>
      </c>
      <c r="IS19" s="19">
        <f t="shared" si="11"/>
        <v>264.755</v>
      </c>
      <c r="IT19" s="19">
        <f t="shared" si="11"/>
        <v>263.43200000000002</v>
      </c>
      <c r="IU19" s="19">
        <f t="shared" si="11"/>
        <v>261.55700000000002</v>
      </c>
      <c r="IV19" s="19">
        <f t="shared" si="11"/>
        <v>267.899</v>
      </c>
      <c r="IW19" s="19">
        <f t="shared" si="11"/>
        <v>272.30900000000003</v>
      </c>
      <c r="IX19" s="19">
        <f t="shared" si="11"/>
        <v>252.49199999999999</v>
      </c>
      <c r="IY19" s="19">
        <f t="shared" si="11"/>
        <v>236.21700000000001</v>
      </c>
      <c r="IZ19" s="19">
        <f t="shared" si="11"/>
        <v>232.33099999999999</v>
      </c>
      <c r="JA19" s="19">
        <f t="shared" si="11"/>
        <v>239.964</v>
      </c>
      <c r="JB19" s="19">
        <f t="shared" si="11"/>
        <v>256.274</v>
      </c>
      <c r="JC19" s="19">
        <f t="shared" si="12"/>
        <v>257.46699999999998</v>
      </c>
      <c r="JD19" s="19">
        <f t="shared" si="12"/>
        <v>267.42500000000001</v>
      </c>
      <c r="JE19" s="19">
        <f t="shared" si="12"/>
        <v>282.49</v>
      </c>
      <c r="JF19" s="19">
        <f t="shared" si="12"/>
        <v>322.11099999999999</v>
      </c>
      <c r="JG19" s="19">
        <f t="shared" si="12"/>
        <v>326.262</v>
      </c>
      <c r="JH19" s="19">
        <f t="shared" si="12"/>
        <v>326.35700000000003</v>
      </c>
      <c r="JI19" s="19">
        <f t="shared" si="12"/>
        <v>327.22300000000001</v>
      </c>
      <c r="JJ19" s="19">
        <f t="shared" si="12"/>
        <v>320.57499999999999</v>
      </c>
      <c r="JK19" s="19">
        <f t="shared" si="12"/>
        <v>322.07499999999999</v>
      </c>
      <c r="JL19" s="19">
        <f t="shared" si="12"/>
        <v>331.76900000000001</v>
      </c>
      <c r="JM19" s="19">
        <f t="shared" si="12"/>
        <v>338.04899999999998</v>
      </c>
      <c r="JN19" s="19">
        <f t="shared" si="12"/>
        <v>336.99900000000002</v>
      </c>
      <c r="JO19" s="19">
        <f t="shared" si="12"/>
        <v>333.74599999999998</v>
      </c>
      <c r="JP19" s="19">
        <f t="shared" si="12"/>
        <v>332.65800000000002</v>
      </c>
      <c r="JQ19" s="19">
        <f t="shared" si="12"/>
        <v>310.77800000000002</v>
      </c>
      <c r="JR19" s="19">
        <f t="shared" si="12"/>
        <v>320.02699999999999</v>
      </c>
      <c r="JS19" s="19">
        <f t="shared" si="12"/>
        <v>327.44299999999998</v>
      </c>
      <c r="JT19" s="19">
        <f t="shared" si="12"/>
        <v>330.06900000000002</v>
      </c>
      <c r="JU19" s="19">
        <f t="shared" si="12"/>
        <v>341.89400000000001</v>
      </c>
      <c r="JV19" s="19">
        <f t="shared" si="12"/>
        <v>360.738</v>
      </c>
      <c r="JW19" s="19">
        <f t="shared" si="12"/>
        <v>376.79700000000003</v>
      </c>
      <c r="JX19" s="19">
        <f t="shared" si="12"/>
        <v>372.79300000000001</v>
      </c>
      <c r="JY19" s="19">
        <f t="shared" si="12"/>
        <v>366.125</v>
      </c>
      <c r="JZ19" s="19">
        <f t="shared" si="12"/>
        <v>373.15800000000002</v>
      </c>
      <c r="KA19" s="19">
        <f t="shared" si="12"/>
        <v>371.09100000000001</v>
      </c>
      <c r="KB19" s="19">
        <f t="shared" si="12"/>
        <v>377.48399999999998</v>
      </c>
      <c r="KC19" s="19">
        <f t="shared" si="12"/>
        <v>374.61900000000003</v>
      </c>
      <c r="KD19" s="19">
        <f t="shared" si="12"/>
        <v>385.48099999999999</v>
      </c>
      <c r="KE19" s="19">
        <f t="shared" si="12"/>
        <v>374.71300000000002</v>
      </c>
      <c r="KF19" s="19">
        <f t="shared" si="12"/>
        <v>372.24400000000003</v>
      </c>
      <c r="KG19" s="19">
        <f t="shared" si="12"/>
        <v>360.71199999999999</v>
      </c>
      <c r="KH19" s="19">
        <f t="shared" si="12"/>
        <v>344.25900000000001</v>
      </c>
      <c r="KI19" s="19">
        <f t="shared" si="12"/>
        <v>341.14400000000001</v>
      </c>
      <c r="KJ19" s="19">
        <f t="shared" si="12"/>
        <v>341.52699999999999</v>
      </c>
      <c r="KK19" s="19">
        <f t="shared" si="12"/>
        <v>336.26</v>
      </c>
      <c r="KL19" s="19">
        <f t="shared" si="12"/>
        <v>318.35700000000003</v>
      </c>
      <c r="KM19" s="19">
        <f t="shared" si="12"/>
        <v>307.76499999999999</v>
      </c>
      <c r="KN19" s="19">
        <f t="shared" si="12"/>
        <v>316.83999999999997</v>
      </c>
      <c r="KO19" s="19">
        <f t="shared" si="12"/>
        <v>305.93299999999999</v>
      </c>
      <c r="KP19" s="19">
        <f t="shared" si="12"/>
        <v>278.048</v>
      </c>
      <c r="KQ19" s="19">
        <f t="shared" si="12"/>
        <v>268.77999999999997</v>
      </c>
      <c r="KR19" s="19">
        <f t="shared" si="12"/>
        <v>265.64400000000001</v>
      </c>
      <c r="KS19" s="19">
        <f t="shared" si="12"/>
        <v>271.39400000000001</v>
      </c>
      <c r="KT19" s="19">
        <f t="shared" si="12"/>
        <v>296.99099999999999</v>
      </c>
      <c r="KU19" s="19">
        <f t="shared" si="12"/>
        <v>302.95999999999998</v>
      </c>
      <c r="KV19" s="19">
        <f t="shared" si="12"/>
        <v>307.911</v>
      </c>
      <c r="KW19" s="19">
        <f t="shared" si="12"/>
        <v>301.702</v>
      </c>
      <c r="KX19" s="19">
        <f t="shared" si="12"/>
        <v>303.50599999999997</v>
      </c>
      <c r="KY19" s="19">
        <f t="shared" si="12"/>
        <v>303.45</v>
      </c>
      <c r="KZ19" s="19">
        <f t="shared" si="12"/>
        <v>303.91399999999999</v>
      </c>
      <c r="LA19" s="19">
        <f t="shared" si="12"/>
        <v>301.27999999999997</v>
      </c>
      <c r="LB19" s="19">
        <f t="shared" si="12"/>
        <v>305.91399999999999</v>
      </c>
      <c r="LC19" s="19">
        <f t="shared" si="12"/>
        <v>306.81400000000002</v>
      </c>
      <c r="LD19" s="19">
        <f t="shared" si="12"/>
        <v>312.39499999999998</v>
      </c>
      <c r="LE19" s="19">
        <f t="shared" si="12"/>
        <v>318.142</v>
      </c>
      <c r="LF19" s="19">
        <f t="shared" si="12"/>
        <v>321.16800000000001</v>
      </c>
      <c r="LG19" s="19">
        <f t="shared" si="12"/>
        <v>316.68</v>
      </c>
      <c r="LH19" s="19">
        <f t="shared" si="12"/>
        <v>313.52800000000002</v>
      </c>
      <c r="LI19" s="19">
        <f t="shared" si="12"/>
        <v>308.63900000000001</v>
      </c>
      <c r="LJ19" s="19">
        <f t="shared" si="12"/>
        <v>304.99900000000002</v>
      </c>
      <c r="LK19" s="19">
        <f t="shared" si="12"/>
        <v>302.459</v>
      </c>
      <c r="LL19" s="19">
        <f t="shared" si="12"/>
        <v>303.96899999999999</v>
      </c>
      <c r="LM19" s="19">
        <f t="shared" si="12"/>
        <v>301.887</v>
      </c>
      <c r="LN19" s="19">
        <f t="shared" si="12"/>
        <v>321.41800000000001</v>
      </c>
      <c r="LO19" s="19">
        <f t="shared" si="13"/>
        <v>344.13499999999999</v>
      </c>
      <c r="LP19" s="19">
        <f t="shared" si="13"/>
        <v>337.197</v>
      </c>
      <c r="LQ19" s="19">
        <f t="shared" si="13"/>
        <v>312.72800000000001</v>
      </c>
      <c r="LR19" s="19">
        <f t="shared" si="13"/>
        <v>301.17</v>
      </c>
      <c r="LS19" s="19">
        <f t="shared" si="13"/>
        <v>294.76100000000002</v>
      </c>
      <c r="LT19" s="19">
        <f t="shared" si="13"/>
        <v>300.69499999999999</v>
      </c>
      <c r="LU19" s="19">
        <f t="shared" si="13"/>
        <v>312.45400000000001</v>
      </c>
      <c r="LV19" s="19">
        <f t="shared" si="13"/>
        <v>256.30399999999997</v>
      </c>
      <c r="LW19" s="19">
        <f t="shared" si="13"/>
        <v>261.74200000000002</v>
      </c>
      <c r="LX19" s="19">
        <f t="shared" si="13"/>
        <v>264.82499999999999</v>
      </c>
      <c r="LY19" s="19">
        <f t="shared" si="13"/>
        <v>262.036</v>
      </c>
      <c r="LZ19" s="19">
        <f t="shared" si="13"/>
        <v>265.02</v>
      </c>
      <c r="MA19" s="19">
        <f t="shared" si="13"/>
        <v>271.77699999999999</v>
      </c>
      <c r="MB19" s="19">
        <f t="shared" si="13"/>
        <v>280.90199999999999</v>
      </c>
      <c r="MC19" s="19">
        <f t="shared" si="13"/>
        <v>285.14100000000002</v>
      </c>
      <c r="MD19" s="19">
        <f t="shared" si="13"/>
        <v>281.35899999999998</v>
      </c>
      <c r="ME19" s="19">
        <f t="shared" si="13"/>
        <v>278.27699999999999</v>
      </c>
      <c r="MF19" s="19">
        <f t="shared" si="13"/>
        <v>275.50099999999998</v>
      </c>
      <c r="MG19" s="19">
        <f t="shared" si="13"/>
        <v>276.29199999999997</v>
      </c>
      <c r="MH19" s="19">
        <f t="shared" si="13"/>
        <v>275.26</v>
      </c>
      <c r="MI19" s="19">
        <f t="shared" si="13"/>
        <v>269.97500000000002</v>
      </c>
      <c r="MJ19" s="19">
        <f t="shared" si="13"/>
        <v>275.82299999999998</v>
      </c>
      <c r="MK19" s="19">
        <f t="shared" si="13"/>
        <v>285.108</v>
      </c>
      <c r="ML19" s="19">
        <f t="shared" si="13"/>
        <v>296.29500000000002</v>
      </c>
      <c r="MM19" s="19">
        <f t="shared" si="13"/>
        <v>301.01</v>
      </c>
      <c r="MN19" s="19">
        <f t="shared" si="13"/>
        <v>298.73599999999999</v>
      </c>
      <c r="MO19" s="19">
        <f t="shared" si="13"/>
        <v>298.40699999999998</v>
      </c>
      <c r="MP19" s="19">
        <f t="shared" si="13"/>
        <v>298.41000000000003</v>
      </c>
      <c r="MQ19" s="19">
        <f t="shared" si="13"/>
        <v>302.05799999999999</v>
      </c>
      <c r="MR19" s="19">
        <f t="shared" si="13"/>
        <v>303.72300000000001</v>
      </c>
      <c r="MS19" s="19">
        <f t="shared" si="13"/>
        <v>301.41500000000002</v>
      </c>
      <c r="MT19" s="19">
        <f t="shared" si="13"/>
        <v>299.50299999999999</v>
      </c>
      <c r="MU19" s="19">
        <f t="shared" si="13"/>
        <v>312.34199999999998</v>
      </c>
      <c r="MV19" s="19">
        <f t="shared" si="13"/>
        <v>329.214</v>
      </c>
      <c r="MW19" s="19">
        <f t="shared" si="13"/>
        <v>331.83499999999998</v>
      </c>
      <c r="MX19" s="19">
        <f t="shared" si="13"/>
        <v>322.096</v>
      </c>
      <c r="MY19" s="19">
        <f t="shared" si="13"/>
        <v>300.58600000000001</v>
      </c>
      <c r="MZ19" s="19">
        <f t="shared" si="13"/>
        <v>305.41199999999998</v>
      </c>
      <c r="NA19" s="19">
        <f t="shared" si="13"/>
        <v>321.24200000000002</v>
      </c>
      <c r="NB19" s="19">
        <f t="shared" si="13"/>
        <v>321.084</v>
      </c>
      <c r="NC19" s="19">
        <f t="shared" si="13"/>
        <v>327.09899999999999</v>
      </c>
      <c r="ND19" s="19">
        <f t="shared" si="13"/>
        <v>340.017</v>
      </c>
      <c r="NE19" s="19">
        <f t="shared" si="13"/>
        <v>338.637</v>
      </c>
      <c r="NF19" s="19">
        <f t="shared" si="13"/>
        <v>326.73</v>
      </c>
      <c r="NG19" s="19">
        <f t="shared" si="13"/>
        <v>322.70699999999999</v>
      </c>
      <c r="NH19" s="19">
        <f t="shared" si="13"/>
        <v>324.02</v>
      </c>
      <c r="NI19" s="19">
        <f t="shared" si="13"/>
        <v>320.47399999999999</v>
      </c>
      <c r="NJ19" s="19">
        <f t="shared" si="13"/>
        <v>317.27800000000002</v>
      </c>
      <c r="NK19" s="19">
        <f t="shared" si="13"/>
        <v>308.27699999999999</v>
      </c>
      <c r="NL19" s="19">
        <f t="shared" si="13"/>
        <v>315.73399999999998</v>
      </c>
      <c r="NM19" s="19">
        <f t="shared" si="13"/>
        <v>335.53</v>
      </c>
      <c r="NN19" s="19">
        <f t="shared" si="13"/>
        <v>336.00200000000001</v>
      </c>
      <c r="NO19" s="19">
        <f t="shared" si="13"/>
        <v>350.58800000000002</v>
      </c>
      <c r="NP19" s="19">
        <f t="shared" si="13"/>
        <v>349.07600000000002</v>
      </c>
      <c r="NQ19" s="19">
        <f t="shared" si="13"/>
        <v>339.44499999999999</v>
      </c>
      <c r="NR19" s="19">
        <f t="shared" si="13"/>
        <v>345.72500000000002</v>
      </c>
      <c r="NS19" s="19">
        <f t="shared" si="13"/>
        <v>338.81599999999997</v>
      </c>
      <c r="NT19" s="19">
        <f t="shared" si="13"/>
        <v>380.04</v>
      </c>
      <c r="NU19" s="19">
        <f t="shared" si="13"/>
        <v>399.95499999999998</v>
      </c>
      <c r="NV19" s="19">
        <f t="shared" si="13"/>
        <v>415.86200000000002</v>
      </c>
      <c r="NW19" s="19">
        <f t="shared" si="13"/>
        <v>422.38799999999998</v>
      </c>
      <c r="NX19" s="19">
        <f t="shared" si="13"/>
        <v>392.20600000000002</v>
      </c>
      <c r="NY19" s="19">
        <f t="shared" si="13"/>
        <v>375.99799999999999</v>
      </c>
      <c r="NZ19" s="19">
        <f t="shared" si="13"/>
        <v>375.94</v>
      </c>
      <c r="OA19" s="19">
        <f t="shared" si="14"/>
        <v>375.815</v>
      </c>
      <c r="OB19" s="19">
        <f t="shared" si="14"/>
        <v>368.50599999999997</v>
      </c>
      <c r="OC19" s="19">
        <f t="shared" si="14"/>
        <v>371.07</v>
      </c>
      <c r="OD19" s="19">
        <f t="shared" si="14"/>
        <v>365.76600000000002</v>
      </c>
      <c r="OE19" s="19">
        <f t="shared" si="14"/>
        <v>360.82499999999999</v>
      </c>
      <c r="OF19" s="19">
        <f t="shared" si="14"/>
        <v>357.44299999999998</v>
      </c>
      <c r="OG19" s="19">
        <f t="shared" si="14"/>
        <v>352.68599999999998</v>
      </c>
      <c r="OH19" s="19">
        <f t="shared" si="14"/>
        <v>347.82</v>
      </c>
      <c r="OI19" s="19">
        <f t="shared" si="14"/>
        <v>349.14400000000001</v>
      </c>
      <c r="OJ19" s="19">
        <f t="shared" si="14"/>
        <v>375.29500000000002</v>
      </c>
      <c r="OK19" s="19">
        <f t="shared" si="14"/>
        <v>401.61799999999999</v>
      </c>
      <c r="OL19" s="19">
        <f t="shared" si="14"/>
        <v>413.85500000000002</v>
      </c>
      <c r="OM19" s="19">
        <f t="shared" si="14"/>
        <v>414.01400000000001</v>
      </c>
      <c r="ON19" s="19">
        <f t="shared" si="14"/>
        <v>420.43200000000002</v>
      </c>
      <c r="OO19" s="19">
        <f t="shared" si="14"/>
        <v>397.77800000000002</v>
      </c>
      <c r="OP19" s="19">
        <f t="shared" si="14"/>
        <v>381.78500000000003</v>
      </c>
      <c r="OQ19" s="19">
        <f t="shared" si="14"/>
        <v>370.40800000000002</v>
      </c>
      <c r="OR19" s="19">
        <f t="shared" si="14"/>
        <v>372.11700000000002</v>
      </c>
      <c r="OS19" s="19">
        <f t="shared" si="14"/>
        <v>360.44799999999998</v>
      </c>
      <c r="OT19" s="19">
        <f t="shared" si="14"/>
        <v>349.13099999999997</v>
      </c>
      <c r="OU19" s="19">
        <f t="shared" si="14"/>
        <v>342.97399999999999</v>
      </c>
      <c r="OV19" s="19">
        <f t="shared" si="14"/>
        <v>335.36799999999999</v>
      </c>
      <c r="OW19" s="19">
        <f t="shared" si="14"/>
        <v>339.73700000000002</v>
      </c>
      <c r="OX19" s="19">
        <f t="shared" si="14"/>
        <v>339.62599999999998</v>
      </c>
      <c r="OY19" s="19">
        <f t="shared" si="14"/>
        <v>338.899</v>
      </c>
      <c r="OZ19" s="19">
        <f t="shared" si="14"/>
        <v>367.673</v>
      </c>
      <c r="PA19" s="19">
        <f t="shared" si="14"/>
        <v>347.42500000000001</v>
      </c>
      <c r="PB19" s="19">
        <f t="shared" si="14"/>
        <v>339.91399999999999</v>
      </c>
      <c r="PC19" s="19">
        <f t="shared" si="14"/>
        <v>327.28100000000001</v>
      </c>
      <c r="PD19" s="19">
        <f t="shared" si="14"/>
        <v>308.04700000000003</v>
      </c>
      <c r="PE19" s="19">
        <f t="shared" si="14"/>
        <v>293.30700000000002</v>
      </c>
      <c r="PF19" s="19">
        <f t="shared" si="14"/>
        <v>289.447</v>
      </c>
      <c r="PG19" s="19">
        <f t="shared" si="14"/>
        <v>286.81400000000002</v>
      </c>
      <c r="PH19" s="19">
        <f t="shared" si="14"/>
        <v>279.53199999999998</v>
      </c>
      <c r="PI19" s="19">
        <f t="shared" si="14"/>
        <v>280.71499999999997</v>
      </c>
      <c r="PJ19" s="19">
        <f t="shared" si="14"/>
        <v>282.81099999999998</v>
      </c>
      <c r="PK19" s="19">
        <f t="shared" si="14"/>
        <v>279.24099999999999</v>
      </c>
      <c r="PL19" s="19">
        <f t="shared" si="14"/>
        <v>279.20299999999997</v>
      </c>
      <c r="PM19" s="19">
        <f t="shared" si="14"/>
        <v>282.68400000000003</v>
      </c>
      <c r="PN19" s="19">
        <f t="shared" si="14"/>
        <v>291.13400000000001</v>
      </c>
      <c r="PO19" s="19">
        <f t="shared" si="14"/>
        <v>296.89699999999999</v>
      </c>
      <c r="PP19" s="19">
        <f t="shared" si="14"/>
        <v>300.29300000000001</v>
      </c>
      <c r="PQ19" s="19">
        <f t="shared" si="14"/>
        <v>301.47899999999998</v>
      </c>
      <c r="PR19" s="19">
        <f t="shared" si="14"/>
        <v>295.88</v>
      </c>
      <c r="PS19" s="19">
        <f t="shared" si="14"/>
        <v>294.012</v>
      </c>
      <c r="PT19" s="19">
        <f t="shared" si="14"/>
        <v>284.69600000000003</v>
      </c>
      <c r="PU19" s="19">
        <f t="shared" si="14"/>
        <v>255.745</v>
      </c>
      <c r="PV19" s="19">
        <f t="shared" si="14"/>
        <v>256.90300000000002</v>
      </c>
      <c r="PW19" s="19">
        <f t="shared" si="14"/>
        <v>254.453</v>
      </c>
      <c r="PX19" s="19">
        <f t="shared" si="14"/>
        <v>251.20099999999999</v>
      </c>
      <c r="PY19" s="19">
        <f t="shared" si="14"/>
        <v>253.72200000000001</v>
      </c>
      <c r="PZ19" s="19">
        <f t="shared" si="14"/>
        <v>253.328</v>
      </c>
      <c r="QA19" s="19">
        <f t="shared" si="14"/>
        <v>251.66900000000001</v>
      </c>
      <c r="QB19" s="19">
        <f t="shared" si="14"/>
        <v>255.578</v>
      </c>
      <c r="QC19" s="19">
        <f t="shared" si="14"/>
        <v>259.92</v>
      </c>
      <c r="QD19" s="19">
        <f t="shared" si="14"/>
        <v>257.78899999999999</v>
      </c>
      <c r="QE19" s="19">
        <f t="shared" si="14"/>
        <v>256.178</v>
      </c>
      <c r="QF19" s="19">
        <f t="shared" si="14"/>
        <v>251.238</v>
      </c>
      <c r="QG19" s="19">
        <f t="shared" si="14"/>
        <v>249.67400000000001</v>
      </c>
      <c r="QH19" s="19">
        <f t="shared" si="14"/>
        <v>251.018</v>
      </c>
      <c r="QI19" s="19">
        <f t="shared" si="14"/>
        <v>255.29900000000001</v>
      </c>
      <c r="QJ19" s="19">
        <f t="shared" si="14"/>
        <v>253.81</v>
      </c>
      <c r="QK19" s="19">
        <f t="shared" si="14"/>
        <v>254.91300000000001</v>
      </c>
      <c r="QL19" s="19">
        <f t="shared" si="14"/>
        <v>251.20400000000001</v>
      </c>
      <c r="QM19" s="19">
        <f t="shared" si="15"/>
        <v>252.36600000000001</v>
      </c>
      <c r="QN19" s="19">
        <f t="shared" si="15"/>
        <v>252.18600000000001</v>
      </c>
      <c r="QO19" s="19">
        <f t="shared" si="15"/>
        <v>253.15700000000001</v>
      </c>
      <c r="QP19" s="19">
        <f t="shared" si="15"/>
        <v>254.422</v>
      </c>
      <c r="QQ19" s="19">
        <f t="shared" si="15"/>
        <v>254.27099999999999</v>
      </c>
      <c r="QR19" s="19">
        <f t="shared" si="15"/>
        <v>257.75200000000001</v>
      </c>
      <c r="QS19" s="19">
        <f t="shared" si="15"/>
        <v>261.71600000000001</v>
      </c>
      <c r="QT19" s="19">
        <f t="shared" si="15"/>
        <v>265.74599999999998</v>
      </c>
      <c r="QU19" s="19">
        <f t="shared" si="15"/>
        <v>266.80900000000003</v>
      </c>
      <c r="QV19" s="19">
        <f t="shared" si="15"/>
        <v>270.05700000000002</v>
      </c>
      <c r="QW19" s="19">
        <f t="shared" si="15"/>
        <v>271.75099999999998</v>
      </c>
      <c r="QX19" s="19">
        <f t="shared" si="15"/>
        <v>270.46199999999999</v>
      </c>
      <c r="QY19" s="19">
        <f t="shared" si="15"/>
        <v>272.29599999999999</v>
      </c>
      <c r="QZ19" s="19">
        <f t="shared" si="15"/>
        <v>279.43200000000002</v>
      </c>
      <c r="RA19" s="19">
        <f t="shared" si="15"/>
        <v>283.09699999999998</v>
      </c>
      <c r="RB19" s="19">
        <f t="shared" si="15"/>
        <v>281.10000000000002</v>
      </c>
      <c r="RC19" s="19">
        <f t="shared" si="15"/>
        <v>275.00200000000001</v>
      </c>
      <c r="RD19" s="19">
        <f t="shared" si="15"/>
        <v>274.28300000000002</v>
      </c>
      <c r="RE19" s="19">
        <f t="shared" si="15"/>
        <v>272.06</v>
      </c>
      <c r="RF19" s="19">
        <f t="shared" si="15"/>
        <v>268.35199999999998</v>
      </c>
      <c r="RG19" s="19">
        <f t="shared" si="15"/>
        <v>265.30500000000001</v>
      </c>
      <c r="RH19" s="19">
        <f t="shared" si="15"/>
        <v>267.08600000000001</v>
      </c>
      <c r="RI19" s="19">
        <f t="shared" si="15"/>
        <v>264.57100000000003</v>
      </c>
      <c r="RJ19" s="19">
        <f t="shared" si="15"/>
        <v>270.29500000000002</v>
      </c>
      <c r="RK19" s="19">
        <f t="shared" si="15"/>
        <v>271.387</v>
      </c>
      <c r="RL19" s="19">
        <f t="shared" si="15"/>
        <v>267.48099999999999</v>
      </c>
      <c r="RM19" s="19">
        <f t="shared" si="15"/>
        <v>266.84399999999999</v>
      </c>
      <c r="RN19" s="19">
        <f t="shared" si="15"/>
        <v>300.34800000000001</v>
      </c>
      <c r="RO19" s="19">
        <f t="shared" si="15"/>
        <v>305.11700000000002</v>
      </c>
      <c r="RP19" s="19">
        <f t="shared" si="15"/>
        <v>301.416</v>
      </c>
      <c r="RQ19" s="19">
        <f t="shared" si="15"/>
        <v>285.733</v>
      </c>
      <c r="RR19" s="19">
        <f t="shared" si="15"/>
        <v>280.61399999999998</v>
      </c>
      <c r="RS19" s="19">
        <f t="shared" si="15"/>
        <v>267.815</v>
      </c>
      <c r="RT19" s="19">
        <f t="shared" si="15"/>
        <v>222.94200000000001</v>
      </c>
      <c r="RU19" s="19">
        <f t="shared" si="15"/>
        <v>213.01599999999999</v>
      </c>
      <c r="RV19" s="19">
        <f t="shared" si="15"/>
        <v>210.22499999999999</v>
      </c>
      <c r="RW19" s="19">
        <f t="shared" si="15"/>
        <v>210.40899999999999</v>
      </c>
      <c r="RX19" s="19">
        <f t="shared" si="15"/>
        <v>213.39699999999999</v>
      </c>
      <c r="RY19" s="19">
        <f t="shared" si="15"/>
        <v>212.41499999999999</v>
      </c>
      <c r="RZ19" s="19">
        <f t="shared" si="15"/>
        <v>208.816</v>
      </c>
      <c r="SA19" s="19">
        <f t="shared" si="15"/>
        <v>196.49</v>
      </c>
      <c r="SB19" s="19">
        <f t="shared" si="15"/>
        <v>195.94900000000001</v>
      </c>
      <c r="SC19" s="19">
        <f t="shared" si="15"/>
        <v>195.42099999999999</v>
      </c>
      <c r="SD19" s="19">
        <f t="shared" si="15"/>
        <v>193.08199999999999</v>
      </c>
      <c r="SE19" s="19">
        <f t="shared" si="15"/>
        <v>189.476</v>
      </c>
      <c r="SF19" s="19">
        <f t="shared" si="15"/>
        <v>192.34899999999999</v>
      </c>
      <c r="SG19" s="19">
        <f t="shared" si="15"/>
        <v>191.29400000000001</v>
      </c>
      <c r="SH19" s="19">
        <f t="shared" si="15"/>
        <v>190.517</v>
      </c>
      <c r="SI19" s="19">
        <f t="shared" si="15"/>
        <v>192.35</v>
      </c>
      <c r="SJ19" s="19">
        <f t="shared" si="15"/>
        <v>193.51400000000001</v>
      </c>
      <c r="SK19" s="19">
        <f t="shared" si="15"/>
        <v>193.78299999999999</v>
      </c>
      <c r="SL19" s="19">
        <f t="shared" si="15"/>
        <v>192.607</v>
      </c>
      <c r="SM19" s="19">
        <f t="shared" si="15"/>
        <v>191.37200000000001</v>
      </c>
      <c r="SN19" s="19">
        <f t="shared" si="15"/>
        <v>193.68700000000001</v>
      </c>
      <c r="SO19" s="19">
        <f t="shared" si="15"/>
        <v>194.751</v>
      </c>
      <c r="SP19" s="19">
        <f t="shared" si="15"/>
        <v>195.559</v>
      </c>
      <c r="SQ19" s="19">
        <f t="shared" si="15"/>
        <v>190.959</v>
      </c>
    </row>
    <row r="20" spans="2:511" x14ac:dyDescent="0.25">
      <c r="B20" s="12" t="str">
        <f>B9</f>
        <v>BAYNGR 3 1/8 11/12/79</v>
      </c>
      <c r="C20" s="12" t="str">
        <f t="shared" si="16"/>
        <v>BAYNGR 2 3/8 04/02/75-BAYNGR 3 1/8 11/12/79</v>
      </c>
      <c r="F20" s="19">
        <f t="shared" ca="1" si="17"/>
        <v>-55.687000000000012</v>
      </c>
      <c r="G20" s="19">
        <f t="shared" si="17"/>
        <v>-49.591000000000008</v>
      </c>
      <c r="H20" s="19">
        <f t="shared" si="17"/>
        <v>-46.069999999999993</v>
      </c>
      <c r="I20" s="19">
        <f t="shared" si="17"/>
        <v>-47.105999999999995</v>
      </c>
      <c r="J20" s="19">
        <f t="shared" si="17"/>
        <v>-44.620999999999981</v>
      </c>
      <c r="K20" s="19">
        <f t="shared" si="17"/>
        <v>-44.629000000000019</v>
      </c>
      <c r="L20" s="19">
        <f t="shared" si="17"/>
        <v>-42.093999999999994</v>
      </c>
      <c r="M20" s="19">
        <f t="shared" si="17"/>
        <v>-43.206999999999994</v>
      </c>
      <c r="N20" s="19">
        <f t="shared" si="17"/>
        <v>-33.329999999999984</v>
      </c>
      <c r="O20" s="19">
        <f t="shared" si="17"/>
        <v>-35.399000000000001</v>
      </c>
      <c r="P20" s="19">
        <f t="shared" si="17"/>
        <v>-36.954000000000008</v>
      </c>
      <c r="Q20" s="19">
        <f t="shared" si="17"/>
        <v>-42.400999999999954</v>
      </c>
      <c r="R20" s="19">
        <f t="shared" si="17"/>
        <v>-48.255000000000052</v>
      </c>
      <c r="S20" s="19">
        <f t="shared" si="17"/>
        <v>-9.0180000000000291</v>
      </c>
      <c r="T20" s="19">
        <f t="shared" si="17"/>
        <v>-5.7649999999999864</v>
      </c>
      <c r="U20" s="19">
        <f t="shared" si="17"/>
        <v>-2.9750000000000227</v>
      </c>
      <c r="V20" s="19">
        <f t="shared" si="8"/>
        <v>-27.580000000000041</v>
      </c>
      <c r="W20" s="19">
        <f t="shared" si="8"/>
        <v>-52.451999999999998</v>
      </c>
      <c r="X20" s="19">
        <f t="shared" si="8"/>
        <v>-73.530999999999977</v>
      </c>
      <c r="Y20" s="19">
        <f t="shared" si="8"/>
        <v>-69.808999999999997</v>
      </c>
      <c r="Z20" s="19">
        <f t="shared" si="8"/>
        <v>-68.213000000000022</v>
      </c>
      <c r="AA20" s="19">
        <f t="shared" si="8"/>
        <v>-65.115000000000009</v>
      </c>
      <c r="AB20" s="19">
        <f t="shared" si="8"/>
        <v>-64.69500000000005</v>
      </c>
      <c r="AC20" s="19">
        <f t="shared" si="8"/>
        <v>-70.16700000000003</v>
      </c>
      <c r="AD20" s="19">
        <f t="shared" si="8"/>
        <v>-81.475000000000023</v>
      </c>
      <c r="AE20" s="19">
        <f t="shared" si="8"/>
        <v>-90.125000000000028</v>
      </c>
      <c r="AF20" s="19">
        <f t="shared" si="8"/>
        <v>-97.794999999999987</v>
      </c>
      <c r="AG20" s="19">
        <f t="shared" si="8"/>
        <v>-96.004999999999967</v>
      </c>
      <c r="AH20" s="19">
        <f t="shared" si="8"/>
        <v>-82.413000000000011</v>
      </c>
      <c r="AI20" s="19">
        <f t="shared" si="8"/>
        <v>-84.562000000000012</v>
      </c>
      <c r="AJ20" s="19">
        <f t="shared" si="8"/>
        <v>-85.04200000000003</v>
      </c>
      <c r="AK20" s="19">
        <f t="shared" si="8"/>
        <v>-77.995999999999981</v>
      </c>
      <c r="AL20" s="19">
        <f t="shared" si="8"/>
        <v>-67.774999999999977</v>
      </c>
      <c r="AM20" s="19">
        <f t="shared" si="8"/>
        <v>-55.980000000000018</v>
      </c>
      <c r="AN20" s="19">
        <f t="shared" si="8"/>
        <v>-59.644000000000005</v>
      </c>
      <c r="AO20" s="19">
        <f t="shared" si="8"/>
        <v>-62.004999999999995</v>
      </c>
      <c r="AP20" s="19">
        <f t="shared" si="8"/>
        <v>-68.875999999999976</v>
      </c>
      <c r="AQ20" s="19">
        <f t="shared" si="8"/>
        <v>-74.187000000000012</v>
      </c>
      <c r="AR20" s="19">
        <f t="shared" si="8"/>
        <v>-79.767999999999972</v>
      </c>
      <c r="AS20" s="19">
        <f t="shared" si="8"/>
        <v>-77.235000000000014</v>
      </c>
      <c r="AT20" s="19">
        <f t="shared" si="8"/>
        <v>-82.585999999999956</v>
      </c>
      <c r="AU20" s="19">
        <f t="shared" si="8"/>
        <v>-82.158999999999992</v>
      </c>
      <c r="AV20" s="19">
        <f t="shared" si="8"/>
        <v>-82.07</v>
      </c>
      <c r="AW20" s="19">
        <f t="shared" si="8"/>
        <v>-81.053999999999974</v>
      </c>
      <c r="AX20" s="19">
        <f t="shared" si="8"/>
        <v>-102.59100000000001</v>
      </c>
      <c r="AY20" s="19">
        <f t="shared" si="8"/>
        <v>-99.892999999999972</v>
      </c>
      <c r="AZ20" s="19">
        <f t="shared" si="8"/>
        <v>-104.84699999999998</v>
      </c>
      <c r="BA20" s="19">
        <f t="shared" si="8"/>
        <v>-106.78300000000002</v>
      </c>
      <c r="BB20" s="19">
        <f t="shared" si="8"/>
        <v>-96.954000000000008</v>
      </c>
      <c r="BC20" s="19">
        <f t="shared" si="8"/>
        <v>-93.358000000000004</v>
      </c>
      <c r="BD20" s="19">
        <f t="shared" si="8"/>
        <v>-90.561000000000035</v>
      </c>
      <c r="BE20" s="19">
        <f t="shared" si="8"/>
        <v>-95.687999999999988</v>
      </c>
      <c r="BF20" s="19">
        <f t="shared" si="8"/>
        <v>-88.997000000000014</v>
      </c>
      <c r="BG20" s="19">
        <f t="shared" si="8"/>
        <v>-87.906000000000006</v>
      </c>
      <c r="BH20" s="19">
        <f t="shared" si="8"/>
        <v>-85.988</v>
      </c>
      <c r="BI20" s="19">
        <f t="shared" si="8"/>
        <v>-87.412000000000035</v>
      </c>
      <c r="BJ20" s="19">
        <f t="shared" si="8"/>
        <v>-73.801000000000045</v>
      </c>
      <c r="BK20" s="19">
        <f t="shared" si="8"/>
        <v>-36.625</v>
      </c>
      <c r="BL20" s="19">
        <f t="shared" si="8"/>
        <v>-3.3400000000000318</v>
      </c>
      <c r="BM20" s="19">
        <f t="shared" si="8"/>
        <v>20.189999999999998</v>
      </c>
      <c r="BN20" s="19">
        <f t="shared" si="8"/>
        <v>44.70700000000005</v>
      </c>
      <c r="BO20" s="19">
        <f t="shared" si="8"/>
        <v>60.484999999999957</v>
      </c>
      <c r="BP20" s="19">
        <f t="shared" si="8"/>
        <v>61.396000000000015</v>
      </c>
      <c r="BQ20" s="19">
        <f t="shared" si="8"/>
        <v>76.652000000000044</v>
      </c>
      <c r="BR20" s="19">
        <f t="shared" si="8"/>
        <v>92.291999999999973</v>
      </c>
      <c r="BS20" s="19">
        <f t="shared" si="9"/>
        <v>97.536999999999978</v>
      </c>
      <c r="BT20" s="19">
        <f t="shared" si="9"/>
        <v>110.80399999999997</v>
      </c>
      <c r="BU20" s="19">
        <f t="shared" si="9"/>
        <v>133.34700000000004</v>
      </c>
      <c r="BV20" s="19">
        <f t="shared" si="9"/>
        <v>157.46399999999994</v>
      </c>
      <c r="BW20" s="19">
        <f t="shared" si="9"/>
        <v>227.75199999999995</v>
      </c>
      <c r="BX20" s="19">
        <f t="shared" si="9"/>
        <v>241.92200000000003</v>
      </c>
      <c r="BY20" s="19">
        <f t="shared" si="9"/>
        <v>245.14800000000002</v>
      </c>
      <c r="BZ20" s="19">
        <f t="shared" si="9"/>
        <v>284.96500000000003</v>
      </c>
      <c r="CA20" s="19">
        <f t="shared" si="9"/>
        <v>266.02999999999997</v>
      </c>
      <c r="CB20" s="19">
        <f t="shared" si="9"/>
        <v>142.72399999999993</v>
      </c>
      <c r="CC20" s="19">
        <f t="shared" si="9"/>
        <v>44.192000000000007</v>
      </c>
      <c r="CD20" s="19">
        <f t="shared" si="9"/>
        <v>-6.1589999999999918</v>
      </c>
      <c r="CE20" s="19">
        <f t="shared" si="9"/>
        <v>-23.740000000000009</v>
      </c>
      <c r="CF20" s="19">
        <f t="shared" si="9"/>
        <v>-52.523000000000025</v>
      </c>
      <c r="CG20" s="19">
        <f t="shared" si="9"/>
        <v>-60.766999999999996</v>
      </c>
      <c r="CH20" s="19">
        <f t="shared" si="9"/>
        <v>-55.352000000000032</v>
      </c>
      <c r="CI20" s="19">
        <f t="shared" si="9"/>
        <v>-61.794999999999987</v>
      </c>
      <c r="CJ20" s="19">
        <f t="shared" si="9"/>
        <v>-75.575999999999993</v>
      </c>
      <c r="CK20" s="19">
        <f t="shared" si="9"/>
        <v>-78.433999999999997</v>
      </c>
      <c r="CL20" s="19">
        <f t="shared" si="9"/>
        <v>-74.788999999999987</v>
      </c>
      <c r="CM20" s="19">
        <f t="shared" si="9"/>
        <v>-66.303999999999974</v>
      </c>
      <c r="CN20" s="19">
        <f t="shared" si="9"/>
        <v>-64.212999999999994</v>
      </c>
      <c r="CO20" s="19">
        <f t="shared" si="9"/>
        <v>-75.919000000000011</v>
      </c>
      <c r="CP20" s="19">
        <f t="shared" si="9"/>
        <v>-80.824999999999989</v>
      </c>
      <c r="CQ20" s="19">
        <f t="shared" si="9"/>
        <v>-84.174000000000035</v>
      </c>
      <c r="CR20" s="19">
        <f t="shared" si="9"/>
        <v>-84.919999999999987</v>
      </c>
      <c r="CS20" s="19">
        <f t="shared" si="9"/>
        <v>-90.546000000000021</v>
      </c>
      <c r="CT20" s="19">
        <f t="shared" si="9"/>
        <v>-91.960000000000008</v>
      </c>
      <c r="CU20" s="19">
        <f t="shared" si="9"/>
        <v>-88.980000000000018</v>
      </c>
      <c r="CV20" s="19">
        <f t="shared" si="9"/>
        <v>-86.584000000000003</v>
      </c>
      <c r="CW20" s="19">
        <f t="shared" si="9"/>
        <v>-83.610000000000014</v>
      </c>
      <c r="CX20" s="19">
        <f t="shared" si="9"/>
        <v>-84.121999999999986</v>
      </c>
      <c r="CY20" s="19">
        <f t="shared" si="9"/>
        <v>-85.265999999999991</v>
      </c>
      <c r="CZ20" s="19">
        <f t="shared" si="9"/>
        <v>-85.22</v>
      </c>
      <c r="DA20" s="19">
        <f t="shared" si="9"/>
        <v>-85.758999999999986</v>
      </c>
      <c r="DB20" s="19">
        <f t="shared" si="9"/>
        <v>-85.509000000000015</v>
      </c>
      <c r="DC20" s="19">
        <f t="shared" si="9"/>
        <v>-82.878999999999991</v>
      </c>
      <c r="DD20" s="19">
        <f t="shared" si="9"/>
        <v>-83.576999999999998</v>
      </c>
      <c r="DE20" s="19">
        <f t="shared" si="9"/>
        <v>-83.181999999999988</v>
      </c>
      <c r="DF20" s="19">
        <f t="shared" si="9"/>
        <v>-84.899000000000001</v>
      </c>
      <c r="DG20" s="19">
        <f t="shared" si="9"/>
        <v>-86.918000000000006</v>
      </c>
      <c r="DH20" s="19">
        <f t="shared" si="9"/>
        <v>-87.284999999999968</v>
      </c>
      <c r="DI20" s="19">
        <f t="shared" si="9"/>
        <v>-86.215000000000003</v>
      </c>
      <c r="DJ20" s="19">
        <f t="shared" si="9"/>
        <v>-86.598000000000013</v>
      </c>
      <c r="DK20" s="19">
        <f t="shared" si="9"/>
        <v>-87.48399999999998</v>
      </c>
      <c r="DL20" s="19">
        <f t="shared" si="9"/>
        <v>-90.995000000000005</v>
      </c>
      <c r="DM20" s="19">
        <f t="shared" si="9"/>
        <v>-92.813999999999993</v>
      </c>
      <c r="DN20" s="19">
        <f t="shared" si="9"/>
        <v>-91.833000000000027</v>
      </c>
      <c r="DO20" s="19">
        <f t="shared" si="9"/>
        <v>-91.950999999999993</v>
      </c>
      <c r="DP20" s="19">
        <f t="shared" si="9"/>
        <v>-93.521999999999991</v>
      </c>
      <c r="DQ20" s="19">
        <f t="shared" si="9"/>
        <v>-92.75</v>
      </c>
      <c r="DR20" s="19">
        <f t="shared" si="9"/>
        <v>-98.201000000000022</v>
      </c>
      <c r="DS20" s="19">
        <f t="shared" si="9"/>
        <v>-100.25299999999999</v>
      </c>
      <c r="DT20" s="19">
        <f t="shared" si="9"/>
        <v>-99.159999999999968</v>
      </c>
      <c r="DU20" s="19">
        <f t="shared" si="9"/>
        <v>-95.300000000000011</v>
      </c>
      <c r="DV20" s="19">
        <f t="shared" si="9"/>
        <v>-94.56</v>
      </c>
      <c r="DW20" s="19">
        <f t="shared" si="9"/>
        <v>-97.063000000000017</v>
      </c>
      <c r="DX20" s="19">
        <f t="shared" si="9"/>
        <v>-94.656000000000034</v>
      </c>
      <c r="DY20" s="19">
        <f t="shared" si="9"/>
        <v>-97.19599999999997</v>
      </c>
      <c r="DZ20" s="19">
        <f t="shared" si="9"/>
        <v>-112.25900000000001</v>
      </c>
      <c r="EA20" s="19">
        <f t="shared" si="9"/>
        <v>-112.53800000000001</v>
      </c>
      <c r="EB20" s="19">
        <f t="shared" si="9"/>
        <v>-111.63699999999997</v>
      </c>
      <c r="EC20" s="19">
        <f t="shared" si="9"/>
        <v>-109.13200000000001</v>
      </c>
      <c r="ED20" s="19">
        <f t="shared" ref="ED20" si="18">ED$6-ED9</f>
        <v>-109.26300000000003</v>
      </c>
      <c r="EE20" s="19">
        <f t="shared" si="10"/>
        <v>-108.70200000000003</v>
      </c>
      <c r="EF20" s="19">
        <f t="shared" si="10"/>
        <v>-113.03599999999997</v>
      </c>
      <c r="EG20" s="19">
        <f t="shared" si="10"/>
        <v>-110.04000000000002</v>
      </c>
      <c r="EH20" s="19">
        <f t="shared" si="10"/>
        <v>-111.48399999999998</v>
      </c>
      <c r="EI20" s="19">
        <f t="shared" si="10"/>
        <v>-109.08199999999999</v>
      </c>
      <c r="EJ20" s="19">
        <f t="shared" si="10"/>
        <v>-106.559</v>
      </c>
      <c r="EK20" s="19">
        <f t="shared" si="10"/>
        <v>-107.185</v>
      </c>
      <c r="EL20" s="19">
        <f t="shared" si="10"/>
        <v>-109.27799999999999</v>
      </c>
      <c r="EM20" s="19">
        <f t="shared" si="10"/>
        <v>-109.84800000000001</v>
      </c>
      <c r="EN20" s="19">
        <f t="shared" si="10"/>
        <v>-111.73600000000002</v>
      </c>
      <c r="EO20" s="19">
        <f t="shared" si="10"/>
        <v>-104.82400000000001</v>
      </c>
      <c r="EP20" s="19">
        <f t="shared" si="10"/>
        <v>-107.85100000000003</v>
      </c>
      <c r="EQ20" s="19">
        <f t="shared" si="10"/>
        <v>-104.55999999999997</v>
      </c>
      <c r="ER20" s="19">
        <f t="shared" si="10"/>
        <v>-105.24200000000002</v>
      </c>
      <c r="ES20" s="19">
        <f t="shared" si="10"/>
        <v>-101.16100000000003</v>
      </c>
      <c r="ET20" s="19">
        <f t="shared" si="10"/>
        <v>-100.91899999999998</v>
      </c>
      <c r="EU20" s="19">
        <f t="shared" si="10"/>
        <v>-98.413000000000011</v>
      </c>
      <c r="EV20" s="19">
        <f t="shared" si="10"/>
        <v>-102.23500000000001</v>
      </c>
      <c r="EW20" s="19">
        <f t="shared" si="10"/>
        <v>-99.771999999999963</v>
      </c>
      <c r="EX20" s="19">
        <f t="shared" si="10"/>
        <v>-101.08199999999997</v>
      </c>
      <c r="EY20" s="19">
        <f t="shared" si="10"/>
        <v>-99.278999999999968</v>
      </c>
      <c r="EZ20" s="19">
        <f t="shared" si="10"/>
        <v>-102.91100000000003</v>
      </c>
      <c r="FA20" s="19">
        <f t="shared" si="10"/>
        <v>-99.934000000000026</v>
      </c>
      <c r="FB20" s="19">
        <f t="shared" si="10"/>
        <v>-94.632999999999981</v>
      </c>
      <c r="FC20" s="19">
        <f t="shared" si="10"/>
        <v>-95.379000000000019</v>
      </c>
      <c r="FD20" s="19">
        <f t="shared" si="10"/>
        <v>-92.085999999999984</v>
      </c>
      <c r="FE20" s="19">
        <f t="shared" si="10"/>
        <v>-93.768000000000001</v>
      </c>
      <c r="FF20" s="19">
        <f t="shared" si="10"/>
        <v>-97.507000000000033</v>
      </c>
      <c r="FG20" s="19">
        <f t="shared" si="10"/>
        <v>-100.87299999999999</v>
      </c>
      <c r="FH20" s="19">
        <f t="shared" si="10"/>
        <v>-101.84299999999999</v>
      </c>
      <c r="FI20" s="19">
        <f t="shared" si="10"/>
        <v>-102.99500000000003</v>
      </c>
      <c r="FJ20" s="19">
        <f t="shared" si="10"/>
        <v>-101.37699999999998</v>
      </c>
      <c r="FK20" s="19">
        <f t="shared" si="10"/>
        <v>-97.842999999999961</v>
      </c>
      <c r="FL20" s="19">
        <f t="shared" si="10"/>
        <v>-101.64400000000001</v>
      </c>
      <c r="FM20" s="19">
        <f t="shared" si="10"/>
        <v>183.12700000000001</v>
      </c>
      <c r="FN20" s="19">
        <f t="shared" si="10"/>
        <v>180.46600000000001</v>
      </c>
      <c r="FO20" s="19">
        <f t="shared" si="10"/>
        <v>187.13200000000001</v>
      </c>
      <c r="FP20" s="19">
        <f t="shared" si="10"/>
        <v>180.36600000000001</v>
      </c>
      <c r="FQ20" s="19">
        <f t="shared" si="10"/>
        <v>188.05699999999999</v>
      </c>
      <c r="FR20" s="19">
        <f t="shared" si="10"/>
        <v>200.19300000000001</v>
      </c>
      <c r="FS20" s="19">
        <f t="shared" si="10"/>
        <v>201.565</v>
      </c>
      <c r="FT20" s="19">
        <f t="shared" si="10"/>
        <v>204.55199999999999</v>
      </c>
      <c r="FU20" s="19">
        <f t="shared" si="10"/>
        <v>197.53800000000001</v>
      </c>
      <c r="FV20" s="19">
        <f t="shared" si="10"/>
        <v>194.79599999999999</v>
      </c>
      <c r="FW20" s="19">
        <f t="shared" si="10"/>
        <v>202.536</v>
      </c>
      <c r="FX20" s="19">
        <f t="shared" si="10"/>
        <v>206.81700000000001</v>
      </c>
      <c r="FY20" s="19">
        <f t="shared" si="10"/>
        <v>208.86</v>
      </c>
      <c r="FZ20" s="19">
        <f t="shared" si="10"/>
        <v>209.453</v>
      </c>
      <c r="GA20" s="19">
        <f t="shared" si="10"/>
        <v>212.89400000000001</v>
      </c>
      <c r="GB20" s="19">
        <f t="shared" si="10"/>
        <v>216.214</v>
      </c>
      <c r="GC20" s="19">
        <f t="shared" si="10"/>
        <v>216.57300000000001</v>
      </c>
      <c r="GD20" s="19">
        <f t="shared" si="10"/>
        <v>217.40700000000001</v>
      </c>
      <c r="GE20" s="19">
        <f t="shared" si="10"/>
        <v>216.703</v>
      </c>
      <c r="GF20" s="19">
        <f t="shared" si="10"/>
        <v>220.71</v>
      </c>
      <c r="GG20" s="19">
        <f t="shared" si="10"/>
        <v>221.42500000000001</v>
      </c>
      <c r="GH20" s="19">
        <f t="shared" si="10"/>
        <v>229.46700000000001</v>
      </c>
      <c r="GI20" s="19">
        <f t="shared" si="10"/>
        <v>234.262</v>
      </c>
      <c r="GJ20" s="19">
        <f t="shared" si="10"/>
        <v>236.137</v>
      </c>
      <c r="GK20" s="19">
        <f t="shared" si="10"/>
        <v>233.816</v>
      </c>
      <c r="GL20" s="19">
        <f t="shared" si="10"/>
        <v>238.68100000000001</v>
      </c>
      <c r="GM20" s="19">
        <f t="shared" si="10"/>
        <v>240.03200000000001</v>
      </c>
      <c r="GN20" s="19">
        <f t="shared" si="10"/>
        <v>233.11500000000001</v>
      </c>
      <c r="GO20" s="19">
        <f t="shared" si="10"/>
        <v>228.56299999999999</v>
      </c>
      <c r="GP20" s="19">
        <f t="shared" ref="GP20" si="19">GP$6-GP9</f>
        <v>241.75299999999999</v>
      </c>
      <c r="GQ20" s="19">
        <f t="shared" si="11"/>
        <v>242.761</v>
      </c>
      <c r="GR20" s="19">
        <f t="shared" si="11"/>
        <v>252.51</v>
      </c>
      <c r="GS20" s="19">
        <f t="shared" si="11"/>
        <v>254.68199999999999</v>
      </c>
      <c r="GT20" s="19">
        <f t="shared" si="11"/>
        <v>249.20699999999999</v>
      </c>
      <c r="GU20" s="19">
        <f t="shared" si="11"/>
        <v>248.751</v>
      </c>
      <c r="GV20" s="19">
        <f t="shared" si="11"/>
        <v>244.49799999999999</v>
      </c>
      <c r="GW20" s="19">
        <f t="shared" si="11"/>
        <v>250.35900000000001</v>
      </c>
      <c r="GX20" s="19">
        <f t="shared" si="11"/>
        <v>250.215</v>
      </c>
      <c r="GY20" s="19">
        <f t="shared" si="11"/>
        <v>240.36099999999999</v>
      </c>
      <c r="GZ20" s="19">
        <f t="shared" si="11"/>
        <v>233.12799999999999</v>
      </c>
      <c r="HA20" s="19">
        <f t="shared" si="11"/>
        <v>229.643</v>
      </c>
      <c r="HB20" s="19">
        <f t="shared" si="11"/>
        <v>229.07599999999999</v>
      </c>
      <c r="HC20" s="19">
        <f t="shared" si="11"/>
        <v>259.66800000000001</v>
      </c>
      <c r="HD20" s="19">
        <f t="shared" si="11"/>
        <v>255.345</v>
      </c>
      <c r="HE20" s="19">
        <f t="shared" si="11"/>
        <v>245.1</v>
      </c>
      <c r="HF20" s="19">
        <f t="shared" si="11"/>
        <v>237.14500000000001</v>
      </c>
      <c r="HG20" s="19">
        <f t="shared" si="11"/>
        <v>235.42400000000001</v>
      </c>
      <c r="HH20" s="19">
        <f t="shared" si="11"/>
        <v>240.28</v>
      </c>
      <c r="HI20" s="19">
        <f t="shared" si="11"/>
        <v>237.77199999999999</v>
      </c>
      <c r="HJ20" s="19">
        <f t="shared" si="11"/>
        <v>235.803</v>
      </c>
      <c r="HK20" s="19">
        <f t="shared" si="11"/>
        <v>233.42400000000001</v>
      </c>
      <c r="HL20" s="19">
        <f t="shared" si="11"/>
        <v>233.386</v>
      </c>
      <c r="HM20" s="19">
        <f t="shared" si="11"/>
        <v>234.11199999999999</v>
      </c>
      <c r="HN20" s="19">
        <f t="shared" si="11"/>
        <v>228.06700000000001</v>
      </c>
      <c r="HO20" s="19">
        <f t="shared" si="11"/>
        <v>230.03800000000001</v>
      </c>
      <c r="HP20" s="19">
        <f t="shared" si="11"/>
        <v>227.17400000000001</v>
      </c>
      <c r="HQ20" s="19">
        <f t="shared" si="11"/>
        <v>224.684</v>
      </c>
      <c r="HR20" s="19">
        <f t="shared" si="11"/>
        <v>235.46600000000001</v>
      </c>
      <c r="HS20" s="19">
        <f t="shared" si="11"/>
        <v>248.47399999999999</v>
      </c>
      <c r="HT20" s="19">
        <f t="shared" si="11"/>
        <v>258.76100000000002</v>
      </c>
      <c r="HU20" s="19">
        <f t="shared" si="11"/>
        <v>270.13400000000001</v>
      </c>
      <c r="HV20" s="19">
        <f t="shared" si="11"/>
        <v>269.93200000000002</v>
      </c>
      <c r="HW20" s="19">
        <f t="shared" si="11"/>
        <v>265.21699999999998</v>
      </c>
      <c r="HX20" s="19">
        <f t="shared" si="11"/>
        <v>257.94099999999997</v>
      </c>
      <c r="HY20" s="19">
        <f t="shared" si="11"/>
        <v>246.51499999999999</v>
      </c>
      <c r="HZ20" s="19">
        <f t="shared" si="11"/>
        <v>236.345</v>
      </c>
      <c r="IA20" s="19">
        <f t="shared" si="11"/>
        <v>252.67</v>
      </c>
      <c r="IB20" s="19">
        <f t="shared" si="11"/>
        <v>272.00400000000002</v>
      </c>
      <c r="IC20" s="19">
        <f t="shared" si="11"/>
        <v>282.99599999999998</v>
      </c>
      <c r="ID20" s="19">
        <f t="shared" si="11"/>
        <v>305.54199999999997</v>
      </c>
      <c r="IE20" s="19">
        <f t="shared" si="11"/>
        <v>293.93799999999999</v>
      </c>
      <c r="IF20" s="19">
        <f t="shared" si="11"/>
        <v>288.75700000000001</v>
      </c>
      <c r="IG20" s="19">
        <f t="shared" si="11"/>
        <v>280.923</v>
      </c>
      <c r="IH20" s="19">
        <f t="shared" si="11"/>
        <v>265.86200000000002</v>
      </c>
      <c r="II20" s="19">
        <f t="shared" si="11"/>
        <v>240.04499999999999</v>
      </c>
      <c r="IJ20" s="19">
        <f t="shared" si="11"/>
        <v>233.83600000000001</v>
      </c>
      <c r="IK20" s="19">
        <f t="shared" si="11"/>
        <v>233.91900000000001</v>
      </c>
      <c r="IL20" s="19">
        <f t="shared" si="11"/>
        <v>252.72900000000001</v>
      </c>
      <c r="IM20" s="19">
        <f t="shared" si="11"/>
        <v>261.892</v>
      </c>
      <c r="IN20" s="19">
        <f t="shared" si="11"/>
        <v>273.07299999999998</v>
      </c>
      <c r="IO20" s="19">
        <f t="shared" si="11"/>
        <v>274.94799999999998</v>
      </c>
      <c r="IP20" s="19">
        <f t="shared" si="11"/>
        <v>273.125</v>
      </c>
      <c r="IQ20" s="19">
        <f t="shared" si="11"/>
        <v>261.327</v>
      </c>
      <c r="IR20" s="19">
        <f t="shared" si="11"/>
        <v>255.64099999999999</v>
      </c>
      <c r="IS20" s="19">
        <f t="shared" si="11"/>
        <v>264.755</v>
      </c>
      <c r="IT20" s="19">
        <f t="shared" si="11"/>
        <v>263.43200000000002</v>
      </c>
      <c r="IU20" s="19">
        <f t="shared" si="11"/>
        <v>261.55700000000002</v>
      </c>
      <c r="IV20" s="19">
        <f t="shared" si="11"/>
        <v>267.899</v>
      </c>
      <c r="IW20" s="19">
        <f t="shared" si="11"/>
        <v>272.30900000000003</v>
      </c>
      <c r="IX20" s="19">
        <f t="shared" si="11"/>
        <v>252.49199999999999</v>
      </c>
      <c r="IY20" s="19">
        <f t="shared" si="11"/>
        <v>236.21700000000001</v>
      </c>
      <c r="IZ20" s="19">
        <f t="shared" si="11"/>
        <v>232.33099999999999</v>
      </c>
      <c r="JA20" s="19">
        <f t="shared" si="11"/>
        <v>239.964</v>
      </c>
      <c r="JB20" s="19">
        <f t="shared" ref="JB20" si="20">JB$6-JB9</f>
        <v>256.274</v>
      </c>
      <c r="JC20" s="19">
        <f t="shared" si="12"/>
        <v>257.46699999999998</v>
      </c>
      <c r="JD20" s="19">
        <f t="shared" si="12"/>
        <v>267.42500000000001</v>
      </c>
      <c r="JE20" s="19">
        <f t="shared" si="12"/>
        <v>282.49</v>
      </c>
      <c r="JF20" s="19">
        <f t="shared" si="12"/>
        <v>322.11099999999999</v>
      </c>
      <c r="JG20" s="19">
        <f t="shared" si="12"/>
        <v>326.262</v>
      </c>
      <c r="JH20" s="19">
        <f t="shared" si="12"/>
        <v>326.35700000000003</v>
      </c>
      <c r="JI20" s="19">
        <f t="shared" si="12"/>
        <v>327.22300000000001</v>
      </c>
      <c r="JJ20" s="19">
        <f t="shared" si="12"/>
        <v>320.57499999999999</v>
      </c>
      <c r="JK20" s="19">
        <f t="shared" si="12"/>
        <v>322.07499999999999</v>
      </c>
      <c r="JL20" s="19">
        <f t="shared" si="12"/>
        <v>331.76900000000001</v>
      </c>
      <c r="JM20" s="19">
        <f t="shared" si="12"/>
        <v>338.04899999999998</v>
      </c>
      <c r="JN20" s="19">
        <f t="shared" si="12"/>
        <v>336.99900000000002</v>
      </c>
      <c r="JO20" s="19">
        <f t="shared" si="12"/>
        <v>333.74599999999998</v>
      </c>
      <c r="JP20" s="19">
        <f t="shared" si="12"/>
        <v>332.65800000000002</v>
      </c>
      <c r="JQ20" s="19">
        <f t="shared" si="12"/>
        <v>310.77800000000002</v>
      </c>
      <c r="JR20" s="19">
        <f t="shared" si="12"/>
        <v>320.02699999999999</v>
      </c>
      <c r="JS20" s="19">
        <f t="shared" si="12"/>
        <v>327.44299999999998</v>
      </c>
      <c r="JT20" s="19">
        <f t="shared" si="12"/>
        <v>330.06900000000002</v>
      </c>
      <c r="JU20" s="19">
        <f t="shared" si="12"/>
        <v>341.89400000000001</v>
      </c>
      <c r="JV20" s="19">
        <f t="shared" si="12"/>
        <v>360.738</v>
      </c>
      <c r="JW20" s="19">
        <f t="shared" si="12"/>
        <v>376.79700000000003</v>
      </c>
      <c r="JX20" s="19">
        <f t="shared" si="12"/>
        <v>372.79300000000001</v>
      </c>
      <c r="JY20" s="19">
        <f t="shared" si="12"/>
        <v>366.125</v>
      </c>
      <c r="JZ20" s="19">
        <f t="shared" si="12"/>
        <v>373.15800000000002</v>
      </c>
      <c r="KA20" s="19">
        <f t="shared" si="12"/>
        <v>371.09100000000001</v>
      </c>
      <c r="KB20" s="19">
        <f t="shared" si="12"/>
        <v>377.48399999999998</v>
      </c>
      <c r="KC20" s="19">
        <f t="shared" si="12"/>
        <v>374.61900000000003</v>
      </c>
      <c r="KD20" s="19">
        <f t="shared" si="12"/>
        <v>385.48099999999999</v>
      </c>
      <c r="KE20" s="19">
        <f t="shared" si="12"/>
        <v>374.71300000000002</v>
      </c>
      <c r="KF20" s="19">
        <f t="shared" si="12"/>
        <v>372.24400000000003</v>
      </c>
      <c r="KG20" s="19">
        <f t="shared" si="12"/>
        <v>360.71199999999999</v>
      </c>
      <c r="KH20" s="19">
        <f t="shared" si="12"/>
        <v>344.25900000000001</v>
      </c>
      <c r="KI20" s="19">
        <f t="shared" si="12"/>
        <v>341.14400000000001</v>
      </c>
      <c r="KJ20" s="19">
        <f t="shared" si="12"/>
        <v>341.52699999999999</v>
      </c>
      <c r="KK20" s="19">
        <f t="shared" si="12"/>
        <v>336.26</v>
      </c>
      <c r="KL20" s="19">
        <f t="shared" si="12"/>
        <v>318.35700000000003</v>
      </c>
      <c r="KM20" s="19">
        <f t="shared" si="12"/>
        <v>307.76499999999999</v>
      </c>
      <c r="KN20" s="19">
        <f t="shared" si="12"/>
        <v>316.83999999999997</v>
      </c>
      <c r="KO20" s="19">
        <f t="shared" si="12"/>
        <v>305.93299999999999</v>
      </c>
      <c r="KP20" s="19">
        <f t="shared" si="12"/>
        <v>278.048</v>
      </c>
      <c r="KQ20" s="19">
        <f t="shared" si="12"/>
        <v>268.77999999999997</v>
      </c>
      <c r="KR20" s="19">
        <f t="shared" si="12"/>
        <v>265.64400000000001</v>
      </c>
      <c r="KS20" s="19">
        <f t="shared" si="12"/>
        <v>271.39400000000001</v>
      </c>
      <c r="KT20" s="19">
        <f t="shared" si="12"/>
        <v>296.99099999999999</v>
      </c>
      <c r="KU20" s="19">
        <f t="shared" si="12"/>
        <v>302.95999999999998</v>
      </c>
      <c r="KV20" s="19">
        <f t="shared" si="12"/>
        <v>307.911</v>
      </c>
      <c r="KW20" s="19">
        <f t="shared" si="12"/>
        <v>301.702</v>
      </c>
      <c r="KX20" s="19">
        <f t="shared" si="12"/>
        <v>303.50599999999997</v>
      </c>
      <c r="KY20" s="19">
        <f t="shared" si="12"/>
        <v>303.45</v>
      </c>
      <c r="KZ20" s="19">
        <f t="shared" si="12"/>
        <v>303.91399999999999</v>
      </c>
      <c r="LA20" s="19">
        <f t="shared" si="12"/>
        <v>301.27999999999997</v>
      </c>
      <c r="LB20" s="19">
        <f t="shared" si="12"/>
        <v>305.91399999999999</v>
      </c>
      <c r="LC20" s="19">
        <f t="shared" si="12"/>
        <v>306.81400000000002</v>
      </c>
      <c r="LD20" s="19">
        <f t="shared" si="12"/>
        <v>312.39499999999998</v>
      </c>
      <c r="LE20" s="19">
        <f t="shared" si="12"/>
        <v>318.142</v>
      </c>
      <c r="LF20" s="19">
        <f t="shared" si="12"/>
        <v>321.16800000000001</v>
      </c>
      <c r="LG20" s="19">
        <f t="shared" si="12"/>
        <v>316.68</v>
      </c>
      <c r="LH20" s="19">
        <f t="shared" si="12"/>
        <v>313.52800000000002</v>
      </c>
      <c r="LI20" s="19">
        <f t="shared" si="12"/>
        <v>308.63900000000001</v>
      </c>
      <c r="LJ20" s="19">
        <f t="shared" si="12"/>
        <v>304.99900000000002</v>
      </c>
      <c r="LK20" s="19">
        <f t="shared" si="12"/>
        <v>302.459</v>
      </c>
      <c r="LL20" s="19">
        <f t="shared" si="12"/>
        <v>303.96899999999999</v>
      </c>
      <c r="LM20" s="19">
        <f t="shared" si="12"/>
        <v>301.887</v>
      </c>
      <c r="LN20" s="19">
        <f t="shared" ref="LN20" si="21">LN$6-LN9</f>
        <v>321.41800000000001</v>
      </c>
      <c r="LO20" s="19">
        <f t="shared" si="13"/>
        <v>344.13499999999999</v>
      </c>
      <c r="LP20" s="19">
        <f t="shared" si="13"/>
        <v>337.197</v>
      </c>
      <c r="LQ20" s="19">
        <f t="shared" si="13"/>
        <v>312.72800000000001</v>
      </c>
      <c r="LR20" s="19">
        <f t="shared" si="13"/>
        <v>301.17</v>
      </c>
      <c r="LS20" s="19">
        <f t="shared" si="13"/>
        <v>294.76100000000002</v>
      </c>
      <c r="LT20" s="19">
        <f t="shared" si="13"/>
        <v>300.69499999999999</v>
      </c>
      <c r="LU20" s="19">
        <f t="shared" si="13"/>
        <v>312.45400000000001</v>
      </c>
      <c r="LV20" s="19">
        <f t="shared" si="13"/>
        <v>256.30399999999997</v>
      </c>
      <c r="LW20" s="19">
        <f t="shared" si="13"/>
        <v>261.74200000000002</v>
      </c>
      <c r="LX20" s="19">
        <f t="shared" si="13"/>
        <v>264.82499999999999</v>
      </c>
      <c r="LY20" s="19">
        <f t="shared" si="13"/>
        <v>262.036</v>
      </c>
      <c r="LZ20" s="19">
        <f t="shared" si="13"/>
        <v>265.02</v>
      </c>
      <c r="MA20" s="19">
        <f t="shared" si="13"/>
        <v>271.77699999999999</v>
      </c>
      <c r="MB20" s="19">
        <f t="shared" si="13"/>
        <v>280.90199999999999</v>
      </c>
      <c r="MC20" s="19">
        <f t="shared" si="13"/>
        <v>285.14100000000002</v>
      </c>
      <c r="MD20" s="19">
        <f t="shared" si="13"/>
        <v>281.35899999999998</v>
      </c>
      <c r="ME20" s="19">
        <f t="shared" si="13"/>
        <v>278.27699999999999</v>
      </c>
      <c r="MF20" s="19">
        <f t="shared" si="13"/>
        <v>275.50099999999998</v>
      </c>
      <c r="MG20" s="19">
        <f t="shared" si="13"/>
        <v>276.29199999999997</v>
      </c>
      <c r="MH20" s="19">
        <f t="shared" si="13"/>
        <v>275.26</v>
      </c>
      <c r="MI20" s="19">
        <f t="shared" si="13"/>
        <v>269.97500000000002</v>
      </c>
      <c r="MJ20" s="19">
        <f t="shared" si="13"/>
        <v>275.82299999999998</v>
      </c>
      <c r="MK20" s="19">
        <f t="shared" si="13"/>
        <v>285.108</v>
      </c>
      <c r="ML20" s="19">
        <f t="shared" si="13"/>
        <v>296.29500000000002</v>
      </c>
      <c r="MM20" s="19">
        <f t="shared" si="13"/>
        <v>301.01</v>
      </c>
      <c r="MN20" s="19">
        <f t="shared" si="13"/>
        <v>298.73599999999999</v>
      </c>
      <c r="MO20" s="19">
        <f t="shared" si="13"/>
        <v>298.40699999999998</v>
      </c>
      <c r="MP20" s="19">
        <f t="shared" si="13"/>
        <v>298.41000000000003</v>
      </c>
      <c r="MQ20" s="19">
        <f t="shared" si="13"/>
        <v>302.05799999999999</v>
      </c>
      <c r="MR20" s="19">
        <f t="shared" si="13"/>
        <v>303.72300000000001</v>
      </c>
      <c r="MS20" s="19">
        <f t="shared" si="13"/>
        <v>301.41500000000002</v>
      </c>
      <c r="MT20" s="19">
        <f t="shared" si="13"/>
        <v>299.50299999999999</v>
      </c>
      <c r="MU20" s="19">
        <f t="shared" si="13"/>
        <v>312.34199999999998</v>
      </c>
      <c r="MV20" s="19">
        <f t="shared" si="13"/>
        <v>329.214</v>
      </c>
      <c r="MW20" s="19">
        <f t="shared" si="13"/>
        <v>331.83499999999998</v>
      </c>
      <c r="MX20" s="19">
        <f t="shared" si="13"/>
        <v>322.096</v>
      </c>
      <c r="MY20" s="19">
        <f t="shared" si="13"/>
        <v>300.58600000000001</v>
      </c>
      <c r="MZ20" s="19">
        <f t="shared" si="13"/>
        <v>305.41199999999998</v>
      </c>
      <c r="NA20" s="19">
        <f t="shared" si="13"/>
        <v>321.24200000000002</v>
      </c>
      <c r="NB20" s="19">
        <f t="shared" si="13"/>
        <v>321.084</v>
      </c>
      <c r="NC20" s="19">
        <f t="shared" si="13"/>
        <v>327.09899999999999</v>
      </c>
      <c r="ND20" s="19">
        <f t="shared" si="13"/>
        <v>340.017</v>
      </c>
      <c r="NE20" s="19">
        <f t="shared" si="13"/>
        <v>338.637</v>
      </c>
      <c r="NF20" s="19">
        <f t="shared" si="13"/>
        <v>326.73</v>
      </c>
      <c r="NG20" s="19">
        <f t="shared" si="13"/>
        <v>322.70699999999999</v>
      </c>
      <c r="NH20" s="19">
        <f t="shared" si="13"/>
        <v>324.02</v>
      </c>
      <c r="NI20" s="19">
        <f t="shared" si="13"/>
        <v>320.47399999999999</v>
      </c>
      <c r="NJ20" s="19">
        <f t="shared" si="13"/>
        <v>317.27800000000002</v>
      </c>
      <c r="NK20" s="19">
        <f t="shared" si="13"/>
        <v>308.27699999999999</v>
      </c>
      <c r="NL20" s="19">
        <f t="shared" si="13"/>
        <v>315.73399999999998</v>
      </c>
      <c r="NM20" s="19">
        <f t="shared" si="13"/>
        <v>335.53</v>
      </c>
      <c r="NN20" s="19">
        <f t="shared" si="13"/>
        <v>336.00200000000001</v>
      </c>
      <c r="NO20" s="19">
        <f t="shared" si="13"/>
        <v>350.58800000000002</v>
      </c>
      <c r="NP20" s="19">
        <f t="shared" si="13"/>
        <v>349.07600000000002</v>
      </c>
      <c r="NQ20" s="19">
        <f t="shared" si="13"/>
        <v>339.44499999999999</v>
      </c>
      <c r="NR20" s="19">
        <f t="shared" si="13"/>
        <v>345.72500000000002</v>
      </c>
      <c r="NS20" s="19">
        <f t="shared" si="13"/>
        <v>338.81599999999997</v>
      </c>
      <c r="NT20" s="19">
        <f t="shared" si="13"/>
        <v>380.04</v>
      </c>
      <c r="NU20" s="19">
        <f t="shared" si="13"/>
        <v>399.95499999999998</v>
      </c>
      <c r="NV20" s="19">
        <f t="shared" si="13"/>
        <v>415.86200000000002</v>
      </c>
      <c r="NW20" s="19">
        <f t="shared" si="13"/>
        <v>422.38799999999998</v>
      </c>
      <c r="NX20" s="19">
        <f t="shared" si="13"/>
        <v>392.20600000000002</v>
      </c>
      <c r="NY20" s="19">
        <f t="shared" si="13"/>
        <v>375.99799999999999</v>
      </c>
      <c r="NZ20" s="19">
        <f t="shared" ref="NZ20" si="22">NZ$6-NZ9</f>
        <v>375.94</v>
      </c>
      <c r="OA20" s="19">
        <f t="shared" si="14"/>
        <v>375.815</v>
      </c>
      <c r="OB20" s="19">
        <f t="shared" si="14"/>
        <v>368.50599999999997</v>
      </c>
      <c r="OC20" s="19">
        <f t="shared" si="14"/>
        <v>371.07</v>
      </c>
      <c r="OD20" s="19">
        <f t="shared" si="14"/>
        <v>365.76600000000002</v>
      </c>
      <c r="OE20" s="19">
        <f t="shared" si="14"/>
        <v>360.82499999999999</v>
      </c>
      <c r="OF20" s="19">
        <f t="shared" si="14"/>
        <v>357.44299999999998</v>
      </c>
      <c r="OG20" s="19">
        <f t="shared" si="14"/>
        <v>352.68599999999998</v>
      </c>
      <c r="OH20" s="19">
        <f t="shared" si="14"/>
        <v>347.82</v>
      </c>
      <c r="OI20" s="19">
        <f t="shared" si="14"/>
        <v>349.14400000000001</v>
      </c>
      <c r="OJ20" s="19">
        <f t="shared" si="14"/>
        <v>375.29500000000002</v>
      </c>
      <c r="OK20" s="19">
        <f t="shared" si="14"/>
        <v>401.61799999999999</v>
      </c>
      <c r="OL20" s="19">
        <f t="shared" si="14"/>
        <v>413.85500000000002</v>
      </c>
      <c r="OM20" s="19">
        <f t="shared" si="14"/>
        <v>414.01400000000001</v>
      </c>
      <c r="ON20" s="19">
        <f t="shared" si="14"/>
        <v>420.43200000000002</v>
      </c>
      <c r="OO20" s="19">
        <f t="shared" si="14"/>
        <v>397.77800000000002</v>
      </c>
      <c r="OP20" s="19">
        <f t="shared" si="14"/>
        <v>381.78500000000003</v>
      </c>
      <c r="OQ20" s="19">
        <f t="shared" si="14"/>
        <v>370.40800000000002</v>
      </c>
      <c r="OR20" s="19">
        <f t="shared" si="14"/>
        <v>372.11700000000002</v>
      </c>
      <c r="OS20" s="19">
        <f t="shared" si="14"/>
        <v>360.44799999999998</v>
      </c>
      <c r="OT20" s="19">
        <f t="shared" si="14"/>
        <v>349.13099999999997</v>
      </c>
      <c r="OU20" s="19">
        <f t="shared" si="14"/>
        <v>342.97399999999999</v>
      </c>
      <c r="OV20" s="19">
        <f t="shared" si="14"/>
        <v>335.36799999999999</v>
      </c>
      <c r="OW20" s="19">
        <f t="shared" si="14"/>
        <v>339.73700000000002</v>
      </c>
      <c r="OX20" s="19">
        <f t="shared" si="14"/>
        <v>339.62599999999998</v>
      </c>
      <c r="OY20" s="19">
        <f t="shared" si="14"/>
        <v>338.899</v>
      </c>
      <c r="OZ20" s="19">
        <f t="shared" si="14"/>
        <v>367.673</v>
      </c>
      <c r="PA20" s="19">
        <f t="shared" si="14"/>
        <v>347.42500000000001</v>
      </c>
      <c r="PB20" s="19">
        <f t="shared" si="14"/>
        <v>339.91399999999999</v>
      </c>
      <c r="PC20" s="19">
        <f t="shared" si="14"/>
        <v>327.28100000000001</v>
      </c>
      <c r="PD20" s="19">
        <f t="shared" si="14"/>
        <v>308.04700000000003</v>
      </c>
      <c r="PE20" s="19">
        <f t="shared" si="14"/>
        <v>293.30700000000002</v>
      </c>
      <c r="PF20" s="19">
        <f t="shared" si="14"/>
        <v>289.447</v>
      </c>
      <c r="PG20" s="19">
        <f t="shared" si="14"/>
        <v>286.81400000000002</v>
      </c>
      <c r="PH20" s="19">
        <f t="shared" si="14"/>
        <v>279.53199999999998</v>
      </c>
      <c r="PI20" s="19">
        <f t="shared" si="14"/>
        <v>280.71499999999997</v>
      </c>
      <c r="PJ20" s="19">
        <f t="shared" si="14"/>
        <v>282.81099999999998</v>
      </c>
      <c r="PK20" s="19">
        <f t="shared" si="14"/>
        <v>279.24099999999999</v>
      </c>
      <c r="PL20" s="19">
        <f t="shared" si="14"/>
        <v>279.20299999999997</v>
      </c>
      <c r="PM20" s="19">
        <f t="shared" si="14"/>
        <v>282.68400000000003</v>
      </c>
      <c r="PN20" s="19">
        <f t="shared" si="14"/>
        <v>291.13400000000001</v>
      </c>
      <c r="PO20" s="19">
        <f t="shared" si="14"/>
        <v>296.89699999999999</v>
      </c>
      <c r="PP20" s="19">
        <f t="shared" si="14"/>
        <v>300.29300000000001</v>
      </c>
      <c r="PQ20" s="19">
        <f t="shared" si="14"/>
        <v>301.47899999999998</v>
      </c>
      <c r="PR20" s="19">
        <f t="shared" si="14"/>
        <v>295.88</v>
      </c>
      <c r="PS20" s="19">
        <f t="shared" si="14"/>
        <v>294.012</v>
      </c>
      <c r="PT20" s="19">
        <f t="shared" si="14"/>
        <v>284.69600000000003</v>
      </c>
      <c r="PU20" s="19">
        <f t="shared" si="14"/>
        <v>255.745</v>
      </c>
      <c r="PV20" s="19">
        <f t="shared" si="14"/>
        <v>256.90300000000002</v>
      </c>
      <c r="PW20" s="19">
        <f t="shared" si="14"/>
        <v>254.453</v>
      </c>
      <c r="PX20" s="19">
        <f t="shared" si="14"/>
        <v>251.20099999999999</v>
      </c>
      <c r="PY20" s="19">
        <f t="shared" si="14"/>
        <v>253.72200000000001</v>
      </c>
      <c r="PZ20" s="19">
        <f t="shared" si="14"/>
        <v>253.328</v>
      </c>
      <c r="QA20" s="19">
        <f t="shared" si="14"/>
        <v>251.66900000000001</v>
      </c>
      <c r="QB20" s="19">
        <f t="shared" si="14"/>
        <v>255.578</v>
      </c>
      <c r="QC20" s="19">
        <f t="shared" si="14"/>
        <v>259.92</v>
      </c>
      <c r="QD20" s="19">
        <f t="shared" si="14"/>
        <v>257.78899999999999</v>
      </c>
      <c r="QE20" s="19">
        <f t="shared" si="14"/>
        <v>256.178</v>
      </c>
      <c r="QF20" s="19">
        <f t="shared" si="14"/>
        <v>251.238</v>
      </c>
      <c r="QG20" s="19">
        <f t="shared" si="14"/>
        <v>249.67400000000001</v>
      </c>
      <c r="QH20" s="19">
        <f t="shared" si="14"/>
        <v>251.018</v>
      </c>
      <c r="QI20" s="19">
        <f t="shared" si="14"/>
        <v>255.29900000000001</v>
      </c>
      <c r="QJ20" s="19">
        <f t="shared" si="14"/>
        <v>253.81</v>
      </c>
      <c r="QK20" s="19">
        <f t="shared" si="14"/>
        <v>254.91300000000001</v>
      </c>
      <c r="QL20" s="19">
        <f t="shared" ref="QL20" si="23">QL$6-QL9</f>
        <v>251.20400000000001</v>
      </c>
      <c r="QM20" s="19">
        <f t="shared" si="15"/>
        <v>252.36600000000001</v>
      </c>
      <c r="QN20" s="19">
        <f t="shared" si="15"/>
        <v>252.18600000000001</v>
      </c>
      <c r="QO20" s="19">
        <f t="shared" si="15"/>
        <v>253.15700000000001</v>
      </c>
      <c r="QP20" s="19">
        <f t="shared" si="15"/>
        <v>254.422</v>
      </c>
      <c r="QQ20" s="19">
        <f t="shared" si="15"/>
        <v>254.27099999999999</v>
      </c>
      <c r="QR20" s="19">
        <f t="shared" si="15"/>
        <v>257.75200000000001</v>
      </c>
      <c r="QS20" s="19">
        <f t="shared" si="15"/>
        <v>261.71600000000001</v>
      </c>
      <c r="QT20" s="19">
        <f t="shared" si="15"/>
        <v>265.74599999999998</v>
      </c>
      <c r="QU20" s="19">
        <f t="shared" si="15"/>
        <v>266.80900000000003</v>
      </c>
      <c r="QV20" s="19">
        <f t="shared" si="15"/>
        <v>270.05700000000002</v>
      </c>
      <c r="QW20" s="19">
        <f t="shared" si="15"/>
        <v>271.75099999999998</v>
      </c>
      <c r="QX20" s="19">
        <f t="shared" si="15"/>
        <v>270.46199999999999</v>
      </c>
      <c r="QY20" s="19">
        <f t="shared" si="15"/>
        <v>272.29599999999999</v>
      </c>
      <c r="QZ20" s="19">
        <f t="shared" si="15"/>
        <v>279.43200000000002</v>
      </c>
      <c r="RA20" s="19">
        <f t="shared" si="15"/>
        <v>283.09699999999998</v>
      </c>
      <c r="RB20" s="19">
        <f t="shared" si="15"/>
        <v>281.10000000000002</v>
      </c>
      <c r="RC20" s="19">
        <f t="shared" si="15"/>
        <v>275.00200000000001</v>
      </c>
      <c r="RD20" s="19">
        <f t="shared" si="15"/>
        <v>274.28300000000002</v>
      </c>
      <c r="RE20" s="19">
        <f t="shared" si="15"/>
        <v>272.06</v>
      </c>
      <c r="RF20" s="19">
        <f t="shared" si="15"/>
        <v>268.35199999999998</v>
      </c>
      <c r="RG20" s="19">
        <f t="shared" si="15"/>
        <v>265.30500000000001</v>
      </c>
      <c r="RH20" s="19">
        <f t="shared" si="15"/>
        <v>267.08600000000001</v>
      </c>
      <c r="RI20" s="19">
        <f t="shared" si="15"/>
        <v>264.57100000000003</v>
      </c>
      <c r="RJ20" s="19">
        <f t="shared" si="15"/>
        <v>270.29500000000002</v>
      </c>
      <c r="RK20" s="19">
        <f t="shared" si="15"/>
        <v>271.387</v>
      </c>
      <c r="RL20" s="19">
        <f t="shared" si="15"/>
        <v>267.48099999999999</v>
      </c>
      <c r="RM20" s="19">
        <f t="shared" si="15"/>
        <v>266.84399999999999</v>
      </c>
      <c r="RN20" s="19">
        <f t="shared" si="15"/>
        <v>300.34800000000001</v>
      </c>
      <c r="RO20" s="19">
        <f t="shared" si="15"/>
        <v>305.11700000000002</v>
      </c>
      <c r="RP20" s="19">
        <f t="shared" si="15"/>
        <v>301.416</v>
      </c>
      <c r="RQ20" s="19">
        <f t="shared" si="15"/>
        <v>285.733</v>
      </c>
      <c r="RR20" s="19">
        <f t="shared" si="15"/>
        <v>280.61399999999998</v>
      </c>
      <c r="RS20" s="19">
        <f t="shared" si="15"/>
        <v>267.815</v>
      </c>
      <c r="RT20" s="19">
        <f t="shared" si="15"/>
        <v>222.94200000000001</v>
      </c>
      <c r="RU20" s="19">
        <f t="shared" si="15"/>
        <v>213.01599999999999</v>
      </c>
      <c r="RV20" s="19">
        <f t="shared" si="15"/>
        <v>210.22499999999999</v>
      </c>
      <c r="RW20" s="19">
        <f t="shared" si="15"/>
        <v>210.40899999999999</v>
      </c>
      <c r="RX20" s="19">
        <f t="shared" si="15"/>
        <v>213.39699999999999</v>
      </c>
      <c r="RY20" s="19">
        <f t="shared" si="15"/>
        <v>212.41499999999999</v>
      </c>
      <c r="RZ20" s="19">
        <f t="shared" si="15"/>
        <v>208.816</v>
      </c>
      <c r="SA20" s="19">
        <f t="shared" si="15"/>
        <v>196.49</v>
      </c>
      <c r="SB20" s="19">
        <f t="shared" si="15"/>
        <v>195.94900000000001</v>
      </c>
      <c r="SC20" s="19">
        <f t="shared" si="15"/>
        <v>195.42099999999999</v>
      </c>
      <c r="SD20" s="19">
        <f t="shared" si="15"/>
        <v>193.08199999999999</v>
      </c>
      <c r="SE20" s="19">
        <f t="shared" si="15"/>
        <v>189.476</v>
      </c>
      <c r="SF20" s="19">
        <f t="shared" si="15"/>
        <v>192.34899999999999</v>
      </c>
      <c r="SG20" s="19">
        <f t="shared" si="15"/>
        <v>191.29400000000001</v>
      </c>
      <c r="SH20" s="19">
        <f t="shared" si="15"/>
        <v>190.517</v>
      </c>
      <c r="SI20" s="19">
        <f t="shared" si="15"/>
        <v>192.35</v>
      </c>
      <c r="SJ20" s="19">
        <f t="shared" si="15"/>
        <v>193.51400000000001</v>
      </c>
      <c r="SK20" s="19">
        <f t="shared" si="15"/>
        <v>193.78299999999999</v>
      </c>
      <c r="SL20" s="19">
        <f t="shared" si="15"/>
        <v>192.607</v>
      </c>
      <c r="SM20" s="19">
        <f t="shared" si="15"/>
        <v>191.37200000000001</v>
      </c>
      <c r="SN20" s="19">
        <f t="shared" si="15"/>
        <v>193.68700000000001</v>
      </c>
      <c r="SO20" s="19">
        <f t="shared" si="15"/>
        <v>194.751</v>
      </c>
      <c r="SP20" s="19">
        <f t="shared" si="15"/>
        <v>195.559</v>
      </c>
      <c r="SQ20" s="19">
        <f t="shared" si="15"/>
        <v>190.959</v>
      </c>
    </row>
  </sheetData>
  <dataValidations count="1">
    <dataValidation type="list" allowBlank="1" showInputMessage="1" showErrorMessage="1" sqref="B12:B13" xr:uid="{E4190F1E-F089-43BA-8990-86D380968160}">
      <formula1>$B$6:$B$10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50D4B05-83B2-4A10-B415-63B93653FC3F}">
          <x14:formula1>
            <xm:f>_xlfn.ANCHORARRAY(tkrBbg!$B$10)</xm:f>
          </x14:formula1>
          <xm:sqref>J6</xm:sqref>
        </x14:dataValidation>
        <x14:dataValidation type="list" allowBlank="1" showInputMessage="1" showErrorMessage="1" xr:uid="{F718231B-B9A2-4C2C-A121-4AAB50017606}">
          <x14:formula1>
            <xm:f>tkrBbg!$G:$G</xm:f>
          </x14:formula1>
          <xm:sqref>B6:B9</xm:sqref>
        </x14:dataValidation>
        <x14:dataValidation type="list" allowBlank="1" showInputMessage="1" showErrorMessage="1" xr:uid="{341D12E4-5088-4C0B-8414-D1DF8CBA3FE4}">
          <x14:formula1>
            <xm:f>tkrBbg!$X:$X</xm:f>
          </x14:formula1>
          <xm:sqref>B3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8D72-192B-406F-BCEE-A623101344D2}">
  <sheetPr>
    <tabColor theme="9"/>
  </sheetPr>
  <dimension ref="B2:SV20"/>
  <sheetViews>
    <sheetView workbookViewId="0">
      <selection activeCell="AB45" sqref="AB45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511" width="9" style="12" bestFit="1" customWidth="1"/>
    <col min="512" max="515" width="8.81640625" style="12" bestFit="1" customWidth="1"/>
    <col min="516" max="16384" width="8.7265625" style="12"/>
  </cols>
  <sheetData>
    <row r="2" spans="2:516" s="2" customFormat="1" x14ac:dyDescent="0.25">
      <c r="B2" s="2" t="s">
        <v>1085</v>
      </c>
    </row>
    <row r="3" spans="2:516" s="2" customFormat="1" x14ac:dyDescent="0.25">
      <c r="B3" s="15" t="s">
        <v>1083</v>
      </c>
    </row>
    <row r="4" spans="2:516" s="2" customFormat="1" x14ac:dyDescent="0.25">
      <c r="D4" s="2" t="s">
        <v>1086</v>
      </c>
      <c r="F4" s="2">
        <v>1</v>
      </c>
      <c r="G4" s="2">
        <f>F4+1</f>
        <v>2</v>
      </c>
      <c r="H4" s="2">
        <f t="shared" ref="H4:BS4" si="0">G4+1</f>
        <v>3</v>
      </c>
      <c r="I4" s="2">
        <f t="shared" si="0"/>
        <v>4</v>
      </c>
      <c r="J4" s="2">
        <f t="shared" si="0"/>
        <v>5</v>
      </c>
      <c r="K4" s="2">
        <f t="shared" si="0"/>
        <v>6</v>
      </c>
      <c r="L4" s="2">
        <f t="shared" si="0"/>
        <v>7</v>
      </c>
      <c r="M4" s="2">
        <f t="shared" si="0"/>
        <v>8</v>
      </c>
      <c r="N4" s="2">
        <f t="shared" si="0"/>
        <v>9</v>
      </c>
      <c r="O4" s="2">
        <f t="shared" si="0"/>
        <v>10</v>
      </c>
      <c r="P4" s="2">
        <f t="shared" si="0"/>
        <v>11</v>
      </c>
      <c r="Q4" s="2">
        <f t="shared" si="0"/>
        <v>12</v>
      </c>
      <c r="R4" s="2">
        <f t="shared" si="0"/>
        <v>13</v>
      </c>
      <c r="S4" s="2">
        <f t="shared" si="0"/>
        <v>14</v>
      </c>
      <c r="T4" s="2">
        <f t="shared" si="0"/>
        <v>15</v>
      </c>
      <c r="U4" s="2">
        <f t="shared" si="0"/>
        <v>16</v>
      </c>
      <c r="V4" s="2">
        <f t="shared" si="0"/>
        <v>17</v>
      </c>
      <c r="W4" s="2">
        <f t="shared" si="0"/>
        <v>18</v>
      </c>
      <c r="X4" s="2">
        <f t="shared" si="0"/>
        <v>19</v>
      </c>
      <c r="Y4" s="2">
        <f t="shared" si="0"/>
        <v>20</v>
      </c>
      <c r="Z4" s="2">
        <f t="shared" si="0"/>
        <v>21</v>
      </c>
      <c r="AA4" s="2">
        <f t="shared" si="0"/>
        <v>22</v>
      </c>
      <c r="AB4" s="2">
        <f t="shared" si="0"/>
        <v>23</v>
      </c>
      <c r="AC4" s="2">
        <f t="shared" si="0"/>
        <v>24</v>
      </c>
      <c r="AD4" s="2">
        <f t="shared" si="0"/>
        <v>25</v>
      </c>
      <c r="AE4" s="2">
        <f t="shared" si="0"/>
        <v>26</v>
      </c>
      <c r="AF4" s="2">
        <f t="shared" si="0"/>
        <v>27</v>
      </c>
      <c r="AG4" s="2">
        <f t="shared" si="0"/>
        <v>28</v>
      </c>
      <c r="AH4" s="2">
        <f t="shared" si="0"/>
        <v>29</v>
      </c>
      <c r="AI4" s="2">
        <f t="shared" si="0"/>
        <v>30</v>
      </c>
      <c r="AJ4" s="2">
        <f t="shared" si="0"/>
        <v>31</v>
      </c>
      <c r="AK4" s="2">
        <f t="shared" si="0"/>
        <v>32</v>
      </c>
      <c r="AL4" s="2">
        <f t="shared" si="0"/>
        <v>33</v>
      </c>
      <c r="AM4" s="2">
        <f t="shared" si="0"/>
        <v>34</v>
      </c>
      <c r="AN4" s="2">
        <f t="shared" si="0"/>
        <v>35</v>
      </c>
      <c r="AO4" s="2">
        <f t="shared" si="0"/>
        <v>36</v>
      </c>
      <c r="AP4" s="2">
        <f t="shared" si="0"/>
        <v>37</v>
      </c>
      <c r="AQ4" s="2">
        <f t="shared" si="0"/>
        <v>38</v>
      </c>
      <c r="AR4" s="2">
        <f t="shared" si="0"/>
        <v>39</v>
      </c>
      <c r="AS4" s="2">
        <f t="shared" si="0"/>
        <v>40</v>
      </c>
      <c r="AT4" s="2">
        <f t="shared" si="0"/>
        <v>41</v>
      </c>
      <c r="AU4" s="2">
        <f t="shared" si="0"/>
        <v>42</v>
      </c>
      <c r="AV4" s="2">
        <f t="shared" si="0"/>
        <v>43</v>
      </c>
      <c r="AW4" s="2">
        <f t="shared" si="0"/>
        <v>44</v>
      </c>
      <c r="AX4" s="2">
        <f t="shared" si="0"/>
        <v>45</v>
      </c>
      <c r="AY4" s="2">
        <f t="shared" si="0"/>
        <v>46</v>
      </c>
      <c r="AZ4" s="2">
        <f t="shared" si="0"/>
        <v>47</v>
      </c>
      <c r="BA4" s="2">
        <f t="shared" si="0"/>
        <v>48</v>
      </c>
      <c r="BB4" s="2">
        <f t="shared" si="0"/>
        <v>49</v>
      </c>
      <c r="BC4" s="2">
        <f t="shared" si="0"/>
        <v>50</v>
      </c>
      <c r="BD4" s="2">
        <f t="shared" si="0"/>
        <v>51</v>
      </c>
      <c r="BE4" s="2">
        <f t="shared" si="0"/>
        <v>52</v>
      </c>
      <c r="BF4" s="2">
        <f t="shared" si="0"/>
        <v>53</v>
      </c>
      <c r="BG4" s="2">
        <f t="shared" si="0"/>
        <v>54</v>
      </c>
      <c r="BH4" s="2">
        <f t="shared" si="0"/>
        <v>55</v>
      </c>
      <c r="BI4" s="2">
        <f t="shared" si="0"/>
        <v>56</v>
      </c>
      <c r="BJ4" s="2">
        <f t="shared" si="0"/>
        <v>57</v>
      </c>
      <c r="BK4" s="2">
        <f t="shared" si="0"/>
        <v>58</v>
      </c>
      <c r="BL4" s="2">
        <f t="shared" si="0"/>
        <v>59</v>
      </c>
      <c r="BM4" s="2">
        <f t="shared" si="0"/>
        <v>60</v>
      </c>
      <c r="BN4" s="2">
        <f t="shared" si="0"/>
        <v>61</v>
      </c>
      <c r="BO4" s="2">
        <f t="shared" si="0"/>
        <v>62</v>
      </c>
      <c r="BP4" s="2">
        <f t="shared" si="0"/>
        <v>63</v>
      </c>
      <c r="BQ4" s="2">
        <f t="shared" si="0"/>
        <v>64</v>
      </c>
      <c r="BR4" s="2">
        <f t="shared" si="0"/>
        <v>65</v>
      </c>
      <c r="BS4" s="2">
        <f t="shared" si="0"/>
        <v>66</v>
      </c>
      <c r="BT4" s="2">
        <f t="shared" ref="BT4:EE4" si="1">BS4+1</f>
        <v>67</v>
      </c>
      <c r="BU4" s="2">
        <f t="shared" si="1"/>
        <v>68</v>
      </c>
      <c r="BV4" s="2">
        <f t="shared" si="1"/>
        <v>69</v>
      </c>
      <c r="BW4" s="2">
        <f t="shared" si="1"/>
        <v>70</v>
      </c>
      <c r="BX4" s="2">
        <f t="shared" si="1"/>
        <v>71</v>
      </c>
      <c r="BY4" s="2">
        <f t="shared" si="1"/>
        <v>72</v>
      </c>
      <c r="BZ4" s="2">
        <f t="shared" si="1"/>
        <v>73</v>
      </c>
      <c r="CA4" s="2">
        <f t="shared" si="1"/>
        <v>74</v>
      </c>
      <c r="CB4" s="2">
        <f t="shared" si="1"/>
        <v>75</v>
      </c>
      <c r="CC4" s="2">
        <f t="shared" si="1"/>
        <v>76</v>
      </c>
      <c r="CD4" s="2">
        <f t="shared" si="1"/>
        <v>77</v>
      </c>
      <c r="CE4" s="2">
        <f t="shared" si="1"/>
        <v>78</v>
      </c>
      <c r="CF4" s="2">
        <f t="shared" si="1"/>
        <v>79</v>
      </c>
      <c r="CG4" s="2">
        <f t="shared" si="1"/>
        <v>80</v>
      </c>
      <c r="CH4" s="2">
        <f t="shared" si="1"/>
        <v>81</v>
      </c>
      <c r="CI4" s="2">
        <f t="shared" si="1"/>
        <v>82</v>
      </c>
      <c r="CJ4" s="2">
        <f t="shared" si="1"/>
        <v>83</v>
      </c>
      <c r="CK4" s="2">
        <f t="shared" si="1"/>
        <v>84</v>
      </c>
      <c r="CL4" s="2">
        <f t="shared" si="1"/>
        <v>85</v>
      </c>
      <c r="CM4" s="2">
        <f t="shared" si="1"/>
        <v>86</v>
      </c>
      <c r="CN4" s="2">
        <f t="shared" si="1"/>
        <v>87</v>
      </c>
      <c r="CO4" s="2">
        <f t="shared" si="1"/>
        <v>88</v>
      </c>
      <c r="CP4" s="2">
        <f t="shared" si="1"/>
        <v>89</v>
      </c>
      <c r="CQ4" s="2">
        <f t="shared" si="1"/>
        <v>90</v>
      </c>
      <c r="CR4" s="2">
        <f t="shared" si="1"/>
        <v>91</v>
      </c>
      <c r="CS4" s="2">
        <f t="shared" si="1"/>
        <v>92</v>
      </c>
      <c r="CT4" s="2">
        <f t="shared" si="1"/>
        <v>93</v>
      </c>
      <c r="CU4" s="2">
        <f t="shared" si="1"/>
        <v>94</v>
      </c>
      <c r="CV4" s="2">
        <f t="shared" si="1"/>
        <v>95</v>
      </c>
      <c r="CW4" s="2">
        <f t="shared" si="1"/>
        <v>96</v>
      </c>
      <c r="CX4" s="2">
        <f t="shared" si="1"/>
        <v>97</v>
      </c>
      <c r="CY4" s="2">
        <f t="shared" si="1"/>
        <v>98</v>
      </c>
      <c r="CZ4" s="2">
        <f t="shared" si="1"/>
        <v>99</v>
      </c>
      <c r="DA4" s="2">
        <f t="shared" si="1"/>
        <v>100</v>
      </c>
      <c r="DB4" s="2">
        <f t="shared" si="1"/>
        <v>101</v>
      </c>
      <c r="DC4" s="2">
        <f t="shared" si="1"/>
        <v>102</v>
      </c>
      <c r="DD4" s="2">
        <f t="shared" si="1"/>
        <v>103</v>
      </c>
      <c r="DE4" s="2">
        <f t="shared" si="1"/>
        <v>104</v>
      </c>
      <c r="DF4" s="2">
        <f t="shared" si="1"/>
        <v>105</v>
      </c>
      <c r="DG4" s="2">
        <f t="shared" si="1"/>
        <v>106</v>
      </c>
      <c r="DH4" s="2">
        <f t="shared" si="1"/>
        <v>107</v>
      </c>
      <c r="DI4" s="2">
        <f t="shared" si="1"/>
        <v>108</v>
      </c>
      <c r="DJ4" s="2">
        <f t="shared" si="1"/>
        <v>109</v>
      </c>
      <c r="DK4" s="2">
        <f t="shared" si="1"/>
        <v>110</v>
      </c>
      <c r="DL4" s="2">
        <f t="shared" si="1"/>
        <v>111</v>
      </c>
      <c r="DM4" s="2">
        <f t="shared" si="1"/>
        <v>112</v>
      </c>
      <c r="DN4" s="2">
        <f t="shared" si="1"/>
        <v>113</v>
      </c>
      <c r="DO4" s="2">
        <f t="shared" si="1"/>
        <v>114</v>
      </c>
      <c r="DP4" s="2">
        <f t="shared" si="1"/>
        <v>115</v>
      </c>
      <c r="DQ4" s="2">
        <f t="shared" si="1"/>
        <v>116</v>
      </c>
      <c r="DR4" s="2">
        <f t="shared" si="1"/>
        <v>117</v>
      </c>
      <c r="DS4" s="2">
        <f t="shared" si="1"/>
        <v>118</v>
      </c>
      <c r="DT4" s="2">
        <f t="shared" si="1"/>
        <v>119</v>
      </c>
      <c r="DU4" s="2">
        <f t="shared" si="1"/>
        <v>120</v>
      </c>
      <c r="DV4" s="2">
        <f t="shared" si="1"/>
        <v>121</v>
      </c>
      <c r="DW4" s="2">
        <f t="shared" si="1"/>
        <v>122</v>
      </c>
      <c r="DX4" s="2">
        <f t="shared" si="1"/>
        <v>123</v>
      </c>
      <c r="DY4" s="2">
        <f t="shared" si="1"/>
        <v>124</v>
      </c>
      <c r="DZ4" s="2">
        <f t="shared" si="1"/>
        <v>125</v>
      </c>
      <c r="EA4" s="2">
        <f t="shared" si="1"/>
        <v>126</v>
      </c>
      <c r="EB4" s="2">
        <f t="shared" si="1"/>
        <v>127</v>
      </c>
      <c r="EC4" s="2">
        <f t="shared" si="1"/>
        <v>128</v>
      </c>
      <c r="ED4" s="2">
        <f t="shared" si="1"/>
        <v>129</v>
      </c>
      <c r="EE4" s="2">
        <f t="shared" si="1"/>
        <v>130</v>
      </c>
      <c r="EF4" s="2">
        <f t="shared" ref="EF4:GQ4" si="2">EE4+1</f>
        <v>131</v>
      </c>
      <c r="EG4" s="2">
        <f t="shared" si="2"/>
        <v>132</v>
      </c>
      <c r="EH4" s="2">
        <f t="shared" si="2"/>
        <v>133</v>
      </c>
      <c r="EI4" s="2">
        <f t="shared" si="2"/>
        <v>134</v>
      </c>
      <c r="EJ4" s="2">
        <f t="shared" si="2"/>
        <v>135</v>
      </c>
      <c r="EK4" s="2">
        <f t="shared" si="2"/>
        <v>136</v>
      </c>
      <c r="EL4" s="2">
        <f t="shared" si="2"/>
        <v>137</v>
      </c>
      <c r="EM4" s="2">
        <f t="shared" si="2"/>
        <v>138</v>
      </c>
      <c r="EN4" s="2">
        <f t="shared" si="2"/>
        <v>139</v>
      </c>
      <c r="EO4" s="2">
        <f t="shared" si="2"/>
        <v>140</v>
      </c>
      <c r="EP4" s="2">
        <f t="shared" si="2"/>
        <v>141</v>
      </c>
      <c r="EQ4" s="2">
        <f t="shared" si="2"/>
        <v>142</v>
      </c>
      <c r="ER4" s="2">
        <f t="shared" si="2"/>
        <v>143</v>
      </c>
      <c r="ES4" s="2">
        <f t="shared" si="2"/>
        <v>144</v>
      </c>
      <c r="ET4" s="2">
        <f t="shared" si="2"/>
        <v>145</v>
      </c>
      <c r="EU4" s="2">
        <f t="shared" si="2"/>
        <v>146</v>
      </c>
      <c r="EV4" s="2">
        <f t="shared" si="2"/>
        <v>147</v>
      </c>
      <c r="EW4" s="2">
        <f t="shared" si="2"/>
        <v>148</v>
      </c>
      <c r="EX4" s="2">
        <f t="shared" si="2"/>
        <v>149</v>
      </c>
      <c r="EY4" s="2">
        <f t="shared" si="2"/>
        <v>150</v>
      </c>
      <c r="EZ4" s="2">
        <f t="shared" si="2"/>
        <v>151</v>
      </c>
      <c r="FA4" s="2">
        <f t="shared" si="2"/>
        <v>152</v>
      </c>
      <c r="FB4" s="2">
        <f t="shared" si="2"/>
        <v>153</v>
      </c>
      <c r="FC4" s="2">
        <f t="shared" si="2"/>
        <v>154</v>
      </c>
      <c r="FD4" s="2">
        <f t="shared" si="2"/>
        <v>155</v>
      </c>
      <c r="FE4" s="2">
        <f t="shared" si="2"/>
        <v>156</v>
      </c>
      <c r="FF4" s="2">
        <f t="shared" si="2"/>
        <v>157</v>
      </c>
      <c r="FG4" s="2">
        <f t="shared" si="2"/>
        <v>158</v>
      </c>
      <c r="FH4" s="2">
        <f t="shared" si="2"/>
        <v>159</v>
      </c>
      <c r="FI4" s="2">
        <f t="shared" si="2"/>
        <v>160</v>
      </c>
      <c r="FJ4" s="2">
        <f t="shared" si="2"/>
        <v>161</v>
      </c>
      <c r="FK4" s="2">
        <f t="shared" si="2"/>
        <v>162</v>
      </c>
      <c r="FL4" s="2">
        <f t="shared" si="2"/>
        <v>163</v>
      </c>
      <c r="FM4" s="2">
        <f t="shared" si="2"/>
        <v>164</v>
      </c>
      <c r="FN4" s="2">
        <f t="shared" si="2"/>
        <v>165</v>
      </c>
      <c r="FO4" s="2">
        <f t="shared" si="2"/>
        <v>166</v>
      </c>
      <c r="FP4" s="2">
        <f t="shared" si="2"/>
        <v>167</v>
      </c>
      <c r="FQ4" s="2">
        <f t="shared" si="2"/>
        <v>168</v>
      </c>
      <c r="FR4" s="2">
        <f t="shared" si="2"/>
        <v>169</v>
      </c>
      <c r="FS4" s="2">
        <f t="shared" si="2"/>
        <v>170</v>
      </c>
      <c r="FT4" s="2">
        <f t="shared" si="2"/>
        <v>171</v>
      </c>
      <c r="FU4" s="2">
        <f t="shared" si="2"/>
        <v>172</v>
      </c>
      <c r="FV4" s="2">
        <f t="shared" si="2"/>
        <v>173</v>
      </c>
      <c r="FW4" s="2">
        <f t="shared" si="2"/>
        <v>174</v>
      </c>
      <c r="FX4" s="2">
        <f t="shared" si="2"/>
        <v>175</v>
      </c>
      <c r="FY4" s="2">
        <f t="shared" si="2"/>
        <v>176</v>
      </c>
      <c r="FZ4" s="2">
        <f t="shared" si="2"/>
        <v>177</v>
      </c>
      <c r="GA4" s="2">
        <f t="shared" si="2"/>
        <v>178</v>
      </c>
      <c r="GB4" s="2">
        <f t="shared" si="2"/>
        <v>179</v>
      </c>
      <c r="GC4" s="2">
        <f t="shared" si="2"/>
        <v>180</v>
      </c>
      <c r="GD4" s="2">
        <f t="shared" si="2"/>
        <v>181</v>
      </c>
      <c r="GE4" s="2">
        <f t="shared" si="2"/>
        <v>182</v>
      </c>
      <c r="GF4" s="2">
        <f t="shared" si="2"/>
        <v>183</v>
      </c>
      <c r="GG4" s="2">
        <f t="shared" si="2"/>
        <v>184</v>
      </c>
      <c r="GH4" s="2">
        <f t="shared" si="2"/>
        <v>185</v>
      </c>
      <c r="GI4" s="2">
        <f t="shared" si="2"/>
        <v>186</v>
      </c>
      <c r="GJ4" s="2">
        <f t="shared" si="2"/>
        <v>187</v>
      </c>
      <c r="GK4" s="2">
        <f t="shared" si="2"/>
        <v>188</v>
      </c>
      <c r="GL4" s="2">
        <f t="shared" si="2"/>
        <v>189</v>
      </c>
      <c r="GM4" s="2">
        <f t="shared" si="2"/>
        <v>190</v>
      </c>
      <c r="GN4" s="2">
        <f t="shared" si="2"/>
        <v>191</v>
      </c>
      <c r="GO4" s="2">
        <f t="shared" si="2"/>
        <v>192</v>
      </c>
      <c r="GP4" s="2">
        <f t="shared" si="2"/>
        <v>193</v>
      </c>
      <c r="GQ4" s="2">
        <f t="shared" si="2"/>
        <v>194</v>
      </c>
      <c r="GR4" s="2">
        <f t="shared" ref="GR4:JC4" si="3">GQ4+1</f>
        <v>195</v>
      </c>
      <c r="GS4" s="2">
        <f t="shared" si="3"/>
        <v>196</v>
      </c>
      <c r="GT4" s="2">
        <f t="shared" si="3"/>
        <v>197</v>
      </c>
      <c r="GU4" s="2">
        <f t="shared" si="3"/>
        <v>198</v>
      </c>
      <c r="GV4" s="2">
        <f t="shared" si="3"/>
        <v>199</v>
      </c>
      <c r="GW4" s="2">
        <f t="shared" si="3"/>
        <v>200</v>
      </c>
      <c r="GX4" s="2">
        <f t="shared" si="3"/>
        <v>201</v>
      </c>
      <c r="GY4" s="2">
        <f t="shared" si="3"/>
        <v>202</v>
      </c>
      <c r="GZ4" s="2">
        <f t="shared" si="3"/>
        <v>203</v>
      </c>
      <c r="HA4" s="2">
        <f t="shared" si="3"/>
        <v>204</v>
      </c>
      <c r="HB4" s="2">
        <f t="shared" si="3"/>
        <v>205</v>
      </c>
      <c r="HC4" s="2">
        <f t="shared" si="3"/>
        <v>206</v>
      </c>
      <c r="HD4" s="2">
        <f t="shared" si="3"/>
        <v>207</v>
      </c>
      <c r="HE4" s="2">
        <f t="shared" si="3"/>
        <v>208</v>
      </c>
      <c r="HF4" s="2">
        <f t="shared" si="3"/>
        <v>209</v>
      </c>
      <c r="HG4" s="2">
        <f t="shared" si="3"/>
        <v>210</v>
      </c>
      <c r="HH4" s="2">
        <f t="shared" si="3"/>
        <v>211</v>
      </c>
      <c r="HI4" s="2">
        <f t="shared" si="3"/>
        <v>212</v>
      </c>
      <c r="HJ4" s="2">
        <f t="shared" si="3"/>
        <v>213</v>
      </c>
      <c r="HK4" s="2">
        <f t="shared" si="3"/>
        <v>214</v>
      </c>
      <c r="HL4" s="2">
        <f t="shared" si="3"/>
        <v>215</v>
      </c>
      <c r="HM4" s="2">
        <f t="shared" si="3"/>
        <v>216</v>
      </c>
      <c r="HN4" s="2">
        <f t="shared" si="3"/>
        <v>217</v>
      </c>
      <c r="HO4" s="2">
        <f t="shared" si="3"/>
        <v>218</v>
      </c>
      <c r="HP4" s="2">
        <f t="shared" si="3"/>
        <v>219</v>
      </c>
      <c r="HQ4" s="2">
        <f t="shared" si="3"/>
        <v>220</v>
      </c>
      <c r="HR4" s="2">
        <f t="shared" si="3"/>
        <v>221</v>
      </c>
      <c r="HS4" s="2">
        <f t="shared" si="3"/>
        <v>222</v>
      </c>
      <c r="HT4" s="2">
        <f t="shared" si="3"/>
        <v>223</v>
      </c>
      <c r="HU4" s="2">
        <f t="shared" si="3"/>
        <v>224</v>
      </c>
      <c r="HV4" s="2">
        <f t="shared" si="3"/>
        <v>225</v>
      </c>
      <c r="HW4" s="2">
        <f t="shared" si="3"/>
        <v>226</v>
      </c>
      <c r="HX4" s="2">
        <f t="shared" si="3"/>
        <v>227</v>
      </c>
      <c r="HY4" s="2">
        <f t="shared" si="3"/>
        <v>228</v>
      </c>
      <c r="HZ4" s="2">
        <f t="shared" si="3"/>
        <v>229</v>
      </c>
      <c r="IA4" s="2">
        <f t="shared" si="3"/>
        <v>230</v>
      </c>
      <c r="IB4" s="2">
        <f t="shared" si="3"/>
        <v>231</v>
      </c>
      <c r="IC4" s="2">
        <f t="shared" si="3"/>
        <v>232</v>
      </c>
      <c r="ID4" s="2">
        <f t="shared" si="3"/>
        <v>233</v>
      </c>
      <c r="IE4" s="2">
        <f t="shared" si="3"/>
        <v>234</v>
      </c>
      <c r="IF4" s="2">
        <f t="shared" si="3"/>
        <v>235</v>
      </c>
      <c r="IG4" s="2">
        <f t="shared" si="3"/>
        <v>236</v>
      </c>
      <c r="IH4" s="2">
        <f t="shared" si="3"/>
        <v>237</v>
      </c>
      <c r="II4" s="2">
        <f t="shared" si="3"/>
        <v>238</v>
      </c>
      <c r="IJ4" s="2">
        <f t="shared" si="3"/>
        <v>239</v>
      </c>
      <c r="IK4" s="2">
        <f t="shared" si="3"/>
        <v>240</v>
      </c>
      <c r="IL4" s="2">
        <f t="shared" si="3"/>
        <v>241</v>
      </c>
      <c r="IM4" s="2">
        <f t="shared" si="3"/>
        <v>242</v>
      </c>
      <c r="IN4" s="2">
        <f t="shared" si="3"/>
        <v>243</v>
      </c>
      <c r="IO4" s="2">
        <f t="shared" si="3"/>
        <v>244</v>
      </c>
      <c r="IP4" s="2">
        <f t="shared" si="3"/>
        <v>245</v>
      </c>
      <c r="IQ4" s="2">
        <f t="shared" si="3"/>
        <v>246</v>
      </c>
      <c r="IR4" s="2">
        <f t="shared" si="3"/>
        <v>247</v>
      </c>
      <c r="IS4" s="2">
        <f t="shared" si="3"/>
        <v>248</v>
      </c>
      <c r="IT4" s="2">
        <f t="shared" si="3"/>
        <v>249</v>
      </c>
      <c r="IU4" s="2">
        <f t="shared" si="3"/>
        <v>250</v>
      </c>
      <c r="IV4" s="2">
        <f t="shared" si="3"/>
        <v>251</v>
      </c>
      <c r="IW4" s="2">
        <f t="shared" si="3"/>
        <v>252</v>
      </c>
      <c r="IX4" s="2">
        <f t="shared" si="3"/>
        <v>253</v>
      </c>
      <c r="IY4" s="2">
        <f t="shared" si="3"/>
        <v>254</v>
      </c>
      <c r="IZ4" s="2">
        <f t="shared" si="3"/>
        <v>255</v>
      </c>
      <c r="JA4" s="2">
        <f t="shared" si="3"/>
        <v>256</v>
      </c>
      <c r="JB4" s="2">
        <f t="shared" si="3"/>
        <v>257</v>
      </c>
      <c r="JC4" s="2">
        <f t="shared" si="3"/>
        <v>258</v>
      </c>
      <c r="JD4" s="2">
        <f t="shared" ref="JD4:LO4" si="4">JC4+1</f>
        <v>259</v>
      </c>
      <c r="JE4" s="2">
        <f t="shared" si="4"/>
        <v>260</v>
      </c>
      <c r="JF4" s="2">
        <f t="shared" si="4"/>
        <v>261</v>
      </c>
      <c r="JG4" s="2">
        <f t="shared" si="4"/>
        <v>262</v>
      </c>
      <c r="JH4" s="2">
        <f t="shared" si="4"/>
        <v>263</v>
      </c>
      <c r="JI4" s="2">
        <f t="shared" si="4"/>
        <v>264</v>
      </c>
      <c r="JJ4" s="2">
        <f t="shared" si="4"/>
        <v>265</v>
      </c>
      <c r="JK4" s="2">
        <f t="shared" si="4"/>
        <v>266</v>
      </c>
      <c r="JL4" s="2">
        <f t="shared" si="4"/>
        <v>267</v>
      </c>
      <c r="JM4" s="2">
        <f t="shared" si="4"/>
        <v>268</v>
      </c>
      <c r="JN4" s="2">
        <f t="shared" si="4"/>
        <v>269</v>
      </c>
      <c r="JO4" s="2">
        <f t="shared" si="4"/>
        <v>270</v>
      </c>
      <c r="JP4" s="2">
        <f t="shared" si="4"/>
        <v>271</v>
      </c>
      <c r="JQ4" s="2">
        <f t="shared" si="4"/>
        <v>272</v>
      </c>
      <c r="JR4" s="2">
        <f t="shared" si="4"/>
        <v>273</v>
      </c>
      <c r="JS4" s="2">
        <f t="shared" si="4"/>
        <v>274</v>
      </c>
      <c r="JT4" s="2">
        <f t="shared" si="4"/>
        <v>275</v>
      </c>
      <c r="JU4" s="2">
        <f t="shared" si="4"/>
        <v>276</v>
      </c>
      <c r="JV4" s="2">
        <f t="shared" si="4"/>
        <v>277</v>
      </c>
      <c r="JW4" s="2">
        <f t="shared" si="4"/>
        <v>278</v>
      </c>
      <c r="JX4" s="2">
        <f t="shared" si="4"/>
        <v>279</v>
      </c>
      <c r="JY4" s="2">
        <f t="shared" si="4"/>
        <v>280</v>
      </c>
      <c r="JZ4" s="2">
        <f t="shared" si="4"/>
        <v>281</v>
      </c>
      <c r="KA4" s="2">
        <f t="shared" si="4"/>
        <v>282</v>
      </c>
      <c r="KB4" s="2">
        <f t="shared" si="4"/>
        <v>283</v>
      </c>
      <c r="KC4" s="2">
        <f t="shared" si="4"/>
        <v>284</v>
      </c>
      <c r="KD4" s="2">
        <f t="shared" si="4"/>
        <v>285</v>
      </c>
      <c r="KE4" s="2">
        <f t="shared" si="4"/>
        <v>286</v>
      </c>
      <c r="KF4" s="2">
        <f t="shared" si="4"/>
        <v>287</v>
      </c>
      <c r="KG4" s="2">
        <f t="shared" si="4"/>
        <v>288</v>
      </c>
      <c r="KH4" s="2">
        <f t="shared" si="4"/>
        <v>289</v>
      </c>
      <c r="KI4" s="2">
        <f t="shared" si="4"/>
        <v>290</v>
      </c>
      <c r="KJ4" s="2">
        <f t="shared" si="4"/>
        <v>291</v>
      </c>
      <c r="KK4" s="2">
        <f t="shared" si="4"/>
        <v>292</v>
      </c>
      <c r="KL4" s="2">
        <f t="shared" si="4"/>
        <v>293</v>
      </c>
      <c r="KM4" s="2">
        <f t="shared" si="4"/>
        <v>294</v>
      </c>
      <c r="KN4" s="2">
        <f t="shared" si="4"/>
        <v>295</v>
      </c>
      <c r="KO4" s="2">
        <f t="shared" si="4"/>
        <v>296</v>
      </c>
      <c r="KP4" s="2">
        <f t="shared" si="4"/>
        <v>297</v>
      </c>
      <c r="KQ4" s="2">
        <f t="shared" si="4"/>
        <v>298</v>
      </c>
      <c r="KR4" s="2">
        <f t="shared" si="4"/>
        <v>299</v>
      </c>
      <c r="KS4" s="2">
        <f t="shared" si="4"/>
        <v>300</v>
      </c>
      <c r="KT4" s="2">
        <f t="shared" si="4"/>
        <v>301</v>
      </c>
      <c r="KU4" s="2">
        <f t="shared" si="4"/>
        <v>302</v>
      </c>
      <c r="KV4" s="2">
        <f t="shared" si="4"/>
        <v>303</v>
      </c>
      <c r="KW4" s="2">
        <f t="shared" si="4"/>
        <v>304</v>
      </c>
      <c r="KX4" s="2">
        <f t="shared" si="4"/>
        <v>305</v>
      </c>
      <c r="KY4" s="2">
        <f t="shared" si="4"/>
        <v>306</v>
      </c>
      <c r="KZ4" s="2">
        <f t="shared" si="4"/>
        <v>307</v>
      </c>
      <c r="LA4" s="2">
        <f t="shared" si="4"/>
        <v>308</v>
      </c>
      <c r="LB4" s="2">
        <f t="shared" si="4"/>
        <v>309</v>
      </c>
      <c r="LC4" s="2">
        <f t="shared" si="4"/>
        <v>310</v>
      </c>
      <c r="LD4" s="2">
        <f t="shared" si="4"/>
        <v>311</v>
      </c>
      <c r="LE4" s="2">
        <f t="shared" si="4"/>
        <v>312</v>
      </c>
      <c r="LF4" s="2">
        <f t="shared" si="4"/>
        <v>313</v>
      </c>
      <c r="LG4" s="2">
        <f t="shared" si="4"/>
        <v>314</v>
      </c>
      <c r="LH4" s="2">
        <f t="shared" si="4"/>
        <v>315</v>
      </c>
      <c r="LI4" s="2">
        <f t="shared" si="4"/>
        <v>316</v>
      </c>
      <c r="LJ4" s="2">
        <f t="shared" si="4"/>
        <v>317</v>
      </c>
      <c r="LK4" s="2">
        <f t="shared" si="4"/>
        <v>318</v>
      </c>
      <c r="LL4" s="2">
        <f t="shared" si="4"/>
        <v>319</v>
      </c>
      <c r="LM4" s="2">
        <f t="shared" si="4"/>
        <v>320</v>
      </c>
      <c r="LN4" s="2">
        <f t="shared" si="4"/>
        <v>321</v>
      </c>
      <c r="LO4" s="2">
        <f t="shared" si="4"/>
        <v>322</v>
      </c>
      <c r="LP4" s="2">
        <f t="shared" ref="LP4:OA4" si="5">LO4+1</f>
        <v>323</v>
      </c>
      <c r="LQ4" s="2">
        <f t="shared" si="5"/>
        <v>324</v>
      </c>
      <c r="LR4" s="2">
        <f t="shared" si="5"/>
        <v>325</v>
      </c>
      <c r="LS4" s="2">
        <f t="shared" si="5"/>
        <v>326</v>
      </c>
      <c r="LT4" s="2">
        <f t="shared" si="5"/>
        <v>327</v>
      </c>
      <c r="LU4" s="2">
        <f t="shared" si="5"/>
        <v>328</v>
      </c>
      <c r="LV4" s="2">
        <f t="shared" si="5"/>
        <v>329</v>
      </c>
      <c r="LW4" s="2">
        <f t="shared" si="5"/>
        <v>330</v>
      </c>
      <c r="LX4" s="2">
        <f t="shared" si="5"/>
        <v>331</v>
      </c>
      <c r="LY4" s="2">
        <f t="shared" si="5"/>
        <v>332</v>
      </c>
      <c r="LZ4" s="2">
        <f t="shared" si="5"/>
        <v>333</v>
      </c>
      <c r="MA4" s="2">
        <f t="shared" si="5"/>
        <v>334</v>
      </c>
      <c r="MB4" s="2">
        <f t="shared" si="5"/>
        <v>335</v>
      </c>
      <c r="MC4" s="2">
        <f t="shared" si="5"/>
        <v>336</v>
      </c>
      <c r="MD4" s="2">
        <f t="shared" si="5"/>
        <v>337</v>
      </c>
      <c r="ME4" s="2">
        <f t="shared" si="5"/>
        <v>338</v>
      </c>
      <c r="MF4" s="2">
        <f t="shared" si="5"/>
        <v>339</v>
      </c>
      <c r="MG4" s="2">
        <f t="shared" si="5"/>
        <v>340</v>
      </c>
      <c r="MH4" s="2">
        <f t="shared" si="5"/>
        <v>341</v>
      </c>
      <c r="MI4" s="2">
        <f t="shared" si="5"/>
        <v>342</v>
      </c>
      <c r="MJ4" s="2">
        <f t="shared" si="5"/>
        <v>343</v>
      </c>
      <c r="MK4" s="2">
        <f t="shared" si="5"/>
        <v>344</v>
      </c>
      <c r="ML4" s="2">
        <f t="shared" si="5"/>
        <v>345</v>
      </c>
      <c r="MM4" s="2">
        <f t="shared" si="5"/>
        <v>346</v>
      </c>
      <c r="MN4" s="2">
        <f t="shared" si="5"/>
        <v>347</v>
      </c>
      <c r="MO4" s="2">
        <f t="shared" si="5"/>
        <v>348</v>
      </c>
      <c r="MP4" s="2">
        <f t="shared" si="5"/>
        <v>349</v>
      </c>
      <c r="MQ4" s="2">
        <f t="shared" si="5"/>
        <v>350</v>
      </c>
      <c r="MR4" s="2">
        <f t="shared" si="5"/>
        <v>351</v>
      </c>
      <c r="MS4" s="2">
        <f t="shared" si="5"/>
        <v>352</v>
      </c>
      <c r="MT4" s="2">
        <f t="shared" si="5"/>
        <v>353</v>
      </c>
      <c r="MU4" s="2">
        <f t="shared" si="5"/>
        <v>354</v>
      </c>
      <c r="MV4" s="2">
        <f t="shared" si="5"/>
        <v>355</v>
      </c>
      <c r="MW4" s="2">
        <f t="shared" si="5"/>
        <v>356</v>
      </c>
      <c r="MX4" s="2">
        <f t="shared" si="5"/>
        <v>357</v>
      </c>
      <c r="MY4" s="2">
        <f t="shared" si="5"/>
        <v>358</v>
      </c>
      <c r="MZ4" s="2">
        <f t="shared" si="5"/>
        <v>359</v>
      </c>
      <c r="NA4" s="2">
        <f t="shared" si="5"/>
        <v>360</v>
      </c>
      <c r="NB4" s="2">
        <f t="shared" si="5"/>
        <v>361</v>
      </c>
      <c r="NC4" s="2">
        <f t="shared" si="5"/>
        <v>362</v>
      </c>
      <c r="ND4" s="2">
        <f t="shared" si="5"/>
        <v>363</v>
      </c>
      <c r="NE4" s="2">
        <f t="shared" si="5"/>
        <v>364</v>
      </c>
      <c r="NF4" s="2">
        <f t="shared" si="5"/>
        <v>365</v>
      </c>
      <c r="NG4" s="2">
        <f t="shared" si="5"/>
        <v>366</v>
      </c>
      <c r="NH4" s="2">
        <f t="shared" si="5"/>
        <v>367</v>
      </c>
      <c r="NI4" s="2">
        <f t="shared" si="5"/>
        <v>368</v>
      </c>
      <c r="NJ4" s="2">
        <f t="shared" si="5"/>
        <v>369</v>
      </c>
      <c r="NK4" s="2">
        <f t="shared" si="5"/>
        <v>370</v>
      </c>
      <c r="NL4" s="2">
        <f t="shared" si="5"/>
        <v>371</v>
      </c>
      <c r="NM4" s="2">
        <f t="shared" si="5"/>
        <v>372</v>
      </c>
      <c r="NN4" s="2">
        <f t="shared" si="5"/>
        <v>373</v>
      </c>
      <c r="NO4" s="2">
        <f t="shared" si="5"/>
        <v>374</v>
      </c>
      <c r="NP4" s="2">
        <f t="shared" si="5"/>
        <v>375</v>
      </c>
      <c r="NQ4" s="2">
        <f t="shared" si="5"/>
        <v>376</v>
      </c>
      <c r="NR4" s="2">
        <f t="shared" si="5"/>
        <v>377</v>
      </c>
      <c r="NS4" s="2">
        <f t="shared" si="5"/>
        <v>378</v>
      </c>
      <c r="NT4" s="2">
        <f t="shared" si="5"/>
        <v>379</v>
      </c>
      <c r="NU4" s="2">
        <f t="shared" si="5"/>
        <v>380</v>
      </c>
      <c r="NV4" s="2">
        <f t="shared" si="5"/>
        <v>381</v>
      </c>
      <c r="NW4" s="2">
        <f t="shared" si="5"/>
        <v>382</v>
      </c>
      <c r="NX4" s="2">
        <f t="shared" si="5"/>
        <v>383</v>
      </c>
      <c r="NY4" s="2">
        <f t="shared" si="5"/>
        <v>384</v>
      </c>
      <c r="NZ4" s="2">
        <f t="shared" si="5"/>
        <v>385</v>
      </c>
      <c r="OA4" s="2">
        <f t="shared" si="5"/>
        <v>386</v>
      </c>
      <c r="OB4" s="2">
        <f t="shared" ref="OB4:QM4" si="6">OA4+1</f>
        <v>387</v>
      </c>
      <c r="OC4" s="2">
        <f t="shared" si="6"/>
        <v>388</v>
      </c>
      <c r="OD4" s="2">
        <f t="shared" si="6"/>
        <v>389</v>
      </c>
      <c r="OE4" s="2">
        <f t="shared" si="6"/>
        <v>390</v>
      </c>
      <c r="OF4" s="2">
        <f t="shared" si="6"/>
        <v>391</v>
      </c>
      <c r="OG4" s="2">
        <f t="shared" si="6"/>
        <v>392</v>
      </c>
      <c r="OH4" s="2">
        <f t="shared" si="6"/>
        <v>393</v>
      </c>
      <c r="OI4" s="2">
        <f t="shared" si="6"/>
        <v>394</v>
      </c>
      <c r="OJ4" s="2">
        <f t="shared" si="6"/>
        <v>395</v>
      </c>
      <c r="OK4" s="2">
        <f t="shared" si="6"/>
        <v>396</v>
      </c>
      <c r="OL4" s="2">
        <f t="shared" si="6"/>
        <v>397</v>
      </c>
      <c r="OM4" s="2">
        <f t="shared" si="6"/>
        <v>398</v>
      </c>
      <c r="ON4" s="2">
        <f t="shared" si="6"/>
        <v>399</v>
      </c>
      <c r="OO4" s="2">
        <f t="shared" si="6"/>
        <v>400</v>
      </c>
      <c r="OP4" s="2">
        <f t="shared" si="6"/>
        <v>401</v>
      </c>
      <c r="OQ4" s="2">
        <f t="shared" si="6"/>
        <v>402</v>
      </c>
      <c r="OR4" s="2">
        <f t="shared" si="6"/>
        <v>403</v>
      </c>
      <c r="OS4" s="2">
        <f t="shared" si="6"/>
        <v>404</v>
      </c>
      <c r="OT4" s="2">
        <f t="shared" si="6"/>
        <v>405</v>
      </c>
      <c r="OU4" s="2">
        <f t="shared" si="6"/>
        <v>406</v>
      </c>
      <c r="OV4" s="2">
        <f t="shared" si="6"/>
        <v>407</v>
      </c>
      <c r="OW4" s="2">
        <f t="shared" si="6"/>
        <v>408</v>
      </c>
      <c r="OX4" s="2">
        <f t="shared" si="6"/>
        <v>409</v>
      </c>
      <c r="OY4" s="2">
        <f t="shared" si="6"/>
        <v>410</v>
      </c>
      <c r="OZ4" s="2">
        <f t="shared" si="6"/>
        <v>411</v>
      </c>
      <c r="PA4" s="2">
        <f t="shared" si="6"/>
        <v>412</v>
      </c>
      <c r="PB4" s="2">
        <f t="shared" si="6"/>
        <v>413</v>
      </c>
      <c r="PC4" s="2">
        <f t="shared" si="6"/>
        <v>414</v>
      </c>
      <c r="PD4" s="2">
        <f t="shared" si="6"/>
        <v>415</v>
      </c>
      <c r="PE4" s="2">
        <f t="shared" si="6"/>
        <v>416</v>
      </c>
      <c r="PF4" s="2">
        <f t="shared" si="6"/>
        <v>417</v>
      </c>
      <c r="PG4" s="2">
        <f t="shared" si="6"/>
        <v>418</v>
      </c>
      <c r="PH4" s="2">
        <f t="shared" si="6"/>
        <v>419</v>
      </c>
      <c r="PI4" s="2">
        <f t="shared" si="6"/>
        <v>420</v>
      </c>
      <c r="PJ4" s="2">
        <f t="shared" si="6"/>
        <v>421</v>
      </c>
      <c r="PK4" s="2">
        <f t="shared" si="6"/>
        <v>422</v>
      </c>
      <c r="PL4" s="2">
        <f t="shared" si="6"/>
        <v>423</v>
      </c>
      <c r="PM4" s="2">
        <f t="shared" si="6"/>
        <v>424</v>
      </c>
      <c r="PN4" s="2">
        <f t="shared" si="6"/>
        <v>425</v>
      </c>
      <c r="PO4" s="2">
        <f t="shared" si="6"/>
        <v>426</v>
      </c>
      <c r="PP4" s="2">
        <f t="shared" si="6"/>
        <v>427</v>
      </c>
      <c r="PQ4" s="2">
        <f t="shared" si="6"/>
        <v>428</v>
      </c>
      <c r="PR4" s="2">
        <f t="shared" si="6"/>
        <v>429</v>
      </c>
      <c r="PS4" s="2">
        <f t="shared" si="6"/>
        <v>430</v>
      </c>
      <c r="PT4" s="2">
        <f t="shared" si="6"/>
        <v>431</v>
      </c>
      <c r="PU4" s="2">
        <f t="shared" si="6"/>
        <v>432</v>
      </c>
      <c r="PV4" s="2">
        <f t="shared" si="6"/>
        <v>433</v>
      </c>
      <c r="PW4" s="2">
        <f t="shared" si="6"/>
        <v>434</v>
      </c>
      <c r="PX4" s="2">
        <f t="shared" si="6"/>
        <v>435</v>
      </c>
      <c r="PY4" s="2">
        <f t="shared" si="6"/>
        <v>436</v>
      </c>
      <c r="PZ4" s="2">
        <f t="shared" si="6"/>
        <v>437</v>
      </c>
      <c r="QA4" s="2">
        <f t="shared" si="6"/>
        <v>438</v>
      </c>
      <c r="QB4" s="2">
        <f t="shared" si="6"/>
        <v>439</v>
      </c>
      <c r="QC4" s="2">
        <f t="shared" si="6"/>
        <v>440</v>
      </c>
      <c r="QD4" s="2">
        <f t="shared" si="6"/>
        <v>441</v>
      </c>
      <c r="QE4" s="2">
        <f t="shared" si="6"/>
        <v>442</v>
      </c>
      <c r="QF4" s="2">
        <f t="shared" si="6"/>
        <v>443</v>
      </c>
      <c r="QG4" s="2">
        <f t="shared" si="6"/>
        <v>444</v>
      </c>
      <c r="QH4" s="2">
        <f t="shared" si="6"/>
        <v>445</v>
      </c>
      <c r="QI4" s="2">
        <f t="shared" si="6"/>
        <v>446</v>
      </c>
      <c r="QJ4" s="2">
        <f t="shared" si="6"/>
        <v>447</v>
      </c>
      <c r="QK4" s="2">
        <f t="shared" si="6"/>
        <v>448</v>
      </c>
      <c r="QL4" s="2">
        <f t="shared" si="6"/>
        <v>449</v>
      </c>
      <c r="QM4" s="2">
        <f t="shared" si="6"/>
        <v>450</v>
      </c>
      <c r="QN4" s="2">
        <f t="shared" ref="QN4:SQ4" si="7">QM4+1</f>
        <v>451</v>
      </c>
      <c r="QO4" s="2">
        <f t="shared" si="7"/>
        <v>452</v>
      </c>
      <c r="QP4" s="2">
        <f t="shared" si="7"/>
        <v>453</v>
      </c>
      <c r="QQ4" s="2">
        <f t="shared" si="7"/>
        <v>454</v>
      </c>
      <c r="QR4" s="2">
        <f t="shared" si="7"/>
        <v>455</v>
      </c>
      <c r="QS4" s="2">
        <f t="shared" si="7"/>
        <v>456</v>
      </c>
      <c r="QT4" s="2">
        <f t="shared" si="7"/>
        <v>457</v>
      </c>
      <c r="QU4" s="2">
        <f t="shared" si="7"/>
        <v>458</v>
      </c>
      <c r="QV4" s="2">
        <f t="shared" si="7"/>
        <v>459</v>
      </c>
      <c r="QW4" s="2">
        <f t="shared" si="7"/>
        <v>460</v>
      </c>
      <c r="QX4" s="2">
        <f t="shared" si="7"/>
        <v>461</v>
      </c>
      <c r="QY4" s="2">
        <f t="shared" si="7"/>
        <v>462</v>
      </c>
      <c r="QZ4" s="2">
        <f t="shared" si="7"/>
        <v>463</v>
      </c>
      <c r="RA4" s="2">
        <f t="shared" si="7"/>
        <v>464</v>
      </c>
      <c r="RB4" s="2">
        <f t="shared" si="7"/>
        <v>465</v>
      </c>
      <c r="RC4" s="2">
        <f t="shared" si="7"/>
        <v>466</v>
      </c>
      <c r="RD4" s="2">
        <f t="shared" si="7"/>
        <v>467</v>
      </c>
      <c r="RE4" s="2">
        <f t="shared" si="7"/>
        <v>468</v>
      </c>
      <c r="RF4" s="2">
        <f t="shared" si="7"/>
        <v>469</v>
      </c>
      <c r="RG4" s="2">
        <f t="shared" si="7"/>
        <v>470</v>
      </c>
      <c r="RH4" s="2">
        <f t="shared" si="7"/>
        <v>471</v>
      </c>
      <c r="RI4" s="2">
        <f t="shared" si="7"/>
        <v>472</v>
      </c>
      <c r="RJ4" s="2">
        <f t="shared" si="7"/>
        <v>473</v>
      </c>
      <c r="RK4" s="2">
        <f t="shared" si="7"/>
        <v>474</v>
      </c>
      <c r="RL4" s="2">
        <f t="shared" si="7"/>
        <v>475</v>
      </c>
      <c r="RM4" s="2">
        <f t="shared" si="7"/>
        <v>476</v>
      </c>
      <c r="RN4" s="2">
        <f t="shared" si="7"/>
        <v>477</v>
      </c>
      <c r="RO4" s="2">
        <f t="shared" si="7"/>
        <v>478</v>
      </c>
      <c r="RP4" s="2">
        <f t="shared" si="7"/>
        <v>479</v>
      </c>
      <c r="RQ4" s="2">
        <f t="shared" si="7"/>
        <v>480</v>
      </c>
      <c r="RR4" s="2">
        <f t="shared" si="7"/>
        <v>481</v>
      </c>
      <c r="RS4" s="2">
        <f t="shared" si="7"/>
        <v>482</v>
      </c>
      <c r="RT4" s="2">
        <f t="shared" si="7"/>
        <v>483</v>
      </c>
      <c r="RU4" s="2">
        <f t="shared" si="7"/>
        <v>484</v>
      </c>
      <c r="RV4" s="2">
        <f t="shared" si="7"/>
        <v>485</v>
      </c>
      <c r="RW4" s="2">
        <f t="shared" si="7"/>
        <v>486</v>
      </c>
      <c r="RX4" s="2">
        <f t="shared" si="7"/>
        <v>487</v>
      </c>
      <c r="RY4" s="2">
        <f t="shared" si="7"/>
        <v>488</v>
      </c>
      <c r="RZ4" s="2">
        <f t="shared" si="7"/>
        <v>489</v>
      </c>
      <c r="SA4" s="2">
        <f t="shared" si="7"/>
        <v>490</v>
      </c>
      <c r="SB4" s="2">
        <f t="shared" si="7"/>
        <v>491</v>
      </c>
      <c r="SC4" s="2">
        <f t="shared" si="7"/>
        <v>492</v>
      </c>
      <c r="SD4" s="2">
        <f t="shared" si="7"/>
        <v>493</v>
      </c>
      <c r="SE4" s="2">
        <f t="shared" si="7"/>
        <v>494</v>
      </c>
      <c r="SF4" s="2">
        <f t="shared" si="7"/>
        <v>495</v>
      </c>
      <c r="SG4" s="2">
        <f t="shared" si="7"/>
        <v>496</v>
      </c>
      <c r="SH4" s="2">
        <f t="shared" si="7"/>
        <v>497</v>
      </c>
      <c r="SI4" s="2">
        <f t="shared" si="7"/>
        <v>498</v>
      </c>
      <c r="SJ4" s="2">
        <f t="shared" si="7"/>
        <v>499</v>
      </c>
      <c r="SK4" s="2">
        <f t="shared" si="7"/>
        <v>500</v>
      </c>
      <c r="SL4" s="2">
        <f t="shared" si="7"/>
        <v>501</v>
      </c>
      <c r="SM4" s="2">
        <f t="shared" si="7"/>
        <v>502</v>
      </c>
      <c r="SN4" s="2">
        <f t="shared" si="7"/>
        <v>503</v>
      </c>
      <c r="SO4" s="2">
        <f t="shared" si="7"/>
        <v>504</v>
      </c>
      <c r="SP4" s="2">
        <f t="shared" si="7"/>
        <v>505</v>
      </c>
      <c r="SQ4" s="2">
        <f t="shared" si="7"/>
        <v>506</v>
      </c>
    </row>
    <row r="5" spans="2:516" s="2" customFormat="1" x14ac:dyDescent="0.25">
      <c r="B5" s="2" t="s">
        <v>894</v>
      </c>
      <c r="C5" s="2" t="s">
        <v>1080</v>
      </c>
      <c r="D5" s="2" t="s">
        <v>765</v>
      </c>
      <c r="E5" s="2" t="s">
        <v>739</v>
      </c>
      <c r="F5" s="16">
        <f>_xll.BDH(D5,"px_last","-2AY",,"Dates=o","fill=C","sort=R","dir=H","cols=506;rows=1")</f>
        <v>44005</v>
      </c>
      <c r="G5" s="16">
        <v>44004</v>
      </c>
      <c r="H5" s="16">
        <v>44001</v>
      </c>
      <c r="I5" s="16">
        <v>44000</v>
      </c>
      <c r="J5" s="16">
        <v>43999</v>
      </c>
      <c r="K5" s="16">
        <v>43998</v>
      </c>
      <c r="L5" s="16">
        <v>43997</v>
      </c>
      <c r="M5" s="16">
        <v>43994</v>
      </c>
      <c r="N5" s="16">
        <v>43993</v>
      </c>
      <c r="O5" s="16">
        <v>43992</v>
      </c>
      <c r="P5" s="16">
        <v>43991</v>
      </c>
      <c r="Q5" s="16">
        <v>43990</v>
      </c>
      <c r="R5" s="16">
        <v>43987</v>
      </c>
      <c r="S5" s="16">
        <v>43986</v>
      </c>
      <c r="T5" s="16">
        <v>43985</v>
      </c>
      <c r="U5" s="16">
        <v>43984</v>
      </c>
      <c r="V5" s="16">
        <v>43983</v>
      </c>
      <c r="W5" s="16">
        <v>43980</v>
      </c>
      <c r="X5" s="16">
        <v>43979</v>
      </c>
      <c r="Y5" s="16">
        <v>43978</v>
      </c>
      <c r="Z5" s="16">
        <v>43977</v>
      </c>
      <c r="AA5" s="16">
        <v>43973</v>
      </c>
      <c r="AB5" s="16">
        <v>43972</v>
      </c>
      <c r="AC5" s="16">
        <v>43971</v>
      </c>
      <c r="AD5" s="16">
        <v>43970</v>
      </c>
      <c r="AE5" s="16">
        <v>43969</v>
      </c>
      <c r="AF5" s="16">
        <v>43966</v>
      </c>
      <c r="AG5" s="16">
        <v>43965</v>
      </c>
      <c r="AH5" s="16">
        <v>43964</v>
      </c>
      <c r="AI5" s="16">
        <v>43963</v>
      </c>
      <c r="AJ5" s="16">
        <v>43962</v>
      </c>
      <c r="AK5" s="16">
        <v>43958</v>
      </c>
      <c r="AL5" s="16">
        <v>43957</v>
      </c>
      <c r="AM5" s="16">
        <v>43956</v>
      </c>
      <c r="AN5" s="16">
        <v>43955</v>
      </c>
      <c r="AO5" s="16">
        <v>43952</v>
      </c>
      <c r="AP5" s="16">
        <v>43951</v>
      </c>
      <c r="AQ5" s="16">
        <v>43950</v>
      </c>
      <c r="AR5" s="16">
        <v>43949</v>
      </c>
      <c r="AS5" s="16">
        <v>43948</v>
      </c>
      <c r="AT5" s="16">
        <v>43945</v>
      </c>
      <c r="AU5" s="16">
        <v>43944</v>
      </c>
      <c r="AV5" s="16">
        <v>43943</v>
      </c>
      <c r="AW5" s="16">
        <v>43942</v>
      </c>
      <c r="AX5" s="16">
        <v>43941</v>
      </c>
      <c r="AY5" s="16">
        <v>43938</v>
      </c>
      <c r="AZ5" s="16">
        <v>43937</v>
      </c>
      <c r="BA5" s="16">
        <v>43936</v>
      </c>
      <c r="BB5" s="16">
        <v>43935</v>
      </c>
      <c r="BC5" s="16">
        <v>43930</v>
      </c>
      <c r="BD5" s="16">
        <v>43929</v>
      </c>
      <c r="BE5" s="16">
        <v>43928</v>
      </c>
      <c r="BF5" s="16">
        <v>43927</v>
      </c>
      <c r="BG5" s="16">
        <v>43924</v>
      </c>
      <c r="BH5" s="16">
        <v>43923</v>
      </c>
      <c r="BI5" s="16">
        <v>43922</v>
      </c>
      <c r="BJ5" s="16">
        <v>43921</v>
      </c>
      <c r="BK5" s="16">
        <v>43920</v>
      </c>
      <c r="BL5" s="16">
        <v>43917</v>
      </c>
      <c r="BM5" s="16">
        <v>43916</v>
      </c>
      <c r="BN5" s="16">
        <v>43915</v>
      </c>
      <c r="BO5" s="16">
        <v>43914</v>
      </c>
      <c r="BP5" s="16">
        <v>43913</v>
      </c>
      <c r="BQ5" s="16">
        <v>43910</v>
      </c>
      <c r="BR5" s="16">
        <v>43909</v>
      </c>
      <c r="BS5" s="16">
        <v>43908</v>
      </c>
      <c r="BT5" s="16">
        <v>43907</v>
      </c>
      <c r="BU5" s="16">
        <v>43906</v>
      </c>
      <c r="BV5" s="16">
        <v>43903</v>
      </c>
      <c r="BW5" s="16">
        <v>43902</v>
      </c>
      <c r="BX5" s="16">
        <v>43901</v>
      </c>
      <c r="BY5" s="16">
        <v>43900</v>
      </c>
      <c r="BZ5" s="16">
        <v>43899</v>
      </c>
      <c r="CA5" s="16">
        <v>43896</v>
      </c>
      <c r="CB5" s="16">
        <v>43895</v>
      </c>
      <c r="CC5" s="16">
        <v>43894</v>
      </c>
      <c r="CD5" s="16">
        <v>43893</v>
      </c>
      <c r="CE5" s="16">
        <v>43892</v>
      </c>
      <c r="CF5" s="16">
        <v>43889</v>
      </c>
      <c r="CG5" s="16">
        <v>43888</v>
      </c>
      <c r="CH5" s="16">
        <v>43887</v>
      </c>
      <c r="CI5" s="16">
        <v>43886</v>
      </c>
      <c r="CJ5" s="16">
        <v>43885</v>
      </c>
      <c r="CK5" s="16">
        <v>43882</v>
      </c>
      <c r="CL5" s="16">
        <v>43881</v>
      </c>
      <c r="CM5" s="16">
        <v>43880</v>
      </c>
      <c r="CN5" s="16">
        <v>43879</v>
      </c>
      <c r="CO5" s="16">
        <v>43878</v>
      </c>
      <c r="CP5" s="16">
        <v>43875</v>
      </c>
      <c r="CQ5" s="16">
        <v>43874</v>
      </c>
      <c r="CR5" s="16">
        <v>43873</v>
      </c>
      <c r="CS5" s="16">
        <v>43872</v>
      </c>
      <c r="CT5" s="16">
        <v>43871</v>
      </c>
      <c r="CU5" s="16">
        <v>43868</v>
      </c>
      <c r="CV5" s="16">
        <v>43867</v>
      </c>
      <c r="CW5" s="16">
        <v>43866</v>
      </c>
      <c r="CX5" s="16">
        <v>43865</v>
      </c>
      <c r="CY5" s="16">
        <v>43864</v>
      </c>
      <c r="CZ5" s="16">
        <v>43861</v>
      </c>
      <c r="DA5" s="16">
        <v>43860</v>
      </c>
      <c r="DB5" s="16">
        <v>43859</v>
      </c>
      <c r="DC5" s="16">
        <v>43858</v>
      </c>
      <c r="DD5" s="16">
        <v>43857</v>
      </c>
      <c r="DE5" s="16">
        <v>43854</v>
      </c>
      <c r="DF5" s="16">
        <v>43853</v>
      </c>
      <c r="DG5" s="16">
        <v>43852</v>
      </c>
      <c r="DH5" s="16">
        <v>43851</v>
      </c>
      <c r="DI5" s="16">
        <v>43850</v>
      </c>
      <c r="DJ5" s="16">
        <v>43847</v>
      </c>
      <c r="DK5" s="16">
        <v>43846</v>
      </c>
      <c r="DL5" s="16">
        <v>43845</v>
      </c>
      <c r="DM5" s="16">
        <v>43844</v>
      </c>
      <c r="DN5" s="16">
        <v>43843</v>
      </c>
      <c r="DO5" s="16">
        <v>43840</v>
      </c>
      <c r="DP5" s="16">
        <v>43839</v>
      </c>
      <c r="DQ5" s="16">
        <v>43838</v>
      </c>
      <c r="DR5" s="16">
        <v>43837</v>
      </c>
      <c r="DS5" s="16">
        <v>43836</v>
      </c>
      <c r="DT5" s="16">
        <v>43833</v>
      </c>
      <c r="DU5" s="16">
        <v>43832</v>
      </c>
      <c r="DV5" s="16">
        <v>43830</v>
      </c>
      <c r="DW5" s="16">
        <v>43829</v>
      </c>
      <c r="DX5" s="16">
        <v>43826</v>
      </c>
      <c r="DY5" s="16">
        <v>43823</v>
      </c>
      <c r="DZ5" s="16">
        <v>43822</v>
      </c>
      <c r="EA5" s="16">
        <v>43819</v>
      </c>
      <c r="EB5" s="16">
        <v>43818</v>
      </c>
      <c r="EC5" s="16">
        <v>43817</v>
      </c>
      <c r="ED5" s="16">
        <v>43816</v>
      </c>
      <c r="EE5" s="16">
        <v>43815</v>
      </c>
      <c r="EF5" s="16">
        <v>43812</v>
      </c>
      <c r="EG5" s="16">
        <v>43811</v>
      </c>
      <c r="EH5" s="16">
        <v>43810</v>
      </c>
      <c r="EI5" s="16">
        <v>43809</v>
      </c>
      <c r="EJ5" s="16">
        <v>43808</v>
      </c>
      <c r="EK5" s="16">
        <v>43805</v>
      </c>
      <c r="EL5" s="16">
        <v>43804</v>
      </c>
      <c r="EM5" s="16">
        <v>43803</v>
      </c>
      <c r="EN5" s="16">
        <v>43802</v>
      </c>
      <c r="EO5" s="16">
        <v>43801</v>
      </c>
      <c r="EP5" s="16">
        <v>43798</v>
      </c>
      <c r="EQ5" s="16">
        <v>43797</v>
      </c>
      <c r="ER5" s="16">
        <v>43796</v>
      </c>
      <c r="ES5" s="16">
        <v>43795</v>
      </c>
      <c r="ET5" s="16">
        <v>43794</v>
      </c>
      <c r="EU5" s="16">
        <v>43791</v>
      </c>
      <c r="EV5" s="16">
        <v>43790</v>
      </c>
      <c r="EW5" s="16">
        <v>43789</v>
      </c>
      <c r="EX5" s="16">
        <v>43788</v>
      </c>
      <c r="EY5" s="16">
        <v>43787</v>
      </c>
      <c r="EZ5" s="16">
        <v>43784</v>
      </c>
      <c r="FA5" s="16">
        <v>43783</v>
      </c>
      <c r="FB5" s="16">
        <v>43782</v>
      </c>
      <c r="FC5" s="16">
        <v>43781</v>
      </c>
      <c r="FD5" s="16">
        <v>43780</v>
      </c>
      <c r="FE5" s="16">
        <v>43777</v>
      </c>
      <c r="FF5" s="16">
        <v>43776</v>
      </c>
      <c r="FG5" s="16">
        <v>43775</v>
      </c>
      <c r="FH5" s="16">
        <v>43774</v>
      </c>
      <c r="FI5" s="16">
        <v>43773</v>
      </c>
      <c r="FJ5" s="16">
        <v>43770</v>
      </c>
      <c r="FK5" s="16">
        <v>43769</v>
      </c>
      <c r="FL5" s="16">
        <v>43768</v>
      </c>
      <c r="FM5" s="16">
        <v>43767</v>
      </c>
      <c r="FN5" s="16">
        <v>43766</v>
      </c>
      <c r="FO5" s="16">
        <v>43763</v>
      </c>
      <c r="FP5" s="16">
        <v>43762</v>
      </c>
      <c r="FQ5" s="16">
        <v>43761</v>
      </c>
      <c r="FR5" s="16">
        <v>43760</v>
      </c>
      <c r="FS5" s="16">
        <v>43759</v>
      </c>
      <c r="FT5" s="16">
        <v>43756</v>
      </c>
      <c r="FU5" s="16">
        <v>43755</v>
      </c>
      <c r="FV5" s="16">
        <v>43754</v>
      </c>
      <c r="FW5" s="16">
        <v>43753</v>
      </c>
      <c r="FX5" s="16">
        <v>43752</v>
      </c>
      <c r="FY5" s="16">
        <v>43749</v>
      </c>
      <c r="FZ5" s="16">
        <v>43748</v>
      </c>
      <c r="GA5" s="16">
        <v>43747</v>
      </c>
      <c r="GB5" s="16">
        <v>43746</v>
      </c>
      <c r="GC5" s="16">
        <v>43745</v>
      </c>
      <c r="GD5" s="16">
        <v>43742</v>
      </c>
      <c r="GE5" s="16">
        <v>43741</v>
      </c>
      <c r="GF5" s="16">
        <v>43740</v>
      </c>
      <c r="GG5" s="16">
        <v>43739</v>
      </c>
      <c r="GH5" s="16">
        <v>43738</v>
      </c>
      <c r="GI5" s="16">
        <v>43735</v>
      </c>
      <c r="GJ5" s="16">
        <v>43734</v>
      </c>
      <c r="GK5" s="16">
        <v>43733</v>
      </c>
      <c r="GL5" s="16">
        <v>43732</v>
      </c>
      <c r="GM5" s="16">
        <v>43731</v>
      </c>
      <c r="GN5" s="16">
        <v>43728</v>
      </c>
      <c r="GO5" s="16">
        <v>43727</v>
      </c>
      <c r="GP5" s="16">
        <v>43726</v>
      </c>
      <c r="GQ5" s="16">
        <v>43725</v>
      </c>
      <c r="GR5" s="16">
        <v>43724</v>
      </c>
      <c r="GS5" s="16">
        <v>43721</v>
      </c>
      <c r="GT5" s="16">
        <v>43720</v>
      </c>
      <c r="GU5" s="16">
        <v>43719</v>
      </c>
      <c r="GV5" s="16">
        <v>43718</v>
      </c>
      <c r="GW5" s="16">
        <v>43717</v>
      </c>
      <c r="GX5" s="16">
        <v>43714</v>
      </c>
      <c r="GY5" s="16">
        <v>43713</v>
      </c>
      <c r="GZ5" s="16">
        <v>43712</v>
      </c>
      <c r="HA5" s="16">
        <v>43711</v>
      </c>
      <c r="HB5" s="16">
        <v>43710</v>
      </c>
      <c r="HC5" s="16">
        <v>43707</v>
      </c>
      <c r="HD5" s="16">
        <v>43706</v>
      </c>
      <c r="HE5" s="16">
        <v>43705</v>
      </c>
      <c r="HF5" s="16">
        <v>43704</v>
      </c>
      <c r="HG5" s="16">
        <v>43700</v>
      </c>
      <c r="HH5" s="16">
        <v>43699</v>
      </c>
      <c r="HI5" s="16">
        <v>43698</v>
      </c>
      <c r="HJ5" s="16">
        <v>43697</v>
      </c>
      <c r="HK5" s="16">
        <v>43696</v>
      </c>
      <c r="HL5" s="16">
        <v>43693</v>
      </c>
      <c r="HM5" s="16">
        <v>43692</v>
      </c>
      <c r="HN5" s="16">
        <v>43691</v>
      </c>
      <c r="HO5" s="16">
        <v>43690</v>
      </c>
      <c r="HP5" s="16">
        <v>43689</v>
      </c>
      <c r="HQ5" s="16">
        <v>43686</v>
      </c>
      <c r="HR5" s="16">
        <v>43685</v>
      </c>
      <c r="HS5" s="16">
        <v>43684</v>
      </c>
      <c r="HT5" s="16">
        <v>43683</v>
      </c>
      <c r="HU5" s="16">
        <v>43682</v>
      </c>
      <c r="HV5" s="16">
        <v>43679</v>
      </c>
      <c r="HW5" s="16">
        <v>43678</v>
      </c>
      <c r="HX5" s="16">
        <v>43677</v>
      </c>
      <c r="HY5" s="16">
        <v>43676</v>
      </c>
      <c r="HZ5" s="16">
        <v>43675</v>
      </c>
      <c r="IA5" s="16">
        <v>43672</v>
      </c>
      <c r="IB5" s="16">
        <v>43671</v>
      </c>
      <c r="IC5" s="16">
        <v>43670</v>
      </c>
      <c r="ID5" s="16">
        <v>43669</v>
      </c>
      <c r="IE5" s="16">
        <v>43668</v>
      </c>
      <c r="IF5" s="16">
        <v>43665</v>
      </c>
      <c r="IG5" s="16">
        <v>43664</v>
      </c>
      <c r="IH5" s="16">
        <v>43663</v>
      </c>
      <c r="II5" s="16">
        <v>43662</v>
      </c>
      <c r="IJ5" s="16">
        <v>43661</v>
      </c>
      <c r="IK5" s="16">
        <v>43658</v>
      </c>
      <c r="IL5" s="16">
        <v>43657</v>
      </c>
      <c r="IM5" s="16">
        <v>43656</v>
      </c>
      <c r="IN5" s="16">
        <v>43655</v>
      </c>
      <c r="IO5" s="16">
        <v>43654</v>
      </c>
      <c r="IP5" s="16">
        <v>43651</v>
      </c>
      <c r="IQ5" s="16">
        <v>43650</v>
      </c>
      <c r="IR5" s="16">
        <v>43649</v>
      </c>
      <c r="IS5" s="16">
        <v>43648</v>
      </c>
      <c r="IT5" s="16">
        <v>43647</v>
      </c>
      <c r="IU5" s="16">
        <v>43644</v>
      </c>
      <c r="IV5" s="16">
        <v>43643</v>
      </c>
      <c r="IW5" s="16">
        <v>43642</v>
      </c>
      <c r="IX5" s="16">
        <v>43641</v>
      </c>
      <c r="IY5" s="16">
        <v>43640</v>
      </c>
      <c r="IZ5" s="16">
        <v>43637</v>
      </c>
      <c r="JA5" s="16">
        <v>43636</v>
      </c>
      <c r="JB5" s="16">
        <v>43635</v>
      </c>
      <c r="JC5" s="16">
        <v>43634</v>
      </c>
      <c r="JD5" s="16">
        <v>43633</v>
      </c>
      <c r="JE5" s="16">
        <v>43630</v>
      </c>
      <c r="JF5" s="16">
        <v>43629</v>
      </c>
      <c r="JG5" s="16">
        <v>43628</v>
      </c>
      <c r="JH5" s="16">
        <v>43627</v>
      </c>
      <c r="JI5" s="16">
        <v>43626</v>
      </c>
      <c r="JJ5" s="16">
        <v>43623</v>
      </c>
      <c r="JK5" s="16">
        <v>43622</v>
      </c>
      <c r="JL5" s="16">
        <v>43621</v>
      </c>
      <c r="JM5" s="16">
        <v>43620</v>
      </c>
      <c r="JN5" s="16">
        <v>43619</v>
      </c>
      <c r="JO5" s="16">
        <v>43616</v>
      </c>
      <c r="JP5" s="16">
        <v>43615</v>
      </c>
      <c r="JQ5" s="16">
        <v>43614</v>
      </c>
      <c r="JR5" s="16">
        <v>43613</v>
      </c>
      <c r="JS5" s="16">
        <v>43609</v>
      </c>
      <c r="JT5" s="16">
        <v>43608</v>
      </c>
      <c r="JU5" s="16">
        <v>43607</v>
      </c>
      <c r="JV5" s="16">
        <v>43606</v>
      </c>
      <c r="JW5" s="16">
        <v>43605</v>
      </c>
      <c r="JX5" s="16">
        <v>43602</v>
      </c>
      <c r="JY5" s="16">
        <v>43601</v>
      </c>
      <c r="JZ5" s="16">
        <v>43600</v>
      </c>
      <c r="KA5" s="16">
        <v>43599</v>
      </c>
      <c r="KB5" s="16">
        <v>43598</v>
      </c>
      <c r="KC5" s="16">
        <v>43595</v>
      </c>
      <c r="KD5" s="16">
        <v>43594</v>
      </c>
      <c r="KE5" s="16">
        <v>43593</v>
      </c>
      <c r="KF5" s="16">
        <v>43592</v>
      </c>
      <c r="KG5" s="16">
        <v>43588</v>
      </c>
      <c r="KH5" s="16">
        <v>43587</v>
      </c>
      <c r="KI5" s="16">
        <v>43586</v>
      </c>
      <c r="KJ5" s="16">
        <v>43585</v>
      </c>
      <c r="KK5" s="16">
        <v>43584</v>
      </c>
      <c r="KL5" s="16">
        <v>43581</v>
      </c>
      <c r="KM5" s="16">
        <v>43580</v>
      </c>
      <c r="KN5" s="16">
        <v>43579</v>
      </c>
      <c r="KO5" s="16">
        <v>43578</v>
      </c>
      <c r="KP5" s="16">
        <v>43573</v>
      </c>
      <c r="KQ5" s="16">
        <v>43572</v>
      </c>
      <c r="KR5" s="16">
        <v>43571</v>
      </c>
      <c r="KS5" s="16">
        <v>43570</v>
      </c>
      <c r="KT5" s="16">
        <v>43567</v>
      </c>
      <c r="KU5" s="16">
        <v>43566</v>
      </c>
      <c r="KV5" s="16">
        <v>43565</v>
      </c>
      <c r="KW5" s="16">
        <v>43564</v>
      </c>
      <c r="KX5" s="16">
        <v>43563</v>
      </c>
      <c r="KY5" s="16">
        <v>43560</v>
      </c>
      <c r="KZ5" s="16">
        <v>43559</v>
      </c>
      <c r="LA5" s="16">
        <v>43558</v>
      </c>
      <c r="LB5" s="16">
        <v>43557</v>
      </c>
      <c r="LC5" s="16">
        <v>43556</v>
      </c>
      <c r="LD5" s="16">
        <v>43553</v>
      </c>
      <c r="LE5" s="16">
        <v>43552</v>
      </c>
      <c r="LF5" s="16">
        <v>43551</v>
      </c>
      <c r="LG5" s="16">
        <v>43550</v>
      </c>
      <c r="LH5" s="16">
        <v>43549</v>
      </c>
      <c r="LI5" s="16">
        <v>43546</v>
      </c>
      <c r="LJ5" s="16">
        <v>43545</v>
      </c>
      <c r="LK5" s="16">
        <v>43544</v>
      </c>
      <c r="LL5" s="16">
        <v>43543</v>
      </c>
      <c r="LM5" s="16">
        <v>43542</v>
      </c>
      <c r="LN5" s="16">
        <v>43539</v>
      </c>
      <c r="LO5" s="16">
        <v>43538</v>
      </c>
      <c r="LP5" s="16">
        <v>43537</v>
      </c>
      <c r="LQ5" s="16">
        <v>43536</v>
      </c>
      <c r="LR5" s="16">
        <v>43535</v>
      </c>
      <c r="LS5" s="16">
        <v>43532</v>
      </c>
      <c r="LT5" s="16">
        <v>43531</v>
      </c>
      <c r="LU5" s="16">
        <v>43530</v>
      </c>
      <c r="LV5" s="16">
        <v>43529</v>
      </c>
      <c r="LW5" s="16">
        <v>43528</v>
      </c>
      <c r="LX5" s="16">
        <v>43525</v>
      </c>
      <c r="LY5" s="16">
        <v>43524</v>
      </c>
      <c r="LZ5" s="16">
        <v>43523</v>
      </c>
      <c r="MA5" s="16">
        <v>43522</v>
      </c>
      <c r="MB5" s="16">
        <v>43521</v>
      </c>
      <c r="MC5" s="16">
        <v>43518</v>
      </c>
      <c r="MD5" s="16">
        <v>43517</v>
      </c>
      <c r="ME5" s="16">
        <v>43516</v>
      </c>
      <c r="MF5" s="16">
        <v>43515</v>
      </c>
      <c r="MG5" s="16">
        <v>43514</v>
      </c>
      <c r="MH5" s="16">
        <v>43511</v>
      </c>
      <c r="MI5" s="16">
        <v>43510</v>
      </c>
      <c r="MJ5" s="16">
        <v>43509</v>
      </c>
      <c r="MK5" s="16">
        <v>43508</v>
      </c>
      <c r="ML5" s="16">
        <v>43507</v>
      </c>
      <c r="MM5" s="16">
        <v>43504</v>
      </c>
      <c r="MN5" s="16">
        <v>43503</v>
      </c>
      <c r="MO5" s="16">
        <v>43502</v>
      </c>
      <c r="MP5" s="16">
        <v>43501</v>
      </c>
      <c r="MQ5" s="16">
        <v>43500</v>
      </c>
      <c r="MR5" s="16">
        <v>43497</v>
      </c>
      <c r="MS5" s="16">
        <v>43496</v>
      </c>
      <c r="MT5" s="16">
        <v>43495</v>
      </c>
      <c r="MU5" s="16">
        <v>43494</v>
      </c>
      <c r="MV5" s="16">
        <v>43493</v>
      </c>
      <c r="MW5" s="16">
        <v>43490</v>
      </c>
      <c r="MX5" s="16">
        <v>43489</v>
      </c>
      <c r="MY5" s="16">
        <v>43488</v>
      </c>
      <c r="MZ5" s="16">
        <v>43487</v>
      </c>
      <c r="NA5" s="16">
        <v>43486</v>
      </c>
      <c r="NB5" s="16">
        <v>43483</v>
      </c>
      <c r="NC5" s="16">
        <v>43482</v>
      </c>
      <c r="ND5" s="16">
        <v>43481</v>
      </c>
      <c r="NE5" s="16">
        <v>43480</v>
      </c>
      <c r="NF5" s="16">
        <v>43479</v>
      </c>
      <c r="NG5" s="16">
        <v>43476</v>
      </c>
      <c r="NH5" s="16">
        <v>43475</v>
      </c>
      <c r="NI5" s="16">
        <v>43474</v>
      </c>
      <c r="NJ5" s="16">
        <v>43473</v>
      </c>
      <c r="NK5" s="16">
        <v>43472</v>
      </c>
      <c r="NL5" s="16">
        <v>43469</v>
      </c>
      <c r="NM5" s="16">
        <v>43468</v>
      </c>
      <c r="NN5" s="16">
        <v>43467</v>
      </c>
      <c r="NO5" s="16">
        <v>43465</v>
      </c>
      <c r="NP5" s="16">
        <v>43462</v>
      </c>
      <c r="NQ5" s="16">
        <v>43461</v>
      </c>
      <c r="NR5" s="16">
        <v>43458</v>
      </c>
      <c r="NS5" s="16">
        <v>43455</v>
      </c>
      <c r="NT5" s="16">
        <v>43454</v>
      </c>
      <c r="NU5" s="16">
        <v>43453</v>
      </c>
      <c r="NV5" s="16">
        <v>43452</v>
      </c>
      <c r="NW5" s="16">
        <v>43451</v>
      </c>
      <c r="NX5" s="16">
        <v>43448</v>
      </c>
      <c r="NY5" s="16">
        <v>43447</v>
      </c>
      <c r="NZ5" s="16">
        <v>43446</v>
      </c>
      <c r="OA5" s="16">
        <v>43445</v>
      </c>
      <c r="OB5" s="16">
        <v>43444</v>
      </c>
      <c r="OC5" s="16">
        <v>43441</v>
      </c>
      <c r="OD5" s="16">
        <v>43440</v>
      </c>
      <c r="OE5" s="16">
        <v>43439</v>
      </c>
      <c r="OF5" s="16">
        <v>43438</v>
      </c>
      <c r="OG5" s="16">
        <v>43437</v>
      </c>
      <c r="OH5" s="16">
        <v>43434</v>
      </c>
      <c r="OI5" s="16">
        <v>43433</v>
      </c>
      <c r="OJ5" s="16">
        <v>43432</v>
      </c>
      <c r="OK5" s="16">
        <v>43431</v>
      </c>
      <c r="OL5" s="16">
        <v>43430</v>
      </c>
      <c r="OM5" s="16">
        <v>43427</v>
      </c>
      <c r="ON5" s="16">
        <v>43426</v>
      </c>
      <c r="OO5" s="16">
        <v>43425</v>
      </c>
      <c r="OP5" s="16">
        <v>43424</v>
      </c>
      <c r="OQ5" s="16">
        <v>43423</v>
      </c>
      <c r="OR5" s="16">
        <v>43420</v>
      </c>
      <c r="OS5" s="16">
        <v>43419</v>
      </c>
      <c r="OT5" s="16">
        <v>43418</v>
      </c>
      <c r="OU5" s="16">
        <v>43417</v>
      </c>
      <c r="OV5" s="16">
        <v>43416</v>
      </c>
      <c r="OW5" s="16">
        <v>43413</v>
      </c>
      <c r="OX5" s="16">
        <v>43412</v>
      </c>
      <c r="OY5" s="16">
        <v>43411</v>
      </c>
      <c r="OZ5" s="16">
        <v>43410</v>
      </c>
      <c r="PA5" s="16">
        <v>43409</v>
      </c>
      <c r="PB5" s="16">
        <v>43406</v>
      </c>
      <c r="PC5" s="16">
        <v>43405</v>
      </c>
      <c r="PD5" s="16">
        <v>43404</v>
      </c>
      <c r="PE5" s="16">
        <v>43403</v>
      </c>
      <c r="PF5" s="16">
        <v>43402</v>
      </c>
      <c r="PG5" s="16">
        <v>43399</v>
      </c>
      <c r="PH5" s="16">
        <v>43398</v>
      </c>
      <c r="PI5" s="16">
        <v>43397</v>
      </c>
      <c r="PJ5" s="16">
        <v>43396</v>
      </c>
      <c r="PK5" s="16">
        <v>43395</v>
      </c>
      <c r="PL5" s="16">
        <v>43392</v>
      </c>
      <c r="PM5" s="16">
        <v>43391</v>
      </c>
      <c r="PN5" s="16">
        <v>43390</v>
      </c>
      <c r="PO5" s="16">
        <v>43389</v>
      </c>
      <c r="PP5" s="16">
        <v>43388</v>
      </c>
      <c r="PQ5" s="16">
        <v>43385</v>
      </c>
      <c r="PR5" s="16">
        <v>43384</v>
      </c>
      <c r="PS5" s="16">
        <v>43383</v>
      </c>
      <c r="PT5" s="16">
        <v>43382</v>
      </c>
      <c r="PU5" s="16">
        <v>43381</v>
      </c>
      <c r="PV5" s="16">
        <v>43378</v>
      </c>
      <c r="PW5" s="16">
        <v>43377</v>
      </c>
      <c r="PX5" s="16">
        <v>43376</v>
      </c>
      <c r="PY5" s="16">
        <v>43375</v>
      </c>
      <c r="PZ5" s="16">
        <v>43374</v>
      </c>
      <c r="QA5" s="16">
        <v>43371</v>
      </c>
      <c r="QB5" s="16">
        <v>43370</v>
      </c>
      <c r="QC5" s="16">
        <v>43369</v>
      </c>
      <c r="QD5" s="16">
        <v>43368</v>
      </c>
      <c r="QE5" s="16">
        <v>43367</v>
      </c>
      <c r="QF5" s="16">
        <v>43364</v>
      </c>
      <c r="QG5" s="16">
        <v>43363</v>
      </c>
      <c r="QH5" s="16">
        <v>43362</v>
      </c>
      <c r="QI5" s="16">
        <v>43361</v>
      </c>
      <c r="QJ5" s="16">
        <v>43360</v>
      </c>
      <c r="QK5" s="16">
        <v>43357</v>
      </c>
      <c r="QL5" s="16">
        <v>43356</v>
      </c>
      <c r="QM5" s="16">
        <v>43355</v>
      </c>
      <c r="QN5" s="16">
        <v>43354</v>
      </c>
      <c r="QO5" s="16">
        <v>43353</v>
      </c>
      <c r="QP5" s="16">
        <v>43350</v>
      </c>
      <c r="QQ5" s="16">
        <v>43349</v>
      </c>
      <c r="QR5" s="16">
        <v>43348</v>
      </c>
      <c r="QS5" s="16">
        <v>43347</v>
      </c>
      <c r="QT5" s="16">
        <v>43346</v>
      </c>
      <c r="QU5" s="16">
        <v>43343</v>
      </c>
      <c r="QV5" s="16">
        <v>43342</v>
      </c>
      <c r="QW5" s="16">
        <v>43341</v>
      </c>
      <c r="QX5" s="16">
        <v>43340</v>
      </c>
      <c r="QY5" s="16">
        <v>43336</v>
      </c>
      <c r="QZ5" s="16">
        <v>43335</v>
      </c>
      <c r="RA5" s="16">
        <v>43334</v>
      </c>
      <c r="RB5" s="16">
        <v>43333</v>
      </c>
      <c r="RC5" s="16">
        <v>43332</v>
      </c>
      <c r="RD5" s="16">
        <v>43329</v>
      </c>
      <c r="RE5" s="16">
        <v>43328</v>
      </c>
      <c r="RF5" s="16">
        <v>43327</v>
      </c>
      <c r="RG5" s="16">
        <v>43326</v>
      </c>
      <c r="RH5" s="16">
        <v>43325</v>
      </c>
      <c r="RI5" s="16">
        <v>43322</v>
      </c>
      <c r="RJ5" s="16">
        <v>43321</v>
      </c>
      <c r="RK5" s="16">
        <v>43320</v>
      </c>
      <c r="RL5" s="16">
        <v>43319</v>
      </c>
      <c r="RM5" s="16">
        <v>43318</v>
      </c>
      <c r="RN5" s="16">
        <v>43315</v>
      </c>
      <c r="RO5" s="16">
        <v>43314</v>
      </c>
      <c r="RP5" s="16">
        <v>43313</v>
      </c>
      <c r="RQ5" s="16">
        <v>43312</v>
      </c>
      <c r="RR5" s="16">
        <v>43311</v>
      </c>
      <c r="RS5" s="16">
        <v>43308</v>
      </c>
      <c r="RT5" s="16">
        <v>43307</v>
      </c>
      <c r="RU5" s="16">
        <v>43306</v>
      </c>
      <c r="RV5" s="16">
        <v>43305</v>
      </c>
      <c r="RW5" s="16">
        <v>43304</v>
      </c>
      <c r="RX5" s="16">
        <v>43301</v>
      </c>
      <c r="RY5" s="16">
        <v>43300</v>
      </c>
      <c r="RZ5" s="16">
        <v>43299</v>
      </c>
      <c r="SA5" s="16">
        <v>43298</v>
      </c>
      <c r="SB5" s="16">
        <v>43297</v>
      </c>
      <c r="SC5" s="16">
        <v>43294</v>
      </c>
      <c r="SD5" s="16">
        <v>43293</v>
      </c>
      <c r="SE5" s="16">
        <v>43292</v>
      </c>
      <c r="SF5" s="16">
        <v>43291</v>
      </c>
      <c r="SG5" s="16">
        <v>43290</v>
      </c>
      <c r="SH5" s="16">
        <v>43287</v>
      </c>
      <c r="SI5" s="16">
        <v>43286</v>
      </c>
      <c r="SJ5" s="16">
        <v>43285</v>
      </c>
      <c r="SK5" s="16">
        <v>43284</v>
      </c>
      <c r="SL5" s="16">
        <v>43283</v>
      </c>
      <c r="SM5" s="16">
        <v>43280</v>
      </c>
      <c r="SN5" s="16">
        <v>43279</v>
      </c>
      <c r="SO5" s="16">
        <v>43278</v>
      </c>
      <c r="SP5" s="16">
        <v>43277</v>
      </c>
      <c r="SQ5" s="16">
        <v>43276</v>
      </c>
    </row>
    <row r="6" spans="2:516" s="2" customFormat="1" x14ac:dyDescent="0.25">
      <c r="B6" s="15" t="s">
        <v>515</v>
      </c>
      <c r="C6" s="2">
        <f ca="1">MATCH(B6,tkrBbg!G:G,0)</f>
        <v>5</v>
      </c>
      <c r="D6" s="2" t="str" cm="1">
        <f t="array" aca="1" ref="D6" ca="1">INDEX(tkrBbg!E:E,C6)</f>
        <v>QJ937566 Corp</v>
      </c>
      <c r="E6" s="18" cm="1">
        <f t="array" aca="1" ref="E6" ca="1">_xll.BDP(D6,E$5)*1</f>
        <v>45446</v>
      </c>
      <c r="F6" s="19">
        <f ca="1">_xll.BDH(D6,$B$3,"-2AY",,"Dates=H","Fill=C","Sort=R","Dir=H","cols=511;rows=1")</f>
        <v>346.964</v>
      </c>
      <c r="G6" s="19">
        <v>353.14299999999997</v>
      </c>
      <c r="H6" s="19">
        <v>358.25799999999998</v>
      </c>
      <c r="I6" s="19">
        <v>361.20100000000002</v>
      </c>
      <c r="J6" s="19">
        <v>360.56099999999998</v>
      </c>
      <c r="K6" s="19">
        <v>359.904</v>
      </c>
      <c r="L6" s="19">
        <v>356.95699999999999</v>
      </c>
      <c r="M6" s="19">
        <v>353.31299999999999</v>
      </c>
      <c r="N6" s="19">
        <v>355.55</v>
      </c>
      <c r="O6" s="19">
        <v>349.82</v>
      </c>
      <c r="P6" s="19">
        <v>349.74900000000002</v>
      </c>
      <c r="Q6" s="19">
        <v>339.887</v>
      </c>
      <c r="R6" s="19">
        <v>334.52100000000002</v>
      </c>
      <c r="S6" s="19">
        <v>354.56599999999997</v>
      </c>
      <c r="T6" s="19">
        <v>347.67899999999997</v>
      </c>
      <c r="U6" s="19">
        <v>341.99400000000003</v>
      </c>
      <c r="V6" s="19">
        <v>317.12299999999999</v>
      </c>
      <c r="W6" s="19">
        <v>304.85500000000002</v>
      </c>
      <c r="X6" s="19">
        <v>301.19900000000001</v>
      </c>
      <c r="Y6" s="19">
        <v>317.59500000000003</v>
      </c>
      <c r="Z6" s="19">
        <v>357.22899999999998</v>
      </c>
      <c r="AA6" s="19">
        <v>372.38799999999998</v>
      </c>
      <c r="AB6" s="19">
        <v>398.32600000000002</v>
      </c>
      <c r="AC6" s="19">
        <v>400.56799999999998</v>
      </c>
      <c r="AD6" s="19">
        <v>402.548</v>
      </c>
      <c r="AE6" s="19">
        <v>398.15800000000002</v>
      </c>
      <c r="AF6" s="19">
        <v>399.56200000000001</v>
      </c>
      <c r="AG6" s="19">
        <v>422.2</v>
      </c>
      <c r="AH6" s="19">
        <v>437.97699999999998</v>
      </c>
      <c r="AI6" s="19">
        <v>443.91699999999997</v>
      </c>
      <c r="AJ6" s="19">
        <v>450.23700000000002</v>
      </c>
      <c r="AK6" s="19">
        <v>459.262</v>
      </c>
      <c r="AL6" s="19">
        <v>467.44200000000001</v>
      </c>
      <c r="AM6" s="19">
        <v>475.03199999999998</v>
      </c>
      <c r="AN6" s="19">
        <v>478.541</v>
      </c>
      <c r="AO6" s="19">
        <v>480.00599999999997</v>
      </c>
      <c r="AP6" s="19">
        <v>470.58199999999999</v>
      </c>
      <c r="AQ6" s="19">
        <v>465.09899999999999</v>
      </c>
      <c r="AR6" s="19">
        <v>459.40600000000001</v>
      </c>
      <c r="AS6" s="19">
        <v>471.27</v>
      </c>
      <c r="AT6" s="19">
        <v>459.99799999999999</v>
      </c>
      <c r="AU6" s="19">
        <v>456.3</v>
      </c>
      <c r="AV6" s="19">
        <v>454.17700000000002</v>
      </c>
      <c r="AW6" s="19">
        <v>450.25099999999998</v>
      </c>
      <c r="AX6" s="19">
        <v>419.048</v>
      </c>
      <c r="AY6" s="19">
        <v>414.65300000000002</v>
      </c>
      <c r="AZ6" s="19">
        <v>414.10199999999998</v>
      </c>
      <c r="BA6" s="19">
        <v>415.06799999999998</v>
      </c>
      <c r="BB6" s="19">
        <v>434.30500000000001</v>
      </c>
      <c r="BC6" s="19">
        <v>439.10199999999998</v>
      </c>
      <c r="BD6" s="19">
        <v>454.64</v>
      </c>
      <c r="BE6" s="19">
        <v>460.72800000000001</v>
      </c>
      <c r="BF6" s="19">
        <v>460.65800000000002</v>
      </c>
      <c r="BG6" s="19">
        <v>463.93099999999998</v>
      </c>
      <c r="BH6" s="19">
        <v>463.91300000000001</v>
      </c>
      <c r="BI6" s="19">
        <v>461.911</v>
      </c>
      <c r="BJ6" s="19">
        <v>473.99799999999999</v>
      </c>
      <c r="BK6" s="19">
        <v>516.14499999999998</v>
      </c>
      <c r="BL6" s="19">
        <v>535.28300000000002</v>
      </c>
      <c r="BM6" s="19">
        <v>550.76400000000001</v>
      </c>
      <c r="BN6" s="19">
        <v>564.79899999999998</v>
      </c>
      <c r="BO6" s="19">
        <v>566.51</v>
      </c>
      <c r="BP6" s="19">
        <v>563.99800000000005</v>
      </c>
      <c r="BQ6" s="19">
        <v>562.976</v>
      </c>
      <c r="BR6" s="19">
        <v>561.48400000000004</v>
      </c>
      <c r="BS6" s="19">
        <v>564.45100000000002</v>
      </c>
      <c r="BT6" s="19">
        <v>559.20500000000004</v>
      </c>
      <c r="BU6" s="19">
        <v>556.02200000000005</v>
      </c>
      <c r="BV6" s="19">
        <v>546.73699999999997</v>
      </c>
      <c r="BW6" s="19">
        <v>575.87599999999998</v>
      </c>
      <c r="BX6" s="19">
        <v>568.44500000000005</v>
      </c>
      <c r="BY6" s="19">
        <v>546.97699999999998</v>
      </c>
      <c r="BZ6" s="19">
        <v>543.71299999999997</v>
      </c>
      <c r="CA6" s="19">
        <v>537.83900000000006</v>
      </c>
      <c r="CB6" s="19">
        <v>471.86200000000002</v>
      </c>
      <c r="CC6" s="19">
        <v>413.74099999999999</v>
      </c>
      <c r="CD6" s="19">
        <v>359.452</v>
      </c>
      <c r="CE6" s="19">
        <v>351.5</v>
      </c>
      <c r="CF6" s="19">
        <v>308.99099999999999</v>
      </c>
      <c r="CG6" s="19">
        <v>298.52499999999998</v>
      </c>
      <c r="CH6" s="19">
        <v>305.77300000000002</v>
      </c>
      <c r="CI6" s="19">
        <v>254.03399999999999</v>
      </c>
      <c r="CJ6" s="19">
        <v>235.458</v>
      </c>
      <c r="CK6" s="19">
        <v>229.512</v>
      </c>
      <c r="CL6" s="19">
        <v>233.44200000000001</v>
      </c>
      <c r="CM6" s="19">
        <v>239.768</v>
      </c>
      <c r="CN6" s="19">
        <v>235.06800000000001</v>
      </c>
      <c r="CO6" s="19">
        <v>216.30799999999999</v>
      </c>
      <c r="CP6" s="19">
        <v>202.29400000000001</v>
      </c>
      <c r="CQ6" s="19">
        <v>192.98699999999999</v>
      </c>
      <c r="CR6" s="19">
        <v>184.34299999999999</v>
      </c>
      <c r="CS6" s="19">
        <v>175.57599999999999</v>
      </c>
      <c r="CT6" s="19">
        <v>175.55500000000001</v>
      </c>
      <c r="CU6" s="19">
        <v>176.035</v>
      </c>
      <c r="CV6" s="19">
        <v>177.131</v>
      </c>
      <c r="CW6" s="19">
        <v>176.852</v>
      </c>
      <c r="CX6" s="19">
        <v>177.727</v>
      </c>
      <c r="CY6" s="19">
        <v>177.976</v>
      </c>
      <c r="CZ6" s="19">
        <v>177.22300000000001</v>
      </c>
      <c r="DA6" s="19">
        <v>179.40100000000001</v>
      </c>
      <c r="DB6" s="19">
        <v>181.40899999999999</v>
      </c>
      <c r="DC6" s="19">
        <v>178.10300000000001</v>
      </c>
      <c r="DD6" s="19">
        <v>174.79</v>
      </c>
      <c r="DE6" s="19">
        <v>175.512</v>
      </c>
      <c r="DF6" s="19">
        <v>180.98</v>
      </c>
      <c r="DG6" s="19">
        <v>185.72900000000001</v>
      </c>
      <c r="DH6" s="19">
        <v>184.38800000000001</v>
      </c>
      <c r="DI6" s="19">
        <v>177.92099999999999</v>
      </c>
      <c r="DJ6" s="19">
        <v>170.75700000000001</v>
      </c>
      <c r="DK6" s="19">
        <v>169.185</v>
      </c>
      <c r="DL6" s="19">
        <v>172.00299999999999</v>
      </c>
      <c r="DM6" s="19">
        <v>160.60499999999999</v>
      </c>
      <c r="DN6" s="19">
        <v>158.94399999999999</v>
      </c>
      <c r="DO6" s="19">
        <v>154.97900000000001</v>
      </c>
      <c r="DP6" s="19">
        <v>155.279</v>
      </c>
      <c r="DQ6" s="19">
        <v>153.81899999999999</v>
      </c>
      <c r="DR6" s="19">
        <v>158.93799999999999</v>
      </c>
      <c r="DS6" s="19">
        <v>165.001</v>
      </c>
      <c r="DT6" s="19">
        <v>166.381</v>
      </c>
      <c r="DU6" s="19">
        <v>165.202</v>
      </c>
      <c r="DV6" s="19">
        <v>167.40700000000001</v>
      </c>
      <c r="DW6" s="19">
        <v>169.447</v>
      </c>
      <c r="DX6" s="19">
        <v>168.38200000000001</v>
      </c>
      <c r="DY6" s="19">
        <v>173.00899999999999</v>
      </c>
      <c r="DZ6" s="19">
        <v>174.95599999999999</v>
      </c>
      <c r="EA6" s="19">
        <v>174.48</v>
      </c>
      <c r="EB6" s="19">
        <v>172.56399999999999</v>
      </c>
      <c r="EC6" s="19">
        <v>169.761</v>
      </c>
      <c r="ED6" s="19">
        <v>165.863</v>
      </c>
      <c r="EE6" s="19">
        <v>165.315</v>
      </c>
      <c r="EF6" s="19">
        <v>170.83600000000001</v>
      </c>
      <c r="EG6" s="19">
        <v>169.256</v>
      </c>
      <c r="EH6" s="19">
        <v>171.035</v>
      </c>
      <c r="EI6" s="19">
        <v>173.56800000000001</v>
      </c>
      <c r="EJ6" s="19">
        <v>173.94300000000001</v>
      </c>
      <c r="EK6" s="19">
        <v>175.75700000000001</v>
      </c>
      <c r="EL6" s="19">
        <v>178.38399999999999</v>
      </c>
      <c r="EM6" s="19">
        <v>179.65600000000001</v>
      </c>
      <c r="EN6" s="19">
        <v>180.41300000000001</v>
      </c>
      <c r="EO6" s="19">
        <v>187.678</v>
      </c>
      <c r="EP6" s="19">
        <v>189.86500000000001</v>
      </c>
      <c r="EQ6" s="19">
        <v>188.566</v>
      </c>
      <c r="ER6" s="19">
        <v>191.56700000000001</v>
      </c>
      <c r="ES6" s="19">
        <v>195.50399999999999</v>
      </c>
      <c r="ET6" s="19">
        <v>200.55099999999999</v>
      </c>
      <c r="EU6" s="19">
        <v>203.59299999999999</v>
      </c>
      <c r="EV6" s="19">
        <v>206.517</v>
      </c>
      <c r="EW6" s="19">
        <v>202.85</v>
      </c>
      <c r="EX6" s="19">
        <v>205.87700000000001</v>
      </c>
      <c r="EY6" s="19">
        <v>207.88200000000001</v>
      </c>
      <c r="EZ6" s="19">
        <v>207.999</v>
      </c>
      <c r="FA6" s="19">
        <v>208.32400000000001</v>
      </c>
      <c r="FB6" s="19">
        <v>212.54</v>
      </c>
      <c r="FC6" s="19">
        <v>216.03700000000001</v>
      </c>
      <c r="FD6" s="19">
        <v>215.209</v>
      </c>
      <c r="FE6" s="19">
        <v>216.97499999999999</v>
      </c>
      <c r="FF6" s="19">
        <v>208.887</v>
      </c>
      <c r="FG6" s="19">
        <v>205.58199999999999</v>
      </c>
      <c r="FH6" s="19">
        <v>201.702</v>
      </c>
      <c r="FI6" s="19">
        <v>200.83600000000001</v>
      </c>
      <c r="FJ6" s="19">
        <v>199.40799999999999</v>
      </c>
      <c r="FK6" s="19">
        <v>192.91300000000001</v>
      </c>
      <c r="FL6" s="19">
        <v>192.131</v>
      </c>
      <c r="FM6" s="19">
        <v>191.09399999999999</v>
      </c>
      <c r="FN6" s="19">
        <v>187.833</v>
      </c>
      <c r="FO6" s="19">
        <v>190.03899999999999</v>
      </c>
      <c r="FP6" s="19">
        <v>188.56299999999999</v>
      </c>
      <c r="FQ6" s="19">
        <v>191.65799999999999</v>
      </c>
      <c r="FR6" s="19">
        <v>195.48099999999999</v>
      </c>
      <c r="FS6" s="19">
        <v>195.71199999999999</v>
      </c>
      <c r="FT6" s="19">
        <v>193.53299999999999</v>
      </c>
      <c r="FU6" s="19">
        <v>192.51300000000001</v>
      </c>
      <c r="FV6" s="19">
        <v>188.52</v>
      </c>
      <c r="FW6" s="19">
        <v>189.79400000000001</v>
      </c>
      <c r="FX6" s="19">
        <v>193.36500000000001</v>
      </c>
      <c r="FY6" s="19">
        <v>193.471</v>
      </c>
      <c r="FZ6" s="19">
        <v>193.267</v>
      </c>
      <c r="GA6" s="19">
        <v>193.721</v>
      </c>
      <c r="GB6" s="19">
        <v>196.72499999999999</v>
      </c>
      <c r="GC6" s="19">
        <v>199.61600000000001</v>
      </c>
      <c r="GD6" s="19">
        <v>200.66800000000001</v>
      </c>
      <c r="GE6" s="19">
        <v>203.80500000000001</v>
      </c>
      <c r="GF6" s="19">
        <v>206.51499999999999</v>
      </c>
      <c r="GG6" s="19">
        <v>207.047</v>
      </c>
      <c r="GH6" s="19">
        <v>212.678</v>
      </c>
      <c r="GI6" s="19">
        <v>217.04300000000001</v>
      </c>
      <c r="GJ6" s="19">
        <v>219.946</v>
      </c>
      <c r="GK6" s="19">
        <v>217.036</v>
      </c>
      <c r="GL6" s="19">
        <v>216.98699999999999</v>
      </c>
      <c r="GM6" s="19">
        <v>218.67699999999999</v>
      </c>
      <c r="GN6" s="19">
        <v>214.49299999999999</v>
      </c>
      <c r="GO6" s="19">
        <v>211.52199999999999</v>
      </c>
      <c r="GP6" s="19">
        <v>212.732</v>
      </c>
      <c r="GQ6" s="19">
        <v>213.56700000000001</v>
      </c>
      <c r="GR6" s="19">
        <v>214.102</v>
      </c>
      <c r="GS6" s="19">
        <v>215.71</v>
      </c>
      <c r="GT6" s="19">
        <v>210.94900000000001</v>
      </c>
      <c r="GU6" s="19">
        <v>210.05799999999999</v>
      </c>
      <c r="GV6" s="19">
        <v>205.22200000000001</v>
      </c>
      <c r="GW6" s="19">
        <v>207.30500000000001</v>
      </c>
      <c r="GX6" s="19">
        <v>207.98</v>
      </c>
      <c r="GY6" s="19">
        <v>204.423</v>
      </c>
      <c r="GZ6" s="19">
        <v>200.04499999999999</v>
      </c>
      <c r="HA6" s="19">
        <v>196.67</v>
      </c>
      <c r="HB6" s="19">
        <v>199.99</v>
      </c>
      <c r="HC6" s="19">
        <v>219.661</v>
      </c>
      <c r="HD6" s="19">
        <v>218.59299999999999</v>
      </c>
      <c r="HE6" s="19">
        <v>216.83199999999999</v>
      </c>
      <c r="HF6" s="19">
        <v>216.77600000000001</v>
      </c>
      <c r="HG6" s="19">
        <v>213.71199999999999</v>
      </c>
      <c r="HH6" s="19">
        <v>220.297</v>
      </c>
      <c r="HI6" s="19">
        <v>223.69</v>
      </c>
      <c r="HJ6" s="19">
        <v>217.62</v>
      </c>
      <c r="HK6" s="19">
        <v>217.38399999999999</v>
      </c>
      <c r="HL6" s="19">
        <v>217.83799999999999</v>
      </c>
      <c r="HM6" s="19">
        <v>220.898</v>
      </c>
      <c r="HN6" s="19">
        <v>219.62799999999999</v>
      </c>
      <c r="HO6" s="19">
        <v>218.13399999999999</v>
      </c>
      <c r="HP6" s="19">
        <v>218.428</v>
      </c>
      <c r="HQ6" s="19">
        <v>218.90299999999999</v>
      </c>
      <c r="HR6" s="19">
        <v>226.40199999999999</v>
      </c>
      <c r="HS6" s="19">
        <v>236.48599999999999</v>
      </c>
      <c r="HT6" s="19">
        <v>239.864</v>
      </c>
      <c r="HU6" s="19">
        <v>249.81100000000001</v>
      </c>
      <c r="HV6" s="19">
        <v>254.09200000000001</v>
      </c>
      <c r="HW6" s="19">
        <v>242.636</v>
      </c>
      <c r="HX6" s="19">
        <v>237.62299999999999</v>
      </c>
      <c r="HY6" s="19">
        <v>233.739</v>
      </c>
      <c r="HZ6" s="19">
        <v>235.529</v>
      </c>
      <c r="IA6" s="19">
        <v>238.12899999999999</v>
      </c>
      <c r="IB6" s="19">
        <v>243.78399999999999</v>
      </c>
      <c r="IC6" s="19">
        <v>240.96</v>
      </c>
      <c r="ID6" s="19">
        <v>245.07300000000001</v>
      </c>
      <c r="IE6" s="19">
        <v>238.50299999999999</v>
      </c>
      <c r="IF6" s="19">
        <v>225.18199999999999</v>
      </c>
      <c r="IG6" s="19">
        <v>221.93799999999999</v>
      </c>
      <c r="IH6" s="19">
        <v>219.65799999999999</v>
      </c>
      <c r="II6" s="19">
        <v>212.511</v>
      </c>
      <c r="IJ6" s="19">
        <v>209.19900000000001</v>
      </c>
      <c r="IK6" s="19">
        <v>207.83099999999999</v>
      </c>
      <c r="IL6" s="19">
        <v>214.37899999999999</v>
      </c>
      <c r="IM6" s="19">
        <v>213.66300000000001</v>
      </c>
      <c r="IN6" s="19">
        <v>214.15100000000001</v>
      </c>
      <c r="IO6" s="19">
        <v>214.47499999999999</v>
      </c>
      <c r="IP6" s="19">
        <v>214.745</v>
      </c>
      <c r="IQ6" s="19">
        <v>207.636</v>
      </c>
      <c r="IR6" s="19">
        <v>201.08199999999999</v>
      </c>
      <c r="IS6" s="19">
        <v>200.374</v>
      </c>
      <c r="IT6" s="19">
        <v>199.024</v>
      </c>
      <c r="IU6" s="19">
        <v>199.56800000000001</v>
      </c>
      <c r="IV6" s="19">
        <v>208.745</v>
      </c>
      <c r="IW6" s="19">
        <v>210.661</v>
      </c>
      <c r="IX6" s="19">
        <v>198.239</v>
      </c>
      <c r="IY6" s="19">
        <v>195.172</v>
      </c>
      <c r="IZ6" s="19">
        <v>195.69499999999999</v>
      </c>
      <c r="JA6" s="19">
        <v>200.262</v>
      </c>
      <c r="JB6" s="19">
        <v>210.523</v>
      </c>
      <c r="JC6" s="19">
        <v>213.07499999999999</v>
      </c>
      <c r="JD6" s="19">
        <v>224.61699999999999</v>
      </c>
      <c r="JE6" s="19">
        <v>232.154</v>
      </c>
      <c r="JF6" s="19">
        <v>233.06700000000001</v>
      </c>
      <c r="JG6" s="19">
        <v>233.893</v>
      </c>
      <c r="JH6" s="19">
        <v>232.02799999999999</v>
      </c>
      <c r="JI6" s="19">
        <v>232.00299999999999</v>
      </c>
      <c r="JJ6" s="19">
        <v>232.827</v>
      </c>
      <c r="JK6" s="19">
        <v>241.39699999999999</v>
      </c>
      <c r="JL6" s="19">
        <v>256.87799999999999</v>
      </c>
      <c r="JM6" s="19">
        <v>265.96899999999999</v>
      </c>
      <c r="JN6" s="19">
        <v>268.57</v>
      </c>
      <c r="JO6" s="19">
        <v>270.96600000000001</v>
      </c>
      <c r="JP6" s="19">
        <v>271.399</v>
      </c>
      <c r="JQ6" s="19">
        <v>267.13200000000001</v>
      </c>
      <c r="JR6" s="19">
        <v>276.49099999999999</v>
      </c>
      <c r="JS6" s="19">
        <v>286.31200000000001</v>
      </c>
      <c r="JT6" s="19">
        <v>289.09500000000003</v>
      </c>
      <c r="JU6" s="19">
        <v>293.28100000000001</v>
      </c>
      <c r="JV6" s="19">
        <v>300.43900000000002</v>
      </c>
      <c r="JW6" s="19">
        <v>306.00599999999997</v>
      </c>
      <c r="JX6" s="19">
        <v>302.58199999999999</v>
      </c>
      <c r="JY6" s="19">
        <v>289.88900000000001</v>
      </c>
      <c r="JZ6" s="19">
        <v>291.185</v>
      </c>
      <c r="KA6" s="19">
        <v>289.06599999999997</v>
      </c>
      <c r="KB6" s="19">
        <v>291.67099999999999</v>
      </c>
      <c r="KC6" s="19">
        <v>287.78899999999999</v>
      </c>
      <c r="KD6" s="19">
        <v>290.56200000000001</v>
      </c>
      <c r="KE6" s="19">
        <v>271.404</v>
      </c>
      <c r="KF6" s="19">
        <v>264.43</v>
      </c>
      <c r="KG6" s="19">
        <v>262.90699999999998</v>
      </c>
      <c r="KH6" s="19">
        <v>263.28399999999999</v>
      </c>
      <c r="KI6" s="19">
        <v>260.36</v>
      </c>
      <c r="KJ6" s="19">
        <v>266.334</v>
      </c>
      <c r="KK6" s="19">
        <v>266.34199999999998</v>
      </c>
      <c r="KL6" s="19">
        <v>265.53800000000001</v>
      </c>
      <c r="KM6" s="19">
        <v>260.25799999999998</v>
      </c>
      <c r="KN6" s="19">
        <v>262.95699999999999</v>
      </c>
      <c r="KO6" s="19">
        <v>247.81700000000001</v>
      </c>
      <c r="KP6" s="19">
        <v>237.25800000000001</v>
      </c>
      <c r="KQ6" s="19">
        <v>226.43</v>
      </c>
      <c r="KR6" s="19">
        <v>224.31899999999999</v>
      </c>
      <c r="KS6" s="19">
        <v>223.917</v>
      </c>
      <c r="KT6" s="19">
        <v>228.57400000000001</v>
      </c>
      <c r="KU6" s="19">
        <v>230.20099999999999</v>
      </c>
      <c r="KV6" s="19">
        <v>232.41300000000001</v>
      </c>
      <c r="KW6" s="19">
        <v>229.869</v>
      </c>
      <c r="KX6" s="19">
        <v>229.75800000000001</v>
      </c>
      <c r="KY6" s="19">
        <v>227.49199999999999</v>
      </c>
      <c r="KZ6" s="19">
        <v>228.64500000000001</v>
      </c>
      <c r="LA6" s="19">
        <v>226.06100000000001</v>
      </c>
      <c r="LB6" s="19">
        <v>227.74100000000001</v>
      </c>
      <c r="LC6" s="19">
        <v>226.61</v>
      </c>
      <c r="LD6" s="19">
        <v>230.32499999999999</v>
      </c>
      <c r="LE6" s="19">
        <v>235.72800000000001</v>
      </c>
      <c r="LF6" s="19">
        <v>240.756</v>
      </c>
      <c r="LG6" s="19">
        <v>238.07900000000001</v>
      </c>
      <c r="LH6" s="19">
        <v>237.649</v>
      </c>
      <c r="LI6" s="19">
        <v>236.251</v>
      </c>
      <c r="LJ6" s="19">
        <v>235.41499999999999</v>
      </c>
      <c r="LK6" s="19">
        <v>231.631</v>
      </c>
      <c r="LL6" s="19">
        <v>235.80199999999999</v>
      </c>
      <c r="LM6" s="19">
        <v>237.613</v>
      </c>
      <c r="LN6" s="19">
        <v>256.74599999999998</v>
      </c>
      <c r="LO6" s="19">
        <v>261.17599999999999</v>
      </c>
      <c r="LP6" s="19">
        <v>267.77999999999997</v>
      </c>
      <c r="LQ6" s="19">
        <v>266.31200000000001</v>
      </c>
      <c r="LR6" s="19">
        <v>275.68400000000003</v>
      </c>
      <c r="LS6" s="19">
        <v>274.53100000000001</v>
      </c>
      <c r="LT6" s="19">
        <v>273.60599999999999</v>
      </c>
      <c r="LU6" s="19">
        <v>271.02999999999997</v>
      </c>
      <c r="LV6" s="19">
        <v>267.733</v>
      </c>
      <c r="LW6" s="19">
        <v>277.84500000000003</v>
      </c>
      <c r="LX6" s="19">
        <v>282.30799999999999</v>
      </c>
      <c r="LY6" s="19">
        <v>279.91300000000001</v>
      </c>
      <c r="LZ6" s="19">
        <v>285.18299999999999</v>
      </c>
      <c r="MA6" s="19">
        <v>289.66800000000001</v>
      </c>
      <c r="MB6" s="19">
        <v>297.06099999999998</v>
      </c>
      <c r="MC6" s="19">
        <v>301.79500000000002</v>
      </c>
      <c r="MD6" s="19">
        <v>298.93700000000001</v>
      </c>
      <c r="ME6" s="19">
        <v>294.20800000000003</v>
      </c>
      <c r="MF6" s="19">
        <v>287.93400000000003</v>
      </c>
      <c r="MG6" s="19">
        <v>288.65199999999999</v>
      </c>
      <c r="MH6" s="19">
        <v>288.28899999999999</v>
      </c>
      <c r="MI6" s="19">
        <v>284.84800000000001</v>
      </c>
      <c r="MJ6" s="19">
        <v>289.45800000000003</v>
      </c>
      <c r="MK6" s="19">
        <v>296.44600000000003</v>
      </c>
      <c r="ML6" s="19">
        <v>300.53699999999998</v>
      </c>
      <c r="MM6" s="19">
        <v>305.33</v>
      </c>
      <c r="MN6" s="19">
        <v>304.41000000000003</v>
      </c>
      <c r="MO6" s="19">
        <v>307.06200000000001</v>
      </c>
      <c r="MP6" s="19">
        <v>306.98399999999998</v>
      </c>
      <c r="MQ6" s="19">
        <v>311.84399999999999</v>
      </c>
      <c r="MR6" s="19">
        <v>314.11399999999998</v>
      </c>
      <c r="MS6" s="19">
        <v>313.464</v>
      </c>
      <c r="MT6" s="19">
        <v>313.58800000000002</v>
      </c>
      <c r="MU6" s="19">
        <v>321.55099999999999</v>
      </c>
      <c r="MV6" s="19">
        <v>329.61799999999999</v>
      </c>
      <c r="MW6" s="19">
        <v>330.25900000000001</v>
      </c>
      <c r="MX6" s="19">
        <v>323.721</v>
      </c>
      <c r="MY6" s="19">
        <v>314.25400000000002</v>
      </c>
      <c r="MZ6" s="19">
        <v>319.404</v>
      </c>
      <c r="NA6" s="19">
        <v>329.81700000000001</v>
      </c>
      <c r="NB6" s="19">
        <v>330.16399999999999</v>
      </c>
      <c r="NC6" s="19">
        <v>335.863</v>
      </c>
      <c r="ND6" s="19">
        <v>349.56799999999998</v>
      </c>
      <c r="NE6" s="19">
        <v>352.21300000000002</v>
      </c>
      <c r="NF6" s="19">
        <v>351.55900000000003</v>
      </c>
      <c r="NG6" s="19">
        <v>352.21600000000001</v>
      </c>
      <c r="NH6" s="19">
        <v>354.791</v>
      </c>
      <c r="NI6" s="19">
        <v>352.75400000000002</v>
      </c>
      <c r="NJ6" s="19">
        <v>351.99700000000001</v>
      </c>
      <c r="NK6" s="19">
        <v>348.53699999999998</v>
      </c>
      <c r="NL6" s="19">
        <v>351.73700000000002</v>
      </c>
      <c r="NM6" s="19">
        <v>360.12</v>
      </c>
      <c r="NN6" s="19">
        <v>361.08300000000003</v>
      </c>
      <c r="NO6" s="19">
        <v>369.67200000000003</v>
      </c>
      <c r="NP6" s="19">
        <v>368.17500000000001</v>
      </c>
      <c r="NQ6" s="19">
        <v>365.56099999999998</v>
      </c>
      <c r="NR6" s="19">
        <v>369.94400000000002</v>
      </c>
      <c r="NS6" s="19">
        <v>367.12200000000001</v>
      </c>
      <c r="NT6" s="19">
        <v>379.64100000000002</v>
      </c>
      <c r="NU6" s="19">
        <v>394.70699999999999</v>
      </c>
      <c r="NV6" s="19">
        <v>397.76400000000001</v>
      </c>
      <c r="NW6" s="19">
        <v>401.73700000000002</v>
      </c>
      <c r="NX6" s="19">
        <v>396.46499999999997</v>
      </c>
      <c r="NY6" s="19">
        <v>389.81200000000001</v>
      </c>
      <c r="NZ6" s="19">
        <v>389.346</v>
      </c>
      <c r="OA6" s="19">
        <v>388.47699999999998</v>
      </c>
      <c r="OB6" s="19">
        <v>386.32600000000002</v>
      </c>
      <c r="OC6" s="19">
        <v>386.39699999999999</v>
      </c>
      <c r="OD6" s="19">
        <v>386.37599999999998</v>
      </c>
      <c r="OE6" s="19">
        <v>383.44400000000002</v>
      </c>
      <c r="OF6" s="19">
        <v>381.21800000000002</v>
      </c>
      <c r="OG6" s="19">
        <v>377.35899999999998</v>
      </c>
      <c r="OH6" s="19">
        <v>379.06299999999999</v>
      </c>
      <c r="OI6" s="19">
        <v>376.81799999999998</v>
      </c>
      <c r="OJ6" s="19">
        <v>385.50599999999997</v>
      </c>
      <c r="OK6" s="19">
        <v>394.81099999999998</v>
      </c>
      <c r="OL6" s="19">
        <v>399.29300000000001</v>
      </c>
      <c r="OM6" s="19">
        <v>395.64499999999998</v>
      </c>
      <c r="ON6" s="19">
        <v>395.38099999999997</v>
      </c>
      <c r="OO6" s="19">
        <v>390.11099999999999</v>
      </c>
      <c r="OP6" s="19">
        <v>386.64699999999999</v>
      </c>
      <c r="OQ6" s="19">
        <v>380.84399999999999</v>
      </c>
      <c r="OR6" s="19">
        <v>383.774</v>
      </c>
      <c r="OS6" s="19">
        <v>377.05</v>
      </c>
      <c r="OT6" s="19">
        <v>365.26499999999999</v>
      </c>
      <c r="OU6" s="19">
        <v>358.887</v>
      </c>
      <c r="OV6" s="19">
        <v>318.88799999999998</v>
      </c>
      <c r="OW6" s="19">
        <v>325.488</v>
      </c>
      <c r="OX6" s="19">
        <v>325.392</v>
      </c>
      <c r="OY6" s="19">
        <v>325.29700000000003</v>
      </c>
      <c r="OZ6" s="19">
        <v>329.46899999999999</v>
      </c>
      <c r="PA6" s="19">
        <v>310.73200000000003</v>
      </c>
      <c r="PB6" s="19">
        <v>304.928</v>
      </c>
      <c r="PC6" s="19">
        <v>299.40199999999999</v>
      </c>
      <c r="PD6" s="19">
        <v>291.55799999999999</v>
      </c>
      <c r="PE6" s="19">
        <v>288.76</v>
      </c>
      <c r="PF6" s="19">
        <v>288.346</v>
      </c>
      <c r="PG6" s="19">
        <v>285.80700000000002</v>
      </c>
      <c r="PH6" s="19">
        <v>280.995</v>
      </c>
      <c r="PI6" s="19">
        <v>283.38200000000001</v>
      </c>
      <c r="PJ6" s="19">
        <v>285.85700000000003</v>
      </c>
      <c r="PK6" s="19">
        <v>287.74700000000001</v>
      </c>
      <c r="PL6" s="19">
        <v>287.738</v>
      </c>
      <c r="PM6" s="19">
        <v>289.60300000000001</v>
      </c>
      <c r="PN6" s="19">
        <v>295.53500000000003</v>
      </c>
      <c r="PO6" s="19">
        <v>298.024</v>
      </c>
      <c r="PP6" s="19">
        <v>296.12799999999999</v>
      </c>
      <c r="PQ6" s="19">
        <v>296.58600000000001</v>
      </c>
      <c r="PR6" s="19">
        <v>287.37</v>
      </c>
      <c r="PS6" s="19">
        <v>285.44400000000002</v>
      </c>
      <c r="PT6" s="19">
        <v>283.03399999999999</v>
      </c>
      <c r="PU6" s="19">
        <v>277.358</v>
      </c>
      <c r="PV6" s="19">
        <v>276.18099999999998</v>
      </c>
      <c r="PW6" s="19">
        <v>277.78500000000003</v>
      </c>
      <c r="PX6" s="19">
        <v>274.15300000000002</v>
      </c>
      <c r="PY6" s="19">
        <v>272.76900000000001</v>
      </c>
      <c r="PZ6" s="19">
        <v>270.52699999999999</v>
      </c>
      <c r="QA6" s="19">
        <v>270.33800000000002</v>
      </c>
      <c r="QB6" s="19">
        <v>269.23099999999999</v>
      </c>
      <c r="QC6" s="19">
        <v>260.50099999999998</v>
      </c>
      <c r="QD6" s="19">
        <v>260.54899999999998</v>
      </c>
      <c r="QE6" s="19">
        <v>259.38499999999999</v>
      </c>
      <c r="QF6" s="19">
        <v>249.46600000000001</v>
      </c>
      <c r="QG6" s="19">
        <v>249.309</v>
      </c>
      <c r="QH6" s="19">
        <v>251.84200000000001</v>
      </c>
      <c r="QI6" s="19">
        <v>255.91900000000001</v>
      </c>
      <c r="QJ6" s="19">
        <v>255.012</v>
      </c>
      <c r="QK6" s="19">
        <v>257.11099999999999</v>
      </c>
      <c r="QL6" s="19">
        <v>252.71299999999999</v>
      </c>
      <c r="QM6" s="19">
        <v>253.88200000000001</v>
      </c>
      <c r="QN6" s="19">
        <v>255.572</v>
      </c>
      <c r="QO6" s="19">
        <v>258.30599999999998</v>
      </c>
      <c r="QP6" s="19">
        <v>268.71199999999999</v>
      </c>
      <c r="QQ6" s="19">
        <v>270.41199999999998</v>
      </c>
      <c r="QR6" s="19">
        <v>276.28399999999999</v>
      </c>
      <c r="QS6" s="19">
        <v>282.18200000000002</v>
      </c>
      <c r="QT6" s="19">
        <v>287.35500000000002</v>
      </c>
      <c r="QU6" s="19">
        <v>291.33</v>
      </c>
      <c r="QV6" s="19">
        <v>297.39800000000002</v>
      </c>
      <c r="QW6" s="19">
        <v>299.96800000000002</v>
      </c>
      <c r="QX6" s="19">
        <v>299.327</v>
      </c>
      <c r="QY6" s="19">
        <v>301.47699999999998</v>
      </c>
      <c r="QZ6" s="19">
        <v>302.98500000000001</v>
      </c>
      <c r="RA6" s="19">
        <v>305.67399999999998</v>
      </c>
      <c r="RB6" s="19">
        <v>305.83</v>
      </c>
      <c r="RC6" s="19">
        <v>305.98</v>
      </c>
      <c r="RD6" s="19">
        <v>305.97300000000001</v>
      </c>
      <c r="RE6" s="19">
        <v>304.59100000000001</v>
      </c>
      <c r="RF6" s="19">
        <v>302.08600000000001</v>
      </c>
      <c r="RG6" s="19">
        <v>297.75700000000001</v>
      </c>
      <c r="RH6" s="19">
        <v>299.80799999999999</v>
      </c>
      <c r="RI6" s="19">
        <v>300.40800000000002</v>
      </c>
      <c r="RJ6" s="19">
        <v>300.95800000000003</v>
      </c>
      <c r="RK6" s="19">
        <v>301.47199999999998</v>
      </c>
      <c r="RL6" s="19">
        <v>301.41000000000003</v>
      </c>
      <c r="RM6" s="19">
        <v>301.553</v>
      </c>
      <c r="RN6" s="19">
        <v>303.601</v>
      </c>
      <c r="RO6" s="19">
        <v>303.29000000000002</v>
      </c>
      <c r="RP6" s="19">
        <v>302.97699999999998</v>
      </c>
      <c r="RQ6" s="19">
        <v>302.80099999999999</v>
      </c>
      <c r="RR6" s="19">
        <v>296.86799999999999</v>
      </c>
      <c r="RS6" s="19">
        <v>295.20100000000002</v>
      </c>
      <c r="RT6" s="19">
        <v>292.76900000000001</v>
      </c>
      <c r="RU6" s="19">
        <v>286.61399999999998</v>
      </c>
      <c r="RV6" s="19">
        <v>285.23200000000003</v>
      </c>
      <c r="RW6" s="19">
        <v>284.67500000000001</v>
      </c>
      <c r="RX6" s="19">
        <v>287.16800000000001</v>
      </c>
      <c r="RY6" s="19">
        <v>286.52699999999999</v>
      </c>
      <c r="RZ6" s="19">
        <v>283.25299999999999</v>
      </c>
      <c r="SA6" s="19">
        <v>279.47800000000001</v>
      </c>
      <c r="SB6" s="19">
        <v>282.26299999999998</v>
      </c>
      <c r="SC6" s="19">
        <v>284.5</v>
      </c>
      <c r="SD6" s="19">
        <v>285.86</v>
      </c>
      <c r="SE6" s="19">
        <v>285.649</v>
      </c>
      <c r="SF6" s="19">
        <v>290.16500000000002</v>
      </c>
      <c r="SG6" s="19">
        <v>289.72399999999999</v>
      </c>
      <c r="SH6" s="19">
        <v>289.61399999999998</v>
      </c>
      <c r="SI6" s="19">
        <v>290.50700000000001</v>
      </c>
      <c r="SJ6" s="19">
        <v>292.27600000000001</v>
      </c>
      <c r="SK6" s="19">
        <v>292.17399999999998</v>
      </c>
      <c r="SL6" s="19">
        <v>290.04500000000002</v>
      </c>
      <c r="SM6" s="19">
        <v>288.19</v>
      </c>
      <c r="SN6" s="19">
        <v>290.11900000000003</v>
      </c>
      <c r="SO6" s="19">
        <v>290.315</v>
      </c>
      <c r="SP6" s="19">
        <v>289.14</v>
      </c>
      <c r="SQ6" s="19">
        <v>285.69200000000001</v>
      </c>
      <c r="SR6" s="19">
        <v>290.92899999999997</v>
      </c>
      <c r="SS6" s="19">
        <v>305.99700000000001</v>
      </c>
      <c r="ST6" s="19">
        <v>310.48899999999998</v>
      </c>
      <c r="SU6" s="19">
        <v>318.524</v>
      </c>
      <c r="SV6" s="2">
        <v>320.17099999999999</v>
      </c>
    </row>
    <row r="7" spans="2:516" s="2" customFormat="1" x14ac:dyDescent="0.25">
      <c r="B7" s="15" t="s">
        <v>788</v>
      </c>
      <c r="C7" s="2">
        <f ca="1">MATCH(B7,tkrBbg!G:G,0)</f>
        <v>4</v>
      </c>
      <c r="D7" s="2" t="str" cm="1">
        <f t="array" aca="1" ref="D7" ca="1">INDEX(tkrBbg!E:E,C7)</f>
        <v>AV915324 Corp</v>
      </c>
      <c r="E7" s="18" cm="1">
        <f t="array" aca="1" ref="E7" ca="1">_xll.BDP(D7,E$5)*1</f>
        <v>45264</v>
      </c>
      <c r="F7" s="19">
        <f ca="1">_xll.BDH(D7,$B$3,"-2AY",,"Dates=H","Fill=C","Sort=R","Dir=H","cols=405;rows=1")</f>
        <v>340.46499999999997</v>
      </c>
      <c r="G7" s="19">
        <v>346.58800000000002</v>
      </c>
      <c r="H7" s="19">
        <v>352.18900000000002</v>
      </c>
      <c r="I7" s="19">
        <v>356.06200000000001</v>
      </c>
      <c r="J7" s="19">
        <v>356.108</v>
      </c>
      <c r="K7" s="19">
        <v>355.26900000000001</v>
      </c>
      <c r="L7" s="19">
        <v>348.005</v>
      </c>
      <c r="M7" s="19">
        <v>339.04300000000001</v>
      </c>
      <c r="N7" s="19">
        <v>342.42200000000003</v>
      </c>
      <c r="O7" s="19">
        <v>337.77</v>
      </c>
      <c r="P7" s="19">
        <v>335.221</v>
      </c>
      <c r="Q7" s="19">
        <v>321.59199999999998</v>
      </c>
      <c r="R7" s="19">
        <v>314.48</v>
      </c>
      <c r="S7" s="19">
        <v>335.87099999999998</v>
      </c>
      <c r="T7" s="19">
        <v>329.12299999999999</v>
      </c>
      <c r="U7" s="19">
        <v>321.49400000000003</v>
      </c>
      <c r="V7" s="19">
        <v>296.85500000000002</v>
      </c>
      <c r="W7" s="19">
        <v>282.108</v>
      </c>
      <c r="X7" s="19">
        <v>272.53300000000002</v>
      </c>
      <c r="Y7" s="19">
        <v>288.089</v>
      </c>
      <c r="Z7" s="19">
        <v>332.66500000000002</v>
      </c>
      <c r="AA7" s="19">
        <v>358.24799999999999</v>
      </c>
      <c r="AB7" s="19">
        <v>387.72899999999998</v>
      </c>
      <c r="AC7" s="19">
        <v>390.82299999999998</v>
      </c>
      <c r="AD7" s="19">
        <v>390.72</v>
      </c>
      <c r="AE7" s="19">
        <v>381.863</v>
      </c>
      <c r="AF7" s="19">
        <v>382.92700000000002</v>
      </c>
      <c r="AG7" s="19">
        <v>408.89800000000002</v>
      </c>
      <c r="AH7" s="19">
        <v>443.06700000000001</v>
      </c>
      <c r="AI7" s="19">
        <v>428.108</v>
      </c>
      <c r="AJ7" s="19">
        <v>428.19900000000001</v>
      </c>
      <c r="AK7" s="19">
        <v>430.90800000000002</v>
      </c>
      <c r="AL7" s="19">
        <v>438.46600000000001</v>
      </c>
      <c r="AM7" s="19">
        <v>444.75799999999998</v>
      </c>
      <c r="AN7" s="19">
        <v>446.90499999999997</v>
      </c>
      <c r="AO7" s="19">
        <v>446.75400000000002</v>
      </c>
      <c r="AP7" s="19">
        <v>435.62700000000001</v>
      </c>
      <c r="AQ7" s="19">
        <v>423.55500000000001</v>
      </c>
      <c r="AR7" s="19">
        <v>422.09899999999999</v>
      </c>
      <c r="AS7" s="19">
        <v>462.61099999999999</v>
      </c>
      <c r="AT7" s="19">
        <v>421.12799999999999</v>
      </c>
      <c r="AU7" s="19">
        <v>413.24799999999999</v>
      </c>
      <c r="AV7" s="19">
        <v>407.49700000000001</v>
      </c>
      <c r="AW7" s="19">
        <v>397.08499999999998</v>
      </c>
      <c r="AX7" s="19">
        <v>366.02499999999998</v>
      </c>
      <c r="AY7" s="19">
        <v>361.03500000000003</v>
      </c>
      <c r="AZ7" s="19">
        <v>353.16399999999999</v>
      </c>
      <c r="BA7" s="19">
        <v>352.43</v>
      </c>
      <c r="BB7" s="19">
        <v>362.95800000000003</v>
      </c>
      <c r="BC7" s="19">
        <v>369.28399999999999</v>
      </c>
      <c r="BD7" s="19">
        <v>376.83800000000002</v>
      </c>
      <c r="BE7" s="19">
        <v>376.45100000000002</v>
      </c>
      <c r="BF7" s="19">
        <v>369.75299999999999</v>
      </c>
      <c r="BG7" s="19">
        <v>369.68</v>
      </c>
      <c r="BH7" s="19">
        <v>368.71100000000001</v>
      </c>
      <c r="BI7" s="19">
        <v>364.78300000000002</v>
      </c>
      <c r="BJ7" s="19">
        <v>373.03300000000002</v>
      </c>
      <c r="BK7" s="19">
        <v>417.31700000000001</v>
      </c>
      <c r="BL7" s="19">
        <v>448.75400000000002</v>
      </c>
      <c r="BM7" s="19">
        <v>463.33800000000002</v>
      </c>
      <c r="BN7" s="19">
        <v>478.68299999999999</v>
      </c>
      <c r="BO7" s="19">
        <v>480.91699999999997</v>
      </c>
      <c r="BP7" s="19">
        <v>475.03399999999999</v>
      </c>
      <c r="BQ7" s="19">
        <v>475.04700000000003</v>
      </c>
      <c r="BR7" s="19">
        <v>471.57100000000003</v>
      </c>
      <c r="BS7" s="19">
        <v>469.02100000000002</v>
      </c>
      <c r="BT7" s="19">
        <v>465.70400000000001</v>
      </c>
      <c r="BU7" s="19">
        <v>465.714</v>
      </c>
      <c r="BV7" s="19">
        <v>456.649</v>
      </c>
      <c r="BW7" s="19">
        <v>475.65800000000002</v>
      </c>
      <c r="BX7" s="19">
        <v>478.35700000000003</v>
      </c>
      <c r="BY7" s="19">
        <v>467.96800000000002</v>
      </c>
      <c r="BZ7" s="19">
        <v>470.44400000000002</v>
      </c>
      <c r="CA7" s="19">
        <v>473.96899999999999</v>
      </c>
      <c r="CB7" s="19">
        <v>418.15100000000001</v>
      </c>
      <c r="CC7" s="19">
        <v>374.95600000000002</v>
      </c>
      <c r="CD7" s="19">
        <v>326.839</v>
      </c>
      <c r="CE7" s="19">
        <v>319.28100000000001</v>
      </c>
      <c r="CF7" s="19">
        <v>280.96699999999998</v>
      </c>
      <c r="CG7" s="19">
        <v>275.42200000000003</v>
      </c>
      <c r="CH7" s="19">
        <v>281.34399999999999</v>
      </c>
      <c r="CI7" s="19">
        <v>228.50899999999999</v>
      </c>
      <c r="CJ7" s="19">
        <v>211.333</v>
      </c>
      <c r="CK7" s="19">
        <v>204.57</v>
      </c>
      <c r="CL7" s="19">
        <v>207.86699999999999</v>
      </c>
      <c r="CM7" s="19">
        <v>215.197</v>
      </c>
      <c r="CN7" s="19">
        <v>209.846</v>
      </c>
      <c r="CO7" s="19">
        <v>192.637</v>
      </c>
      <c r="CP7" s="19">
        <v>180.64599999999999</v>
      </c>
      <c r="CQ7" s="19">
        <v>175.38300000000001</v>
      </c>
      <c r="CR7" s="19">
        <v>169.25399999999999</v>
      </c>
      <c r="CS7" s="19">
        <v>158.00800000000001</v>
      </c>
      <c r="CT7" s="19">
        <v>159.696</v>
      </c>
      <c r="CU7" s="19">
        <v>160.61500000000001</v>
      </c>
      <c r="CV7" s="19">
        <v>161.291</v>
      </c>
      <c r="CW7" s="19">
        <v>160.98699999999999</v>
      </c>
      <c r="CX7" s="19">
        <v>162.41</v>
      </c>
      <c r="CY7" s="19">
        <v>161.98599999999999</v>
      </c>
      <c r="CZ7" s="19">
        <v>162.21</v>
      </c>
      <c r="DA7" s="19">
        <v>163.54300000000001</v>
      </c>
      <c r="DB7" s="19">
        <v>165.59899999999999</v>
      </c>
      <c r="DC7" s="19">
        <v>162.08799999999999</v>
      </c>
      <c r="DD7" s="19">
        <v>159.75399999999999</v>
      </c>
      <c r="DE7" s="19">
        <v>163.06</v>
      </c>
      <c r="DF7" s="19">
        <v>167.86500000000001</v>
      </c>
      <c r="DG7" s="19">
        <v>173.99600000000001</v>
      </c>
      <c r="DH7" s="19">
        <v>173.898</v>
      </c>
      <c r="DI7" s="19">
        <v>169.4</v>
      </c>
      <c r="DJ7" s="19">
        <v>161.58600000000001</v>
      </c>
      <c r="DK7" s="19">
        <v>159.31100000000001</v>
      </c>
      <c r="DL7" s="19">
        <v>160.43600000000001</v>
      </c>
      <c r="DM7" s="19">
        <v>149.458</v>
      </c>
      <c r="DN7" s="19">
        <v>146.20099999999999</v>
      </c>
      <c r="DO7" s="19">
        <v>141.77600000000001</v>
      </c>
      <c r="DP7" s="19">
        <v>141.73400000000001</v>
      </c>
      <c r="DQ7" s="19">
        <v>139.84</v>
      </c>
      <c r="DR7" s="19">
        <v>141.11799999999999</v>
      </c>
      <c r="DS7" s="19">
        <v>144.80500000000001</v>
      </c>
      <c r="DT7" s="19">
        <v>144.72300000000001</v>
      </c>
      <c r="DU7" s="19">
        <v>142.57300000000001</v>
      </c>
      <c r="DV7" s="19">
        <v>144.52799999999999</v>
      </c>
      <c r="DW7" s="19">
        <v>146.70500000000001</v>
      </c>
      <c r="DX7" s="19">
        <v>146.31100000000001</v>
      </c>
      <c r="DY7" s="19">
        <v>152.393</v>
      </c>
      <c r="DZ7" s="19">
        <v>152.38200000000001</v>
      </c>
      <c r="EA7" s="19">
        <v>151.35</v>
      </c>
      <c r="EB7" s="19">
        <v>150.517</v>
      </c>
      <c r="EC7" s="19">
        <v>147.96100000000001</v>
      </c>
      <c r="ED7" s="19">
        <v>143.53100000000001</v>
      </c>
      <c r="EE7" s="19">
        <v>145.16800000000001</v>
      </c>
      <c r="EF7" s="19">
        <v>147.33500000000001</v>
      </c>
      <c r="EG7" s="19">
        <v>146.767</v>
      </c>
      <c r="EH7" s="19">
        <v>148.38399999999999</v>
      </c>
      <c r="EI7" s="19">
        <v>152.97</v>
      </c>
      <c r="EJ7" s="19">
        <v>152.73699999999999</v>
      </c>
      <c r="EK7" s="19">
        <v>154.583</v>
      </c>
      <c r="EL7" s="19">
        <v>157.65799999999999</v>
      </c>
      <c r="EM7" s="19">
        <v>159.34800000000001</v>
      </c>
      <c r="EN7" s="19">
        <v>158.37</v>
      </c>
      <c r="EO7" s="19">
        <v>166.32</v>
      </c>
      <c r="EP7" s="19">
        <v>170.23599999999999</v>
      </c>
      <c r="EQ7" s="19">
        <v>169.04300000000001</v>
      </c>
      <c r="ER7" s="19">
        <v>170.27600000000001</v>
      </c>
      <c r="ES7" s="19">
        <v>174.96899999999999</v>
      </c>
      <c r="ET7" s="19">
        <v>180.523</v>
      </c>
      <c r="EU7" s="19">
        <v>187.322</v>
      </c>
      <c r="EV7" s="19">
        <v>190.179</v>
      </c>
      <c r="EW7" s="19">
        <v>186.52799999999999</v>
      </c>
      <c r="EX7" s="19">
        <v>189.63300000000001</v>
      </c>
      <c r="EY7" s="19">
        <v>193.19200000000001</v>
      </c>
      <c r="EZ7" s="19">
        <v>193.56899999999999</v>
      </c>
      <c r="FA7" s="19">
        <v>194.58</v>
      </c>
      <c r="FB7" s="19">
        <v>198.75700000000001</v>
      </c>
      <c r="FC7" s="19">
        <v>204.405</v>
      </c>
      <c r="FD7" s="19">
        <v>204.023</v>
      </c>
      <c r="FE7" s="19">
        <v>205.29400000000001</v>
      </c>
      <c r="FF7" s="19">
        <v>196.72900000000001</v>
      </c>
      <c r="FG7" s="19">
        <v>194.45099999999999</v>
      </c>
      <c r="FH7" s="19">
        <v>194</v>
      </c>
      <c r="FI7" s="19">
        <v>193.40899999999999</v>
      </c>
      <c r="FJ7" s="19">
        <v>191.23699999999999</v>
      </c>
      <c r="FK7" s="19">
        <v>186.41800000000001</v>
      </c>
      <c r="FL7" s="19">
        <v>186.21</v>
      </c>
      <c r="FM7" s="19">
        <v>186.29300000000001</v>
      </c>
      <c r="FN7" s="19">
        <v>179.64699999999999</v>
      </c>
      <c r="FO7" s="19">
        <v>178.91800000000001</v>
      </c>
      <c r="FP7" s="19">
        <v>178.10400000000001</v>
      </c>
      <c r="FQ7" s="19">
        <v>183.37799999999999</v>
      </c>
      <c r="FR7" s="19">
        <v>189.51300000000001</v>
      </c>
      <c r="FS7" s="19">
        <v>191.15100000000001</v>
      </c>
      <c r="FT7" s="19">
        <v>186.86</v>
      </c>
      <c r="FU7" s="19">
        <v>185.72800000000001</v>
      </c>
      <c r="FV7" s="19">
        <v>181.108</v>
      </c>
      <c r="FW7" s="19">
        <v>183.34700000000001</v>
      </c>
      <c r="FX7" s="19">
        <v>185.13200000000001</v>
      </c>
      <c r="FY7" s="19">
        <v>186.65799999999999</v>
      </c>
      <c r="FZ7" s="19">
        <v>186.56100000000001</v>
      </c>
      <c r="GA7" s="19">
        <v>188.57499999999999</v>
      </c>
      <c r="GB7" s="19">
        <v>190.50399999999999</v>
      </c>
      <c r="GC7" s="19">
        <v>194.173</v>
      </c>
      <c r="GD7" s="19">
        <v>196.29300000000001</v>
      </c>
      <c r="GE7" s="19">
        <v>199.31700000000001</v>
      </c>
      <c r="GF7" s="19">
        <v>203.24299999999999</v>
      </c>
      <c r="GG7" s="19">
        <v>203.82400000000001</v>
      </c>
      <c r="GH7" s="19">
        <v>208.15100000000001</v>
      </c>
      <c r="GI7" s="19">
        <v>213.28800000000001</v>
      </c>
      <c r="GJ7" s="19">
        <v>214.11</v>
      </c>
      <c r="GK7" s="19">
        <v>211.07</v>
      </c>
      <c r="GL7" s="19">
        <v>210.04</v>
      </c>
      <c r="GM7" s="19">
        <v>211.96</v>
      </c>
      <c r="GN7" s="19">
        <v>206.38399999999999</v>
      </c>
      <c r="GO7" s="19">
        <v>203.946</v>
      </c>
      <c r="GP7" s="19">
        <v>205.833</v>
      </c>
      <c r="GQ7" s="19">
        <v>206.816</v>
      </c>
      <c r="GR7" s="19">
        <v>207.71199999999999</v>
      </c>
      <c r="GS7" s="19">
        <v>208.89</v>
      </c>
      <c r="GT7" s="19">
        <v>205.83699999999999</v>
      </c>
      <c r="GU7" s="19">
        <v>205.43299999999999</v>
      </c>
      <c r="GV7" s="19">
        <v>200.94</v>
      </c>
      <c r="GW7" s="19">
        <v>205.749</v>
      </c>
      <c r="GX7" s="19">
        <v>204.62799999999999</v>
      </c>
      <c r="GY7" s="19">
        <v>200.28200000000001</v>
      </c>
      <c r="GZ7" s="19">
        <v>196.06200000000001</v>
      </c>
      <c r="HA7" s="19">
        <v>193.381</v>
      </c>
      <c r="HB7" s="19">
        <v>195.02500000000001</v>
      </c>
      <c r="HC7" s="19">
        <v>214.56899999999999</v>
      </c>
      <c r="HD7" s="19">
        <v>214.40100000000001</v>
      </c>
      <c r="HE7" s="19">
        <v>212.59200000000001</v>
      </c>
      <c r="HF7" s="19">
        <v>211.68100000000001</v>
      </c>
      <c r="HG7" s="19">
        <v>208.613</v>
      </c>
      <c r="HH7" s="19">
        <v>215.48400000000001</v>
      </c>
      <c r="HI7" s="19">
        <v>217.83600000000001</v>
      </c>
      <c r="HJ7" s="19">
        <v>213.65899999999999</v>
      </c>
      <c r="HK7" s="19">
        <v>213.16200000000001</v>
      </c>
      <c r="HL7" s="19">
        <v>213.673</v>
      </c>
      <c r="HM7" s="19">
        <v>214.62100000000001</v>
      </c>
      <c r="HN7" s="19">
        <v>213.816</v>
      </c>
      <c r="HO7" s="19">
        <v>209.345</v>
      </c>
      <c r="HP7" s="19">
        <v>211.47800000000001</v>
      </c>
      <c r="HQ7" s="19">
        <v>210.72900000000001</v>
      </c>
      <c r="HR7" s="19">
        <v>219.565</v>
      </c>
      <c r="HS7" s="19">
        <v>228.696</v>
      </c>
      <c r="HT7" s="19">
        <v>231.79</v>
      </c>
      <c r="HU7" s="19">
        <v>244.512</v>
      </c>
      <c r="HV7" s="19">
        <v>251.62100000000001</v>
      </c>
      <c r="HW7" s="19">
        <v>237.25899999999999</v>
      </c>
      <c r="HX7" s="19">
        <v>230.94900000000001</v>
      </c>
      <c r="HY7" s="19">
        <v>224.697</v>
      </c>
      <c r="HZ7" s="19">
        <v>223.47300000000001</v>
      </c>
      <c r="IA7" s="19">
        <v>223.26300000000001</v>
      </c>
      <c r="IB7" s="19">
        <v>226.69900000000001</v>
      </c>
      <c r="IC7" s="19">
        <v>222.22</v>
      </c>
      <c r="ID7" s="19">
        <v>227.59899999999999</v>
      </c>
      <c r="IE7" s="19">
        <v>216.23400000000001</v>
      </c>
      <c r="IF7" s="19">
        <v>202.87799999999999</v>
      </c>
      <c r="IG7" s="19">
        <v>200.84899999999999</v>
      </c>
      <c r="IH7" s="19">
        <v>199.458</v>
      </c>
      <c r="II7" s="19">
        <v>190.16300000000001</v>
      </c>
      <c r="IJ7" s="19">
        <v>184.14699999999999</v>
      </c>
      <c r="IK7" s="19">
        <v>182.69</v>
      </c>
      <c r="IL7" s="19">
        <v>196.761</v>
      </c>
      <c r="IM7" s="19">
        <v>200.02699999999999</v>
      </c>
      <c r="IN7" s="19">
        <v>204.59399999999999</v>
      </c>
      <c r="IO7" s="19">
        <v>202.53399999999999</v>
      </c>
      <c r="IP7" s="19">
        <v>204.41900000000001</v>
      </c>
      <c r="IQ7" s="19">
        <v>197.179</v>
      </c>
      <c r="IR7" s="19">
        <v>193.43600000000001</v>
      </c>
      <c r="IS7" s="19">
        <v>193.10499999999999</v>
      </c>
      <c r="IT7" s="19">
        <v>192.291</v>
      </c>
      <c r="IU7" s="19">
        <v>192.499</v>
      </c>
      <c r="IV7" s="19">
        <v>205.18299999999999</v>
      </c>
      <c r="IW7" s="19">
        <v>208.72800000000001</v>
      </c>
      <c r="IX7" s="19">
        <v>195.33</v>
      </c>
      <c r="IY7" s="19">
        <v>191.839</v>
      </c>
      <c r="IZ7" s="19">
        <v>191.44900000000001</v>
      </c>
      <c r="JA7" s="19">
        <v>195.191</v>
      </c>
      <c r="JB7" s="19">
        <v>205.66900000000001</v>
      </c>
      <c r="JC7" s="19">
        <v>209.06700000000001</v>
      </c>
      <c r="JD7" s="19">
        <v>219.88900000000001</v>
      </c>
      <c r="JE7" s="19">
        <v>226.03200000000001</v>
      </c>
      <c r="JF7" s="19">
        <v>227.678</v>
      </c>
      <c r="JG7" s="19">
        <v>227.71600000000001</v>
      </c>
      <c r="JH7" s="19">
        <v>229.41200000000001</v>
      </c>
      <c r="JI7" s="19">
        <v>229.52500000000001</v>
      </c>
      <c r="JJ7" s="19">
        <v>230.17500000000001</v>
      </c>
      <c r="JK7" s="19">
        <v>238.05</v>
      </c>
      <c r="JL7" s="19">
        <v>242.43299999999999</v>
      </c>
      <c r="JM7" s="19">
        <v>259.82600000000002</v>
      </c>
      <c r="JN7" s="19">
        <v>252.602</v>
      </c>
      <c r="JO7" s="19">
        <v>252.56200000000001</v>
      </c>
      <c r="JP7" s="19">
        <v>251.86799999999999</v>
      </c>
      <c r="JQ7" s="19">
        <v>247.405</v>
      </c>
      <c r="JR7" s="19">
        <v>255.55500000000001</v>
      </c>
      <c r="JS7" s="19">
        <v>265.44200000000001</v>
      </c>
      <c r="JT7" s="19">
        <v>269.39100000000002</v>
      </c>
      <c r="JU7" s="19">
        <v>274.56599999999997</v>
      </c>
      <c r="JV7" s="19">
        <v>287.017</v>
      </c>
      <c r="JW7" s="19">
        <v>296.351</v>
      </c>
      <c r="JX7" s="19">
        <v>293.09800000000001</v>
      </c>
      <c r="JY7" s="19">
        <v>282.81</v>
      </c>
      <c r="JZ7" s="19">
        <v>284.98700000000002</v>
      </c>
      <c r="KA7" s="19">
        <v>283.18299999999999</v>
      </c>
      <c r="KB7" s="19">
        <v>283.78899999999999</v>
      </c>
      <c r="KC7" s="19">
        <v>283.05700000000002</v>
      </c>
      <c r="KD7" s="19">
        <v>284.85500000000002</v>
      </c>
      <c r="KE7" s="19">
        <v>273.96899999999999</v>
      </c>
      <c r="KF7" s="19">
        <v>268.28699999999998</v>
      </c>
      <c r="KG7" s="19">
        <v>268.00900000000001</v>
      </c>
      <c r="KH7" s="19">
        <v>268.39699999999999</v>
      </c>
      <c r="KI7" s="19">
        <v>267.12700000000001</v>
      </c>
      <c r="KJ7" s="19">
        <v>280.09100000000001</v>
      </c>
      <c r="KK7" s="19">
        <v>279.95600000000002</v>
      </c>
      <c r="KL7" s="19">
        <v>279.87400000000002</v>
      </c>
      <c r="KM7" s="19">
        <v>274.18900000000002</v>
      </c>
      <c r="KN7" s="19">
        <v>278.637</v>
      </c>
      <c r="KO7" s="19">
        <v>250.797</v>
      </c>
      <c r="KP7" s="19">
        <v>238.69499999999999</v>
      </c>
      <c r="KQ7" s="19">
        <v>228.21799999999999</v>
      </c>
      <c r="KR7" s="19">
        <v>225.05500000000001</v>
      </c>
      <c r="KS7" s="19">
        <v>222.97800000000001</v>
      </c>
      <c r="KT7" s="19">
        <v>225.86600000000001</v>
      </c>
      <c r="KU7" s="19">
        <v>226.56800000000001</v>
      </c>
      <c r="KV7" s="19">
        <v>228.797</v>
      </c>
      <c r="KW7" s="19">
        <v>226.82599999999999</v>
      </c>
      <c r="KX7" s="19">
        <v>225.114</v>
      </c>
      <c r="KY7" s="19">
        <v>221.92400000000001</v>
      </c>
      <c r="KZ7" s="19">
        <v>226.268</v>
      </c>
      <c r="LA7" s="19">
        <v>235.875</v>
      </c>
      <c r="LB7" s="19">
        <v>233.49600000000001</v>
      </c>
      <c r="LC7" s="19">
        <v>231.35599999999999</v>
      </c>
      <c r="LD7" s="19">
        <v>238.32400000000001</v>
      </c>
      <c r="LE7" s="19">
        <v>245.79900000000001</v>
      </c>
      <c r="LF7" s="19">
        <v>248.66800000000001</v>
      </c>
      <c r="LG7" s="19">
        <v>247.9</v>
      </c>
      <c r="LH7" s="19">
        <v>247.99</v>
      </c>
      <c r="LI7" s="19">
        <v>244.50399999999999</v>
      </c>
      <c r="LJ7" s="19">
        <v>241.857</v>
      </c>
      <c r="LK7" s="19">
        <v>239.31299999999999</v>
      </c>
      <c r="LL7" s="19">
        <v>241.92099999999999</v>
      </c>
      <c r="LM7" s="19">
        <v>245.149</v>
      </c>
      <c r="LN7" s="19">
        <v>261.947</v>
      </c>
      <c r="LO7" s="19">
        <v>265.73200000000003</v>
      </c>
      <c r="LP7" s="19">
        <v>272.13200000000001</v>
      </c>
      <c r="LQ7" s="19">
        <v>272.68599999999998</v>
      </c>
      <c r="LR7" s="19">
        <v>279.21600000000001</v>
      </c>
      <c r="LS7" s="19">
        <v>276.81900000000002</v>
      </c>
      <c r="LT7" s="19">
        <v>276.58100000000002</v>
      </c>
      <c r="LU7" s="19">
        <v>271.68299999999999</v>
      </c>
      <c r="LV7" s="19">
        <v>269.47500000000002</v>
      </c>
      <c r="LW7" s="19">
        <v>277.44900000000001</v>
      </c>
      <c r="LX7" s="19">
        <v>283.53100000000001</v>
      </c>
      <c r="LY7" s="19">
        <v>280.97300000000001</v>
      </c>
      <c r="LZ7" s="19">
        <v>285.28899999999999</v>
      </c>
      <c r="MA7" s="19">
        <v>293.71699999999998</v>
      </c>
      <c r="MB7" s="19">
        <v>300.61700000000002</v>
      </c>
      <c r="MC7" s="19">
        <v>307.93099999999998</v>
      </c>
      <c r="MD7" s="19">
        <v>304.101</v>
      </c>
      <c r="ME7" s="19">
        <v>294.53399999999999</v>
      </c>
      <c r="MF7" s="19">
        <v>287.81099999999998</v>
      </c>
      <c r="MG7" s="19">
        <v>288.76</v>
      </c>
      <c r="MH7" s="19">
        <v>284.81799999999998</v>
      </c>
      <c r="MI7" s="19">
        <v>283.00200000000001</v>
      </c>
      <c r="MJ7" s="19">
        <v>285.98599999999999</v>
      </c>
      <c r="MK7" s="19">
        <v>298.64499999999998</v>
      </c>
      <c r="ML7" s="19">
        <v>302.81599999999997</v>
      </c>
      <c r="MM7" s="19">
        <v>306.733</v>
      </c>
      <c r="MN7" s="19">
        <v>305.745</v>
      </c>
      <c r="MO7" s="19">
        <v>306.68799999999999</v>
      </c>
      <c r="MP7" s="19">
        <v>306.82499999999999</v>
      </c>
      <c r="MQ7" s="19">
        <v>311.28500000000003</v>
      </c>
      <c r="MR7" s="19">
        <v>313.822</v>
      </c>
      <c r="MS7" s="19">
        <v>312.23599999999999</v>
      </c>
      <c r="MT7" s="19">
        <v>311.31599999999997</v>
      </c>
      <c r="MU7" s="19">
        <v>322.34699999999998</v>
      </c>
      <c r="MV7" s="19">
        <v>335.71699999999998</v>
      </c>
      <c r="MW7" s="19">
        <v>336.18700000000001</v>
      </c>
      <c r="MX7" s="19">
        <v>334.82400000000001</v>
      </c>
      <c r="MY7" s="19">
        <v>323.77499999999998</v>
      </c>
      <c r="MZ7" s="19">
        <v>329.62799999999999</v>
      </c>
      <c r="NA7" s="19">
        <v>338.94400000000002</v>
      </c>
      <c r="NB7" s="19">
        <v>340.625</v>
      </c>
      <c r="NC7" s="19">
        <v>344.34800000000001</v>
      </c>
      <c r="ND7" s="19">
        <v>364.75099999999998</v>
      </c>
      <c r="NE7" s="19">
        <v>367.46300000000002</v>
      </c>
      <c r="NF7" s="19">
        <v>365.89299999999997</v>
      </c>
      <c r="NG7" s="19">
        <v>364.76100000000002</v>
      </c>
      <c r="NH7" s="19">
        <v>367.94</v>
      </c>
      <c r="NI7" s="19">
        <v>364.76499999999999</v>
      </c>
      <c r="NJ7" s="19">
        <v>360.13200000000001</v>
      </c>
      <c r="NK7" s="19">
        <v>352.53</v>
      </c>
      <c r="NL7" s="19">
        <v>352.27800000000002</v>
      </c>
      <c r="NM7" s="19">
        <v>358.46300000000002</v>
      </c>
      <c r="NN7" s="19">
        <v>360.95800000000003</v>
      </c>
      <c r="NO7" s="19">
        <v>369.78500000000003</v>
      </c>
      <c r="NP7" s="19">
        <v>366.16500000000002</v>
      </c>
      <c r="NQ7" s="19">
        <v>358.47399999999999</v>
      </c>
      <c r="NR7" s="19">
        <v>363.91199999999998</v>
      </c>
      <c r="NS7" s="19">
        <v>359.959</v>
      </c>
      <c r="NT7" s="19">
        <v>381.34100000000001</v>
      </c>
      <c r="NU7" s="19">
        <v>405.08499999999998</v>
      </c>
      <c r="NV7" s="19">
        <v>413.55399999999997</v>
      </c>
      <c r="NW7" s="19">
        <v>417.65300000000002</v>
      </c>
      <c r="NX7" s="19">
        <v>410.91899999999998</v>
      </c>
      <c r="NY7" s="19">
        <v>402.19200000000001</v>
      </c>
      <c r="NZ7" s="19">
        <v>402.435</v>
      </c>
      <c r="OA7" s="19">
        <v>401.42700000000002</v>
      </c>
      <c r="OB7" s="19">
        <v>397.34199999999998</v>
      </c>
      <c r="OC7" s="19">
        <v>399.78800000000001</v>
      </c>
      <c r="OD7" s="19">
        <v>400.101</v>
      </c>
      <c r="OE7" s="19">
        <v>399.363</v>
      </c>
      <c r="OF7" s="19">
        <v>396.61</v>
      </c>
      <c r="OG7" s="19">
        <v>393.16399999999999</v>
      </c>
      <c r="OH7" s="19">
        <v>393.9</v>
      </c>
      <c r="OI7" s="19">
        <v>388.80799999999999</v>
      </c>
      <c r="OJ7" s="19">
        <v>395.08100000000002</v>
      </c>
      <c r="OK7" s="19">
        <v>401.93900000000002</v>
      </c>
      <c r="OL7" s="19">
        <v>403.95699999999999</v>
      </c>
      <c r="OM7" s="19">
        <v>400.52100000000002</v>
      </c>
      <c r="ON7" s="19">
        <v>401.55500000000001</v>
      </c>
      <c r="OO7" s="19">
        <v>397.73099999999999</v>
      </c>
      <c r="OP7" s="19">
        <v>397.75400000000002</v>
      </c>
      <c r="OQ7" s="19">
        <v>393.71100000000001</v>
      </c>
      <c r="OR7" s="19">
        <v>399.14100000000002</v>
      </c>
      <c r="OS7" s="19">
        <v>397.005</v>
      </c>
      <c r="OT7" s="19">
        <v>393.43099999999998</v>
      </c>
      <c r="OU7" s="19"/>
      <c r="OV7" s="19"/>
      <c r="OW7" s="19"/>
      <c r="OX7" s="19"/>
      <c r="OY7" s="19"/>
      <c r="OZ7" s="19"/>
      <c r="PA7" s="19"/>
      <c r="PB7" s="19"/>
      <c r="PC7" s="19"/>
      <c r="PD7" s="19"/>
      <c r="PE7" s="19"/>
      <c r="PF7" s="19"/>
      <c r="PG7" s="19"/>
      <c r="PH7" s="19"/>
      <c r="PI7" s="19"/>
      <c r="PJ7" s="19"/>
      <c r="PK7" s="19"/>
      <c r="PL7" s="19"/>
      <c r="PM7" s="19"/>
      <c r="PN7" s="19"/>
      <c r="PO7" s="19"/>
      <c r="PP7" s="19"/>
      <c r="PQ7" s="19"/>
      <c r="PR7" s="19"/>
      <c r="PS7" s="19"/>
      <c r="PT7" s="19"/>
      <c r="PU7" s="19"/>
      <c r="PV7" s="19"/>
      <c r="PW7" s="19"/>
      <c r="PX7" s="19"/>
      <c r="PY7" s="19"/>
      <c r="PZ7" s="19"/>
      <c r="QA7" s="19"/>
      <c r="QB7" s="19"/>
      <c r="QC7" s="19"/>
      <c r="QD7" s="19"/>
      <c r="QE7" s="19"/>
      <c r="QF7" s="19"/>
      <c r="QG7" s="19"/>
      <c r="QH7" s="19"/>
      <c r="QI7" s="19"/>
      <c r="QJ7" s="19"/>
      <c r="QK7" s="19"/>
      <c r="QL7" s="19"/>
      <c r="QM7" s="19"/>
      <c r="QN7" s="19"/>
      <c r="QO7" s="19"/>
      <c r="QP7" s="19"/>
      <c r="QQ7" s="19"/>
      <c r="QR7" s="19"/>
      <c r="QS7" s="19"/>
      <c r="QT7" s="19"/>
      <c r="QU7" s="19"/>
      <c r="QV7" s="19"/>
      <c r="QW7" s="19"/>
      <c r="QX7" s="19"/>
      <c r="QY7" s="19"/>
      <c r="QZ7" s="19"/>
      <c r="RA7" s="19"/>
      <c r="RB7" s="19"/>
      <c r="RC7" s="19"/>
      <c r="RD7" s="19"/>
      <c r="RE7" s="19"/>
      <c r="RF7" s="19"/>
      <c r="RG7" s="19"/>
      <c r="RH7" s="19"/>
      <c r="RI7" s="19"/>
      <c r="RJ7" s="19"/>
      <c r="RK7" s="19"/>
      <c r="RL7" s="19"/>
      <c r="RM7" s="19"/>
      <c r="RN7" s="19"/>
      <c r="RO7" s="19"/>
      <c r="RP7" s="19"/>
      <c r="RQ7" s="19"/>
      <c r="RR7" s="19"/>
      <c r="RS7" s="19"/>
      <c r="RT7" s="19"/>
      <c r="RU7" s="19"/>
      <c r="RV7" s="19"/>
      <c r="RW7" s="19"/>
      <c r="RX7" s="19"/>
      <c r="RY7" s="19"/>
      <c r="RZ7" s="19"/>
      <c r="SA7" s="19"/>
      <c r="SB7" s="19"/>
      <c r="SC7" s="19"/>
      <c r="SD7" s="19"/>
      <c r="SE7" s="19"/>
      <c r="SF7" s="19"/>
      <c r="SG7" s="19"/>
      <c r="SH7" s="19"/>
      <c r="SI7" s="19"/>
      <c r="SJ7" s="19"/>
      <c r="SK7" s="19"/>
      <c r="SL7" s="19"/>
      <c r="SM7" s="19"/>
      <c r="SN7" s="19"/>
      <c r="SO7" s="19"/>
      <c r="SP7" s="19"/>
      <c r="SQ7" s="19"/>
      <c r="SR7" s="19"/>
      <c r="SS7" s="19"/>
      <c r="ST7" s="19"/>
      <c r="SU7" s="19"/>
    </row>
    <row r="8" spans="2:516" s="2" customFormat="1" x14ac:dyDescent="0.25">
      <c r="B8" s="15" t="s">
        <v>514</v>
      </c>
      <c r="C8" s="2">
        <f ca="1">MATCH(B8,tkrBbg!G:G,0)</f>
        <v>3</v>
      </c>
      <c r="D8" s="2" t="str" cm="1">
        <f t="array" aca="1" ref="D8" ca="1">INDEX(tkrBbg!E:E,C8)</f>
        <v>EJ917655 Corp</v>
      </c>
      <c r="E8" s="18" cm="1">
        <f t="array" aca="1" ref="E8" ca="1">_xll.BDP(D8,E$5)*1</f>
        <v>45242</v>
      </c>
      <c r="F8" s="19">
        <f ca="1">_xll.BDH(D8,$B$3,"-2AY",,"Dates=H","Fill=C","Sort=R","Dir=H","cols=511;rows=1")</f>
        <v>305.56900000000002</v>
      </c>
      <c r="G8" s="19">
        <v>309.61700000000002</v>
      </c>
      <c r="H8" s="19">
        <v>312.60300000000001</v>
      </c>
      <c r="I8" s="19">
        <v>313.93799999999999</v>
      </c>
      <c r="J8" s="19">
        <v>313.86399999999998</v>
      </c>
      <c r="K8" s="19">
        <v>312.75599999999997</v>
      </c>
      <c r="L8" s="19">
        <v>307.54500000000002</v>
      </c>
      <c r="M8" s="19">
        <v>300.983</v>
      </c>
      <c r="N8" s="19">
        <v>306.26299999999998</v>
      </c>
      <c r="O8" s="19">
        <v>298.06</v>
      </c>
      <c r="P8" s="19">
        <v>294.55799999999999</v>
      </c>
      <c r="Q8" s="19">
        <v>285.40699999999998</v>
      </c>
      <c r="R8" s="19">
        <v>281.51400000000001</v>
      </c>
      <c r="S8" s="19">
        <v>301.14</v>
      </c>
      <c r="T8" s="19">
        <v>295.49</v>
      </c>
      <c r="U8" s="19">
        <v>290.62799999999999</v>
      </c>
      <c r="V8" s="19">
        <v>265.31400000000002</v>
      </c>
      <c r="W8" s="19">
        <v>253.52600000000001</v>
      </c>
      <c r="X8" s="19">
        <v>249.23500000000001</v>
      </c>
      <c r="Y8" s="19">
        <v>267.68299999999999</v>
      </c>
      <c r="Z8" s="19">
        <v>320.36700000000002</v>
      </c>
      <c r="AA8" s="19">
        <v>347.51499999999999</v>
      </c>
      <c r="AB8" s="19">
        <v>374.91899999999998</v>
      </c>
      <c r="AC8" s="19">
        <v>376.02499999999998</v>
      </c>
      <c r="AD8" s="19">
        <v>373.37099999999998</v>
      </c>
      <c r="AE8" s="19">
        <v>367.89699999999999</v>
      </c>
      <c r="AF8" s="19">
        <v>369.18400000000003</v>
      </c>
      <c r="AG8" s="19">
        <v>391.53399999999999</v>
      </c>
      <c r="AH8" s="19">
        <v>404.92500000000001</v>
      </c>
      <c r="AI8" s="19">
        <v>409.77699999999999</v>
      </c>
      <c r="AJ8" s="19">
        <v>413.49599999999998</v>
      </c>
      <c r="AK8" s="19">
        <v>417.00700000000001</v>
      </c>
      <c r="AL8" s="19">
        <v>429.20699999999999</v>
      </c>
      <c r="AM8" s="19">
        <v>435.20800000000003</v>
      </c>
      <c r="AN8" s="19">
        <v>437.22500000000002</v>
      </c>
      <c r="AO8" s="19">
        <v>437.59100000000001</v>
      </c>
      <c r="AP8" s="19">
        <v>429.14</v>
      </c>
      <c r="AQ8" s="19">
        <v>418.51499999999999</v>
      </c>
      <c r="AR8" s="19">
        <v>417.024</v>
      </c>
      <c r="AS8" s="19">
        <v>409.85399999999998</v>
      </c>
      <c r="AT8" s="19">
        <v>414.72899999999998</v>
      </c>
      <c r="AU8" s="19">
        <v>404.98899999999998</v>
      </c>
      <c r="AV8" s="19">
        <v>398.887</v>
      </c>
      <c r="AW8" s="19">
        <v>391.10500000000002</v>
      </c>
      <c r="AX8" s="19">
        <v>360.18099999999998</v>
      </c>
      <c r="AY8" s="19">
        <v>351.70800000000003</v>
      </c>
      <c r="AZ8" s="19">
        <v>339.61200000000002</v>
      </c>
      <c r="BA8" s="19">
        <v>337.48099999999999</v>
      </c>
      <c r="BB8" s="19">
        <v>347.089</v>
      </c>
      <c r="BC8" s="19">
        <v>350.63299999999998</v>
      </c>
      <c r="BD8" s="19">
        <v>360.53199999999998</v>
      </c>
      <c r="BE8" s="19">
        <v>357.90600000000001</v>
      </c>
      <c r="BF8" s="19">
        <v>351.49700000000001</v>
      </c>
      <c r="BG8" s="19">
        <v>352.791</v>
      </c>
      <c r="BH8" s="19">
        <v>350.94099999999997</v>
      </c>
      <c r="BI8" s="19">
        <v>345.21</v>
      </c>
      <c r="BJ8" s="19">
        <v>359.71</v>
      </c>
      <c r="BK8" s="19">
        <v>405.97199999999998</v>
      </c>
      <c r="BL8" s="19">
        <v>439.505</v>
      </c>
      <c r="BM8" s="19">
        <v>460.64800000000002</v>
      </c>
      <c r="BN8" s="19">
        <v>474.916</v>
      </c>
      <c r="BO8" s="19">
        <v>474.63099999999997</v>
      </c>
      <c r="BP8" s="19">
        <v>468.10399999999998</v>
      </c>
      <c r="BQ8" s="19">
        <v>459.35599999999999</v>
      </c>
      <c r="BR8" s="19">
        <v>451.05200000000002</v>
      </c>
      <c r="BS8" s="19">
        <v>453.70299999999997</v>
      </c>
      <c r="BT8" s="19">
        <v>443.66399999999999</v>
      </c>
      <c r="BU8" s="19">
        <v>439.065</v>
      </c>
      <c r="BV8" s="19">
        <v>429.00200000000001</v>
      </c>
      <c r="BW8" s="19">
        <v>434.387</v>
      </c>
      <c r="BX8" s="19">
        <v>441.19099999999997</v>
      </c>
      <c r="BY8" s="19">
        <v>427.84899999999999</v>
      </c>
      <c r="BZ8" s="19">
        <v>428.90199999999999</v>
      </c>
      <c r="CA8" s="19">
        <v>434.56799999999998</v>
      </c>
      <c r="CB8" s="19">
        <v>398.97</v>
      </c>
      <c r="CC8" s="19">
        <v>368.666</v>
      </c>
      <c r="CD8" s="19">
        <v>327.22899999999998</v>
      </c>
      <c r="CE8" s="19">
        <v>324.33100000000002</v>
      </c>
      <c r="CF8" s="19">
        <v>284.16800000000001</v>
      </c>
      <c r="CG8" s="19">
        <v>273.52100000000002</v>
      </c>
      <c r="CH8" s="19">
        <v>281.72800000000001</v>
      </c>
      <c r="CI8" s="19">
        <v>229.43899999999999</v>
      </c>
      <c r="CJ8" s="19">
        <v>212.47200000000001</v>
      </c>
      <c r="CK8" s="19">
        <v>207.357</v>
      </c>
      <c r="CL8" s="19">
        <v>212.52</v>
      </c>
      <c r="CM8" s="19">
        <v>215.655</v>
      </c>
      <c r="CN8" s="19">
        <v>211.53700000000001</v>
      </c>
      <c r="CO8" s="19">
        <v>191.864</v>
      </c>
      <c r="CP8" s="19">
        <v>178.607</v>
      </c>
      <c r="CQ8" s="19">
        <v>174.72200000000001</v>
      </c>
      <c r="CR8" s="19">
        <v>165.965</v>
      </c>
      <c r="CS8" s="19">
        <v>156.202</v>
      </c>
      <c r="CT8" s="19">
        <v>158.31899999999999</v>
      </c>
      <c r="CU8" s="19">
        <v>158.964</v>
      </c>
      <c r="CV8" s="19">
        <v>159.601</v>
      </c>
      <c r="CW8" s="19">
        <v>158.928</v>
      </c>
      <c r="CX8" s="19">
        <v>161.48599999999999</v>
      </c>
      <c r="CY8" s="19">
        <v>163.40299999999999</v>
      </c>
      <c r="CZ8" s="19">
        <v>163.40600000000001</v>
      </c>
      <c r="DA8" s="19">
        <v>164.21100000000001</v>
      </c>
      <c r="DB8" s="19">
        <v>166.30600000000001</v>
      </c>
      <c r="DC8" s="19">
        <v>165.828</v>
      </c>
      <c r="DD8" s="19">
        <v>163.25899999999999</v>
      </c>
      <c r="DE8" s="19">
        <v>165.06200000000001</v>
      </c>
      <c r="DF8" s="19">
        <v>168.91900000000001</v>
      </c>
      <c r="DG8" s="19">
        <v>173.63300000000001</v>
      </c>
      <c r="DH8" s="19">
        <v>173.93</v>
      </c>
      <c r="DI8" s="19">
        <v>167.30199999999999</v>
      </c>
      <c r="DJ8" s="19">
        <v>160.917</v>
      </c>
      <c r="DK8" s="19">
        <v>159.6</v>
      </c>
      <c r="DL8" s="19">
        <v>160.505</v>
      </c>
      <c r="DM8" s="19">
        <v>152.43700000000001</v>
      </c>
      <c r="DN8" s="19">
        <v>149.07</v>
      </c>
      <c r="DO8" s="19">
        <v>145.29</v>
      </c>
      <c r="DP8" s="19">
        <v>144.149</v>
      </c>
      <c r="DQ8" s="19">
        <v>142.09899999999999</v>
      </c>
      <c r="DR8" s="19">
        <v>143.15199999999999</v>
      </c>
      <c r="DS8" s="19">
        <v>147.57300000000001</v>
      </c>
      <c r="DT8" s="19">
        <v>147.72800000000001</v>
      </c>
      <c r="DU8" s="19">
        <v>145.858</v>
      </c>
      <c r="DV8" s="19">
        <v>146.46600000000001</v>
      </c>
      <c r="DW8" s="19">
        <v>148.43799999999999</v>
      </c>
      <c r="DX8" s="19">
        <v>148.154</v>
      </c>
      <c r="DY8" s="19">
        <v>152.88800000000001</v>
      </c>
      <c r="DZ8" s="19">
        <v>152.678</v>
      </c>
      <c r="EA8" s="19">
        <v>151.80699999999999</v>
      </c>
      <c r="EB8" s="19">
        <v>150.815</v>
      </c>
      <c r="EC8" s="19">
        <v>149.16</v>
      </c>
      <c r="ED8" s="19">
        <v>144.459</v>
      </c>
      <c r="EE8" s="19">
        <v>146.191</v>
      </c>
      <c r="EF8" s="19">
        <v>150.041</v>
      </c>
      <c r="EG8" s="19">
        <v>148.381</v>
      </c>
      <c r="EH8" s="19">
        <v>149.59100000000001</v>
      </c>
      <c r="EI8" s="19">
        <v>153.38499999999999</v>
      </c>
      <c r="EJ8" s="19">
        <v>156.12700000000001</v>
      </c>
      <c r="EK8" s="19">
        <v>158.18899999999999</v>
      </c>
      <c r="EL8" s="19">
        <v>160.54900000000001</v>
      </c>
      <c r="EM8" s="19">
        <v>160.89099999999999</v>
      </c>
      <c r="EN8" s="19">
        <v>161.983</v>
      </c>
      <c r="EO8" s="19">
        <v>167.77500000000001</v>
      </c>
      <c r="EP8" s="19">
        <v>171.09200000000001</v>
      </c>
      <c r="EQ8" s="19">
        <v>169.643</v>
      </c>
      <c r="ER8" s="19">
        <v>173.25800000000001</v>
      </c>
      <c r="ES8" s="19">
        <v>175.82499999999999</v>
      </c>
      <c r="ET8" s="19">
        <v>181.05799999999999</v>
      </c>
      <c r="EU8" s="19">
        <v>187.53299999999999</v>
      </c>
      <c r="EV8" s="19">
        <v>190.029</v>
      </c>
      <c r="EW8" s="19">
        <v>185.845</v>
      </c>
      <c r="EX8" s="19">
        <v>189.21799999999999</v>
      </c>
      <c r="EY8" s="19">
        <v>191.255</v>
      </c>
      <c r="EZ8" s="19">
        <v>192.935</v>
      </c>
      <c r="FA8" s="19">
        <v>192.559</v>
      </c>
      <c r="FB8" s="19">
        <v>195.18199999999999</v>
      </c>
      <c r="FC8" s="19">
        <v>199.40899999999999</v>
      </c>
      <c r="FD8" s="19">
        <v>199.875</v>
      </c>
      <c r="FE8" s="19">
        <v>200.84200000000001</v>
      </c>
      <c r="FF8" s="19">
        <v>193.179</v>
      </c>
      <c r="FG8" s="19">
        <v>187.81700000000001</v>
      </c>
      <c r="FH8" s="19">
        <v>187.23099999999999</v>
      </c>
      <c r="FI8" s="19">
        <v>188.66399999999999</v>
      </c>
      <c r="FJ8" s="19">
        <v>185.768</v>
      </c>
      <c r="FK8" s="19">
        <v>181.309</v>
      </c>
      <c r="FL8" s="19">
        <v>180.48500000000001</v>
      </c>
      <c r="FM8" s="19">
        <v>180.65700000000001</v>
      </c>
      <c r="FN8" s="19">
        <v>177.97300000000001</v>
      </c>
      <c r="FO8" s="19">
        <v>179.28200000000001</v>
      </c>
      <c r="FP8" s="19">
        <v>178.28700000000001</v>
      </c>
      <c r="FQ8" s="19">
        <v>181.09899999999999</v>
      </c>
      <c r="FR8" s="19">
        <v>185.13</v>
      </c>
      <c r="FS8" s="19">
        <v>186.345</v>
      </c>
      <c r="FT8" s="19">
        <v>182.66300000000001</v>
      </c>
      <c r="FU8" s="19">
        <v>181.73500000000001</v>
      </c>
      <c r="FV8" s="19">
        <v>178.23599999999999</v>
      </c>
      <c r="FW8" s="19">
        <v>180.40299999999999</v>
      </c>
      <c r="FX8" s="19">
        <v>183.01</v>
      </c>
      <c r="FY8" s="19">
        <v>184.69200000000001</v>
      </c>
      <c r="FZ8" s="19">
        <v>184.40899999999999</v>
      </c>
      <c r="GA8" s="19">
        <v>186.04</v>
      </c>
      <c r="GB8" s="19">
        <v>189.63900000000001</v>
      </c>
      <c r="GC8" s="19">
        <v>192.75</v>
      </c>
      <c r="GD8" s="19">
        <v>192.77600000000001</v>
      </c>
      <c r="GE8" s="19">
        <v>197.285</v>
      </c>
      <c r="GF8" s="19">
        <v>200.05199999999999</v>
      </c>
      <c r="GG8" s="19">
        <v>200.45400000000001</v>
      </c>
      <c r="GH8" s="19">
        <v>204.286</v>
      </c>
      <c r="GI8" s="19">
        <v>209.303</v>
      </c>
      <c r="GJ8" s="19">
        <v>211.55699999999999</v>
      </c>
      <c r="GK8" s="19">
        <v>208.875</v>
      </c>
      <c r="GL8" s="19">
        <v>208.173</v>
      </c>
      <c r="GM8" s="19">
        <v>208.96899999999999</v>
      </c>
      <c r="GN8" s="19">
        <v>203.15199999999999</v>
      </c>
      <c r="GO8" s="19">
        <v>199.67</v>
      </c>
      <c r="GP8" s="19">
        <v>202.25899999999999</v>
      </c>
      <c r="GQ8" s="19">
        <v>202.95400000000001</v>
      </c>
      <c r="GR8" s="19">
        <v>204.476</v>
      </c>
      <c r="GS8" s="19">
        <v>205.392</v>
      </c>
      <c r="GT8" s="19">
        <v>202.22200000000001</v>
      </c>
      <c r="GU8" s="19">
        <v>200.489</v>
      </c>
      <c r="GV8" s="19">
        <v>196.09700000000001</v>
      </c>
      <c r="GW8" s="19">
        <v>199.93199999999999</v>
      </c>
      <c r="GX8" s="19">
        <v>198.49799999999999</v>
      </c>
      <c r="GY8" s="19">
        <v>193.351</v>
      </c>
      <c r="GZ8" s="19">
        <v>192.16300000000001</v>
      </c>
      <c r="HA8" s="19">
        <v>189.08699999999999</v>
      </c>
      <c r="HB8" s="19">
        <v>189.184</v>
      </c>
      <c r="HC8" s="19">
        <v>207.29599999999999</v>
      </c>
      <c r="HD8" s="19">
        <v>206.45599999999999</v>
      </c>
      <c r="HE8" s="19">
        <v>202.971</v>
      </c>
      <c r="HF8" s="19">
        <v>202.93299999999999</v>
      </c>
      <c r="HG8" s="19">
        <v>200.39500000000001</v>
      </c>
      <c r="HH8" s="19">
        <v>208.547</v>
      </c>
      <c r="HI8" s="19">
        <v>212.804</v>
      </c>
      <c r="HJ8" s="19">
        <v>208.38499999999999</v>
      </c>
      <c r="HK8" s="19">
        <v>208.10300000000001</v>
      </c>
      <c r="HL8" s="19">
        <v>207.54400000000001</v>
      </c>
      <c r="HM8" s="19">
        <v>207.131</v>
      </c>
      <c r="HN8" s="19">
        <v>206.81800000000001</v>
      </c>
      <c r="HO8" s="19">
        <v>204.15600000000001</v>
      </c>
      <c r="HP8" s="19">
        <v>205.364</v>
      </c>
      <c r="HQ8" s="19">
        <v>204.15899999999999</v>
      </c>
      <c r="HR8" s="19">
        <v>209.48099999999999</v>
      </c>
      <c r="HS8" s="19">
        <v>218.255</v>
      </c>
      <c r="HT8" s="19">
        <v>220.21199999999999</v>
      </c>
      <c r="HU8" s="19">
        <v>231.303</v>
      </c>
      <c r="HV8" s="19">
        <v>235.05600000000001</v>
      </c>
      <c r="HW8" s="19">
        <v>223.59800000000001</v>
      </c>
      <c r="HX8" s="19">
        <v>217.529</v>
      </c>
      <c r="HY8" s="19">
        <v>214.727</v>
      </c>
      <c r="HZ8" s="19">
        <v>217.053</v>
      </c>
      <c r="IA8" s="19">
        <v>216.762</v>
      </c>
      <c r="IB8" s="19">
        <v>219.97200000000001</v>
      </c>
      <c r="IC8" s="19">
        <v>218.31899999999999</v>
      </c>
      <c r="ID8" s="19">
        <v>220.42599999999999</v>
      </c>
      <c r="IE8" s="19">
        <v>213.63200000000001</v>
      </c>
      <c r="IF8" s="19">
        <v>201.03399999999999</v>
      </c>
      <c r="IG8" s="19">
        <v>196.01300000000001</v>
      </c>
      <c r="IH8" s="19">
        <v>193.458</v>
      </c>
      <c r="II8" s="19">
        <v>184.07599999999999</v>
      </c>
      <c r="IJ8" s="19">
        <v>179.84200000000001</v>
      </c>
      <c r="IK8" s="19">
        <v>177.386</v>
      </c>
      <c r="IL8" s="19">
        <v>185.38200000000001</v>
      </c>
      <c r="IM8" s="19">
        <v>186.459</v>
      </c>
      <c r="IN8" s="19">
        <v>187.29</v>
      </c>
      <c r="IO8" s="19">
        <v>184.75200000000001</v>
      </c>
      <c r="IP8" s="19">
        <v>185.13800000000001</v>
      </c>
      <c r="IQ8" s="19">
        <v>178.69300000000001</v>
      </c>
      <c r="IR8" s="19">
        <v>174.25299999999999</v>
      </c>
      <c r="IS8" s="19">
        <v>173.27600000000001</v>
      </c>
      <c r="IT8" s="19">
        <v>171.50399999999999</v>
      </c>
      <c r="IU8" s="19">
        <v>171.81700000000001</v>
      </c>
      <c r="IV8" s="19">
        <v>180.04499999999999</v>
      </c>
      <c r="IW8" s="19">
        <v>181.56200000000001</v>
      </c>
      <c r="IX8" s="19">
        <v>174.16200000000001</v>
      </c>
      <c r="IY8" s="19">
        <v>169.542</v>
      </c>
      <c r="IZ8" s="19">
        <v>170.66900000000001</v>
      </c>
      <c r="JA8" s="19">
        <v>173.227</v>
      </c>
      <c r="JB8" s="19">
        <v>177.953</v>
      </c>
      <c r="JC8" s="19">
        <v>178.22300000000001</v>
      </c>
      <c r="JD8" s="19">
        <v>182.905</v>
      </c>
      <c r="JE8" s="19">
        <v>186.69499999999999</v>
      </c>
      <c r="JF8" s="19">
        <v>186.57</v>
      </c>
      <c r="JG8" s="19">
        <v>186.79400000000001</v>
      </c>
      <c r="JH8" s="19">
        <v>184.422</v>
      </c>
      <c r="JI8" s="19">
        <v>184.32599999999999</v>
      </c>
      <c r="JJ8" s="19">
        <v>184.24600000000001</v>
      </c>
      <c r="JK8" s="19">
        <v>193.71299999999999</v>
      </c>
      <c r="JL8" s="19">
        <v>206.90799999999999</v>
      </c>
      <c r="JM8" s="19">
        <v>215.40600000000001</v>
      </c>
      <c r="JN8" s="19">
        <v>218.03399999999999</v>
      </c>
      <c r="JO8" s="19">
        <v>220.35400000000001</v>
      </c>
      <c r="JP8" s="19">
        <v>220.83500000000001</v>
      </c>
      <c r="JQ8" s="19">
        <v>218.51300000000001</v>
      </c>
      <c r="JR8" s="19">
        <v>227.226</v>
      </c>
      <c r="JS8" s="19">
        <v>236.74299999999999</v>
      </c>
      <c r="JT8" s="19">
        <v>240.41800000000001</v>
      </c>
      <c r="JU8" s="19">
        <v>246.02600000000001</v>
      </c>
      <c r="JV8" s="19">
        <v>251.94900000000001</v>
      </c>
      <c r="JW8" s="19">
        <v>257.541</v>
      </c>
      <c r="JX8" s="19">
        <v>255.56</v>
      </c>
      <c r="JY8" s="19">
        <v>250.149</v>
      </c>
      <c r="JZ8" s="19">
        <v>251.94200000000001</v>
      </c>
      <c r="KA8" s="19">
        <v>250.465</v>
      </c>
      <c r="KB8" s="19">
        <v>251.15299999999999</v>
      </c>
      <c r="KC8" s="19">
        <v>249.065</v>
      </c>
      <c r="KD8" s="19">
        <v>251.048</v>
      </c>
      <c r="KE8" s="19">
        <v>239.32599999999999</v>
      </c>
      <c r="KF8" s="19">
        <v>231.34899999999999</v>
      </c>
      <c r="KG8" s="19">
        <v>228.72200000000001</v>
      </c>
      <c r="KH8" s="19">
        <v>229.887</v>
      </c>
      <c r="KI8" s="19">
        <v>228.316</v>
      </c>
      <c r="KJ8" s="19">
        <v>235.142</v>
      </c>
      <c r="KK8" s="19">
        <v>233.81899999999999</v>
      </c>
      <c r="KL8" s="19">
        <v>233.185</v>
      </c>
      <c r="KM8" s="19">
        <v>229.685</v>
      </c>
      <c r="KN8" s="19">
        <v>232.80500000000001</v>
      </c>
      <c r="KO8" s="19">
        <v>220.06899999999999</v>
      </c>
      <c r="KP8" s="19">
        <v>211.78</v>
      </c>
      <c r="KQ8" s="19">
        <v>200.98400000000001</v>
      </c>
      <c r="KR8" s="19">
        <v>201.71899999999999</v>
      </c>
      <c r="KS8" s="19">
        <v>202.27600000000001</v>
      </c>
      <c r="KT8" s="19">
        <v>206.374</v>
      </c>
      <c r="KU8" s="19">
        <v>208.328</v>
      </c>
      <c r="KV8" s="19">
        <v>212.04400000000001</v>
      </c>
      <c r="KW8" s="19">
        <v>211.09100000000001</v>
      </c>
      <c r="KX8" s="19">
        <v>211.67699999999999</v>
      </c>
      <c r="KY8" s="19">
        <v>211.28899999999999</v>
      </c>
      <c r="KZ8" s="19">
        <v>212.94300000000001</v>
      </c>
      <c r="LA8" s="19">
        <v>211.327</v>
      </c>
      <c r="LB8" s="19">
        <v>217.13200000000001</v>
      </c>
      <c r="LC8" s="19">
        <v>216.19300000000001</v>
      </c>
      <c r="LD8" s="19">
        <v>224.6</v>
      </c>
      <c r="LE8" s="19">
        <v>231.119</v>
      </c>
      <c r="LF8" s="19">
        <v>235.68199999999999</v>
      </c>
      <c r="LG8" s="19">
        <v>233.26400000000001</v>
      </c>
      <c r="LH8" s="19">
        <v>232.292</v>
      </c>
      <c r="LI8" s="19">
        <v>232.43</v>
      </c>
      <c r="LJ8" s="19">
        <v>231.31</v>
      </c>
      <c r="LK8" s="19">
        <v>229.68700000000001</v>
      </c>
      <c r="LL8" s="19">
        <v>234.755</v>
      </c>
      <c r="LM8" s="19">
        <v>236.49600000000001</v>
      </c>
      <c r="LN8" s="19">
        <v>245.40299999999999</v>
      </c>
      <c r="LO8" s="19">
        <v>249.52699999999999</v>
      </c>
      <c r="LP8" s="19">
        <v>254.56700000000001</v>
      </c>
      <c r="LQ8" s="19">
        <v>252.684</v>
      </c>
      <c r="LR8" s="19">
        <v>258.00799999999998</v>
      </c>
      <c r="LS8" s="19">
        <v>257.12400000000002</v>
      </c>
      <c r="LT8" s="19">
        <v>255.559</v>
      </c>
      <c r="LU8" s="19">
        <v>253.04300000000001</v>
      </c>
      <c r="LV8" s="19">
        <v>250.315</v>
      </c>
      <c r="LW8" s="19">
        <v>257.08699999999999</v>
      </c>
      <c r="LX8" s="19">
        <v>261.19900000000001</v>
      </c>
      <c r="LY8" s="19">
        <v>259.38</v>
      </c>
      <c r="LZ8" s="19">
        <v>263.375</v>
      </c>
      <c r="MA8" s="19">
        <v>266.59100000000001</v>
      </c>
      <c r="MB8" s="19">
        <v>272.65300000000002</v>
      </c>
      <c r="MC8" s="19">
        <v>275.584</v>
      </c>
      <c r="MD8" s="19">
        <v>273.46699999999998</v>
      </c>
      <c r="ME8" s="19">
        <v>265.21800000000002</v>
      </c>
      <c r="MF8" s="19">
        <v>260.96699999999998</v>
      </c>
      <c r="MG8" s="19">
        <v>262.83300000000003</v>
      </c>
      <c r="MH8" s="19">
        <v>263.47699999999998</v>
      </c>
      <c r="MI8" s="19">
        <v>261.08300000000003</v>
      </c>
      <c r="MJ8" s="19">
        <v>267.60899999999998</v>
      </c>
      <c r="MK8" s="19">
        <v>276.96499999999997</v>
      </c>
      <c r="ML8" s="19">
        <v>281.51900000000001</v>
      </c>
      <c r="MM8" s="19">
        <v>285.09800000000001</v>
      </c>
      <c r="MN8" s="19">
        <v>283.322</v>
      </c>
      <c r="MO8" s="19">
        <v>285.58800000000002</v>
      </c>
      <c r="MP8" s="19">
        <v>285.83300000000003</v>
      </c>
      <c r="MQ8" s="19">
        <v>289.85399999999998</v>
      </c>
      <c r="MR8" s="19">
        <v>293.93099999999998</v>
      </c>
      <c r="MS8" s="19">
        <v>294.839</v>
      </c>
      <c r="MT8" s="19">
        <v>294.39699999999999</v>
      </c>
      <c r="MU8" s="19">
        <v>301.07600000000002</v>
      </c>
      <c r="MV8" s="19">
        <v>307.40300000000002</v>
      </c>
      <c r="MW8" s="19">
        <v>308.46699999999998</v>
      </c>
      <c r="MX8" s="19">
        <v>304.34800000000001</v>
      </c>
      <c r="MY8" s="19">
        <v>295.25700000000001</v>
      </c>
      <c r="MZ8" s="19">
        <v>299.20800000000003</v>
      </c>
      <c r="NA8" s="19">
        <v>305.40699999999998</v>
      </c>
      <c r="NB8" s="19">
        <v>306.113</v>
      </c>
      <c r="NC8" s="19">
        <v>309.90499999999997</v>
      </c>
      <c r="ND8" s="19">
        <v>324.69299999999998</v>
      </c>
      <c r="NE8" s="19">
        <v>328.52300000000002</v>
      </c>
      <c r="NF8" s="19">
        <v>326.83499999999998</v>
      </c>
      <c r="NG8" s="19">
        <v>328.91899999999998</v>
      </c>
      <c r="NH8" s="19">
        <v>330.41699999999997</v>
      </c>
      <c r="NI8" s="19">
        <v>328.86399999999998</v>
      </c>
      <c r="NJ8" s="19">
        <v>326.58100000000002</v>
      </c>
      <c r="NK8" s="19">
        <v>322.36700000000002</v>
      </c>
      <c r="NL8" s="19">
        <v>326.55200000000002</v>
      </c>
      <c r="NM8" s="19">
        <v>333.33100000000002</v>
      </c>
      <c r="NN8" s="19">
        <v>335.524</v>
      </c>
      <c r="NO8" s="19">
        <v>343.52600000000001</v>
      </c>
      <c r="NP8" s="19">
        <v>343.04</v>
      </c>
      <c r="NQ8" s="19">
        <v>340.18200000000002</v>
      </c>
      <c r="NR8" s="19">
        <v>347.49</v>
      </c>
      <c r="NS8" s="19">
        <v>345.44400000000002</v>
      </c>
      <c r="NT8" s="19">
        <v>360.065</v>
      </c>
      <c r="NU8" s="19">
        <v>371.60500000000002</v>
      </c>
      <c r="NV8" s="19">
        <v>378.51499999999999</v>
      </c>
      <c r="NW8" s="19">
        <v>381.30599999999998</v>
      </c>
      <c r="NX8" s="19">
        <v>372.16399999999999</v>
      </c>
      <c r="NY8" s="19">
        <v>364.58100000000002</v>
      </c>
      <c r="NZ8" s="19">
        <v>364.44200000000001</v>
      </c>
      <c r="OA8" s="19">
        <v>363.54700000000003</v>
      </c>
      <c r="OB8" s="19">
        <v>360.03699999999998</v>
      </c>
      <c r="OC8" s="19">
        <v>361.18</v>
      </c>
      <c r="OD8" s="19">
        <v>361.767</v>
      </c>
      <c r="OE8" s="19">
        <v>359.91</v>
      </c>
      <c r="OF8" s="19">
        <v>358.11399999999998</v>
      </c>
      <c r="OG8" s="19">
        <v>355.01</v>
      </c>
      <c r="OH8" s="19">
        <v>355.78199999999998</v>
      </c>
      <c r="OI8" s="19">
        <v>354.65199999999999</v>
      </c>
      <c r="OJ8" s="19">
        <v>359.86799999999999</v>
      </c>
      <c r="OK8" s="19">
        <v>366.464</v>
      </c>
      <c r="OL8" s="19">
        <v>369.798</v>
      </c>
      <c r="OM8" s="19">
        <v>365.13299999999998</v>
      </c>
      <c r="ON8" s="19">
        <v>364.15800000000002</v>
      </c>
      <c r="OO8" s="19">
        <v>358.44</v>
      </c>
      <c r="OP8" s="19">
        <v>353.25900000000001</v>
      </c>
      <c r="OQ8" s="19">
        <v>348.375</v>
      </c>
      <c r="OR8" s="19">
        <v>350.18799999999999</v>
      </c>
      <c r="OS8" s="19">
        <v>344.41899999999998</v>
      </c>
      <c r="OT8" s="19">
        <v>334.05200000000002</v>
      </c>
      <c r="OU8" s="19">
        <v>326.34699999999998</v>
      </c>
      <c r="OV8" s="19">
        <v>282.80399999999997</v>
      </c>
      <c r="OW8" s="19">
        <v>286.17500000000001</v>
      </c>
      <c r="OX8" s="19">
        <v>286.98899999999998</v>
      </c>
      <c r="OY8" s="19">
        <v>286.28100000000001</v>
      </c>
      <c r="OZ8" s="19">
        <v>288.822</v>
      </c>
      <c r="PA8" s="19">
        <v>273.62799999999999</v>
      </c>
      <c r="PB8" s="19">
        <v>268.995</v>
      </c>
      <c r="PC8" s="19">
        <v>264.87299999999999</v>
      </c>
      <c r="PD8" s="19">
        <v>257.779</v>
      </c>
      <c r="PE8" s="19">
        <v>254.13399999999999</v>
      </c>
      <c r="PF8" s="19">
        <v>253.369</v>
      </c>
      <c r="PG8" s="19">
        <v>250.36699999999999</v>
      </c>
      <c r="PH8" s="19">
        <v>246.786</v>
      </c>
      <c r="PI8" s="19">
        <v>249.25800000000001</v>
      </c>
      <c r="PJ8" s="19">
        <v>252.38399999999999</v>
      </c>
      <c r="PK8" s="19">
        <v>253.32599999999999</v>
      </c>
      <c r="PL8" s="19">
        <v>253.90100000000001</v>
      </c>
      <c r="PM8" s="19">
        <v>255.762</v>
      </c>
      <c r="PN8" s="19">
        <v>262.18</v>
      </c>
      <c r="PO8" s="19">
        <v>261.65100000000001</v>
      </c>
      <c r="PP8" s="19">
        <v>259.89400000000001</v>
      </c>
      <c r="PQ8" s="19">
        <v>260.71800000000002</v>
      </c>
      <c r="PR8" s="19">
        <v>250.869</v>
      </c>
      <c r="PS8" s="19">
        <v>247.279</v>
      </c>
      <c r="PT8" s="19">
        <v>244.429</v>
      </c>
      <c r="PU8" s="19">
        <v>240.05500000000001</v>
      </c>
      <c r="PV8" s="19">
        <v>239.596</v>
      </c>
      <c r="PW8" s="19">
        <v>240.55199999999999</v>
      </c>
      <c r="PX8" s="19">
        <v>237.07400000000001</v>
      </c>
      <c r="PY8" s="19">
        <v>235.422</v>
      </c>
      <c r="PZ8" s="19">
        <v>233.30600000000001</v>
      </c>
      <c r="QA8" s="19">
        <v>233.01499999999999</v>
      </c>
      <c r="QB8" s="19">
        <v>232.447</v>
      </c>
      <c r="QC8" s="19">
        <v>224.19399999999999</v>
      </c>
      <c r="QD8" s="19">
        <v>223.261</v>
      </c>
      <c r="QE8" s="19">
        <v>222.179</v>
      </c>
      <c r="QF8" s="19">
        <v>213.26</v>
      </c>
      <c r="QG8" s="19">
        <v>213.08</v>
      </c>
      <c r="QH8" s="19">
        <v>216.40600000000001</v>
      </c>
      <c r="QI8" s="19">
        <v>219.834</v>
      </c>
      <c r="QJ8" s="19">
        <v>217.42</v>
      </c>
      <c r="QK8" s="19">
        <v>218.73400000000001</v>
      </c>
      <c r="QL8" s="19">
        <v>214.714</v>
      </c>
      <c r="QM8" s="19">
        <v>215.67</v>
      </c>
      <c r="QN8" s="19">
        <v>216.84200000000001</v>
      </c>
      <c r="QO8" s="19">
        <v>219.69800000000001</v>
      </c>
      <c r="QP8" s="19">
        <v>230.54900000000001</v>
      </c>
      <c r="QQ8" s="19">
        <v>231.84700000000001</v>
      </c>
      <c r="QR8" s="19">
        <v>237.44300000000001</v>
      </c>
      <c r="QS8" s="19">
        <v>244.87200000000001</v>
      </c>
      <c r="QT8" s="19">
        <v>249.62799999999999</v>
      </c>
      <c r="QU8" s="19">
        <v>251.774</v>
      </c>
      <c r="QV8" s="19">
        <v>260.12</v>
      </c>
      <c r="QW8" s="19">
        <v>261.92</v>
      </c>
      <c r="QX8" s="19">
        <v>261.495</v>
      </c>
      <c r="QY8" s="19">
        <v>264.71499999999997</v>
      </c>
      <c r="QZ8" s="19">
        <v>266.47800000000001</v>
      </c>
      <c r="RA8" s="19">
        <v>269.77600000000001</v>
      </c>
      <c r="RB8" s="19">
        <v>269.61200000000002</v>
      </c>
      <c r="RC8" s="19">
        <v>269.02699999999999</v>
      </c>
      <c r="RD8" s="19">
        <v>268.55700000000002</v>
      </c>
      <c r="RE8" s="19">
        <v>266.95999999999998</v>
      </c>
      <c r="RF8" s="19">
        <v>264.815</v>
      </c>
      <c r="RG8" s="19">
        <v>261.08999999999997</v>
      </c>
      <c r="RH8" s="19">
        <v>263.084</v>
      </c>
      <c r="RI8" s="19">
        <v>263.60500000000002</v>
      </c>
      <c r="RJ8" s="19">
        <v>264.88200000000001</v>
      </c>
      <c r="RK8" s="19">
        <v>264.68</v>
      </c>
      <c r="RL8" s="19">
        <v>264.41399999999999</v>
      </c>
      <c r="RM8" s="19">
        <v>265.41000000000003</v>
      </c>
      <c r="RN8" s="19">
        <v>267.68599999999998</v>
      </c>
      <c r="RO8" s="19">
        <v>267.25900000000001</v>
      </c>
      <c r="RP8" s="19">
        <v>267.36599999999999</v>
      </c>
      <c r="RQ8" s="19">
        <v>267.96100000000001</v>
      </c>
      <c r="RR8" s="19">
        <v>264.27600000000001</v>
      </c>
      <c r="RS8" s="19">
        <v>263.25599999999997</v>
      </c>
      <c r="RT8" s="19">
        <v>261.71600000000001</v>
      </c>
      <c r="RU8" s="19">
        <v>255.78299999999999</v>
      </c>
      <c r="RV8" s="19">
        <v>254.661</v>
      </c>
      <c r="RW8" s="19">
        <v>254.22900000000001</v>
      </c>
      <c r="RX8" s="19">
        <v>256.57</v>
      </c>
      <c r="RY8" s="19">
        <v>256.53399999999999</v>
      </c>
      <c r="RZ8" s="19">
        <v>252.92699999999999</v>
      </c>
      <c r="SA8" s="19">
        <v>249.852</v>
      </c>
      <c r="SB8" s="19">
        <v>251.68100000000001</v>
      </c>
      <c r="SC8" s="19">
        <v>253.44</v>
      </c>
      <c r="SD8" s="19">
        <v>255.458</v>
      </c>
      <c r="SE8" s="19">
        <v>256.125</v>
      </c>
      <c r="SF8" s="19">
        <v>259.91500000000002</v>
      </c>
      <c r="SG8" s="19">
        <v>260.74700000000001</v>
      </c>
      <c r="SH8" s="19">
        <v>259.89400000000001</v>
      </c>
      <c r="SI8" s="19">
        <v>262.44</v>
      </c>
      <c r="SJ8" s="19">
        <v>263.86399999999998</v>
      </c>
      <c r="SK8" s="19">
        <v>263.495</v>
      </c>
      <c r="SL8" s="19">
        <v>262.755</v>
      </c>
      <c r="SM8" s="19">
        <v>261.40800000000002</v>
      </c>
      <c r="SN8" s="19">
        <v>262.28699999999998</v>
      </c>
      <c r="SO8" s="19">
        <v>262.464</v>
      </c>
      <c r="SP8" s="19">
        <v>262</v>
      </c>
      <c r="SQ8" s="19">
        <v>260.50099999999998</v>
      </c>
      <c r="SR8" s="19">
        <v>263.99099999999999</v>
      </c>
      <c r="SS8" s="19">
        <v>274.05099999999999</v>
      </c>
      <c r="ST8" s="19">
        <v>277.18599999999998</v>
      </c>
      <c r="SU8" s="19">
        <v>283.48399999999998</v>
      </c>
      <c r="SV8" s="2">
        <v>284.77699999999999</v>
      </c>
    </row>
    <row r="9" spans="2:516" s="2" customFormat="1" x14ac:dyDescent="0.25">
      <c r="B9" s="15" t="s">
        <v>787</v>
      </c>
      <c r="C9" s="2">
        <f ca="1">MATCH(B9,tkrBbg!G:G,0)</f>
        <v>2</v>
      </c>
      <c r="D9" s="2" t="str" cm="1">
        <f t="array" aca="1" ref="D9" ca="1">INDEX(tkrBbg!E:E,C9)</f>
        <v>QJ937853 Corp</v>
      </c>
      <c r="E9" s="18" cm="1">
        <f t="array" aca="1" ref="E9" ca="1">_xll.BDP(D9,E$5)*1</f>
        <v>44349</v>
      </c>
      <c r="F9" s="19">
        <f ca="1">_xll.BDH(D9,$B$3,"-2AY",,"Dates=H","Fill=C","Sort=R","Dir=H","cols=511;rows=1")</f>
        <v>337.75400000000002</v>
      </c>
      <c r="G9" s="19">
        <v>347.79700000000003</v>
      </c>
      <c r="H9" s="19">
        <v>357.7</v>
      </c>
      <c r="I9" s="19">
        <v>362.11200000000002</v>
      </c>
      <c r="J9" s="19">
        <v>361.584</v>
      </c>
      <c r="K9" s="19">
        <v>364.95</v>
      </c>
      <c r="L9" s="19">
        <v>356.99799999999999</v>
      </c>
      <c r="M9" s="19">
        <v>345.07600000000002</v>
      </c>
      <c r="N9" s="19">
        <v>345.97399999999999</v>
      </c>
      <c r="O9" s="19">
        <v>340.21100000000001</v>
      </c>
      <c r="P9" s="19">
        <v>338.05700000000002</v>
      </c>
      <c r="Q9" s="19">
        <v>324.69499999999999</v>
      </c>
      <c r="R9" s="19">
        <v>313.584</v>
      </c>
      <c r="S9" s="19">
        <v>341.50799999999998</v>
      </c>
      <c r="T9" s="19">
        <v>313.15100000000001</v>
      </c>
      <c r="U9" s="19">
        <v>293.45299999999997</v>
      </c>
      <c r="V9" s="19">
        <v>260.46800000000002</v>
      </c>
      <c r="W9" s="19">
        <v>226.19200000000001</v>
      </c>
      <c r="X9" s="19">
        <v>194.65799999999999</v>
      </c>
      <c r="Y9" s="19">
        <v>213.49299999999999</v>
      </c>
      <c r="Z9" s="19">
        <v>296.71100000000001</v>
      </c>
      <c r="AA9" s="19">
        <v>340.56200000000001</v>
      </c>
      <c r="AB9" s="19">
        <v>389.78399999999999</v>
      </c>
      <c r="AC9" s="19">
        <v>394.13200000000001</v>
      </c>
      <c r="AD9" s="19">
        <v>395.274</v>
      </c>
      <c r="AE9" s="19">
        <v>384.13600000000002</v>
      </c>
      <c r="AF9" s="19">
        <v>380.21600000000001</v>
      </c>
      <c r="AG9" s="19">
        <v>396.24599999999998</v>
      </c>
      <c r="AH9" s="19">
        <v>467.73500000000001</v>
      </c>
      <c r="AI9" s="19">
        <v>415.36099999999999</v>
      </c>
      <c r="AJ9" s="19">
        <v>408.39</v>
      </c>
      <c r="AK9" s="19">
        <v>418.51400000000001</v>
      </c>
      <c r="AL9" s="19">
        <v>432.79300000000001</v>
      </c>
      <c r="AM9" s="19">
        <v>441.98700000000002</v>
      </c>
      <c r="AN9" s="19">
        <v>441.6</v>
      </c>
      <c r="AO9" s="19">
        <v>438.20800000000003</v>
      </c>
      <c r="AP9" s="19">
        <v>404.93799999999999</v>
      </c>
      <c r="AQ9" s="19">
        <v>402.24900000000002</v>
      </c>
      <c r="AR9" s="19">
        <v>397.178</v>
      </c>
      <c r="AS9" s="19">
        <v>417.26400000000001</v>
      </c>
      <c r="AT9" s="19">
        <v>389.87799999999999</v>
      </c>
      <c r="AU9" s="19">
        <v>389.78100000000001</v>
      </c>
      <c r="AV9" s="19">
        <v>383.00299999999999</v>
      </c>
      <c r="AW9" s="19">
        <v>374.71300000000002</v>
      </c>
      <c r="AX9" s="19">
        <v>331.07499999999999</v>
      </c>
      <c r="AY9" s="19">
        <v>316.64600000000002</v>
      </c>
      <c r="AZ9" s="19">
        <v>309.05799999999999</v>
      </c>
      <c r="BA9" s="19">
        <v>307.80900000000003</v>
      </c>
      <c r="BB9" s="19">
        <v>323.49799999999999</v>
      </c>
      <c r="BC9" s="19">
        <v>333.46899999999999</v>
      </c>
      <c r="BD9" s="19">
        <v>344.47800000000001</v>
      </c>
      <c r="BE9" s="19">
        <v>341.262</v>
      </c>
      <c r="BF9" s="19">
        <v>328.86500000000001</v>
      </c>
      <c r="BG9" s="19">
        <v>329.71</v>
      </c>
      <c r="BH9" s="19">
        <v>326.04599999999999</v>
      </c>
      <c r="BI9" s="19">
        <v>308.49900000000002</v>
      </c>
      <c r="BJ9" s="19">
        <v>335.97399999999999</v>
      </c>
      <c r="BK9" s="19">
        <v>401.09699999999998</v>
      </c>
      <c r="BL9" s="19">
        <v>484.78199999999998</v>
      </c>
      <c r="BM9" s="19">
        <v>493.66</v>
      </c>
      <c r="BN9" s="19">
        <v>503.923</v>
      </c>
      <c r="BO9" s="19">
        <v>505.76600000000002</v>
      </c>
      <c r="BP9" s="19">
        <v>504.6</v>
      </c>
      <c r="BQ9" s="19">
        <v>499.36799999999999</v>
      </c>
      <c r="BR9" s="19">
        <v>499.178</v>
      </c>
      <c r="BS9" s="19">
        <v>494.42700000000002</v>
      </c>
      <c r="BT9" s="19">
        <v>495.69499999999999</v>
      </c>
      <c r="BU9" s="19">
        <v>494.35899999999998</v>
      </c>
      <c r="BV9" s="19">
        <v>494.18099999999998</v>
      </c>
      <c r="BW9" s="19">
        <v>528.93600000000004</v>
      </c>
      <c r="BX9" s="19">
        <v>533.66600000000005</v>
      </c>
      <c r="BY9" s="19">
        <v>521.827</v>
      </c>
      <c r="BZ9" s="19">
        <v>502.44900000000001</v>
      </c>
      <c r="CA9" s="19">
        <v>495.04599999999999</v>
      </c>
      <c r="CB9" s="19">
        <v>399.60899999999998</v>
      </c>
      <c r="CC9" s="19">
        <v>349.94099999999997</v>
      </c>
      <c r="CD9" s="19">
        <v>281.46499999999997</v>
      </c>
      <c r="CE9" s="19">
        <v>246.27500000000001</v>
      </c>
      <c r="CF9" s="19">
        <v>191.02600000000001</v>
      </c>
      <c r="CG9" s="19">
        <v>179.98400000000001</v>
      </c>
      <c r="CH9" s="19">
        <v>197.62</v>
      </c>
      <c r="CI9" s="19">
        <v>145.34700000000001</v>
      </c>
      <c r="CJ9" s="19">
        <v>130.38200000000001</v>
      </c>
      <c r="CK9" s="19">
        <v>127.967</v>
      </c>
      <c r="CL9" s="19">
        <v>127.89700000000001</v>
      </c>
      <c r="CM9" s="19">
        <v>135.291</v>
      </c>
      <c r="CN9" s="19">
        <v>132.536</v>
      </c>
      <c r="CO9" s="19">
        <v>106.754</v>
      </c>
      <c r="CP9" s="19">
        <v>101.871</v>
      </c>
      <c r="CQ9" s="19">
        <v>90.685000000000002</v>
      </c>
      <c r="CR9" s="19">
        <v>75.004000000000005</v>
      </c>
      <c r="CS9" s="19">
        <v>67.346000000000004</v>
      </c>
      <c r="CT9" s="19">
        <v>67.289000000000001</v>
      </c>
      <c r="CU9" s="19">
        <v>69.058000000000007</v>
      </c>
      <c r="CV9" s="19">
        <v>69.885000000000005</v>
      </c>
      <c r="CW9" s="19">
        <v>69.894999999999996</v>
      </c>
      <c r="CX9" s="19">
        <v>71.19</v>
      </c>
      <c r="CY9" s="19">
        <v>71.908000000000001</v>
      </c>
      <c r="CZ9" s="19">
        <v>74.236000000000004</v>
      </c>
      <c r="DA9" s="19">
        <v>74.471999999999994</v>
      </c>
      <c r="DB9" s="19">
        <v>72.655000000000001</v>
      </c>
      <c r="DC9" s="19">
        <v>69.206000000000003</v>
      </c>
      <c r="DD9" s="19">
        <v>68.748999999999995</v>
      </c>
      <c r="DE9" s="19">
        <v>72.616</v>
      </c>
      <c r="DF9" s="19">
        <v>74.415999999999997</v>
      </c>
      <c r="DG9" s="19">
        <v>76.846000000000004</v>
      </c>
      <c r="DH9" s="19">
        <v>76.155000000000001</v>
      </c>
      <c r="DI9" s="19">
        <v>76.733999999999995</v>
      </c>
      <c r="DJ9" s="19">
        <v>77.144999999999996</v>
      </c>
      <c r="DK9" s="19">
        <v>75.533000000000001</v>
      </c>
      <c r="DL9" s="19">
        <v>74.147000000000006</v>
      </c>
      <c r="DM9" s="19">
        <v>72.531999999999996</v>
      </c>
      <c r="DN9" s="19">
        <v>69.364999999999995</v>
      </c>
      <c r="DO9" s="19">
        <v>64.472999999999999</v>
      </c>
      <c r="DP9" s="19">
        <v>65.378</v>
      </c>
      <c r="DQ9" s="19">
        <v>64.656000000000006</v>
      </c>
      <c r="DR9" s="19">
        <v>65.019000000000005</v>
      </c>
      <c r="DS9" s="19">
        <v>66.397999999999996</v>
      </c>
      <c r="DT9" s="19">
        <v>69.352000000000004</v>
      </c>
      <c r="DU9" s="19">
        <v>68.506</v>
      </c>
      <c r="DV9" s="19">
        <v>68.281000000000006</v>
      </c>
      <c r="DW9" s="19">
        <v>68.537000000000006</v>
      </c>
      <c r="DX9" s="19">
        <v>68.304000000000002</v>
      </c>
      <c r="DY9" s="19">
        <v>71.760000000000005</v>
      </c>
      <c r="DZ9" s="19">
        <v>70.433000000000007</v>
      </c>
      <c r="EA9" s="19">
        <v>70.218000000000004</v>
      </c>
      <c r="EB9" s="19">
        <v>68.956000000000003</v>
      </c>
      <c r="EC9" s="19">
        <v>67.95</v>
      </c>
      <c r="ED9" s="19">
        <v>67.649000000000001</v>
      </c>
      <c r="EE9" s="19">
        <v>68.510000000000005</v>
      </c>
      <c r="EF9" s="19">
        <v>67.427999999999997</v>
      </c>
      <c r="EG9" s="19">
        <v>76.221999999999994</v>
      </c>
      <c r="EH9" s="19">
        <v>73.036000000000001</v>
      </c>
      <c r="EI9" s="19">
        <v>77.677000000000007</v>
      </c>
      <c r="EJ9" s="19">
        <v>78.775000000000006</v>
      </c>
      <c r="EK9" s="19">
        <v>79.239999999999995</v>
      </c>
      <c r="EL9" s="19">
        <v>79.876000000000005</v>
      </c>
      <c r="EM9" s="19">
        <v>79.994</v>
      </c>
      <c r="EN9" s="19">
        <v>81.528000000000006</v>
      </c>
      <c r="EO9" s="19">
        <v>81.543000000000006</v>
      </c>
      <c r="EP9" s="19">
        <v>83.760999999999996</v>
      </c>
      <c r="EQ9" s="19">
        <v>85.034999999999997</v>
      </c>
      <c r="ER9" s="19">
        <v>84.475999999999999</v>
      </c>
      <c r="ES9" s="19">
        <v>83.641000000000005</v>
      </c>
      <c r="ET9" s="19">
        <v>86.072999999999993</v>
      </c>
      <c r="EU9" s="19">
        <v>87.245000000000005</v>
      </c>
      <c r="EV9" s="19">
        <v>85.912000000000006</v>
      </c>
      <c r="EW9" s="19">
        <v>84.069000000000003</v>
      </c>
      <c r="EX9" s="19">
        <v>85.233999999999995</v>
      </c>
      <c r="EY9" s="19">
        <v>86.975999999999999</v>
      </c>
      <c r="EZ9" s="19">
        <v>86.915000000000006</v>
      </c>
      <c r="FA9" s="19">
        <v>87.304000000000002</v>
      </c>
      <c r="FB9" s="19">
        <v>87.56</v>
      </c>
      <c r="FC9" s="19">
        <v>89.120999999999995</v>
      </c>
      <c r="FD9" s="19">
        <v>89.594999999999999</v>
      </c>
      <c r="FE9" s="19">
        <v>90.468999999999994</v>
      </c>
      <c r="FF9" s="19">
        <v>84.893000000000001</v>
      </c>
      <c r="FG9" s="19">
        <v>84.673000000000002</v>
      </c>
      <c r="FH9" s="19">
        <v>81.885999999999996</v>
      </c>
      <c r="FI9" s="19">
        <v>82.831999999999994</v>
      </c>
      <c r="FJ9" s="19">
        <v>83.576999999999998</v>
      </c>
      <c r="FK9" s="19">
        <v>83.433999999999997</v>
      </c>
      <c r="FL9" s="19">
        <v>83.063999999999993</v>
      </c>
      <c r="FM9" s="19">
        <v>83.031999999999996</v>
      </c>
      <c r="FN9" s="19">
        <v>80.501999999999995</v>
      </c>
      <c r="FO9" s="19">
        <v>82.674999999999997</v>
      </c>
      <c r="FP9" s="19">
        <v>83.021000000000001</v>
      </c>
      <c r="FQ9" s="19">
        <v>85.16</v>
      </c>
      <c r="FR9" s="19">
        <v>86.260999999999996</v>
      </c>
      <c r="FS9" s="19">
        <v>85.867999999999995</v>
      </c>
      <c r="FT9" s="19">
        <v>83.971999999999994</v>
      </c>
      <c r="FU9" s="19">
        <v>82.625</v>
      </c>
      <c r="FV9" s="19">
        <v>79.311999999999998</v>
      </c>
      <c r="FW9" s="19">
        <v>78.207999999999998</v>
      </c>
      <c r="FX9" s="19">
        <v>79.591999999999999</v>
      </c>
      <c r="FY9" s="19">
        <v>81.191000000000003</v>
      </c>
      <c r="FZ9" s="19">
        <v>80.135999999999996</v>
      </c>
      <c r="GA9" s="19">
        <v>80.331999999999994</v>
      </c>
      <c r="GB9" s="19">
        <v>81.674000000000007</v>
      </c>
      <c r="GC9" s="19">
        <v>82.715999999999994</v>
      </c>
      <c r="GD9" s="19">
        <v>83.683999999999997</v>
      </c>
      <c r="GE9" s="19">
        <v>86.262</v>
      </c>
      <c r="GF9" s="19">
        <v>87.787999999999997</v>
      </c>
      <c r="GG9" s="19">
        <v>88.387</v>
      </c>
      <c r="GH9" s="19">
        <v>91.388999999999996</v>
      </c>
      <c r="GI9" s="19">
        <v>94.98</v>
      </c>
      <c r="GJ9" s="19">
        <v>94.384</v>
      </c>
      <c r="GK9" s="19">
        <v>92.899000000000001</v>
      </c>
      <c r="GL9" s="19">
        <v>91.466999999999999</v>
      </c>
      <c r="GM9" s="19">
        <v>91.183000000000007</v>
      </c>
      <c r="GN9" s="19">
        <v>89.813000000000002</v>
      </c>
      <c r="GO9" s="19">
        <v>86.72</v>
      </c>
      <c r="GP9" s="19">
        <v>86.552000000000007</v>
      </c>
      <c r="GQ9" s="19">
        <v>84.983999999999995</v>
      </c>
      <c r="GR9" s="19">
        <v>83.644999999999996</v>
      </c>
      <c r="GS9" s="19">
        <v>85.58</v>
      </c>
      <c r="GT9" s="19">
        <v>83.53</v>
      </c>
      <c r="GU9" s="19">
        <v>83.102000000000004</v>
      </c>
      <c r="GV9" s="19">
        <v>81.38</v>
      </c>
      <c r="GW9" s="19">
        <v>82.051000000000002</v>
      </c>
      <c r="GX9" s="19">
        <v>81.215000000000003</v>
      </c>
      <c r="GY9" s="19">
        <v>71.186000000000007</v>
      </c>
      <c r="GZ9" s="19">
        <v>70.795000000000002</v>
      </c>
      <c r="HA9" s="19">
        <v>72.296999999999997</v>
      </c>
      <c r="HB9" s="19">
        <v>72.915000000000006</v>
      </c>
      <c r="HC9" s="19">
        <v>90.045000000000002</v>
      </c>
      <c r="HD9" s="19">
        <v>84.653999999999996</v>
      </c>
      <c r="HE9" s="19">
        <v>83.974000000000004</v>
      </c>
      <c r="HF9" s="19">
        <v>90.584000000000003</v>
      </c>
      <c r="HG9" s="19">
        <v>89.459000000000003</v>
      </c>
      <c r="HH9" s="19">
        <v>93.335999999999999</v>
      </c>
      <c r="HI9" s="19">
        <v>94.242000000000004</v>
      </c>
      <c r="HJ9" s="19">
        <v>88.67</v>
      </c>
      <c r="HK9" s="19">
        <v>86.016000000000005</v>
      </c>
      <c r="HL9" s="19">
        <v>90.403000000000006</v>
      </c>
      <c r="HM9" s="19">
        <v>89.031000000000006</v>
      </c>
      <c r="HN9" s="19">
        <v>84.933999999999997</v>
      </c>
      <c r="HO9" s="19">
        <v>79.471999999999994</v>
      </c>
      <c r="HP9" s="19">
        <v>82.631</v>
      </c>
      <c r="HQ9" s="19">
        <v>85.786000000000001</v>
      </c>
      <c r="HR9" s="19">
        <v>91.567999999999998</v>
      </c>
      <c r="HS9" s="19">
        <v>98.909000000000006</v>
      </c>
      <c r="HT9" s="19">
        <v>100.29300000000001</v>
      </c>
      <c r="HU9" s="19">
        <v>106.783</v>
      </c>
      <c r="HV9" s="19">
        <v>108.11199999999999</v>
      </c>
      <c r="HW9" s="19">
        <v>103.486</v>
      </c>
      <c r="HX9" s="19">
        <v>99.254999999999995</v>
      </c>
      <c r="HY9" s="19">
        <v>97.923000000000002</v>
      </c>
      <c r="HZ9" s="19">
        <v>98.055999999999997</v>
      </c>
      <c r="IA9" s="19">
        <v>98.296000000000006</v>
      </c>
      <c r="IB9" s="19">
        <v>100.788</v>
      </c>
      <c r="IC9" s="19">
        <v>100.88200000000001</v>
      </c>
      <c r="ID9" s="19">
        <v>102.28100000000001</v>
      </c>
      <c r="IE9" s="19">
        <v>98.367999999999995</v>
      </c>
      <c r="IF9" s="19">
        <v>89.094999999999999</v>
      </c>
      <c r="IG9" s="19">
        <v>89.26</v>
      </c>
      <c r="IH9" s="19">
        <v>87.09</v>
      </c>
      <c r="II9" s="19">
        <v>85.072000000000003</v>
      </c>
      <c r="IJ9" s="19">
        <v>86.165999999999997</v>
      </c>
      <c r="IK9" s="19">
        <v>86.090999999999994</v>
      </c>
      <c r="IL9" s="19">
        <v>91.97</v>
      </c>
      <c r="IM9" s="19">
        <v>93.5</v>
      </c>
      <c r="IN9" s="19">
        <v>93.852999999999994</v>
      </c>
      <c r="IO9" s="19">
        <v>92.960999999999999</v>
      </c>
      <c r="IP9" s="19">
        <v>93.602999999999994</v>
      </c>
      <c r="IQ9" s="19">
        <v>90.927000000000007</v>
      </c>
      <c r="IR9" s="19">
        <v>89.209000000000003</v>
      </c>
      <c r="IS9" s="19">
        <v>90.659000000000006</v>
      </c>
      <c r="IT9" s="19">
        <v>90.787999999999997</v>
      </c>
      <c r="IU9" s="19">
        <v>93.647999999999996</v>
      </c>
      <c r="IV9" s="19">
        <v>97.647999999999996</v>
      </c>
      <c r="IW9" s="19">
        <v>96.983000000000004</v>
      </c>
      <c r="IX9" s="19">
        <v>90.947000000000003</v>
      </c>
      <c r="IY9" s="19">
        <v>83.787000000000006</v>
      </c>
      <c r="IZ9" s="19">
        <v>83.200999999999993</v>
      </c>
      <c r="JA9" s="19">
        <v>84.911000000000001</v>
      </c>
      <c r="JB9" s="19">
        <v>85.954999999999998</v>
      </c>
      <c r="JC9" s="19">
        <v>84.061000000000007</v>
      </c>
      <c r="JD9" s="19">
        <v>91.424000000000007</v>
      </c>
      <c r="JE9" s="19">
        <v>94.656000000000006</v>
      </c>
      <c r="JF9" s="19">
        <v>86.540999999999997</v>
      </c>
      <c r="JG9" s="19">
        <v>87.983000000000004</v>
      </c>
      <c r="JH9" s="19">
        <v>84.858999999999995</v>
      </c>
      <c r="JI9" s="19">
        <v>82.051000000000002</v>
      </c>
      <c r="JJ9" s="19">
        <v>78.828999999999994</v>
      </c>
      <c r="JK9" s="19">
        <v>86.754999999999995</v>
      </c>
      <c r="JL9" s="19">
        <v>94.483999999999995</v>
      </c>
      <c r="JM9" s="19">
        <v>101.184</v>
      </c>
      <c r="JN9" s="19">
        <v>102.746</v>
      </c>
      <c r="JO9" s="19">
        <v>104.066</v>
      </c>
      <c r="JP9" s="19">
        <v>106.497</v>
      </c>
      <c r="JQ9" s="19">
        <v>103.63500000000001</v>
      </c>
      <c r="JR9" s="19">
        <v>108.553</v>
      </c>
      <c r="JS9" s="19">
        <v>112.485</v>
      </c>
      <c r="JT9" s="19">
        <v>113.82299999999999</v>
      </c>
      <c r="JU9" s="19">
        <v>120.047</v>
      </c>
      <c r="JV9" s="19">
        <v>135.44399999999999</v>
      </c>
      <c r="JW9" s="19">
        <v>142.47</v>
      </c>
      <c r="JX9" s="19">
        <v>137.73099999999999</v>
      </c>
      <c r="JY9" s="19">
        <v>133.715</v>
      </c>
      <c r="JZ9" s="19">
        <v>136.154</v>
      </c>
      <c r="KA9" s="19">
        <v>134.49799999999999</v>
      </c>
      <c r="KB9" s="19">
        <v>138.744</v>
      </c>
      <c r="KC9" s="19">
        <v>137.33099999999999</v>
      </c>
      <c r="KD9" s="19">
        <v>138.05099999999999</v>
      </c>
      <c r="KE9" s="19">
        <v>127.90900000000001</v>
      </c>
      <c r="KF9" s="19">
        <v>124.458</v>
      </c>
      <c r="KG9" s="19">
        <v>124.398</v>
      </c>
      <c r="KH9" s="19">
        <v>126.556</v>
      </c>
      <c r="KI9" s="19">
        <v>124.786</v>
      </c>
      <c r="KJ9" s="19">
        <v>129.9</v>
      </c>
      <c r="KK9" s="19">
        <v>129.84700000000001</v>
      </c>
      <c r="KL9" s="19">
        <v>127.059</v>
      </c>
      <c r="KM9" s="19">
        <v>120.761</v>
      </c>
      <c r="KN9" s="19">
        <v>121.41500000000001</v>
      </c>
      <c r="KO9" s="19">
        <v>111.336</v>
      </c>
      <c r="KP9" s="19">
        <v>94.581000000000003</v>
      </c>
      <c r="KQ9" s="19">
        <v>87.206999999999994</v>
      </c>
      <c r="KR9" s="19">
        <v>88.191999999999993</v>
      </c>
      <c r="KS9" s="19">
        <v>87.662999999999997</v>
      </c>
      <c r="KT9" s="19">
        <v>90.751999999999995</v>
      </c>
      <c r="KU9" s="19">
        <v>92.736000000000004</v>
      </c>
      <c r="KV9" s="19">
        <v>94.820999999999998</v>
      </c>
      <c r="KW9" s="19">
        <v>94.378</v>
      </c>
      <c r="KX9" s="19">
        <v>94.08</v>
      </c>
      <c r="KY9" s="19">
        <v>95.38</v>
      </c>
      <c r="KZ9" s="19">
        <v>98.387</v>
      </c>
      <c r="LA9" s="19">
        <v>96.126000000000005</v>
      </c>
      <c r="LB9" s="19">
        <v>95.403000000000006</v>
      </c>
      <c r="LC9" s="19">
        <v>94.905000000000001</v>
      </c>
      <c r="LD9" s="19">
        <v>104.691</v>
      </c>
      <c r="LE9" s="19">
        <v>109.21299999999999</v>
      </c>
      <c r="LF9" s="19">
        <v>113.958</v>
      </c>
      <c r="LG9" s="19">
        <v>112.86</v>
      </c>
      <c r="LH9" s="19">
        <v>112.58499999999999</v>
      </c>
      <c r="LI9" s="19">
        <v>112.018</v>
      </c>
      <c r="LJ9" s="19">
        <v>111.607</v>
      </c>
      <c r="LK9" s="19">
        <v>111.339</v>
      </c>
      <c r="LL9" s="19">
        <v>114.76</v>
      </c>
      <c r="LM9" s="19">
        <v>115.16800000000001</v>
      </c>
      <c r="LN9" s="19">
        <v>126.184</v>
      </c>
      <c r="LO9" s="19">
        <v>132.73599999999999</v>
      </c>
      <c r="LP9" s="19">
        <v>136.21299999999999</v>
      </c>
      <c r="LQ9" s="19">
        <v>137.50200000000001</v>
      </c>
      <c r="LR9" s="19">
        <v>143.34100000000001</v>
      </c>
      <c r="LS9" s="19">
        <v>142.94399999999999</v>
      </c>
      <c r="LT9" s="19">
        <v>141.05000000000001</v>
      </c>
      <c r="LU9" s="19">
        <v>136.959</v>
      </c>
      <c r="LV9" s="19">
        <v>133.53</v>
      </c>
      <c r="LW9" s="19">
        <v>138.976</v>
      </c>
      <c r="LX9" s="19">
        <v>140.52199999999999</v>
      </c>
      <c r="LY9" s="19">
        <v>139.38</v>
      </c>
      <c r="LZ9" s="19">
        <v>145.798</v>
      </c>
      <c r="MA9" s="19">
        <v>152.13</v>
      </c>
      <c r="MB9" s="19">
        <v>158.62700000000001</v>
      </c>
      <c r="MC9" s="19">
        <v>161.30500000000001</v>
      </c>
      <c r="MD9" s="19">
        <v>158.72999999999999</v>
      </c>
      <c r="ME9" s="19">
        <v>154.90299999999999</v>
      </c>
      <c r="MF9" s="19">
        <v>153.26300000000001</v>
      </c>
      <c r="MG9" s="19">
        <v>154.72300000000001</v>
      </c>
      <c r="MH9" s="19">
        <v>156.34700000000001</v>
      </c>
      <c r="MI9" s="19">
        <v>153.80099999999999</v>
      </c>
      <c r="MJ9" s="19">
        <v>156.57599999999999</v>
      </c>
      <c r="MK9" s="19">
        <v>162.489</v>
      </c>
      <c r="ML9" s="19">
        <v>167.98699999999999</v>
      </c>
      <c r="MM9" s="19">
        <v>171.51300000000001</v>
      </c>
      <c r="MN9" s="19">
        <v>168.74700000000001</v>
      </c>
      <c r="MO9" s="19">
        <v>169.81100000000001</v>
      </c>
      <c r="MP9" s="19">
        <v>167.65700000000001</v>
      </c>
      <c r="MQ9" s="19">
        <v>169.238</v>
      </c>
      <c r="MR9" s="19">
        <v>171.69399999999999</v>
      </c>
      <c r="MS9" s="19">
        <v>171.143</v>
      </c>
      <c r="MT9" s="19">
        <v>172.91900000000001</v>
      </c>
      <c r="MU9" s="19">
        <v>178.429</v>
      </c>
      <c r="MV9" s="19">
        <v>185.36</v>
      </c>
      <c r="MW9" s="19">
        <v>184.02799999999999</v>
      </c>
      <c r="MX9" s="19">
        <v>179.50700000000001</v>
      </c>
      <c r="MY9" s="19">
        <v>174.94800000000001</v>
      </c>
      <c r="MZ9" s="19">
        <v>182.87200000000001</v>
      </c>
      <c r="NA9" s="19">
        <v>191.57599999999999</v>
      </c>
      <c r="NB9" s="19">
        <v>190.11699999999999</v>
      </c>
      <c r="NC9" s="19">
        <v>191.34800000000001</v>
      </c>
      <c r="ND9" s="19">
        <v>213.74299999999999</v>
      </c>
      <c r="NE9" s="19">
        <v>221.57499999999999</v>
      </c>
      <c r="NF9" s="19">
        <v>221.49799999999999</v>
      </c>
      <c r="NG9" s="19">
        <v>222.17099999999999</v>
      </c>
      <c r="NH9" s="19">
        <v>223.27799999999999</v>
      </c>
      <c r="NI9" s="19">
        <v>224.62299999999999</v>
      </c>
      <c r="NJ9" s="19">
        <v>221.12200000000001</v>
      </c>
      <c r="NK9" s="19">
        <v>211.233</v>
      </c>
      <c r="NL9" s="19">
        <v>214.387</v>
      </c>
      <c r="NM9" s="19">
        <v>226.21700000000001</v>
      </c>
      <c r="NN9" s="19">
        <v>228.768</v>
      </c>
      <c r="NO9" s="19">
        <v>243.39</v>
      </c>
      <c r="NP9" s="19">
        <v>241.87</v>
      </c>
      <c r="NQ9" s="19">
        <v>237.32</v>
      </c>
      <c r="NR9" s="19">
        <v>249.56399999999999</v>
      </c>
      <c r="NS9" s="19">
        <v>247.11699999999999</v>
      </c>
      <c r="NT9" s="19">
        <v>271.91000000000003</v>
      </c>
      <c r="NU9" s="19">
        <v>287.16899999999998</v>
      </c>
      <c r="NV9" s="19">
        <v>294.71800000000002</v>
      </c>
      <c r="NW9" s="19">
        <v>296.517</v>
      </c>
      <c r="NX9" s="19">
        <v>284.64100000000002</v>
      </c>
      <c r="NY9" s="19">
        <v>278.74099999999999</v>
      </c>
      <c r="NZ9" s="19">
        <v>280.43299999999999</v>
      </c>
      <c r="OA9" s="19">
        <v>281.14600000000002</v>
      </c>
      <c r="OB9" s="19">
        <v>276.42099999999999</v>
      </c>
      <c r="OC9" s="19">
        <v>277.86599999999999</v>
      </c>
      <c r="OD9" s="19">
        <v>276.14800000000002</v>
      </c>
      <c r="OE9" s="19">
        <v>273.65499999999997</v>
      </c>
      <c r="OF9" s="19">
        <v>271.75400000000002</v>
      </c>
      <c r="OG9" s="19">
        <v>267.29399999999998</v>
      </c>
      <c r="OH9" s="19">
        <v>266.267</v>
      </c>
      <c r="OI9" s="19">
        <v>265.72800000000001</v>
      </c>
      <c r="OJ9" s="19">
        <v>273.815</v>
      </c>
      <c r="OK9" s="19">
        <v>282.06400000000002</v>
      </c>
      <c r="OL9" s="19">
        <v>286.791</v>
      </c>
      <c r="OM9" s="19">
        <v>283.00599999999997</v>
      </c>
      <c r="ON9" s="19">
        <v>278.904</v>
      </c>
      <c r="OO9" s="19">
        <v>272.61200000000002</v>
      </c>
      <c r="OP9" s="19">
        <v>265.80099999999999</v>
      </c>
      <c r="OQ9" s="19">
        <v>262.10500000000002</v>
      </c>
      <c r="OR9" s="19">
        <v>263.77699999999999</v>
      </c>
      <c r="OS9" s="19">
        <v>256.26400000000001</v>
      </c>
      <c r="OT9" s="19">
        <v>246.54599999999999</v>
      </c>
      <c r="OU9" s="19">
        <v>239.23500000000001</v>
      </c>
      <c r="OV9" s="19">
        <v>191.262</v>
      </c>
      <c r="OW9" s="19">
        <v>193.63800000000001</v>
      </c>
      <c r="OX9" s="19">
        <v>194.36799999999999</v>
      </c>
      <c r="OY9" s="19">
        <v>196.905</v>
      </c>
      <c r="OZ9" s="19">
        <v>200.32499999999999</v>
      </c>
      <c r="PA9" s="19">
        <v>176.614</v>
      </c>
      <c r="PB9" s="19">
        <v>170.48099999999999</v>
      </c>
      <c r="PC9" s="19">
        <v>165.245</v>
      </c>
      <c r="PD9" s="19">
        <v>160.559</v>
      </c>
      <c r="PE9" s="19">
        <v>158.441</v>
      </c>
      <c r="PF9" s="19">
        <v>158.48599999999999</v>
      </c>
      <c r="PG9" s="19">
        <v>155.63999999999999</v>
      </c>
      <c r="PH9" s="19">
        <v>152.02000000000001</v>
      </c>
      <c r="PI9" s="19">
        <v>155.98599999999999</v>
      </c>
      <c r="PJ9" s="19">
        <v>159.797</v>
      </c>
      <c r="PK9" s="19">
        <v>161.05799999999999</v>
      </c>
      <c r="PL9" s="19">
        <v>162.50899999999999</v>
      </c>
      <c r="PM9" s="19">
        <v>163.74199999999999</v>
      </c>
      <c r="PN9" s="19">
        <v>167.59700000000001</v>
      </c>
      <c r="PO9" s="19">
        <v>171.11</v>
      </c>
      <c r="PP9" s="19">
        <v>170.97</v>
      </c>
      <c r="PQ9" s="19">
        <v>169.96700000000001</v>
      </c>
      <c r="PR9" s="19">
        <v>153.19900000000001</v>
      </c>
      <c r="PS9" s="19">
        <v>147.43299999999999</v>
      </c>
      <c r="PT9" s="19">
        <v>143.08600000000001</v>
      </c>
      <c r="PU9" s="19">
        <v>137.56399999999999</v>
      </c>
      <c r="PV9" s="19">
        <v>138.398</v>
      </c>
      <c r="PW9" s="19">
        <v>135.70099999999999</v>
      </c>
      <c r="PX9" s="19">
        <v>133.27799999999999</v>
      </c>
      <c r="PY9" s="19">
        <v>131.89500000000001</v>
      </c>
      <c r="PZ9" s="19">
        <v>131.77500000000001</v>
      </c>
      <c r="QA9" s="19">
        <v>130.25299999999999</v>
      </c>
      <c r="QB9" s="19">
        <v>129.416</v>
      </c>
      <c r="QC9" s="19">
        <v>122.063</v>
      </c>
      <c r="QD9" s="19">
        <v>121.438</v>
      </c>
      <c r="QE9" s="19">
        <v>119.104</v>
      </c>
      <c r="QF9" s="19">
        <v>114.127</v>
      </c>
      <c r="QG9" s="19">
        <v>112.968</v>
      </c>
      <c r="QH9" s="19">
        <v>116.07299999999999</v>
      </c>
      <c r="QI9" s="19">
        <v>118.798</v>
      </c>
      <c r="QJ9" s="19">
        <v>118.657</v>
      </c>
      <c r="QK9" s="19">
        <v>120.611</v>
      </c>
      <c r="QL9" s="19">
        <v>117.648</v>
      </c>
      <c r="QM9" s="19">
        <v>119.81</v>
      </c>
      <c r="QN9" s="19">
        <v>120.313</v>
      </c>
      <c r="QO9" s="19">
        <v>123.39100000000001</v>
      </c>
      <c r="QP9" s="19">
        <v>133.863</v>
      </c>
      <c r="QQ9" s="19">
        <v>136.32599999999999</v>
      </c>
      <c r="QR9" s="19">
        <v>144.24600000000001</v>
      </c>
      <c r="QS9" s="19">
        <v>152.62899999999999</v>
      </c>
      <c r="QT9" s="19">
        <v>158.209</v>
      </c>
      <c r="QU9" s="19">
        <v>159.60400000000001</v>
      </c>
      <c r="QV9" s="19">
        <v>167.26499999999999</v>
      </c>
      <c r="QW9" s="19">
        <v>168.55699999999999</v>
      </c>
      <c r="QX9" s="19">
        <v>170.56200000000001</v>
      </c>
      <c r="QY9" s="19">
        <v>176.06399999999999</v>
      </c>
      <c r="QZ9" s="19">
        <v>177.999</v>
      </c>
      <c r="RA9" s="19">
        <v>181.983</v>
      </c>
      <c r="RB9" s="19">
        <v>182.86199999999999</v>
      </c>
      <c r="RC9" s="19">
        <v>183.041</v>
      </c>
      <c r="RD9" s="19">
        <v>180.98099999999999</v>
      </c>
      <c r="RE9" s="19">
        <v>179.32499999999999</v>
      </c>
      <c r="RF9" s="19">
        <v>179.11600000000001</v>
      </c>
      <c r="RG9" s="19">
        <v>175.88800000000001</v>
      </c>
      <c r="RH9" s="19">
        <v>176.63</v>
      </c>
      <c r="RI9" s="19">
        <v>175.881</v>
      </c>
      <c r="RJ9" s="19">
        <v>178.673</v>
      </c>
      <c r="RK9" s="19">
        <v>178.607</v>
      </c>
      <c r="RL9" s="19">
        <v>178.31100000000001</v>
      </c>
      <c r="RM9" s="19">
        <v>181.01900000000001</v>
      </c>
      <c r="RN9" s="19">
        <v>184.387</v>
      </c>
      <c r="RO9" s="19">
        <v>183.898</v>
      </c>
      <c r="RP9" s="19">
        <v>184.55099999999999</v>
      </c>
      <c r="RQ9" s="19">
        <v>184.35499999999999</v>
      </c>
      <c r="RR9" s="19">
        <v>178.68799999999999</v>
      </c>
      <c r="RS9" s="19">
        <v>177.17500000000001</v>
      </c>
      <c r="RT9" s="19">
        <v>175.40199999999999</v>
      </c>
      <c r="RU9" s="19">
        <v>169.387</v>
      </c>
      <c r="RV9" s="19">
        <v>168.666</v>
      </c>
      <c r="RW9" s="19">
        <v>169.20699999999999</v>
      </c>
      <c r="RX9" s="19">
        <v>170.69399999999999</v>
      </c>
      <c r="RY9" s="19">
        <v>171.184</v>
      </c>
      <c r="RZ9" s="19">
        <v>167.81899999999999</v>
      </c>
      <c r="SA9" s="19">
        <v>167.35400000000001</v>
      </c>
      <c r="SB9" s="19">
        <v>168.702</v>
      </c>
      <c r="SC9" s="19">
        <v>172.60499999999999</v>
      </c>
      <c r="SD9" s="19">
        <v>170.589</v>
      </c>
      <c r="SE9" s="19">
        <v>173.64</v>
      </c>
      <c r="SF9" s="19">
        <v>180.63499999999999</v>
      </c>
      <c r="SG9" s="19">
        <v>181.809</v>
      </c>
      <c r="SH9" s="19">
        <v>183.18299999999999</v>
      </c>
      <c r="SI9" s="19">
        <v>183.898</v>
      </c>
      <c r="SJ9" s="19">
        <v>186.923</v>
      </c>
      <c r="SK9" s="19">
        <v>187.41</v>
      </c>
      <c r="SL9" s="19">
        <v>187.441</v>
      </c>
      <c r="SM9" s="19">
        <v>188.04599999999999</v>
      </c>
      <c r="SN9" s="19">
        <v>189.23699999999999</v>
      </c>
      <c r="SO9" s="19">
        <v>190.06700000000001</v>
      </c>
      <c r="SP9" s="19">
        <v>192.172</v>
      </c>
      <c r="SQ9" s="19">
        <v>189.77600000000001</v>
      </c>
      <c r="SR9" s="19">
        <v>194.875</v>
      </c>
      <c r="SS9" s="19">
        <v>203.107</v>
      </c>
      <c r="ST9" s="19">
        <v>208.297</v>
      </c>
      <c r="SU9" s="2">
        <v>210.66300000000001</v>
      </c>
      <c r="SV9" s="2">
        <v>211.56299999999999</v>
      </c>
    </row>
    <row r="10" spans="2:516" s="2" customFormat="1" x14ac:dyDescent="0.25"/>
    <row r="11" spans="2:516" s="2" customFormat="1" x14ac:dyDescent="0.25">
      <c r="B11" s="2" t="s">
        <v>1087</v>
      </c>
    </row>
    <row r="12" spans="2:516" s="2" customFormat="1" x14ac:dyDescent="0.25">
      <c r="B12" s="15" t="s">
        <v>787</v>
      </c>
      <c r="C12" s="2">
        <f>MATCH(B12,$B$6:$B$10,0)</f>
        <v>4</v>
      </c>
      <c r="F12" s="19" cm="1">
        <f t="array" aca="1" ref="F12" ca="1">INDEX(F$6:F$10,$C12)-INDEX(F$6:F$10,$C13)</f>
        <v>32.185000000000002</v>
      </c>
      <c r="G12" s="19" cm="1">
        <f t="array" ref="G12">INDEX(G$6:G$10,$C12)-INDEX(G$6:G$10,$C13)</f>
        <v>38.180000000000007</v>
      </c>
      <c r="H12" s="19" cm="1">
        <f t="array" ref="H12">INDEX(H$6:H$10,$C12)-INDEX(H$6:H$10,$C13)</f>
        <v>45.09699999999998</v>
      </c>
      <c r="I12" s="19" cm="1">
        <f t="array" ref="I12">INDEX(I$6:I$10,$C12)-INDEX(I$6:I$10,$C13)</f>
        <v>48.174000000000035</v>
      </c>
      <c r="J12" s="19" cm="1">
        <f t="array" ref="J12">INDEX(J$6:J$10,$C12)-INDEX(J$6:J$10,$C13)</f>
        <v>47.720000000000027</v>
      </c>
      <c r="K12" s="19" cm="1">
        <f t="array" ref="K12">INDEX(K$6:K$10,$C12)-INDEX(K$6:K$10,$C13)</f>
        <v>52.194000000000017</v>
      </c>
      <c r="L12" s="19" cm="1">
        <f t="array" ref="L12">INDEX(L$6:L$10,$C12)-INDEX(L$6:L$10,$C13)</f>
        <v>49.452999999999975</v>
      </c>
      <c r="M12" s="19" cm="1">
        <f t="array" ref="M12">INDEX(M$6:M$10,$C12)-INDEX(M$6:M$10,$C13)</f>
        <v>44.093000000000018</v>
      </c>
      <c r="N12" s="19" cm="1">
        <f t="array" ref="N12">INDEX(N$6:N$10,$C12)-INDEX(N$6:N$10,$C13)</f>
        <v>39.711000000000013</v>
      </c>
      <c r="O12" s="19" cm="1">
        <f t="array" ref="O12">INDEX(O$6:O$10,$C12)-INDEX(O$6:O$10,$C13)</f>
        <v>42.15100000000001</v>
      </c>
      <c r="P12" s="19" cm="1">
        <f t="array" ref="P12">INDEX(P$6:P$10,$C12)-INDEX(P$6:P$10,$C13)</f>
        <v>43.499000000000024</v>
      </c>
      <c r="Q12" s="19" cm="1">
        <f t="array" ref="Q12">INDEX(Q$6:Q$10,$C12)-INDEX(Q$6:Q$10,$C13)</f>
        <v>39.288000000000011</v>
      </c>
      <c r="R12" s="19" cm="1">
        <f t="array" ref="R12">INDEX(R$6:R$10,$C12)-INDEX(R$6:R$10,$C13)</f>
        <v>32.069999999999993</v>
      </c>
      <c r="S12" s="19" cm="1">
        <f t="array" ref="S12">INDEX(S$6:S$10,$C12)-INDEX(S$6:S$10,$C13)</f>
        <v>40.367999999999995</v>
      </c>
      <c r="T12" s="19" cm="1">
        <f t="array" ref="T12">INDEX(T$6:T$10,$C12)-INDEX(T$6:T$10,$C13)</f>
        <v>17.661000000000001</v>
      </c>
      <c r="U12" s="19" cm="1">
        <f t="array" ref="U12">INDEX(U$6:U$10,$C12)-INDEX(U$6:U$10,$C13)</f>
        <v>2.8249999999999886</v>
      </c>
      <c r="V12" s="19" cm="1">
        <f t="array" ref="V12">INDEX(V$6:V$10,$C12)-INDEX(V$6:V$10,$C13)</f>
        <v>-4.8460000000000036</v>
      </c>
      <c r="W12" s="19" cm="1">
        <f t="array" ref="W12">INDEX(W$6:W$10,$C12)-INDEX(W$6:W$10,$C13)</f>
        <v>-27.334000000000003</v>
      </c>
      <c r="X12" s="19" cm="1">
        <f t="array" ref="X12">INDEX(X$6:X$10,$C12)-INDEX(X$6:X$10,$C13)</f>
        <v>-54.577000000000027</v>
      </c>
      <c r="Y12" s="19" cm="1">
        <f t="array" ref="Y12">INDEX(Y$6:Y$10,$C12)-INDEX(Y$6:Y$10,$C13)</f>
        <v>-54.19</v>
      </c>
      <c r="Z12" s="19" cm="1">
        <f t="array" ref="Z12">INDEX(Z$6:Z$10,$C12)-INDEX(Z$6:Z$10,$C13)</f>
        <v>-23.656000000000006</v>
      </c>
      <c r="AA12" s="19" cm="1">
        <f t="array" ref="AA12">INDEX(AA$6:AA$10,$C12)-INDEX(AA$6:AA$10,$C13)</f>
        <v>-6.9529999999999745</v>
      </c>
      <c r="AB12" s="19" cm="1">
        <f t="array" ref="AB12">INDEX(AB$6:AB$10,$C12)-INDEX(AB$6:AB$10,$C13)</f>
        <v>14.865000000000009</v>
      </c>
      <c r="AC12" s="19" cm="1">
        <f t="array" ref="AC12">INDEX(AC$6:AC$10,$C12)-INDEX(AC$6:AC$10,$C13)</f>
        <v>18.107000000000028</v>
      </c>
      <c r="AD12" s="19" cm="1">
        <f t="array" ref="AD12">INDEX(AD$6:AD$10,$C12)-INDEX(AD$6:AD$10,$C13)</f>
        <v>21.90300000000002</v>
      </c>
      <c r="AE12" s="19" cm="1">
        <f t="array" ref="AE12">INDEX(AE$6:AE$10,$C12)-INDEX(AE$6:AE$10,$C13)</f>
        <v>16.239000000000033</v>
      </c>
      <c r="AF12" s="19" cm="1">
        <f t="array" ref="AF12">INDEX(AF$6:AF$10,$C12)-INDEX(AF$6:AF$10,$C13)</f>
        <v>11.031999999999982</v>
      </c>
      <c r="AG12" s="19" cm="1">
        <f t="array" ref="AG12">INDEX(AG$6:AG$10,$C12)-INDEX(AG$6:AG$10,$C13)</f>
        <v>4.7119999999999891</v>
      </c>
      <c r="AH12" s="19" cm="1">
        <f t="array" ref="AH12">INDEX(AH$6:AH$10,$C12)-INDEX(AH$6:AH$10,$C13)</f>
        <v>62.81</v>
      </c>
      <c r="AI12" s="19" cm="1">
        <f t="array" ref="AI12">INDEX(AI$6:AI$10,$C12)-INDEX(AI$6:AI$10,$C13)</f>
        <v>5.5840000000000032</v>
      </c>
      <c r="AJ12" s="19" cm="1">
        <f t="array" ref="AJ12">INDEX(AJ$6:AJ$10,$C12)-INDEX(AJ$6:AJ$10,$C13)</f>
        <v>-5.1059999999999945</v>
      </c>
      <c r="AK12" s="19" cm="1">
        <f t="array" ref="AK12">INDEX(AK$6:AK$10,$C12)-INDEX(AK$6:AK$10,$C13)</f>
        <v>1.507000000000005</v>
      </c>
      <c r="AL12" s="19" cm="1">
        <f t="array" ref="AL12">INDEX(AL$6:AL$10,$C12)-INDEX(AL$6:AL$10,$C13)</f>
        <v>3.5860000000000127</v>
      </c>
      <c r="AM12" s="19" cm="1">
        <f t="array" ref="AM12">INDEX(AM$6:AM$10,$C12)-INDEX(AM$6:AM$10,$C13)</f>
        <v>6.7789999999999964</v>
      </c>
      <c r="AN12" s="19" cm="1">
        <f t="array" ref="AN12">INDEX(AN$6:AN$10,$C12)-INDEX(AN$6:AN$10,$C13)</f>
        <v>4.375</v>
      </c>
      <c r="AO12" s="19" cm="1">
        <f t="array" ref="AO12">INDEX(AO$6:AO$10,$C12)-INDEX(AO$6:AO$10,$C13)</f>
        <v>0.61700000000001864</v>
      </c>
      <c r="AP12" s="19" cm="1">
        <f t="array" ref="AP12">INDEX(AP$6:AP$10,$C12)-INDEX(AP$6:AP$10,$C13)</f>
        <v>-24.201999999999998</v>
      </c>
      <c r="AQ12" s="19" cm="1">
        <f t="array" ref="AQ12">INDEX(AQ$6:AQ$10,$C12)-INDEX(AQ$6:AQ$10,$C13)</f>
        <v>-16.265999999999963</v>
      </c>
      <c r="AR12" s="19" cm="1">
        <f t="array" ref="AR12">INDEX(AR$6:AR$10,$C12)-INDEX(AR$6:AR$10,$C13)</f>
        <v>-19.846000000000004</v>
      </c>
      <c r="AS12" s="19" cm="1">
        <f t="array" ref="AS12">INDEX(AS$6:AS$10,$C12)-INDEX(AS$6:AS$10,$C13)</f>
        <v>7.410000000000025</v>
      </c>
      <c r="AT12" s="19" cm="1">
        <f t="array" ref="AT12">INDEX(AT$6:AT$10,$C12)-INDEX(AT$6:AT$10,$C13)</f>
        <v>-24.850999999999999</v>
      </c>
      <c r="AU12" s="19" cm="1">
        <f t="array" ref="AU12">INDEX(AU$6:AU$10,$C12)-INDEX(AU$6:AU$10,$C13)</f>
        <v>-15.20799999999997</v>
      </c>
      <c r="AV12" s="19" cm="1">
        <f t="array" ref="AV12">INDEX(AV$6:AV$10,$C12)-INDEX(AV$6:AV$10,$C13)</f>
        <v>-15.884000000000015</v>
      </c>
      <c r="AW12" s="19" cm="1">
        <f t="array" ref="AW12">INDEX(AW$6:AW$10,$C12)-INDEX(AW$6:AW$10,$C13)</f>
        <v>-16.391999999999996</v>
      </c>
      <c r="AX12" s="19" cm="1">
        <f t="array" ref="AX12">INDEX(AX$6:AX$10,$C12)-INDEX(AX$6:AX$10,$C13)</f>
        <v>-29.105999999999995</v>
      </c>
      <c r="AY12" s="19" cm="1">
        <f t="array" ref="AY12">INDEX(AY$6:AY$10,$C12)-INDEX(AY$6:AY$10,$C13)</f>
        <v>-35.062000000000012</v>
      </c>
      <c r="AZ12" s="19" cm="1">
        <f t="array" ref="AZ12">INDEX(AZ$6:AZ$10,$C12)-INDEX(AZ$6:AZ$10,$C13)</f>
        <v>-30.55400000000003</v>
      </c>
      <c r="BA12" s="19" cm="1">
        <f t="array" ref="BA12">INDEX(BA$6:BA$10,$C12)-INDEX(BA$6:BA$10,$C13)</f>
        <v>-29.671999999999969</v>
      </c>
      <c r="BB12" s="19" cm="1">
        <f t="array" ref="BB12">INDEX(BB$6:BB$10,$C12)-INDEX(BB$6:BB$10,$C13)</f>
        <v>-23.591000000000008</v>
      </c>
      <c r="BC12" s="19" cm="1">
        <f t="array" ref="BC12">INDEX(BC$6:BC$10,$C12)-INDEX(BC$6:BC$10,$C13)</f>
        <v>-17.163999999999987</v>
      </c>
      <c r="BD12" s="19" cm="1">
        <f t="array" ref="BD12">INDEX(BD$6:BD$10,$C12)-INDEX(BD$6:BD$10,$C13)</f>
        <v>-16.053999999999974</v>
      </c>
      <c r="BE12" s="19" cm="1">
        <f t="array" ref="BE12">INDEX(BE$6:BE$10,$C12)-INDEX(BE$6:BE$10,$C13)</f>
        <v>-16.644000000000005</v>
      </c>
      <c r="BF12" s="19" cm="1">
        <f t="array" ref="BF12">INDEX(BF$6:BF$10,$C12)-INDEX(BF$6:BF$10,$C13)</f>
        <v>-22.632000000000005</v>
      </c>
      <c r="BG12" s="19" cm="1">
        <f t="array" ref="BG12">INDEX(BG$6:BG$10,$C12)-INDEX(BG$6:BG$10,$C13)</f>
        <v>-23.081000000000017</v>
      </c>
      <c r="BH12" s="19" cm="1">
        <f t="array" ref="BH12">INDEX(BH$6:BH$10,$C12)-INDEX(BH$6:BH$10,$C13)</f>
        <v>-24.894999999999982</v>
      </c>
      <c r="BI12" s="19" cm="1">
        <f t="array" ref="BI12">INDEX(BI$6:BI$10,$C12)-INDEX(BI$6:BI$10,$C13)</f>
        <v>-36.710999999999956</v>
      </c>
      <c r="BJ12" s="19" cm="1">
        <f t="array" ref="BJ12">INDEX(BJ$6:BJ$10,$C12)-INDEX(BJ$6:BJ$10,$C13)</f>
        <v>-23.73599999999999</v>
      </c>
      <c r="BK12" s="19" cm="1">
        <f t="array" ref="BK12">INDEX(BK$6:BK$10,$C12)-INDEX(BK$6:BK$10,$C13)</f>
        <v>-4.875</v>
      </c>
      <c r="BL12" s="19" cm="1">
        <f t="array" ref="BL12">INDEX(BL$6:BL$10,$C12)-INDEX(BL$6:BL$10,$C13)</f>
        <v>45.276999999999987</v>
      </c>
      <c r="BM12" s="19" cm="1">
        <f t="array" ref="BM12">INDEX(BM$6:BM$10,$C12)-INDEX(BM$6:BM$10,$C13)</f>
        <v>33.012</v>
      </c>
      <c r="BN12" s="19" cm="1">
        <f t="array" ref="BN12">INDEX(BN$6:BN$10,$C12)-INDEX(BN$6:BN$10,$C13)</f>
        <v>29.007000000000005</v>
      </c>
      <c r="BO12" s="19" cm="1">
        <f t="array" ref="BO12">INDEX(BO$6:BO$10,$C12)-INDEX(BO$6:BO$10,$C13)</f>
        <v>31.135000000000048</v>
      </c>
      <c r="BP12" s="19" cm="1">
        <f t="array" ref="BP12">INDEX(BP$6:BP$10,$C12)-INDEX(BP$6:BP$10,$C13)</f>
        <v>36.496000000000038</v>
      </c>
      <c r="BQ12" s="19" cm="1">
        <f t="array" ref="BQ12">INDEX(BQ$6:BQ$10,$C12)-INDEX(BQ$6:BQ$10,$C13)</f>
        <v>40.012</v>
      </c>
      <c r="BR12" s="19" cm="1">
        <f t="array" ref="BR12">INDEX(BR$6:BR$10,$C12)-INDEX(BR$6:BR$10,$C13)</f>
        <v>48.125999999999976</v>
      </c>
      <c r="BS12" s="19" cm="1">
        <f t="array" ref="BS12">INDEX(BS$6:BS$10,$C12)-INDEX(BS$6:BS$10,$C13)</f>
        <v>40.724000000000046</v>
      </c>
      <c r="BT12" s="19" cm="1">
        <f t="array" ref="BT12">INDEX(BT$6:BT$10,$C12)-INDEX(BT$6:BT$10,$C13)</f>
        <v>52.031000000000006</v>
      </c>
      <c r="BU12" s="19" cm="1">
        <f t="array" ref="BU12">INDEX(BU$6:BU$10,$C12)-INDEX(BU$6:BU$10,$C13)</f>
        <v>55.293999999999983</v>
      </c>
      <c r="BV12" s="19" cm="1">
        <f t="array" ref="BV12">INDEX(BV$6:BV$10,$C12)-INDEX(BV$6:BV$10,$C13)</f>
        <v>65.178999999999974</v>
      </c>
      <c r="BW12" s="19" cm="1">
        <f t="array" ref="BW12">INDEX(BW$6:BW$10,$C12)-INDEX(BW$6:BW$10,$C13)</f>
        <v>94.549000000000035</v>
      </c>
      <c r="BX12" s="19" cm="1">
        <f t="array" ref="BX12">INDEX(BX$6:BX$10,$C12)-INDEX(BX$6:BX$10,$C13)</f>
        <v>92.47500000000008</v>
      </c>
      <c r="BY12" s="19" cm="1">
        <f t="array" ref="BY12">INDEX(BY$6:BY$10,$C12)-INDEX(BY$6:BY$10,$C13)</f>
        <v>93.978000000000009</v>
      </c>
      <c r="BZ12" s="19" cm="1">
        <f t="array" ref="BZ12">INDEX(BZ$6:BZ$10,$C12)-INDEX(BZ$6:BZ$10,$C13)</f>
        <v>73.547000000000025</v>
      </c>
      <c r="CA12" s="19" cm="1">
        <f t="array" ref="CA12">INDEX(CA$6:CA$10,$C12)-INDEX(CA$6:CA$10,$C13)</f>
        <v>60.478000000000009</v>
      </c>
      <c r="CB12" s="19" cm="1">
        <f t="array" ref="CB12">INDEX(CB$6:CB$10,$C12)-INDEX(CB$6:CB$10,$C13)</f>
        <v>0.63899999999995316</v>
      </c>
      <c r="CC12" s="19" cm="1">
        <f t="array" ref="CC12">INDEX(CC$6:CC$10,$C12)-INDEX(CC$6:CC$10,$C13)</f>
        <v>-18.725000000000023</v>
      </c>
      <c r="CD12" s="19" cm="1">
        <f t="array" ref="CD12">INDEX(CD$6:CD$10,$C12)-INDEX(CD$6:CD$10,$C13)</f>
        <v>-45.76400000000001</v>
      </c>
      <c r="CE12" s="19" cm="1">
        <f t="array" ref="CE12">INDEX(CE$6:CE$10,$C12)-INDEX(CE$6:CE$10,$C13)</f>
        <v>-78.056000000000012</v>
      </c>
      <c r="CF12" s="19" cm="1">
        <f t="array" ref="CF12">INDEX(CF$6:CF$10,$C12)-INDEX(CF$6:CF$10,$C13)</f>
        <v>-93.141999999999996</v>
      </c>
      <c r="CG12" s="19" cm="1">
        <f t="array" ref="CG12">INDEX(CG$6:CG$10,$C12)-INDEX(CG$6:CG$10,$C13)</f>
        <v>-93.537000000000006</v>
      </c>
      <c r="CH12" s="19" cm="1">
        <f t="array" ref="CH12">INDEX(CH$6:CH$10,$C12)-INDEX(CH$6:CH$10,$C13)</f>
        <v>-84.108000000000004</v>
      </c>
      <c r="CI12" s="19" cm="1">
        <f t="array" ref="CI12">INDEX(CI$6:CI$10,$C12)-INDEX(CI$6:CI$10,$C13)</f>
        <v>-84.091999999999985</v>
      </c>
      <c r="CJ12" s="19" cm="1">
        <f t="array" ref="CJ12">INDEX(CJ$6:CJ$10,$C12)-INDEX(CJ$6:CJ$10,$C13)</f>
        <v>-82.09</v>
      </c>
      <c r="CK12" s="19" cm="1">
        <f t="array" ref="CK12">INDEX(CK$6:CK$10,$C12)-INDEX(CK$6:CK$10,$C13)</f>
        <v>-79.39</v>
      </c>
      <c r="CL12" s="19" cm="1">
        <f t="array" ref="CL12">INDEX(CL$6:CL$10,$C12)-INDEX(CL$6:CL$10,$C13)</f>
        <v>-84.623000000000005</v>
      </c>
      <c r="CM12" s="19" cm="1">
        <f t="array" ref="CM12">INDEX(CM$6:CM$10,$C12)-INDEX(CM$6:CM$10,$C13)</f>
        <v>-80.364000000000004</v>
      </c>
      <c r="CN12" s="19" cm="1">
        <f t="array" ref="CN12">INDEX(CN$6:CN$10,$C12)-INDEX(CN$6:CN$10,$C13)</f>
        <v>-79.001000000000005</v>
      </c>
      <c r="CO12" s="19" cm="1">
        <f t="array" ref="CO12">INDEX(CO$6:CO$10,$C12)-INDEX(CO$6:CO$10,$C13)</f>
        <v>-85.11</v>
      </c>
      <c r="CP12" s="19" cm="1">
        <f t="array" ref="CP12">INDEX(CP$6:CP$10,$C12)-INDEX(CP$6:CP$10,$C13)</f>
        <v>-76.736000000000004</v>
      </c>
      <c r="CQ12" s="19" cm="1">
        <f t="array" ref="CQ12">INDEX(CQ$6:CQ$10,$C12)-INDEX(CQ$6:CQ$10,$C13)</f>
        <v>-84.037000000000006</v>
      </c>
      <c r="CR12" s="19" cm="1">
        <f t="array" ref="CR12">INDEX(CR$6:CR$10,$C12)-INDEX(CR$6:CR$10,$C13)</f>
        <v>-90.960999999999999</v>
      </c>
      <c r="CS12" s="19" cm="1">
        <f t="array" ref="CS12">INDEX(CS$6:CS$10,$C12)-INDEX(CS$6:CS$10,$C13)</f>
        <v>-88.855999999999995</v>
      </c>
      <c r="CT12" s="19" cm="1">
        <f t="array" ref="CT12">INDEX(CT$6:CT$10,$C12)-INDEX(CT$6:CT$10,$C13)</f>
        <v>-91.029999999999987</v>
      </c>
      <c r="CU12" s="19" cm="1">
        <f t="array" ref="CU12">INDEX(CU$6:CU$10,$C12)-INDEX(CU$6:CU$10,$C13)</f>
        <v>-89.905999999999992</v>
      </c>
      <c r="CV12" s="19" cm="1">
        <f t="array" ref="CV12">INDEX(CV$6:CV$10,$C12)-INDEX(CV$6:CV$10,$C13)</f>
        <v>-89.715999999999994</v>
      </c>
      <c r="CW12" s="19" cm="1">
        <f t="array" ref="CW12">INDEX(CW$6:CW$10,$C12)-INDEX(CW$6:CW$10,$C13)</f>
        <v>-89.033000000000001</v>
      </c>
      <c r="CX12" s="19" cm="1">
        <f t="array" ref="CX12">INDEX(CX$6:CX$10,$C12)-INDEX(CX$6:CX$10,$C13)</f>
        <v>-90.295999999999992</v>
      </c>
      <c r="CY12" s="19" cm="1">
        <f t="array" ref="CY12">INDEX(CY$6:CY$10,$C12)-INDEX(CY$6:CY$10,$C13)</f>
        <v>-91.49499999999999</v>
      </c>
      <c r="CZ12" s="19" cm="1">
        <f t="array" ref="CZ12">INDEX(CZ$6:CZ$10,$C12)-INDEX(CZ$6:CZ$10,$C13)</f>
        <v>-89.17</v>
      </c>
      <c r="DA12" s="19" cm="1">
        <f t="array" ref="DA12">INDEX(DA$6:DA$10,$C12)-INDEX(DA$6:DA$10,$C13)</f>
        <v>-89.739000000000019</v>
      </c>
      <c r="DB12" s="19" cm="1">
        <f t="array" ref="DB12">INDEX(DB$6:DB$10,$C12)-INDEX(DB$6:DB$10,$C13)</f>
        <v>-93.65100000000001</v>
      </c>
      <c r="DC12" s="19" cm="1">
        <f t="array" ref="DC12">INDEX(DC$6:DC$10,$C12)-INDEX(DC$6:DC$10,$C13)</f>
        <v>-96.622</v>
      </c>
      <c r="DD12" s="19" cm="1">
        <f t="array" ref="DD12">INDEX(DD$6:DD$10,$C12)-INDEX(DD$6:DD$10,$C13)</f>
        <v>-94.509999999999991</v>
      </c>
      <c r="DE12" s="19" cm="1">
        <f t="array" ref="DE12">INDEX(DE$6:DE$10,$C12)-INDEX(DE$6:DE$10,$C13)</f>
        <v>-92.446000000000012</v>
      </c>
      <c r="DF12" s="19" cm="1">
        <f t="array" ref="DF12">INDEX(DF$6:DF$10,$C12)-INDEX(DF$6:DF$10,$C13)</f>
        <v>-94.503000000000014</v>
      </c>
      <c r="DG12" s="19" cm="1">
        <f t="array" ref="DG12">INDEX(DG$6:DG$10,$C12)-INDEX(DG$6:DG$10,$C13)</f>
        <v>-96.787000000000006</v>
      </c>
      <c r="DH12" s="19" cm="1">
        <f t="array" ref="DH12">INDEX(DH$6:DH$10,$C12)-INDEX(DH$6:DH$10,$C13)</f>
        <v>-97.775000000000006</v>
      </c>
      <c r="DI12" s="19" cm="1">
        <f t="array" ref="DI12">INDEX(DI$6:DI$10,$C12)-INDEX(DI$6:DI$10,$C13)</f>
        <v>-90.567999999999998</v>
      </c>
      <c r="DJ12" s="19" cm="1">
        <f t="array" ref="DJ12">INDEX(DJ$6:DJ$10,$C12)-INDEX(DJ$6:DJ$10,$C13)</f>
        <v>-83.772000000000006</v>
      </c>
      <c r="DK12" s="19" cm="1">
        <f t="array" ref="DK12">INDEX(DK$6:DK$10,$C12)-INDEX(DK$6:DK$10,$C13)</f>
        <v>-84.066999999999993</v>
      </c>
      <c r="DL12" s="19" cm="1">
        <f t="array" ref="DL12">INDEX(DL$6:DL$10,$C12)-INDEX(DL$6:DL$10,$C13)</f>
        <v>-86.35799999999999</v>
      </c>
      <c r="DM12" s="19" cm="1">
        <f t="array" ref="DM12">INDEX(DM$6:DM$10,$C12)-INDEX(DM$6:DM$10,$C13)</f>
        <v>-79.905000000000015</v>
      </c>
      <c r="DN12" s="19" cm="1">
        <f t="array" ref="DN12">INDEX(DN$6:DN$10,$C12)-INDEX(DN$6:DN$10,$C13)</f>
        <v>-79.704999999999998</v>
      </c>
      <c r="DO12" s="19" cm="1">
        <f t="array" ref="DO12">INDEX(DO$6:DO$10,$C12)-INDEX(DO$6:DO$10,$C13)</f>
        <v>-80.816999999999993</v>
      </c>
      <c r="DP12" s="19" cm="1">
        <f t="array" ref="DP12">INDEX(DP$6:DP$10,$C12)-INDEX(DP$6:DP$10,$C13)</f>
        <v>-78.771000000000001</v>
      </c>
      <c r="DQ12" s="19" cm="1">
        <f t="array" ref="DQ12">INDEX(DQ$6:DQ$10,$C12)-INDEX(DQ$6:DQ$10,$C13)</f>
        <v>-77.442999999999984</v>
      </c>
      <c r="DR12" s="19" cm="1">
        <f t="array" ref="DR12">INDEX(DR$6:DR$10,$C12)-INDEX(DR$6:DR$10,$C13)</f>
        <v>-78.132999999999981</v>
      </c>
      <c r="DS12" s="19" cm="1">
        <f t="array" ref="DS12">INDEX(DS$6:DS$10,$C12)-INDEX(DS$6:DS$10,$C13)</f>
        <v>-81.175000000000011</v>
      </c>
      <c r="DT12" s="19" cm="1">
        <f t="array" ref="DT12">INDEX(DT$6:DT$10,$C12)-INDEX(DT$6:DT$10,$C13)</f>
        <v>-78.376000000000005</v>
      </c>
      <c r="DU12" s="19" cm="1">
        <f t="array" ref="DU12">INDEX(DU$6:DU$10,$C12)-INDEX(DU$6:DU$10,$C13)</f>
        <v>-77.352000000000004</v>
      </c>
      <c r="DV12" s="19" cm="1">
        <f t="array" ref="DV12">INDEX(DV$6:DV$10,$C12)-INDEX(DV$6:DV$10,$C13)</f>
        <v>-78.185000000000002</v>
      </c>
      <c r="DW12" s="19" cm="1">
        <f t="array" ref="DW12">INDEX(DW$6:DW$10,$C12)-INDEX(DW$6:DW$10,$C13)</f>
        <v>-79.900999999999982</v>
      </c>
      <c r="DX12" s="19" cm="1">
        <f t="array" ref="DX12">INDEX(DX$6:DX$10,$C12)-INDEX(DX$6:DX$10,$C13)</f>
        <v>-79.849999999999994</v>
      </c>
      <c r="DY12" s="19" cm="1">
        <f t="array" ref="DY12">INDEX(DY$6:DY$10,$C12)-INDEX(DY$6:DY$10,$C13)</f>
        <v>-81.128</v>
      </c>
      <c r="DZ12" s="19" cm="1">
        <f t="array" ref="DZ12">INDEX(DZ$6:DZ$10,$C12)-INDEX(DZ$6:DZ$10,$C13)</f>
        <v>-82.24499999999999</v>
      </c>
      <c r="EA12" s="19" cm="1">
        <f t="array" ref="EA12">INDEX(EA$6:EA$10,$C12)-INDEX(EA$6:EA$10,$C13)</f>
        <v>-81.588999999999984</v>
      </c>
      <c r="EB12" s="19" cm="1">
        <f t="array" ref="EB12">INDEX(EB$6:EB$10,$C12)-INDEX(EB$6:EB$10,$C13)</f>
        <v>-81.858999999999995</v>
      </c>
      <c r="EC12" s="19" cm="1">
        <f t="array" ref="EC12">INDEX(EC$6:EC$10,$C12)-INDEX(EC$6:EC$10,$C13)</f>
        <v>-81.209999999999994</v>
      </c>
      <c r="ED12" s="19" cm="1">
        <f t="array" ref="ED12">INDEX(ED$6:ED$10,$C12)-INDEX(ED$6:ED$10,$C13)</f>
        <v>-76.81</v>
      </c>
      <c r="EE12" s="19" cm="1">
        <f t="array" ref="EE12">INDEX(EE$6:EE$10,$C12)-INDEX(EE$6:EE$10,$C13)</f>
        <v>-77.680999999999997</v>
      </c>
      <c r="EF12" s="19" cm="1">
        <f t="array" ref="EF12">INDEX(EF$6:EF$10,$C12)-INDEX(EF$6:EF$10,$C13)</f>
        <v>-82.613</v>
      </c>
      <c r="EG12" s="19" cm="1">
        <f t="array" ref="EG12">INDEX(EG$6:EG$10,$C12)-INDEX(EG$6:EG$10,$C13)</f>
        <v>-72.159000000000006</v>
      </c>
      <c r="EH12" s="19" cm="1">
        <f t="array" ref="EH12">INDEX(EH$6:EH$10,$C12)-INDEX(EH$6:EH$10,$C13)</f>
        <v>-76.555000000000007</v>
      </c>
      <c r="EI12" s="19" cm="1">
        <f t="array" ref="EI12">INDEX(EI$6:EI$10,$C12)-INDEX(EI$6:EI$10,$C13)</f>
        <v>-75.707999999999984</v>
      </c>
      <c r="EJ12" s="19" cm="1">
        <f t="array" ref="EJ12">INDEX(EJ$6:EJ$10,$C12)-INDEX(EJ$6:EJ$10,$C13)</f>
        <v>-77.352000000000004</v>
      </c>
      <c r="EK12" s="19" cm="1">
        <f t="array" ref="EK12">INDEX(EK$6:EK$10,$C12)-INDEX(EK$6:EK$10,$C13)</f>
        <v>-78.948999999999998</v>
      </c>
      <c r="EL12" s="19" cm="1">
        <f t="array" ref="EL12">INDEX(EL$6:EL$10,$C12)-INDEX(EL$6:EL$10,$C13)</f>
        <v>-80.673000000000002</v>
      </c>
      <c r="EM12" s="19" cm="1">
        <f t="array" ref="EM12">INDEX(EM$6:EM$10,$C12)-INDEX(EM$6:EM$10,$C13)</f>
        <v>-80.896999999999991</v>
      </c>
      <c r="EN12" s="19" cm="1">
        <f t="array" ref="EN12">INDEX(EN$6:EN$10,$C12)-INDEX(EN$6:EN$10,$C13)</f>
        <v>-80.454999999999998</v>
      </c>
      <c r="EO12" s="19" cm="1">
        <f t="array" ref="EO12">INDEX(EO$6:EO$10,$C12)-INDEX(EO$6:EO$10,$C13)</f>
        <v>-86.231999999999999</v>
      </c>
      <c r="EP12" s="19" cm="1">
        <f t="array" ref="EP12">INDEX(EP$6:EP$10,$C12)-INDEX(EP$6:EP$10,$C13)</f>
        <v>-87.331000000000017</v>
      </c>
      <c r="EQ12" s="19" cm="1">
        <f t="array" ref="EQ12">INDEX(EQ$6:EQ$10,$C12)-INDEX(EQ$6:EQ$10,$C13)</f>
        <v>-84.608000000000004</v>
      </c>
      <c r="ER12" s="19" cm="1">
        <f t="array" ref="ER12">INDEX(ER$6:ER$10,$C12)-INDEX(ER$6:ER$10,$C13)</f>
        <v>-88.782000000000011</v>
      </c>
      <c r="ES12" s="19" cm="1">
        <f t="array" ref="ES12">INDEX(ES$6:ES$10,$C12)-INDEX(ES$6:ES$10,$C13)</f>
        <v>-92.183999999999983</v>
      </c>
      <c r="ET12" s="19" cm="1">
        <f t="array" ref="ET12">INDEX(ET$6:ET$10,$C12)-INDEX(ET$6:ET$10,$C13)</f>
        <v>-94.984999999999999</v>
      </c>
      <c r="EU12" s="19" cm="1">
        <f t="array" ref="EU12">INDEX(EU$6:EU$10,$C12)-INDEX(EU$6:EU$10,$C13)</f>
        <v>-100.28799999999998</v>
      </c>
      <c r="EV12" s="19" cm="1">
        <f t="array" ref="EV12">INDEX(EV$6:EV$10,$C12)-INDEX(EV$6:EV$10,$C13)</f>
        <v>-104.11699999999999</v>
      </c>
      <c r="EW12" s="19" cm="1">
        <f t="array" ref="EW12">INDEX(EW$6:EW$10,$C12)-INDEX(EW$6:EW$10,$C13)</f>
        <v>-101.776</v>
      </c>
      <c r="EX12" s="19" cm="1">
        <f t="array" ref="EX12">INDEX(EX$6:EX$10,$C12)-INDEX(EX$6:EX$10,$C13)</f>
        <v>-103.98399999999999</v>
      </c>
      <c r="EY12" s="19" cm="1">
        <f t="array" ref="EY12">INDEX(EY$6:EY$10,$C12)-INDEX(EY$6:EY$10,$C13)</f>
        <v>-104.279</v>
      </c>
      <c r="EZ12" s="19" cm="1">
        <f t="array" ref="EZ12">INDEX(EZ$6:EZ$10,$C12)-INDEX(EZ$6:EZ$10,$C13)</f>
        <v>-106.02</v>
      </c>
      <c r="FA12" s="19" cm="1">
        <f t="array" ref="FA12">INDEX(FA$6:FA$10,$C12)-INDEX(FA$6:FA$10,$C13)</f>
        <v>-105.255</v>
      </c>
      <c r="FB12" s="19" cm="1">
        <f t="array" ref="FB12">INDEX(FB$6:FB$10,$C12)-INDEX(FB$6:FB$10,$C13)</f>
        <v>-107.62199999999999</v>
      </c>
      <c r="FC12" s="19" cm="1">
        <f t="array" ref="FC12">INDEX(FC$6:FC$10,$C12)-INDEX(FC$6:FC$10,$C13)</f>
        <v>-110.288</v>
      </c>
      <c r="FD12" s="19" cm="1">
        <f t="array" ref="FD12">INDEX(FD$6:FD$10,$C12)-INDEX(FD$6:FD$10,$C13)</f>
        <v>-110.28</v>
      </c>
      <c r="FE12" s="19" cm="1">
        <f t="array" ref="FE12">INDEX(FE$6:FE$10,$C12)-INDEX(FE$6:FE$10,$C13)</f>
        <v>-110.37300000000002</v>
      </c>
      <c r="FF12" s="19" cm="1">
        <f t="array" ref="FF12">INDEX(FF$6:FF$10,$C12)-INDEX(FF$6:FF$10,$C13)</f>
        <v>-108.286</v>
      </c>
      <c r="FG12" s="19" cm="1">
        <f t="array" ref="FG12">INDEX(FG$6:FG$10,$C12)-INDEX(FG$6:FG$10,$C13)</f>
        <v>-103.14400000000001</v>
      </c>
      <c r="FH12" s="19" cm="1">
        <f t="array" ref="FH12">INDEX(FH$6:FH$10,$C12)-INDEX(FH$6:FH$10,$C13)</f>
        <v>-105.345</v>
      </c>
      <c r="FI12" s="19" cm="1">
        <f t="array" ref="FI12">INDEX(FI$6:FI$10,$C12)-INDEX(FI$6:FI$10,$C13)</f>
        <v>-105.83199999999999</v>
      </c>
      <c r="FJ12" s="19" cm="1">
        <f t="array" ref="FJ12">INDEX(FJ$6:FJ$10,$C12)-INDEX(FJ$6:FJ$10,$C13)</f>
        <v>-102.191</v>
      </c>
      <c r="FK12" s="19" cm="1">
        <f t="array" ref="FK12">INDEX(FK$6:FK$10,$C12)-INDEX(FK$6:FK$10,$C13)</f>
        <v>-97.875</v>
      </c>
      <c r="FL12" s="19" cm="1">
        <f t="array" ref="FL12">INDEX(FL$6:FL$10,$C12)-INDEX(FL$6:FL$10,$C13)</f>
        <v>-97.421000000000021</v>
      </c>
      <c r="FM12" s="19" cm="1">
        <f t="array" ref="FM12">INDEX(FM$6:FM$10,$C12)-INDEX(FM$6:FM$10,$C13)</f>
        <v>-97.625000000000014</v>
      </c>
      <c r="FN12" s="19" cm="1">
        <f t="array" ref="FN12">INDEX(FN$6:FN$10,$C12)-INDEX(FN$6:FN$10,$C13)</f>
        <v>-97.471000000000018</v>
      </c>
      <c r="FO12" s="19" cm="1">
        <f t="array" ref="FO12">INDEX(FO$6:FO$10,$C12)-INDEX(FO$6:FO$10,$C13)</f>
        <v>-96.607000000000014</v>
      </c>
      <c r="FP12" s="19" cm="1">
        <f t="array" ref="FP12">INDEX(FP$6:FP$10,$C12)-INDEX(FP$6:FP$10,$C13)</f>
        <v>-95.266000000000005</v>
      </c>
      <c r="FQ12" s="19" cm="1">
        <f t="array" ref="FQ12">INDEX(FQ$6:FQ$10,$C12)-INDEX(FQ$6:FQ$10,$C13)</f>
        <v>-95.938999999999993</v>
      </c>
      <c r="FR12" s="19" cm="1">
        <f t="array" ref="FR12">INDEX(FR$6:FR$10,$C12)-INDEX(FR$6:FR$10,$C13)</f>
        <v>-98.869</v>
      </c>
      <c r="FS12" s="19" cm="1">
        <f t="array" ref="FS12">INDEX(FS$6:FS$10,$C12)-INDEX(FS$6:FS$10,$C13)</f>
        <v>-100.477</v>
      </c>
      <c r="FT12" s="19" cm="1">
        <f t="array" ref="FT12">INDEX(FT$6:FT$10,$C12)-INDEX(FT$6:FT$10,$C13)</f>
        <v>-98.691000000000017</v>
      </c>
      <c r="FU12" s="19" cm="1">
        <f t="array" ref="FU12">INDEX(FU$6:FU$10,$C12)-INDEX(FU$6:FU$10,$C13)</f>
        <v>-99.110000000000014</v>
      </c>
      <c r="FV12" s="19" cm="1">
        <f t="array" ref="FV12">INDEX(FV$6:FV$10,$C12)-INDEX(FV$6:FV$10,$C13)</f>
        <v>-98.923999999999992</v>
      </c>
      <c r="FW12" s="19" cm="1">
        <f t="array" ref="FW12">INDEX(FW$6:FW$10,$C12)-INDEX(FW$6:FW$10,$C13)</f>
        <v>-102.19499999999999</v>
      </c>
      <c r="FX12" s="19" cm="1">
        <f t="array" ref="FX12">INDEX(FX$6:FX$10,$C12)-INDEX(FX$6:FX$10,$C13)</f>
        <v>-103.41799999999999</v>
      </c>
      <c r="FY12" s="19" cm="1">
        <f t="array" ref="FY12">INDEX(FY$6:FY$10,$C12)-INDEX(FY$6:FY$10,$C13)</f>
        <v>-103.501</v>
      </c>
      <c r="FZ12" s="19" cm="1">
        <f t="array" ref="FZ12">INDEX(FZ$6:FZ$10,$C12)-INDEX(FZ$6:FZ$10,$C13)</f>
        <v>-104.273</v>
      </c>
      <c r="GA12" s="19" cm="1">
        <f t="array" ref="GA12">INDEX(GA$6:GA$10,$C12)-INDEX(GA$6:GA$10,$C13)</f>
        <v>-105.708</v>
      </c>
      <c r="GB12" s="19" cm="1">
        <f t="array" ref="GB12">INDEX(GB$6:GB$10,$C12)-INDEX(GB$6:GB$10,$C13)</f>
        <v>-107.965</v>
      </c>
      <c r="GC12" s="19" cm="1">
        <f t="array" ref="GC12">INDEX(GC$6:GC$10,$C12)-INDEX(GC$6:GC$10,$C13)</f>
        <v>-110.03400000000001</v>
      </c>
      <c r="GD12" s="19" cm="1">
        <f t="array" ref="GD12">INDEX(GD$6:GD$10,$C12)-INDEX(GD$6:GD$10,$C13)</f>
        <v>-109.09200000000001</v>
      </c>
      <c r="GE12" s="19" cm="1">
        <f t="array" ref="GE12">INDEX(GE$6:GE$10,$C12)-INDEX(GE$6:GE$10,$C13)</f>
        <v>-111.023</v>
      </c>
      <c r="GF12" s="19" cm="1">
        <f t="array" ref="GF12">INDEX(GF$6:GF$10,$C12)-INDEX(GF$6:GF$10,$C13)</f>
        <v>-112.264</v>
      </c>
      <c r="GG12" s="19" cm="1">
        <f t="array" ref="GG12">INDEX(GG$6:GG$10,$C12)-INDEX(GG$6:GG$10,$C13)</f>
        <v>-112.06700000000001</v>
      </c>
      <c r="GH12" s="19" cm="1">
        <f t="array" ref="GH12">INDEX(GH$6:GH$10,$C12)-INDEX(GH$6:GH$10,$C13)</f>
        <v>-112.89700000000001</v>
      </c>
      <c r="GI12" s="19" cm="1">
        <f t="array" ref="GI12">INDEX(GI$6:GI$10,$C12)-INDEX(GI$6:GI$10,$C13)</f>
        <v>-114.32299999999999</v>
      </c>
      <c r="GJ12" s="19" cm="1">
        <f t="array" ref="GJ12">INDEX(GJ$6:GJ$10,$C12)-INDEX(GJ$6:GJ$10,$C13)</f>
        <v>-117.17299999999999</v>
      </c>
      <c r="GK12" s="19" cm="1">
        <f t="array" ref="GK12">INDEX(GK$6:GK$10,$C12)-INDEX(GK$6:GK$10,$C13)</f>
        <v>-115.976</v>
      </c>
      <c r="GL12" s="19" cm="1">
        <f t="array" ref="GL12">INDEX(GL$6:GL$10,$C12)-INDEX(GL$6:GL$10,$C13)</f>
        <v>-116.706</v>
      </c>
      <c r="GM12" s="19" cm="1">
        <f t="array" ref="GM12">INDEX(GM$6:GM$10,$C12)-INDEX(GM$6:GM$10,$C13)</f>
        <v>-117.78599999999999</v>
      </c>
      <c r="GN12" s="19" cm="1">
        <f t="array" ref="GN12">INDEX(GN$6:GN$10,$C12)-INDEX(GN$6:GN$10,$C13)</f>
        <v>-113.33899999999998</v>
      </c>
      <c r="GO12" s="19" cm="1">
        <f t="array" ref="GO12">INDEX(GO$6:GO$10,$C12)-INDEX(GO$6:GO$10,$C13)</f>
        <v>-112.94999999999999</v>
      </c>
      <c r="GP12" s="19" cm="1">
        <f t="array" ref="GP12">INDEX(GP$6:GP$10,$C12)-INDEX(GP$6:GP$10,$C13)</f>
        <v>-115.70699999999998</v>
      </c>
      <c r="GQ12" s="19" cm="1">
        <f t="array" ref="GQ12">INDEX(GQ$6:GQ$10,$C12)-INDEX(GQ$6:GQ$10,$C13)</f>
        <v>-117.97000000000001</v>
      </c>
      <c r="GR12" s="19" cm="1">
        <f t="array" ref="GR12">INDEX(GR$6:GR$10,$C12)-INDEX(GR$6:GR$10,$C13)</f>
        <v>-120.831</v>
      </c>
      <c r="GS12" s="19" cm="1">
        <f t="array" ref="GS12">INDEX(GS$6:GS$10,$C12)-INDEX(GS$6:GS$10,$C13)</f>
        <v>-119.812</v>
      </c>
      <c r="GT12" s="19" cm="1">
        <f t="array" ref="GT12">INDEX(GT$6:GT$10,$C12)-INDEX(GT$6:GT$10,$C13)</f>
        <v>-118.69200000000001</v>
      </c>
      <c r="GU12" s="19" cm="1">
        <f t="array" ref="GU12">INDEX(GU$6:GU$10,$C12)-INDEX(GU$6:GU$10,$C13)</f>
        <v>-117.387</v>
      </c>
      <c r="GV12" s="19" cm="1">
        <f t="array" ref="GV12">INDEX(GV$6:GV$10,$C12)-INDEX(GV$6:GV$10,$C13)</f>
        <v>-114.71700000000001</v>
      </c>
      <c r="GW12" s="19" cm="1">
        <f t="array" ref="GW12">INDEX(GW$6:GW$10,$C12)-INDEX(GW$6:GW$10,$C13)</f>
        <v>-117.88099999999999</v>
      </c>
      <c r="GX12" s="19" cm="1">
        <f t="array" ref="GX12">INDEX(GX$6:GX$10,$C12)-INDEX(GX$6:GX$10,$C13)</f>
        <v>-117.28299999999999</v>
      </c>
      <c r="GY12" s="19" cm="1">
        <f t="array" ref="GY12">INDEX(GY$6:GY$10,$C12)-INDEX(GY$6:GY$10,$C13)</f>
        <v>-122.16499999999999</v>
      </c>
      <c r="GZ12" s="19" cm="1">
        <f t="array" ref="GZ12">INDEX(GZ$6:GZ$10,$C12)-INDEX(GZ$6:GZ$10,$C13)</f>
        <v>-121.36800000000001</v>
      </c>
      <c r="HA12" s="19" cm="1">
        <f t="array" ref="HA12">INDEX(HA$6:HA$10,$C12)-INDEX(HA$6:HA$10,$C13)</f>
        <v>-116.78999999999999</v>
      </c>
      <c r="HB12" s="19" cm="1">
        <f t="array" ref="HB12">INDEX(HB$6:HB$10,$C12)-INDEX(HB$6:HB$10,$C13)</f>
        <v>-116.26899999999999</v>
      </c>
      <c r="HC12" s="19" cm="1">
        <f t="array" ref="HC12">INDEX(HC$6:HC$10,$C12)-INDEX(HC$6:HC$10,$C13)</f>
        <v>-117.25099999999999</v>
      </c>
      <c r="HD12" s="19" cm="1">
        <f t="array" ref="HD12">INDEX(HD$6:HD$10,$C12)-INDEX(HD$6:HD$10,$C13)</f>
        <v>-121.80199999999999</v>
      </c>
      <c r="HE12" s="19" cm="1">
        <f t="array" ref="HE12">INDEX(HE$6:HE$10,$C12)-INDEX(HE$6:HE$10,$C13)</f>
        <v>-118.997</v>
      </c>
      <c r="HF12" s="19" cm="1">
        <f t="array" ref="HF12">INDEX(HF$6:HF$10,$C12)-INDEX(HF$6:HF$10,$C13)</f>
        <v>-112.34899999999999</v>
      </c>
      <c r="HG12" s="19" cm="1">
        <f t="array" ref="HG12">INDEX(HG$6:HG$10,$C12)-INDEX(HG$6:HG$10,$C13)</f>
        <v>-110.93600000000001</v>
      </c>
      <c r="HH12" s="19" cm="1">
        <f t="array" ref="HH12">INDEX(HH$6:HH$10,$C12)-INDEX(HH$6:HH$10,$C13)</f>
        <v>-115.211</v>
      </c>
      <c r="HI12" s="19" cm="1">
        <f t="array" ref="HI12">INDEX(HI$6:HI$10,$C12)-INDEX(HI$6:HI$10,$C13)</f>
        <v>-118.562</v>
      </c>
      <c r="HJ12" s="19" cm="1">
        <f t="array" ref="HJ12">INDEX(HJ$6:HJ$10,$C12)-INDEX(HJ$6:HJ$10,$C13)</f>
        <v>-119.71499999999999</v>
      </c>
      <c r="HK12" s="19" cm="1">
        <f t="array" ref="HK12">INDEX(HK$6:HK$10,$C12)-INDEX(HK$6:HK$10,$C13)</f>
        <v>-122.087</v>
      </c>
      <c r="HL12" s="19" cm="1">
        <f t="array" ref="HL12">INDEX(HL$6:HL$10,$C12)-INDEX(HL$6:HL$10,$C13)</f>
        <v>-117.14100000000001</v>
      </c>
      <c r="HM12" s="19" cm="1">
        <f t="array" ref="HM12">INDEX(HM$6:HM$10,$C12)-INDEX(HM$6:HM$10,$C13)</f>
        <v>-118.1</v>
      </c>
      <c r="HN12" s="19" cm="1">
        <f t="array" ref="HN12">INDEX(HN$6:HN$10,$C12)-INDEX(HN$6:HN$10,$C13)</f>
        <v>-121.88400000000001</v>
      </c>
      <c r="HO12" s="19" cm="1">
        <f t="array" ref="HO12">INDEX(HO$6:HO$10,$C12)-INDEX(HO$6:HO$10,$C13)</f>
        <v>-124.68400000000001</v>
      </c>
      <c r="HP12" s="19" cm="1">
        <f t="array" ref="HP12">INDEX(HP$6:HP$10,$C12)-INDEX(HP$6:HP$10,$C13)</f>
        <v>-122.733</v>
      </c>
      <c r="HQ12" s="19" cm="1">
        <f t="array" ref="HQ12">INDEX(HQ$6:HQ$10,$C12)-INDEX(HQ$6:HQ$10,$C13)</f>
        <v>-118.37299999999999</v>
      </c>
      <c r="HR12" s="19" cm="1">
        <f t="array" ref="HR12">INDEX(HR$6:HR$10,$C12)-INDEX(HR$6:HR$10,$C13)</f>
        <v>-117.913</v>
      </c>
      <c r="HS12" s="19" cm="1">
        <f t="array" ref="HS12">INDEX(HS$6:HS$10,$C12)-INDEX(HS$6:HS$10,$C13)</f>
        <v>-119.34599999999999</v>
      </c>
      <c r="HT12" s="19" cm="1">
        <f t="array" ref="HT12">INDEX(HT$6:HT$10,$C12)-INDEX(HT$6:HT$10,$C13)</f>
        <v>-119.91899999999998</v>
      </c>
      <c r="HU12" s="19" cm="1">
        <f t="array" ref="HU12">INDEX(HU$6:HU$10,$C12)-INDEX(HU$6:HU$10,$C13)</f>
        <v>-124.52</v>
      </c>
      <c r="HV12" s="19" cm="1">
        <f t="array" ref="HV12">INDEX(HV$6:HV$10,$C12)-INDEX(HV$6:HV$10,$C13)</f>
        <v>-126.94400000000002</v>
      </c>
      <c r="HW12" s="19" cm="1">
        <f t="array" ref="HW12">INDEX(HW$6:HW$10,$C12)-INDEX(HW$6:HW$10,$C13)</f>
        <v>-120.11200000000001</v>
      </c>
      <c r="HX12" s="19" cm="1">
        <f t="array" ref="HX12">INDEX(HX$6:HX$10,$C12)-INDEX(HX$6:HX$10,$C13)</f>
        <v>-118.274</v>
      </c>
      <c r="HY12" s="19" cm="1">
        <f t="array" ref="HY12">INDEX(HY$6:HY$10,$C12)-INDEX(HY$6:HY$10,$C13)</f>
        <v>-116.804</v>
      </c>
      <c r="HZ12" s="19" cm="1">
        <f t="array" ref="HZ12">INDEX(HZ$6:HZ$10,$C12)-INDEX(HZ$6:HZ$10,$C13)</f>
        <v>-118.997</v>
      </c>
      <c r="IA12" s="19" cm="1">
        <f t="array" ref="IA12">INDEX(IA$6:IA$10,$C12)-INDEX(IA$6:IA$10,$C13)</f>
        <v>-118.46599999999999</v>
      </c>
      <c r="IB12" s="19" cm="1">
        <f t="array" ref="IB12">INDEX(IB$6:IB$10,$C12)-INDEX(IB$6:IB$10,$C13)</f>
        <v>-119.18400000000001</v>
      </c>
      <c r="IC12" s="19" cm="1">
        <f t="array" ref="IC12">INDEX(IC$6:IC$10,$C12)-INDEX(IC$6:IC$10,$C13)</f>
        <v>-117.43699999999998</v>
      </c>
      <c r="ID12" s="19" cm="1">
        <f t="array" ref="ID12">INDEX(ID$6:ID$10,$C12)-INDEX(ID$6:ID$10,$C13)</f>
        <v>-118.14499999999998</v>
      </c>
      <c r="IE12" s="19" cm="1">
        <f t="array" ref="IE12">INDEX(IE$6:IE$10,$C12)-INDEX(IE$6:IE$10,$C13)</f>
        <v>-115.26400000000001</v>
      </c>
      <c r="IF12" s="19" cm="1">
        <f t="array" ref="IF12">INDEX(IF$6:IF$10,$C12)-INDEX(IF$6:IF$10,$C13)</f>
        <v>-111.93899999999999</v>
      </c>
      <c r="IG12" s="19" cm="1">
        <f t="array" ref="IG12">INDEX(IG$6:IG$10,$C12)-INDEX(IG$6:IG$10,$C13)</f>
        <v>-106.753</v>
      </c>
      <c r="IH12" s="19" cm="1">
        <f t="array" ref="IH12">INDEX(IH$6:IH$10,$C12)-INDEX(IH$6:IH$10,$C13)</f>
        <v>-106.36799999999999</v>
      </c>
      <c r="II12" s="19" cm="1">
        <f t="array" ref="II12">INDEX(II$6:II$10,$C12)-INDEX(II$6:II$10,$C13)</f>
        <v>-99.003999999999991</v>
      </c>
      <c r="IJ12" s="19" cm="1">
        <f t="array" ref="IJ12">INDEX(IJ$6:IJ$10,$C12)-INDEX(IJ$6:IJ$10,$C13)</f>
        <v>-93.676000000000016</v>
      </c>
      <c r="IK12" s="19" cm="1">
        <f t="array" ref="IK12">INDEX(IK$6:IK$10,$C12)-INDEX(IK$6:IK$10,$C13)</f>
        <v>-91.295000000000002</v>
      </c>
      <c r="IL12" s="19" cm="1">
        <f t="array" ref="IL12">INDEX(IL$6:IL$10,$C12)-INDEX(IL$6:IL$10,$C13)</f>
        <v>-93.412000000000006</v>
      </c>
      <c r="IM12" s="19" cm="1">
        <f t="array" ref="IM12">INDEX(IM$6:IM$10,$C12)-INDEX(IM$6:IM$10,$C13)</f>
        <v>-92.959000000000003</v>
      </c>
      <c r="IN12" s="19" cm="1">
        <f t="array" ref="IN12">INDEX(IN$6:IN$10,$C12)-INDEX(IN$6:IN$10,$C13)</f>
        <v>-93.436999999999998</v>
      </c>
      <c r="IO12" s="19" cm="1">
        <f t="array" ref="IO12">INDEX(IO$6:IO$10,$C12)-INDEX(IO$6:IO$10,$C13)</f>
        <v>-91.791000000000011</v>
      </c>
      <c r="IP12" s="19" cm="1">
        <f t="array" ref="IP12">INDEX(IP$6:IP$10,$C12)-INDEX(IP$6:IP$10,$C13)</f>
        <v>-91.535000000000011</v>
      </c>
      <c r="IQ12" s="19" cm="1">
        <f t="array" ref="IQ12">INDEX(IQ$6:IQ$10,$C12)-INDEX(IQ$6:IQ$10,$C13)</f>
        <v>-87.766000000000005</v>
      </c>
      <c r="IR12" s="19" cm="1">
        <f t="array" ref="IR12">INDEX(IR$6:IR$10,$C12)-INDEX(IR$6:IR$10,$C13)</f>
        <v>-85.043999999999983</v>
      </c>
      <c r="IS12" s="19" cm="1">
        <f t="array" ref="IS12">INDEX(IS$6:IS$10,$C12)-INDEX(IS$6:IS$10,$C13)</f>
        <v>-82.617000000000004</v>
      </c>
      <c r="IT12" s="19" cm="1">
        <f t="array" ref="IT12">INDEX(IT$6:IT$10,$C12)-INDEX(IT$6:IT$10,$C13)</f>
        <v>-80.715999999999994</v>
      </c>
      <c r="IU12" s="19" cm="1">
        <f t="array" ref="IU12">INDEX(IU$6:IU$10,$C12)-INDEX(IU$6:IU$10,$C13)</f>
        <v>-78.169000000000011</v>
      </c>
      <c r="IV12" s="19" cm="1">
        <f t="array" ref="IV12">INDEX(IV$6:IV$10,$C12)-INDEX(IV$6:IV$10,$C13)</f>
        <v>-82.396999999999991</v>
      </c>
      <c r="IW12" s="19" cm="1">
        <f t="array" ref="IW12">INDEX(IW$6:IW$10,$C12)-INDEX(IW$6:IW$10,$C13)</f>
        <v>-84.579000000000008</v>
      </c>
      <c r="IX12" s="19" cm="1">
        <f t="array" ref="IX12">INDEX(IX$6:IX$10,$C12)-INDEX(IX$6:IX$10,$C13)</f>
        <v>-83.215000000000003</v>
      </c>
      <c r="IY12" s="19" cm="1">
        <f t="array" ref="IY12">INDEX(IY$6:IY$10,$C12)-INDEX(IY$6:IY$10,$C13)</f>
        <v>-85.754999999999995</v>
      </c>
      <c r="IZ12" s="19" cm="1">
        <f t="array" ref="IZ12">INDEX(IZ$6:IZ$10,$C12)-INDEX(IZ$6:IZ$10,$C13)</f>
        <v>-87.468000000000018</v>
      </c>
      <c r="JA12" s="19" cm="1">
        <f t="array" ref="JA12">INDEX(JA$6:JA$10,$C12)-INDEX(JA$6:JA$10,$C13)</f>
        <v>-88.316000000000003</v>
      </c>
      <c r="JB12" s="19" cm="1">
        <f t="array" ref="JB12">INDEX(JB$6:JB$10,$C12)-INDEX(JB$6:JB$10,$C13)</f>
        <v>-91.998000000000005</v>
      </c>
      <c r="JC12" s="19" cm="1">
        <f t="array" ref="JC12">INDEX(JC$6:JC$10,$C12)-INDEX(JC$6:JC$10,$C13)</f>
        <v>-94.162000000000006</v>
      </c>
      <c r="JD12" s="19" cm="1">
        <f t="array" ref="JD12">INDEX(JD$6:JD$10,$C12)-INDEX(JD$6:JD$10,$C13)</f>
        <v>-91.480999999999995</v>
      </c>
      <c r="JE12" s="19" cm="1">
        <f t="array" ref="JE12">INDEX(JE$6:JE$10,$C12)-INDEX(JE$6:JE$10,$C13)</f>
        <v>-92.038999999999987</v>
      </c>
      <c r="JF12" s="19" cm="1">
        <f t="array" ref="JF12">INDEX(JF$6:JF$10,$C12)-INDEX(JF$6:JF$10,$C13)</f>
        <v>-100.029</v>
      </c>
      <c r="JG12" s="19" cm="1">
        <f t="array" ref="JG12">INDEX(JG$6:JG$10,$C12)-INDEX(JG$6:JG$10,$C13)</f>
        <v>-98.811000000000007</v>
      </c>
      <c r="JH12" s="19" cm="1">
        <f t="array" ref="JH12">INDEX(JH$6:JH$10,$C12)-INDEX(JH$6:JH$10,$C13)</f>
        <v>-99.563000000000002</v>
      </c>
      <c r="JI12" s="19" cm="1">
        <f t="array" ref="JI12">INDEX(JI$6:JI$10,$C12)-INDEX(JI$6:JI$10,$C13)</f>
        <v>-102.27499999999999</v>
      </c>
      <c r="JJ12" s="19" cm="1">
        <f t="array" ref="JJ12">INDEX(JJ$6:JJ$10,$C12)-INDEX(JJ$6:JJ$10,$C13)</f>
        <v>-105.41700000000002</v>
      </c>
      <c r="JK12" s="19" cm="1">
        <f t="array" ref="JK12">INDEX(JK$6:JK$10,$C12)-INDEX(JK$6:JK$10,$C13)</f>
        <v>-106.958</v>
      </c>
      <c r="JL12" s="19" cm="1">
        <f t="array" ref="JL12">INDEX(JL$6:JL$10,$C12)-INDEX(JL$6:JL$10,$C13)</f>
        <v>-112.42399999999999</v>
      </c>
      <c r="JM12" s="19" cm="1">
        <f t="array" ref="JM12">INDEX(JM$6:JM$10,$C12)-INDEX(JM$6:JM$10,$C13)</f>
        <v>-114.22200000000001</v>
      </c>
      <c r="JN12" s="19" cm="1">
        <f t="array" ref="JN12">INDEX(JN$6:JN$10,$C12)-INDEX(JN$6:JN$10,$C13)</f>
        <v>-115.288</v>
      </c>
      <c r="JO12" s="19" cm="1">
        <f t="array" ref="JO12">INDEX(JO$6:JO$10,$C12)-INDEX(JO$6:JO$10,$C13)</f>
        <v>-116.28800000000001</v>
      </c>
      <c r="JP12" s="19" cm="1">
        <f t="array" ref="JP12">INDEX(JP$6:JP$10,$C12)-INDEX(JP$6:JP$10,$C13)</f>
        <v>-114.33800000000001</v>
      </c>
      <c r="JQ12" s="19" cm="1">
        <f t="array" ref="JQ12">INDEX(JQ$6:JQ$10,$C12)-INDEX(JQ$6:JQ$10,$C13)</f>
        <v>-114.878</v>
      </c>
      <c r="JR12" s="19" cm="1">
        <f t="array" ref="JR12">INDEX(JR$6:JR$10,$C12)-INDEX(JR$6:JR$10,$C13)</f>
        <v>-118.673</v>
      </c>
      <c r="JS12" s="19" cm="1">
        <f t="array" ref="JS12">INDEX(JS$6:JS$10,$C12)-INDEX(JS$6:JS$10,$C13)</f>
        <v>-124.258</v>
      </c>
      <c r="JT12" s="19" cm="1">
        <f t="array" ref="JT12">INDEX(JT$6:JT$10,$C12)-INDEX(JT$6:JT$10,$C13)</f>
        <v>-126.59500000000001</v>
      </c>
      <c r="JU12" s="19" cm="1">
        <f t="array" ref="JU12">INDEX(JU$6:JU$10,$C12)-INDEX(JU$6:JU$10,$C13)</f>
        <v>-125.97900000000001</v>
      </c>
      <c r="JV12" s="19" cm="1">
        <f t="array" ref="JV12">INDEX(JV$6:JV$10,$C12)-INDEX(JV$6:JV$10,$C13)</f>
        <v>-116.50500000000002</v>
      </c>
      <c r="JW12" s="19" cm="1">
        <f t="array" ref="JW12">INDEX(JW$6:JW$10,$C12)-INDEX(JW$6:JW$10,$C13)</f>
        <v>-115.071</v>
      </c>
      <c r="JX12" s="19" cm="1">
        <f t="array" ref="JX12">INDEX(JX$6:JX$10,$C12)-INDEX(JX$6:JX$10,$C13)</f>
        <v>-117.82900000000001</v>
      </c>
      <c r="JY12" s="19" cm="1">
        <f t="array" ref="JY12">INDEX(JY$6:JY$10,$C12)-INDEX(JY$6:JY$10,$C13)</f>
        <v>-116.434</v>
      </c>
      <c r="JZ12" s="19" cm="1">
        <f t="array" ref="JZ12">INDEX(JZ$6:JZ$10,$C12)-INDEX(JZ$6:JZ$10,$C13)</f>
        <v>-115.78800000000001</v>
      </c>
      <c r="KA12" s="19" cm="1">
        <f t="array" ref="KA12">INDEX(KA$6:KA$10,$C12)-INDEX(KA$6:KA$10,$C13)</f>
        <v>-115.96700000000001</v>
      </c>
      <c r="KB12" s="19" cm="1">
        <f t="array" ref="KB12">INDEX(KB$6:KB$10,$C12)-INDEX(KB$6:KB$10,$C13)</f>
        <v>-112.40899999999999</v>
      </c>
      <c r="KC12" s="19" cm="1">
        <f t="array" ref="KC12">INDEX(KC$6:KC$10,$C12)-INDEX(KC$6:KC$10,$C13)</f>
        <v>-111.73400000000001</v>
      </c>
      <c r="KD12" s="19" cm="1">
        <f t="array" ref="KD12">INDEX(KD$6:KD$10,$C12)-INDEX(KD$6:KD$10,$C13)</f>
        <v>-112.99700000000001</v>
      </c>
      <c r="KE12" s="19" cm="1">
        <f t="array" ref="KE12">INDEX(KE$6:KE$10,$C12)-INDEX(KE$6:KE$10,$C13)</f>
        <v>-111.41699999999999</v>
      </c>
      <c r="KF12" s="19" cm="1">
        <f t="array" ref="KF12">INDEX(KF$6:KF$10,$C12)-INDEX(KF$6:KF$10,$C13)</f>
        <v>-106.89099999999999</v>
      </c>
      <c r="KG12" s="19" cm="1">
        <f t="array" ref="KG12">INDEX(KG$6:KG$10,$C12)-INDEX(KG$6:KG$10,$C13)</f>
        <v>-104.32400000000001</v>
      </c>
      <c r="KH12" s="19" cm="1">
        <f t="array" ref="KH12">INDEX(KH$6:KH$10,$C12)-INDEX(KH$6:KH$10,$C13)</f>
        <v>-103.331</v>
      </c>
      <c r="KI12" s="19" cm="1">
        <f t="array" ref="KI12">INDEX(KI$6:KI$10,$C12)-INDEX(KI$6:KI$10,$C13)</f>
        <v>-103.53</v>
      </c>
      <c r="KJ12" s="19" cm="1">
        <f t="array" ref="KJ12">INDEX(KJ$6:KJ$10,$C12)-INDEX(KJ$6:KJ$10,$C13)</f>
        <v>-105.24199999999999</v>
      </c>
      <c r="KK12" s="19" cm="1">
        <f t="array" ref="KK12">INDEX(KK$6:KK$10,$C12)-INDEX(KK$6:KK$10,$C13)</f>
        <v>-103.97199999999998</v>
      </c>
      <c r="KL12" s="19" cm="1">
        <f t="array" ref="KL12">INDEX(KL$6:KL$10,$C12)-INDEX(KL$6:KL$10,$C13)</f>
        <v>-106.126</v>
      </c>
      <c r="KM12" s="19" cm="1">
        <f t="array" ref="KM12">INDEX(KM$6:KM$10,$C12)-INDEX(KM$6:KM$10,$C13)</f>
        <v>-108.92400000000001</v>
      </c>
      <c r="KN12" s="19" cm="1">
        <f t="array" ref="KN12">INDEX(KN$6:KN$10,$C12)-INDEX(KN$6:KN$10,$C13)</f>
        <v>-111.39</v>
      </c>
      <c r="KO12" s="19" cm="1">
        <f t="array" ref="KO12">INDEX(KO$6:KO$10,$C12)-INDEX(KO$6:KO$10,$C13)</f>
        <v>-108.73299999999999</v>
      </c>
      <c r="KP12" s="19" cm="1">
        <f t="array" ref="KP12">INDEX(KP$6:KP$10,$C12)-INDEX(KP$6:KP$10,$C13)</f>
        <v>-117.199</v>
      </c>
      <c r="KQ12" s="19" cm="1">
        <f t="array" ref="KQ12">INDEX(KQ$6:KQ$10,$C12)-INDEX(KQ$6:KQ$10,$C13)</f>
        <v>-113.77700000000002</v>
      </c>
      <c r="KR12" s="19" cm="1">
        <f t="array" ref="KR12">INDEX(KR$6:KR$10,$C12)-INDEX(KR$6:KR$10,$C13)</f>
        <v>-113.527</v>
      </c>
      <c r="KS12" s="19" cm="1">
        <f t="array" ref="KS12">INDEX(KS$6:KS$10,$C12)-INDEX(KS$6:KS$10,$C13)</f>
        <v>-114.61300000000001</v>
      </c>
      <c r="KT12" s="19" cm="1">
        <f t="array" ref="KT12">INDEX(KT$6:KT$10,$C12)-INDEX(KT$6:KT$10,$C13)</f>
        <v>-115.622</v>
      </c>
      <c r="KU12" s="19" cm="1">
        <f t="array" ref="KU12">INDEX(KU$6:KU$10,$C12)-INDEX(KU$6:KU$10,$C13)</f>
        <v>-115.592</v>
      </c>
      <c r="KV12" s="19" cm="1">
        <f t="array" ref="KV12">INDEX(KV$6:KV$10,$C12)-INDEX(KV$6:KV$10,$C13)</f>
        <v>-117.22300000000001</v>
      </c>
      <c r="KW12" s="19" cm="1">
        <f t="array" ref="KW12">INDEX(KW$6:KW$10,$C12)-INDEX(KW$6:KW$10,$C13)</f>
        <v>-116.71300000000001</v>
      </c>
      <c r="KX12" s="19" cm="1">
        <f t="array" ref="KX12">INDEX(KX$6:KX$10,$C12)-INDEX(KX$6:KX$10,$C13)</f>
        <v>-117.59699999999999</v>
      </c>
      <c r="KY12" s="19" cm="1">
        <f t="array" ref="KY12">INDEX(KY$6:KY$10,$C12)-INDEX(KY$6:KY$10,$C13)</f>
        <v>-115.90899999999999</v>
      </c>
      <c r="KZ12" s="19" cm="1">
        <f t="array" ref="KZ12">INDEX(KZ$6:KZ$10,$C12)-INDEX(KZ$6:KZ$10,$C13)</f>
        <v>-114.55600000000001</v>
      </c>
      <c r="LA12" s="19" cm="1">
        <f t="array" ref="LA12">INDEX(LA$6:LA$10,$C12)-INDEX(LA$6:LA$10,$C13)</f>
        <v>-115.20099999999999</v>
      </c>
      <c r="LB12" s="19" cm="1">
        <f t="array" ref="LB12">INDEX(LB$6:LB$10,$C12)-INDEX(LB$6:LB$10,$C13)</f>
        <v>-121.729</v>
      </c>
      <c r="LC12" s="19" cm="1">
        <f t="array" ref="LC12">INDEX(LC$6:LC$10,$C12)-INDEX(LC$6:LC$10,$C13)</f>
        <v>-121.28800000000001</v>
      </c>
      <c r="LD12" s="19" cm="1">
        <f t="array" ref="LD12">INDEX(LD$6:LD$10,$C12)-INDEX(LD$6:LD$10,$C13)</f>
        <v>-119.90899999999999</v>
      </c>
      <c r="LE12" s="19" cm="1">
        <f t="array" ref="LE12">INDEX(LE$6:LE$10,$C12)-INDEX(LE$6:LE$10,$C13)</f>
        <v>-121.90600000000001</v>
      </c>
      <c r="LF12" s="19" cm="1">
        <f t="array" ref="LF12">INDEX(LF$6:LF$10,$C12)-INDEX(LF$6:LF$10,$C13)</f>
        <v>-121.72399999999999</v>
      </c>
      <c r="LG12" s="19" cm="1">
        <f t="array" ref="LG12">INDEX(LG$6:LG$10,$C12)-INDEX(LG$6:LG$10,$C13)</f>
        <v>-120.40400000000001</v>
      </c>
      <c r="LH12" s="19" cm="1">
        <f t="array" ref="LH12">INDEX(LH$6:LH$10,$C12)-INDEX(LH$6:LH$10,$C13)</f>
        <v>-119.70700000000001</v>
      </c>
      <c r="LI12" s="19" cm="1">
        <f t="array" ref="LI12">INDEX(LI$6:LI$10,$C12)-INDEX(LI$6:LI$10,$C13)</f>
        <v>-120.41200000000001</v>
      </c>
      <c r="LJ12" s="19" cm="1">
        <f t="array" ref="LJ12">INDEX(LJ$6:LJ$10,$C12)-INDEX(LJ$6:LJ$10,$C13)</f>
        <v>-119.703</v>
      </c>
      <c r="LK12" s="19" cm="1">
        <f t="array" ref="LK12">INDEX(LK$6:LK$10,$C12)-INDEX(LK$6:LK$10,$C13)</f>
        <v>-118.34800000000001</v>
      </c>
      <c r="LL12" s="19" cm="1">
        <f t="array" ref="LL12">INDEX(LL$6:LL$10,$C12)-INDEX(LL$6:LL$10,$C13)</f>
        <v>-119.99499999999999</v>
      </c>
      <c r="LM12" s="19" cm="1">
        <f t="array" ref="LM12">INDEX(LM$6:LM$10,$C12)-INDEX(LM$6:LM$10,$C13)</f>
        <v>-121.328</v>
      </c>
      <c r="LN12" s="19" cm="1">
        <f t="array" ref="LN12">INDEX(LN$6:LN$10,$C12)-INDEX(LN$6:LN$10,$C13)</f>
        <v>-119.21899999999999</v>
      </c>
      <c r="LO12" s="19" cm="1">
        <f t="array" ref="LO12">INDEX(LO$6:LO$10,$C12)-INDEX(LO$6:LO$10,$C13)</f>
        <v>-116.791</v>
      </c>
      <c r="LP12" s="19" cm="1">
        <f t="array" ref="LP12">INDEX(LP$6:LP$10,$C12)-INDEX(LP$6:LP$10,$C13)</f>
        <v>-118.35400000000001</v>
      </c>
      <c r="LQ12" s="19" cm="1">
        <f t="array" ref="LQ12">INDEX(LQ$6:LQ$10,$C12)-INDEX(LQ$6:LQ$10,$C13)</f>
        <v>-115.18199999999999</v>
      </c>
      <c r="LR12" s="19" cm="1">
        <f t="array" ref="LR12">INDEX(LR$6:LR$10,$C12)-INDEX(LR$6:LR$10,$C13)</f>
        <v>-114.66699999999997</v>
      </c>
      <c r="LS12" s="19" cm="1">
        <f t="array" ref="LS12">INDEX(LS$6:LS$10,$C12)-INDEX(LS$6:LS$10,$C13)</f>
        <v>-114.18000000000004</v>
      </c>
      <c r="LT12" s="19" cm="1">
        <f t="array" ref="LT12">INDEX(LT$6:LT$10,$C12)-INDEX(LT$6:LT$10,$C13)</f>
        <v>-114.50899999999999</v>
      </c>
      <c r="LU12" s="19" cm="1">
        <f t="array" ref="LU12">INDEX(LU$6:LU$10,$C12)-INDEX(LU$6:LU$10,$C13)</f>
        <v>-116.084</v>
      </c>
      <c r="LV12" s="19" cm="1">
        <f t="array" ref="LV12">INDEX(LV$6:LV$10,$C12)-INDEX(LV$6:LV$10,$C13)</f>
        <v>-116.785</v>
      </c>
      <c r="LW12" s="19" cm="1">
        <f t="array" ref="LW12">INDEX(LW$6:LW$10,$C12)-INDEX(LW$6:LW$10,$C13)</f>
        <v>-118.11099999999999</v>
      </c>
      <c r="LX12" s="19" cm="1">
        <f t="array" ref="LX12">INDEX(LX$6:LX$10,$C12)-INDEX(LX$6:LX$10,$C13)</f>
        <v>-120.67700000000002</v>
      </c>
      <c r="LY12" s="19" cm="1">
        <f t="array" ref="LY12">INDEX(LY$6:LY$10,$C12)-INDEX(LY$6:LY$10,$C13)</f>
        <v>-120</v>
      </c>
      <c r="LZ12" s="19" cm="1">
        <f t="array" ref="LZ12">INDEX(LZ$6:LZ$10,$C12)-INDEX(LZ$6:LZ$10,$C13)</f>
        <v>-117.577</v>
      </c>
      <c r="MA12" s="19" cm="1">
        <f t="array" ref="MA12">INDEX(MA$6:MA$10,$C12)-INDEX(MA$6:MA$10,$C13)</f>
        <v>-114.46100000000001</v>
      </c>
      <c r="MB12" s="19" cm="1">
        <f t="array" ref="MB12">INDEX(MB$6:MB$10,$C12)-INDEX(MB$6:MB$10,$C13)</f>
        <v>-114.02600000000001</v>
      </c>
      <c r="MC12" s="19" cm="1">
        <f t="array" ref="MC12">INDEX(MC$6:MC$10,$C12)-INDEX(MC$6:MC$10,$C13)</f>
        <v>-114.279</v>
      </c>
      <c r="MD12" s="19" cm="1">
        <f t="array" ref="MD12">INDEX(MD$6:MD$10,$C12)-INDEX(MD$6:MD$10,$C13)</f>
        <v>-114.73699999999999</v>
      </c>
      <c r="ME12" s="19" cm="1">
        <f t="array" ref="ME12">INDEX(ME$6:ME$10,$C12)-INDEX(ME$6:ME$10,$C13)</f>
        <v>-110.31500000000003</v>
      </c>
      <c r="MF12" s="19" cm="1">
        <f t="array" ref="MF12">INDEX(MF$6:MF$10,$C12)-INDEX(MF$6:MF$10,$C13)</f>
        <v>-107.70399999999998</v>
      </c>
      <c r="MG12" s="19" cm="1">
        <f t="array" ref="MG12">INDEX(MG$6:MG$10,$C12)-INDEX(MG$6:MG$10,$C13)</f>
        <v>-108.11000000000001</v>
      </c>
      <c r="MH12" s="19" cm="1">
        <f t="array" ref="MH12">INDEX(MH$6:MH$10,$C12)-INDEX(MH$6:MH$10,$C13)</f>
        <v>-107.12999999999997</v>
      </c>
      <c r="MI12" s="19" cm="1">
        <f t="array" ref="MI12">INDEX(MI$6:MI$10,$C12)-INDEX(MI$6:MI$10,$C13)</f>
        <v>-107.28200000000004</v>
      </c>
      <c r="MJ12" s="19" cm="1">
        <f t="array" ref="MJ12">INDEX(MJ$6:MJ$10,$C12)-INDEX(MJ$6:MJ$10,$C13)</f>
        <v>-111.03299999999999</v>
      </c>
      <c r="MK12" s="19" cm="1">
        <f t="array" ref="MK12">INDEX(MK$6:MK$10,$C12)-INDEX(MK$6:MK$10,$C13)</f>
        <v>-114.47599999999997</v>
      </c>
      <c r="ML12" s="19" cm="1">
        <f t="array" ref="ML12">INDEX(ML$6:ML$10,$C12)-INDEX(ML$6:ML$10,$C13)</f>
        <v>-113.53200000000001</v>
      </c>
      <c r="MM12" s="19" cm="1">
        <f t="array" ref="MM12">INDEX(MM$6:MM$10,$C12)-INDEX(MM$6:MM$10,$C13)</f>
        <v>-113.58500000000001</v>
      </c>
      <c r="MN12" s="19" cm="1">
        <f t="array" ref="MN12">INDEX(MN$6:MN$10,$C12)-INDEX(MN$6:MN$10,$C13)</f>
        <v>-114.57499999999999</v>
      </c>
      <c r="MO12" s="19" cm="1">
        <f t="array" ref="MO12">INDEX(MO$6:MO$10,$C12)-INDEX(MO$6:MO$10,$C13)</f>
        <v>-115.77700000000002</v>
      </c>
      <c r="MP12" s="19" cm="1">
        <f t="array" ref="MP12">INDEX(MP$6:MP$10,$C12)-INDEX(MP$6:MP$10,$C13)</f>
        <v>-118.17600000000002</v>
      </c>
      <c r="MQ12" s="19" cm="1">
        <f t="array" ref="MQ12">INDEX(MQ$6:MQ$10,$C12)-INDEX(MQ$6:MQ$10,$C13)</f>
        <v>-120.61599999999999</v>
      </c>
      <c r="MR12" s="19" cm="1">
        <f t="array" ref="MR12">INDEX(MR$6:MR$10,$C12)-INDEX(MR$6:MR$10,$C13)</f>
        <v>-122.23699999999999</v>
      </c>
      <c r="MS12" s="19" cm="1">
        <f t="array" ref="MS12">INDEX(MS$6:MS$10,$C12)-INDEX(MS$6:MS$10,$C13)</f>
        <v>-123.696</v>
      </c>
      <c r="MT12" s="19" cm="1">
        <f t="array" ref="MT12">INDEX(MT$6:MT$10,$C12)-INDEX(MT$6:MT$10,$C13)</f>
        <v>-121.47799999999998</v>
      </c>
      <c r="MU12" s="19" cm="1">
        <f t="array" ref="MU12">INDEX(MU$6:MU$10,$C12)-INDEX(MU$6:MU$10,$C13)</f>
        <v>-122.64700000000002</v>
      </c>
      <c r="MV12" s="19" cm="1">
        <f t="array" ref="MV12">INDEX(MV$6:MV$10,$C12)-INDEX(MV$6:MV$10,$C13)</f>
        <v>-122.04300000000001</v>
      </c>
      <c r="MW12" s="19" cm="1">
        <f t="array" ref="MW12">INDEX(MW$6:MW$10,$C12)-INDEX(MW$6:MW$10,$C13)</f>
        <v>-124.43899999999999</v>
      </c>
      <c r="MX12" s="19" cm="1">
        <f t="array" ref="MX12">INDEX(MX$6:MX$10,$C12)-INDEX(MX$6:MX$10,$C13)</f>
        <v>-124.84100000000001</v>
      </c>
      <c r="MY12" s="19" cm="1">
        <f t="array" ref="MY12">INDEX(MY$6:MY$10,$C12)-INDEX(MY$6:MY$10,$C13)</f>
        <v>-120.309</v>
      </c>
      <c r="MZ12" s="19" cm="1">
        <f t="array" ref="MZ12">INDEX(MZ$6:MZ$10,$C12)-INDEX(MZ$6:MZ$10,$C13)</f>
        <v>-116.33600000000001</v>
      </c>
      <c r="NA12" s="19" cm="1">
        <f t="array" ref="NA12">INDEX(NA$6:NA$10,$C12)-INDEX(NA$6:NA$10,$C13)</f>
        <v>-113.83099999999999</v>
      </c>
      <c r="NB12" s="19" cm="1">
        <f t="array" ref="NB12">INDEX(NB$6:NB$10,$C12)-INDEX(NB$6:NB$10,$C13)</f>
        <v>-115.99600000000001</v>
      </c>
      <c r="NC12" s="19" cm="1">
        <f t="array" ref="NC12">INDEX(NC$6:NC$10,$C12)-INDEX(NC$6:NC$10,$C13)</f>
        <v>-118.55699999999996</v>
      </c>
      <c r="ND12" s="19" cm="1">
        <f t="array" ref="ND12">INDEX(ND$6:ND$10,$C12)-INDEX(ND$6:ND$10,$C13)</f>
        <v>-110.94999999999999</v>
      </c>
      <c r="NE12" s="19" cm="1">
        <f t="array" ref="NE12">INDEX(NE$6:NE$10,$C12)-INDEX(NE$6:NE$10,$C13)</f>
        <v>-106.94800000000004</v>
      </c>
      <c r="NF12" s="19" cm="1">
        <f t="array" ref="NF12">INDEX(NF$6:NF$10,$C12)-INDEX(NF$6:NF$10,$C13)</f>
        <v>-105.33699999999999</v>
      </c>
      <c r="NG12" s="19" cm="1">
        <f t="array" ref="NG12">INDEX(NG$6:NG$10,$C12)-INDEX(NG$6:NG$10,$C13)</f>
        <v>-106.74799999999999</v>
      </c>
      <c r="NH12" s="19" cm="1">
        <f t="array" ref="NH12">INDEX(NH$6:NH$10,$C12)-INDEX(NH$6:NH$10,$C13)</f>
        <v>-107.13899999999998</v>
      </c>
      <c r="NI12" s="19" cm="1">
        <f t="array" ref="NI12">INDEX(NI$6:NI$10,$C12)-INDEX(NI$6:NI$10,$C13)</f>
        <v>-104.24099999999999</v>
      </c>
      <c r="NJ12" s="19" cm="1">
        <f t="array" ref="NJ12">INDEX(NJ$6:NJ$10,$C12)-INDEX(NJ$6:NJ$10,$C13)</f>
        <v>-105.459</v>
      </c>
      <c r="NK12" s="19" cm="1">
        <f t="array" ref="NK12">INDEX(NK$6:NK$10,$C12)-INDEX(NK$6:NK$10,$C13)</f>
        <v>-111.13400000000001</v>
      </c>
      <c r="NL12" s="19" cm="1">
        <f t="array" ref="NL12">INDEX(NL$6:NL$10,$C12)-INDEX(NL$6:NL$10,$C13)</f>
        <v>-112.16500000000002</v>
      </c>
      <c r="NM12" s="19" cm="1">
        <f t="array" ref="NM12">INDEX(NM$6:NM$10,$C12)-INDEX(NM$6:NM$10,$C13)</f>
        <v>-107.114</v>
      </c>
      <c r="NN12" s="19" cm="1">
        <f t="array" ref="NN12">INDEX(NN$6:NN$10,$C12)-INDEX(NN$6:NN$10,$C13)</f>
        <v>-106.756</v>
      </c>
      <c r="NO12" s="19" cm="1">
        <f t="array" ref="NO12">INDEX(NO$6:NO$10,$C12)-INDEX(NO$6:NO$10,$C13)</f>
        <v>-100.13600000000002</v>
      </c>
      <c r="NP12" s="19" cm="1">
        <f t="array" ref="NP12">INDEX(NP$6:NP$10,$C12)-INDEX(NP$6:NP$10,$C13)</f>
        <v>-101.17000000000002</v>
      </c>
      <c r="NQ12" s="19" cm="1">
        <f t="array" ref="NQ12">INDEX(NQ$6:NQ$10,$C12)-INDEX(NQ$6:NQ$10,$C13)</f>
        <v>-102.86200000000002</v>
      </c>
      <c r="NR12" s="19" cm="1">
        <f t="array" ref="NR12">INDEX(NR$6:NR$10,$C12)-INDEX(NR$6:NR$10,$C13)</f>
        <v>-97.926000000000016</v>
      </c>
      <c r="NS12" s="19" cm="1">
        <f t="array" ref="NS12">INDEX(NS$6:NS$10,$C12)-INDEX(NS$6:NS$10,$C13)</f>
        <v>-98.327000000000027</v>
      </c>
      <c r="NT12" s="19" cm="1">
        <f t="array" ref="NT12">INDEX(NT$6:NT$10,$C12)-INDEX(NT$6:NT$10,$C13)</f>
        <v>-88.154999999999973</v>
      </c>
      <c r="NU12" s="19" cm="1">
        <f t="array" ref="NU12">INDEX(NU$6:NU$10,$C12)-INDEX(NU$6:NU$10,$C13)</f>
        <v>-84.436000000000035</v>
      </c>
      <c r="NV12" s="19" cm="1">
        <f t="array" ref="NV12">INDEX(NV$6:NV$10,$C12)-INDEX(NV$6:NV$10,$C13)</f>
        <v>-83.796999999999969</v>
      </c>
      <c r="NW12" s="19" cm="1">
        <f t="array" ref="NW12">INDEX(NW$6:NW$10,$C12)-INDEX(NW$6:NW$10,$C13)</f>
        <v>-84.788999999999987</v>
      </c>
      <c r="NX12" s="19" cm="1">
        <f t="array" ref="NX12">INDEX(NX$6:NX$10,$C12)-INDEX(NX$6:NX$10,$C13)</f>
        <v>-87.522999999999968</v>
      </c>
      <c r="NY12" s="19" cm="1">
        <f t="array" ref="NY12">INDEX(NY$6:NY$10,$C12)-INDEX(NY$6:NY$10,$C13)</f>
        <v>-85.840000000000032</v>
      </c>
      <c r="NZ12" s="19" cm="1">
        <f t="array" ref="NZ12">INDEX(NZ$6:NZ$10,$C12)-INDEX(NZ$6:NZ$10,$C13)</f>
        <v>-84.009000000000015</v>
      </c>
      <c r="OA12" s="19" cm="1">
        <f t="array" ref="OA12">INDEX(OA$6:OA$10,$C12)-INDEX(OA$6:OA$10,$C13)</f>
        <v>-82.40100000000001</v>
      </c>
      <c r="OB12" s="19" cm="1">
        <f t="array" ref="OB12">INDEX(OB$6:OB$10,$C12)-INDEX(OB$6:OB$10,$C13)</f>
        <v>-83.615999999999985</v>
      </c>
      <c r="OC12" s="19" cm="1">
        <f t="array" ref="OC12">INDEX(OC$6:OC$10,$C12)-INDEX(OC$6:OC$10,$C13)</f>
        <v>-83.314000000000021</v>
      </c>
      <c r="OD12" s="19" cm="1">
        <f t="array" ref="OD12">INDEX(OD$6:OD$10,$C12)-INDEX(OD$6:OD$10,$C13)</f>
        <v>-85.618999999999971</v>
      </c>
      <c r="OE12" s="19" cm="1">
        <f t="array" ref="OE12">INDEX(OE$6:OE$10,$C12)-INDEX(OE$6:OE$10,$C13)</f>
        <v>-86.255000000000052</v>
      </c>
      <c r="OF12" s="19" cm="1">
        <f t="array" ref="OF12">INDEX(OF$6:OF$10,$C12)-INDEX(OF$6:OF$10,$C13)</f>
        <v>-86.359999999999957</v>
      </c>
      <c r="OG12" s="19" cm="1">
        <f t="array" ref="OG12">INDEX(OG$6:OG$10,$C12)-INDEX(OG$6:OG$10,$C13)</f>
        <v>-87.716000000000008</v>
      </c>
      <c r="OH12" s="19" cm="1">
        <f t="array" ref="OH12">INDEX(OH$6:OH$10,$C12)-INDEX(OH$6:OH$10,$C13)</f>
        <v>-89.514999999999986</v>
      </c>
      <c r="OI12" s="19" cm="1">
        <f t="array" ref="OI12">INDEX(OI$6:OI$10,$C12)-INDEX(OI$6:OI$10,$C13)</f>
        <v>-88.923999999999978</v>
      </c>
      <c r="OJ12" s="19" cm="1">
        <f t="array" ref="OJ12">INDEX(OJ$6:OJ$10,$C12)-INDEX(OJ$6:OJ$10,$C13)</f>
        <v>-86.052999999999997</v>
      </c>
      <c r="OK12" s="19" cm="1">
        <f t="array" ref="OK12">INDEX(OK$6:OK$10,$C12)-INDEX(OK$6:OK$10,$C13)</f>
        <v>-84.399999999999977</v>
      </c>
      <c r="OL12" s="19" cm="1">
        <f t="array" ref="OL12">INDEX(OL$6:OL$10,$C12)-INDEX(OL$6:OL$10,$C13)</f>
        <v>-83.007000000000005</v>
      </c>
      <c r="OM12" s="19" cm="1">
        <f t="array" ref="OM12">INDEX(OM$6:OM$10,$C12)-INDEX(OM$6:OM$10,$C13)</f>
        <v>-82.12700000000001</v>
      </c>
      <c r="ON12" s="19" cm="1">
        <f t="array" ref="ON12">INDEX(ON$6:ON$10,$C12)-INDEX(ON$6:ON$10,$C13)</f>
        <v>-85.254000000000019</v>
      </c>
      <c r="OO12" s="19" cm="1">
        <f t="array" ref="OO12">INDEX(OO$6:OO$10,$C12)-INDEX(OO$6:OO$10,$C13)</f>
        <v>-85.827999999999975</v>
      </c>
      <c r="OP12" s="19" cm="1">
        <f t="array" ref="OP12">INDEX(OP$6:OP$10,$C12)-INDEX(OP$6:OP$10,$C13)</f>
        <v>-87.458000000000027</v>
      </c>
      <c r="OQ12" s="19" cm="1">
        <f t="array" ref="OQ12">INDEX(OQ$6:OQ$10,$C12)-INDEX(OQ$6:OQ$10,$C13)</f>
        <v>-86.269999999999982</v>
      </c>
      <c r="OR12" s="19" cm="1">
        <f t="array" ref="OR12">INDEX(OR$6:OR$10,$C12)-INDEX(OR$6:OR$10,$C13)</f>
        <v>-86.411000000000001</v>
      </c>
      <c r="OS12" s="19" cm="1">
        <f t="array" ref="OS12">INDEX(OS$6:OS$10,$C12)-INDEX(OS$6:OS$10,$C13)</f>
        <v>-88.154999999999973</v>
      </c>
      <c r="OT12" s="19" cm="1">
        <f t="array" ref="OT12">INDEX(OT$6:OT$10,$C12)-INDEX(OT$6:OT$10,$C13)</f>
        <v>-87.506000000000029</v>
      </c>
      <c r="OU12" s="19" cm="1">
        <f t="array" ref="OU12">INDEX(OU$6:OU$10,$C12)-INDEX(OU$6:OU$10,$C13)</f>
        <v>-87.111999999999966</v>
      </c>
      <c r="OV12" s="19" cm="1">
        <f t="array" ref="OV12">INDEX(OV$6:OV$10,$C12)-INDEX(OV$6:OV$10,$C13)</f>
        <v>-91.541999999999973</v>
      </c>
      <c r="OW12" s="19" cm="1">
        <f t="array" ref="OW12">INDEX(OW$6:OW$10,$C12)-INDEX(OW$6:OW$10,$C13)</f>
        <v>-92.537000000000006</v>
      </c>
      <c r="OX12" s="19" cm="1">
        <f t="array" ref="OX12">INDEX(OX$6:OX$10,$C12)-INDEX(OX$6:OX$10,$C13)</f>
        <v>-92.620999999999981</v>
      </c>
      <c r="OY12" s="19" cm="1">
        <f t="array" ref="OY12">INDEX(OY$6:OY$10,$C12)-INDEX(OY$6:OY$10,$C13)</f>
        <v>-89.376000000000005</v>
      </c>
      <c r="OZ12" s="19" cm="1">
        <f t="array" ref="OZ12">INDEX(OZ$6:OZ$10,$C12)-INDEX(OZ$6:OZ$10,$C13)</f>
        <v>-88.497000000000014</v>
      </c>
      <c r="PA12" s="19" cm="1">
        <f t="array" ref="PA12">INDEX(PA$6:PA$10,$C12)-INDEX(PA$6:PA$10,$C13)</f>
        <v>-97.013999999999982</v>
      </c>
      <c r="PB12" s="19" cm="1">
        <f t="array" ref="PB12">INDEX(PB$6:PB$10,$C12)-INDEX(PB$6:PB$10,$C13)</f>
        <v>-98.51400000000001</v>
      </c>
      <c r="PC12" s="19" cm="1">
        <f t="array" ref="PC12">INDEX(PC$6:PC$10,$C12)-INDEX(PC$6:PC$10,$C13)</f>
        <v>-99.627999999999986</v>
      </c>
      <c r="PD12" s="19" cm="1">
        <f t="array" ref="PD12">INDEX(PD$6:PD$10,$C12)-INDEX(PD$6:PD$10,$C13)</f>
        <v>-97.22</v>
      </c>
      <c r="PE12" s="19" cm="1">
        <f t="array" ref="PE12">INDEX(PE$6:PE$10,$C12)-INDEX(PE$6:PE$10,$C13)</f>
        <v>-95.692999999999984</v>
      </c>
      <c r="PF12" s="19" cm="1">
        <f t="array" ref="PF12">INDEX(PF$6:PF$10,$C12)-INDEX(PF$6:PF$10,$C13)</f>
        <v>-94.88300000000001</v>
      </c>
      <c r="PG12" s="19" cm="1">
        <f t="array" ref="PG12">INDEX(PG$6:PG$10,$C12)-INDEX(PG$6:PG$10,$C13)</f>
        <v>-94.727000000000004</v>
      </c>
      <c r="PH12" s="19" cm="1">
        <f t="array" ref="PH12">INDEX(PH$6:PH$10,$C12)-INDEX(PH$6:PH$10,$C13)</f>
        <v>-94.765999999999991</v>
      </c>
      <c r="PI12" s="19" cm="1">
        <f t="array" ref="PI12">INDEX(PI$6:PI$10,$C12)-INDEX(PI$6:PI$10,$C13)</f>
        <v>-93.27200000000002</v>
      </c>
      <c r="PJ12" s="19" cm="1">
        <f t="array" ref="PJ12">INDEX(PJ$6:PJ$10,$C12)-INDEX(PJ$6:PJ$10,$C13)</f>
        <v>-92.586999999999989</v>
      </c>
      <c r="PK12" s="19" cm="1">
        <f t="array" ref="PK12">INDEX(PK$6:PK$10,$C12)-INDEX(PK$6:PK$10,$C13)</f>
        <v>-92.268000000000001</v>
      </c>
      <c r="PL12" s="19" cm="1">
        <f t="array" ref="PL12">INDEX(PL$6:PL$10,$C12)-INDEX(PL$6:PL$10,$C13)</f>
        <v>-91.392000000000024</v>
      </c>
      <c r="PM12" s="19" cm="1">
        <f t="array" ref="PM12">INDEX(PM$6:PM$10,$C12)-INDEX(PM$6:PM$10,$C13)</f>
        <v>-92.02000000000001</v>
      </c>
      <c r="PN12" s="19" cm="1">
        <f t="array" ref="PN12">INDEX(PN$6:PN$10,$C12)-INDEX(PN$6:PN$10,$C13)</f>
        <v>-94.582999999999998</v>
      </c>
      <c r="PO12" s="19" cm="1">
        <f t="array" ref="PO12">INDEX(PO$6:PO$10,$C12)-INDEX(PO$6:PO$10,$C13)</f>
        <v>-90.540999999999997</v>
      </c>
      <c r="PP12" s="19" cm="1">
        <f t="array" ref="PP12">INDEX(PP$6:PP$10,$C12)-INDEX(PP$6:PP$10,$C13)</f>
        <v>-88.924000000000007</v>
      </c>
      <c r="PQ12" s="19" cm="1">
        <f t="array" ref="PQ12">INDEX(PQ$6:PQ$10,$C12)-INDEX(PQ$6:PQ$10,$C13)</f>
        <v>-90.751000000000005</v>
      </c>
      <c r="PR12" s="19" cm="1">
        <f t="array" ref="PR12">INDEX(PR$6:PR$10,$C12)-INDEX(PR$6:PR$10,$C13)</f>
        <v>-97.669999999999987</v>
      </c>
      <c r="PS12" s="19" cm="1">
        <f t="array" ref="PS12">INDEX(PS$6:PS$10,$C12)-INDEX(PS$6:PS$10,$C13)</f>
        <v>-99.846000000000004</v>
      </c>
      <c r="PT12" s="19" cm="1">
        <f t="array" ref="PT12">INDEX(PT$6:PT$10,$C12)-INDEX(PT$6:PT$10,$C13)</f>
        <v>-101.34299999999999</v>
      </c>
      <c r="PU12" s="19" cm="1">
        <f t="array" ref="PU12">INDEX(PU$6:PU$10,$C12)-INDEX(PU$6:PU$10,$C13)</f>
        <v>-102.49100000000001</v>
      </c>
      <c r="PV12" s="19" cm="1">
        <f t="array" ref="PV12">INDEX(PV$6:PV$10,$C12)-INDEX(PV$6:PV$10,$C13)</f>
        <v>-101.19800000000001</v>
      </c>
      <c r="PW12" s="19" cm="1">
        <f t="array" ref="PW12">INDEX(PW$6:PW$10,$C12)-INDEX(PW$6:PW$10,$C13)</f>
        <v>-104.851</v>
      </c>
      <c r="PX12" s="19" cm="1">
        <f t="array" ref="PX12">INDEX(PX$6:PX$10,$C12)-INDEX(PX$6:PX$10,$C13)</f>
        <v>-103.79600000000002</v>
      </c>
      <c r="PY12" s="19" cm="1">
        <f t="array" ref="PY12">INDEX(PY$6:PY$10,$C12)-INDEX(PY$6:PY$10,$C13)</f>
        <v>-103.52699999999999</v>
      </c>
      <c r="PZ12" s="19" cm="1">
        <f t="array" ref="PZ12">INDEX(PZ$6:PZ$10,$C12)-INDEX(PZ$6:PZ$10,$C13)</f>
        <v>-101.53100000000001</v>
      </c>
      <c r="QA12" s="19" cm="1">
        <f t="array" ref="QA12">INDEX(QA$6:QA$10,$C12)-INDEX(QA$6:QA$10,$C13)</f>
        <v>-102.762</v>
      </c>
      <c r="QB12" s="19" cm="1">
        <f t="array" ref="QB12">INDEX(QB$6:QB$10,$C12)-INDEX(QB$6:QB$10,$C13)</f>
        <v>-103.03100000000001</v>
      </c>
      <c r="QC12" s="19" cm="1">
        <f t="array" ref="QC12">INDEX(QC$6:QC$10,$C12)-INDEX(QC$6:QC$10,$C13)</f>
        <v>-102.13099999999999</v>
      </c>
      <c r="QD12" s="19" cm="1">
        <f t="array" ref="QD12">INDEX(QD$6:QD$10,$C12)-INDEX(QD$6:QD$10,$C13)</f>
        <v>-101.82299999999999</v>
      </c>
      <c r="QE12" s="19" cm="1">
        <f t="array" ref="QE12">INDEX(QE$6:QE$10,$C12)-INDEX(QE$6:QE$10,$C13)</f>
        <v>-103.075</v>
      </c>
      <c r="QF12" s="19" cm="1">
        <f t="array" ref="QF12">INDEX(QF$6:QF$10,$C12)-INDEX(QF$6:QF$10,$C13)</f>
        <v>-99.132999999999996</v>
      </c>
      <c r="QG12" s="19" cm="1">
        <f t="array" ref="QG12">INDEX(QG$6:QG$10,$C12)-INDEX(QG$6:QG$10,$C13)</f>
        <v>-100.11200000000001</v>
      </c>
      <c r="QH12" s="19" cm="1">
        <f t="array" ref="QH12">INDEX(QH$6:QH$10,$C12)-INDEX(QH$6:QH$10,$C13)</f>
        <v>-100.33300000000001</v>
      </c>
      <c r="QI12" s="19" cm="1">
        <f t="array" ref="QI12">INDEX(QI$6:QI$10,$C12)-INDEX(QI$6:QI$10,$C13)</f>
        <v>-101.036</v>
      </c>
      <c r="QJ12" s="19" cm="1">
        <f t="array" ref="QJ12">INDEX(QJ$6:QJ$10,$C12)-INDEX(QJ$6:QJ$10,$C13)</f>
        <v>-98.762999999999991</v>
      </c>
      <c r="QK12" s="19" cm="1">
        <f t="array" ref="QK12">INDEX(QK$6:QK$10,$C12)-INDEX(QK$6:QK$10,$C13)</f>
        <v>-98.123000000000005</v>
      </c>
      <c r="QL12" s="19" cm="1">
        <f t="array" ref="QL12">INDEX(QL$6:QL$10,$C12)-INDEX(QL$6:QL$10,$C13)</f>
        <v>-97.066000000000003</v>
      </c>
      <c r="QM12" s="19" cm="1">
        <f t="array" ref="QM12">INDEX(QM$6:QM$10,$C12)-INDEX(QM$6:QM$10,$C13)</f>
        <v>-95.859999999999985</v>
      </c>
      <c r="QN12" s="19" cm="1">
        <f t="array" ref="QN12">INDEX(QN$6:QN$10,$C12)-INDEX(QN$6:QN$10,$C13)</f>
        <v>-96.529000000000011</v>
      </c>
      <c r="QO12" s="19" cm="1">
        <f t="array" ref="QO12">INDEX(QO$6:QO$10,$C12)-INDEX(QO$6:QO$10,$C13)</f>
        <v>-96.307000000000002</v>
      </c>
      <c r="QP12" s="19" cm="1">
        <f t="array" ref="QP12">INDEX(QP$6:QP$10,$C12)-INDEX(QP$6:QP$10,$C13)</f>
        <v>-96.686000000000007</v>
      </c>
      <c r="QQ12" s="19" cm="1">
        <f t="array" ref="QQ12">INDEX(QQ$6:QQ$10,$C12)-INDEX(QQ$6:QQ$10,$C13)</f>
        <v>-95.521000000000015</v>
      </c>
      <c r="QR12" s="19" cm="1">
        <f t="array" ref="QR12">INDEX(QR$6:QR$10,$C12)-INDEX(QR$6:QR$10,$C13)</f>
        <v>-93.197000000000003</v>
      </c>
      <c r="QS12" s="19" cm="1">
        <f t="array" ref="QS12">INDEX(QS$6:QS$10,$C12)-INDEX(QS$6:QS$10,$C13)</f>
        <v>-92.243000000000023</v>
      </c>
      <c r="QT12" s="19" cm="1">
        <f t="array" ref="QT12">INDEX(QT$6:QT$10,$C12)-INDEX(QT$6:QT$10,$C13)</f>
        <v>-91.418999999999983</v>
      </c>
      <c r="QU12" s="19" cm="1">
        <f t="array" ref="QU12">INDEX(QU$6:QU$10,$C12)-INDEX(QU$6:QU$10,$C13)</f>
        <v>-92.169999999999987</v>
      </c>
      <c r="QV12" s="19" cm="1">
        <f t="array" ref="QV12">INDEX(QV$6:QV$10,$C12)-INDEX(QV$6:QV$10,$C13)</f>
        <v>-92.855000000000018</v>
      </c>
      <c r="QW12" s="19" cm="1">
        <f t="array" ref="QW12">INDEX(QW$6:QW$10,$C12)-INDEX(QW$6:QW$10,$C13)</f>
        <v>-93.363000000000028</v>
      </c>
      <c r="QX12" s="19" cm="1">
        <f t="array" ref="QX12">INDEX(QX$6:QX$10,$C12)-INDEX(QX$6:QX$10,$C13)</f>
        <v>-90.932999999999993</v>
      </c>
      <c r="QY12" s="19" cm="1">
        <f t="array" ref="QY12">INDEX(QY$6:QY$10,$C12)-INDEX(QY$6:QY$10,$C13)</f>
        <v>-88.650999999999982</v>
      </c>
      <c r="QZ12" s="19" cm="1">
        <f t="array" ref="QZ12">INDEX(QZ$6:QZ$10,$C12)-INDEX(QZ$6:QZ$10,$C13)</f>
        <v>-88.479000000000013</v>
      </c>
      <c r="RA12" s="19" cm="1">
        <f t="array" ref="RA12">INDEX(RA$6:RA$10,$C12)-INDEX(RA$6:RA$10,$C13)</f>
        <v>-87.793000000000006</v>
      </c>
      <c r="RB12" s="19" cm="1">
        <f t="array" ref="RB12">INDEX(RB$6:RB$10,$C12)-INDEX(RB$6:RB$10,$C13)</f>
        <v>-86.750000000000028</v>
      </c>
      <c r="RC12" s="19" cm="1">
        <f t="array" ref="RC12">INDEX(RC$6:RC$10,$C12)-INDEX(RC$6:RC$10,$C13)</f>
        <v>-85.98599999999999</v>
      </c>
      <c r="RD12" s="19" cm="1">
        <f t="array" ref="RD12">INDEX(RD$6:RD$10,$C12)-INDEX(RD$6:RD$10,$C13)</f>
        <v>-87.576000000000022</v>
      </c>
      <c r="RE12" s="19" cm="1">
        <f t="array" ref="RE12">INDEX(RE$6:RE$10,$C12)-INDEX(RE$6:RE$10,$C13)</f>
        <v>-87.634999999999991</v>
      </c>
      <c r="RF12" s="19" cm="1">
        <f t="array" ref="RF12">INDEX(RF$6:RF$10,$C12)-INDEX(RF$6:RF$10,$C13)</f>
        <v>-85.698999999999984</v>
      </c>
      <c r="RG12" s="19" cm="1">
        <f t="array" ref="RG12">INDEX(RG$6:RG$10,$C12)-INDEX(RG$6:RG$10,$C13)</f>
        <v>-85.20199999999997</v>
      </c>
      <c r="RH12" s="19" cm="1">
        <f t="array" ref="RH12">INDEX(RH$6:RH$10,$C12)-INDEX(RH$6:RH$10,$C13)</f>
        <v>-86.454000000000008</v>
      </c>
      <c r="RI12" s="19" cm="1">
        <f t="array" ref="RI12">INDEX(RI$6:RI$10,$C12)-INDEX(RI$6:RI$10,$C13)</f>
        <v>-87.724000000000018</v>
      </c>
      <c r="RJ12" s="19" cm="1">
        <f t="array" ref="RJ12">INDEX(RJ$6:RJ$10,$C12)-INDEX(RJ$6:RJ$10,$C13)</f>
        <v>-86.209000000000003</v>
      </c>
      <c r="RK12" s="19" cm="1">
        <f t="array" ref="RK12">INDEX(RK$6:RK$10,$C12)-INDEX(RK$6:RK$10,$C13)</f>
        <v>-86.073000000000008</v>
      </c>
      <c r="RL12" s="19" cm="1">
        <f t="array" ref="RL12">INDEX(RL$6:RL$10,$C12)-INDEX(RL$6:RL$10,$C13)</f>
        <v>-86.10299999999998</v>
      </c>
      <c r="RM12" s="19" cm="1">
        <f t="array" ref="RM12">INDEX(RM$6:RM$10,$C12)-INDEX(RM$6:RM$10,$C13)</f>
        <v>-84.39100000000002</v>
      </c>
      <c r="RN12" s="19" cm="1">
        <f t="array" ref="RN12">INDEX(RN$6:RN$10,$C12)-INDEX(RN$6:RN$10,$C13)</f>
        <v>-83.298999999999978</v>
      </c>
      <c r="RO12" s="19" cm="1">
        <f t="array" ref="RO12">INDEX(RO$6:RO$10,$C12)-INDEX(RO$6:RO$10,$C13)</f>
        <v>-83.361000000000018</v>
      </c>
      <c r="RP12" s="19" cm="1">
        <f t="array" ref="RP12">INDEX(RP$6:RP$10,$C12)-INDEX(RP$6:RP$10,$C13)</f>
        <v>-82.814999999999998</v>
      </c>
      <c r="RQ12" s="19" cm="1">
        <f t="array" ref="RQ12">INDEX(RQ$6:RQ$10,$C12)-INDEX(RQ$6:RQ$10,$C13)</f>
        <v>-83.606000000000023</v>
      </c>
      <c r="RR12" s="19" cm="1">
        <f t="array" ref="RR12">INDEX(RR$6:RR$10,$C12)-INDEX(RR$6:RR$10,$C13)</f>
        <v>-85.588000000000022</v>
      </c>
      <c r="RS12" s="19" cm="1">
        <f t="array" ref="RS12">INDEX(RS$6:RS$10,$C12)-INDEX(RS$6:RS$10,$C13)</f>
        <v>-86.08099999999996</v>
      </c>
      <c r="RT12" s="19" cm="1">
        <f t="array" ref="RT12">INDEX(RT$6:RT$10,$C12)-INDEX(RT$6:RT$10,$C13)</f>
        <v>-86.314000000000021</v>
      </c>
      <c r="RU12" s="19" cm="1">
        <f t="array" ref="RU12">INDEX(RU$6:RU$10,$C12)-INDEX(RU$6:RU$10,$C13)</f>
        <v>-86.395999999999987</v>
      </c>
      <c r="RV12" s="19" cm="1">
        <f t="array" ref="RV12">INDEX(RV$6:RV$10,$C12)-INDEX(RV$6:RV$10,$C13)</f>
        <v>-85.995000000000005</v>
      </c>
      <c r="RW12" s="19" cm="1">
        <f t="array" ref="RW12">INDEX(RW$6:RW$10,$C12)-INDEX(RW$6:RW$10,$C13)</f>
        <v>-85.02200000000002</v>
      </c>
      <c r="RX12" s="19" cm="1">
        <f t="array" ref="RX12">INDEX(RX$6:RX$10,$C12)-INDEX(RX$6:RX$10,$C13)</f>
        <v>-85.876000000000005</v>
      </c>
      <c r="RY12" s="19" cm="1">
        <f t="array" ref="RY12">INDEX(RY$6:RY$10,$C12)-INDEX(RY$6:RY$10,$C13)</f>
        <v>-85.35</v>
      </c>
      <c r="RZ12" s="19" cm="1">
        <f t="array" ref="RZ12">INDEX(RZ$6:RZ$10,$C12)-INDEX(RZ$6:RZ$10,$C13)</f>
        <v>-85.108000000000004</v>
      </c>
      <c r="SA12" s="19" cm="1">
        <f t="array" ref="SA12">INDEX(SA$6:SA$10,$C12)-INDEX(SA$6:SA$10,$C13)</f>
        <v>-82.49799999999999</v>
      </c>
      <c r="SB12" s="19" cm="1">
        <f t="array" ref="SB12">INDEX(SB$6:SB$10,$C12)-INDEX(SB$6:SB$10,$C13)</f>
        <v>-82.979000000000013</v>
      </c>
      <c r="SC12" s="19" cm="1">
        <f t="array" ref="SC12">INDEX(SC$6:SC$10,$C12)-INDEX(SC$6:SC$10,$C13)</f>
        <v>-80.835000000000008</v>
      </c>
      <c r="SD12" s="19" cm="1">
        <f t="array" ref="SD12">INDEX(SD$6:SD$10,$C12)-INDEX(SD$6:SD$10,$C13)</f>
        <v>-84.869</v>
      </c>
      <c r="SE12" s="19" cm="1">
        <f t="array" ref="SE12">INDEX(SE$6:SE$10,$C12)-INDEX(SE$6:SE$10,$C13)</f>
        <v>-82.485000000000014</v>
      </c>
      <c r="SF12" s="19" cm="1">
        <f t="array" ref="SF12">INDEX(SF$6:SF$10,$C12)-INDEX(SF$6:SF$10,$C13)</f>
        <v>-79.28000000000003</v>
      </c>
      <c r="SG12" s="19" cm="1">
        <f t="array" ref="SG12">INDEX(SG$6:SG$10,$C12)-INDEX(SG$6:SG$10,$C13)</f>
        <v>-78.938000000000017</v>
      </c>
      <c r="SH12" s="19" cm="1">
        <f t="array" ref="SH12">INDEX(SH$6:SH$10,$C12)-INDEX(SH$6:SH$10,$C13)</f>
        <v>-76.711000000000013</v>
      </c>
      <c r="SI12" s="19" cm="1">
        <f t="array" ref="SI12">INDEX(SI$6:SI$10,$C12)-INDEX(SI$6:SI$10,$C13)</f>
        <v>-78.542000000000002</v>
      </c>
      <c r="SJ12" s="19" cm="1">
        <f t="array" ref="SJ12">INDEX(SJ$6:SJ$10,$C12)-INDEX(SJ$6:SJ$10,$C13)</f>
        <v>-76.940999999999974</v>
      </c>
      <c r="SK12" s="19" cm="1">
        <f t="array" ref="SK12">INDEX(SK$6:SK$10,$C12)-INDEX(SK$6:SK$10,$C13)</f>
        <v>-76.085000000000008</v>
      </c>
      <c r="SL12" s="19" cm="1">
        <f t="array" ref="SL12">INDEX(SL$6:SL$10,$C12)-INDEX(SL$6:SL$10,$C13)</f>
        <v>-75.313999999999993</v>
      </c>
      <c r="SM12" s="19" cm="1">
        <f t="array" ref="SM12">INDEX(SM$6:SM$10,$C12)-INDEX(SM$6:SM$10,$C13)</f>
        <v>-73.362000000000023</v>
      </c>
      <c r="SN12" s="19" cm="1">
        <f t="array" ref="SN12">INDEX(SN$6:SN$10,$C12)-INDEX(SN$6:SN$10,$C13)</f>
        <v>-73.049999999999983</v>
      </c>
      <c r="SO12" s="19" cm="1">
        <f t="array" ref="SO12">INDEX(SO$6:SO$10,$C12)-INDEX(SO$6:SO$10,$C13)</f>
        <v>-72.396999999999991</v>
      </c>
      <c r="SP12" s="19" cm="1">
        <f t="array" ref="SP12">INDEX(SP$6:SP$10,$C12)-INDEX(SP$6:SP$10,$C13)</f>
        <v>-69.828000000000003</v>
      </c>
      <c r="SQ12" s="19" cm="1">
        <f t="array" ref="SQ12">INDEX(SQ$6:SQ$10,$C12)-INDEX(SQ$6:SQ$10,$C13)</f>
        <v>-70.724999999999966</v>
      </c>
      <c r="SR12" s="19" cm="1">
        <f t="array" ref="SR12">INDEX(SR$6:SR$10,$C12)-INDEX(SR$6:SR$10,$C13)</f>
        <v>-69.115999999999985</v>
      </c>
      <c r="SS12" s="19" cm="1">
        <f t="array" ref="SS12">INDEX(SS$6:SS$10,$C12)-INDEX(SS$6:SS$10,$C13)</f>
        <v>-70.943999999999988</v>
      </c>
      <c r="ST12" s="19" cm="1">
        <f t="array" ref="ST12">INDEX(ST$6:ST$10,$C12)-INDEX(ST$6:ST$10,$C13)</f>
        <v>-68.888999999999982</v>
      </c>
    </row>
    <row r="13" spans="2:516" s="2" customFormat="1" x14ac:dyDescent="0.25">
      <c r="B13" s="15" t="s">
        <v>514</v>
      </c>
      <c r="C13" s="2">
        <f>MATCH(B13,$B$6:$B$10,0)</f>
        <v>3</v>
      </c>
      <c r="F13" s="19"/>
    </row>
    <row r="14" spans="2:516" s="2" customFormat="1" x14ac:dyDescent="0.25"/>
    <row r="16" spans="2:516" ht="11" x14ac:dyDescent="0.3">
      <c r="B16" s="14" t="s">
        <v>1087</v>
      </c>
    </row>
    <row r="17" spans="2:511" ht="11" x14ac:dyDescent="0.3">
      <c r="B17" s="20" t="str">
        <f>B6</f>
        <v>SOLBBB 5.869 PERP</v>
      </c>
      <c r="F17" s="19">
        <f ca="1">F$6-F6</f>
        <v>0</v>
      </c>
      <c r="G17" s="19">
        <f t="shared" ref="G17:BR17" si="8">G$6-G6</f>
        <v>0</v>
      </c>
      <c r="H17" s="19">
        <f t="shared" si="8"/>
        <v>0</v>
      </c>
      <c r="I17" s="19">
        <f t="shared" si="8"/>
        <v>0</v>
      </c>
      <c r="J17" s="19">
        <f t="shared" si="8"/>
        <v>0</v>
      </c>
      <c r="K17" s="19">
        <f t="shared" si="8"/>
        <v>0</v>
      </c>
      <c r="L17" s="19">
        <f t="shared" si="8"/>
        <v>0</v>
      </c>
      <c r="M17" s="19">
        <f t="shared" si="8"/>
        <v>0</v>
      </c>
      <c r="N17" s="19">
        <f t="shared" si="8"/>
        <v>0</v>
      </c>
      <c r="O17" s="19">
        <f t="shared" si="8"/>
        <v>0</v>
      </c>
      <c r="P17" s="19">
        <f t="shared" si="8"/>
        <v>0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19">
        <f t="shared" si="8"/>
        <v>0</v>
      </c>
      <c r="U17" s="19">
        <f t="shared" si="8"/>
        <v>0</v>
      </c>
      <c r="V17" s="19">
        <f t="shared" si="8"/>
        <v>0</v>
      </c>
      <c r="W17" s="19">
        <f t="shared" si="8"/>
        <v>0</v>
      </c>
      <c r="X17" s="19">
        <f t="shared" si="8"/>
        <v>0</v>
      </c>
      <c r="Y17" s="19">
        <f t="shared" si="8"/>
        <v>0</v>
      </c>
      <c r="Z17" s="19">
        <f t="shared" si="8"/>
        <v>0</v>
      </c>
      <c r="AA17" s="19">
        <f t="shared" si="8"/>
        <v>0</v>
      </c>
      <c r="AB17" s="19">
        <f t="shared" si="8"/>
        <v>0</v>
      </c>
      <c r="AC17" s="19">
        <f t="shared" si="8"/>
        <v>0</v>
      </c>
      <c r="AD17" s="19">
        <f t="shared" si="8"/>
        <v>0</v>
      </c>
      <c r="AE17" s="19">
        <f t="shared" si="8"/>
        <v>0</v>
      </c>
      <c r="AF17" s="19">
        <f t="shared" si="8"/>
        <v>0</v>
      </c>
      <c r="AG17" s="19">
        <f t="shared" si="8"/>
        <v>0</v>
      </c>
      <c r="AH17" s="19">
        <f t="shared" si="8"/>
        <v>0</v>
      </c>
      <c r="AI17" s="19">
        <f t="shared" si="8"/>
        <v>0</v>
      </c>
      <c r="AJ17" s="19">
        <f t="shared" si="8"/>
        <v>0</v>
      </c>
      <c r="AK17" s="19">
        <f t="shared" si="8"/>
        <v>0</v>
      </c>
      <c r="AL17" s="19">
        <f t="shared" si="8"/>
        <v>0</v>
      </c>
      <c r="AM17" s="19">
        <f t="shared" si="8"/>
        <v>0</v>
      </c>
      <c r="AN17" s="19">
        <f t="shared" si="8"/>
        <v>0</v>
      </c>
      <c r="AO17" s="19">
        <f t="shared" si="8"/>
        <v>0</v>
      </c>
      <c r="AP17" s="19">
        <f t="shared" si="8"/>
        <v>0</v>
      </c>
      <c r="AQ17" s="19">
        <f t="shared" si="8"/>
        <v>0</v>
      </c>
      <c r="AR17" s="19">
        <f t="shared" si="8"/>
        <v>0</v>
      </c>
      <c r="AS17" s="19">
        <f t="shared" si="8"/>
        <v>0</v>
      </c>
      <c r="AT17" s="19">
        <f t="shared" si="8"/>
        <v>0</v>
      </c>
      <c r="AU17" s="19">
        <f t="shared" si="8"/>
        <v>0</v>
      </c>
      <c r="AV17" s="19">
        <f t="shared" si="8"/>
        <v>0</v>
      </c>
      <c r="AW17" s="19">
        <f t="shared" si="8"/>
        <v>0</v>
      </c>
      <c r="AX17" s="19">
        <f t="shared" si="8"/>
        <v>0</v>
      </c>
      <c r="AY17" s="19">
        <f t="shared" si="8"/>
        <v>0</v>
      </c>
      <c r="AZ17" s="19">
        <f t="shared" si="8"/>
        <v>0</v>
      </c>
      <c r="BA17" s="19">
        <f t="shared" si="8"/>
        <v>0</v>
      </c>
      <c r="BB17" s="19">
        <f t="shared" si="8"/>
        <v>0</v>
      </c>
      <c r="BC17" s="19">
        <f t="shared" si="8"/>
        <v>0</v>
      </c>
      <c r="BD17" s="19">
        <f t="shared" si="8"/>
        <v>0</v>
      </c>
      <c r="BE17" s="19">
        <f t="shared" si="8"/>
        <v>0</v>
      </c>
      <c r="BF17" s="19">
        <f t="shared" si="8"/>
        <v>0</v>
      </c>
      <c r="BG17" s="19">
        <f t="shared" si="8"/>
        <v>0</v>
      </c>
      <c r="BH17" s="19">
        <f t="shared" si="8"/>
        <v>0</v>
      </c>
      <c r="BI17" s="19">
        <f t="shared" si="8"/>
        <v>0</v>
      </c>
      <c r="BJ17" s="19">
        <f t="shared" si="8"/>
        <v>0</v>
      </c>
      <c r="BK17" s="19">
        <f t="shared" si="8"/>
        <v>0</v>
      </c>
      <c r="BL17" s="19">
        <f t="shared" si="8"/>
        <v>0</v>
      </c>
      <c r="BM17" s="19">
        <f t="shared" si="8"/>
        <v>0</v>
      </c>
      <c r="BN17" s="19">
        <f t="shared" si="8"/>
        <v>0</v>
      </c>
      <c r="BO17" s="19">
        <f t="shared" si="8"/>
        <v>0</v>
      </c>
      <c r="BP17" s="19">
        <f t="shared" si="8"/>
        <v>0</v>
      </c>
      <c r="BQ17" s="19">
        <f t="shared" si="8"/>
        <v>0</v>
      </c>
      <c r="BR17" s="19">
        <f t="shared" si="8"/>
        <v>0</v>
      </c>
      <c r="BS17" s="19">
        <f t="shared" ref="BS17:ED17" si="9">BS$6-BS6</f>
        <v>0</v>
      </c>
      <c r="BT17" s="19">
        <f t="shared" si="9"/>
        <v>0</v>
      </c>
      <c r="BU17" s="19">
        <f t="shared" si="9"/>
        <v>0</v>
      </c>
      <c r="BV17" s="19">
        <f t="shared" si="9"/>
        <v>0</v>
      </c>
      <c r="BW17" s="19">
        <f t="shared" si="9"/>
        <v>0</v>
      </c>
      <c r="BX17" s="19">
        <f t="shared" si="9"/>
        <v>0</v>
      </c>
      <c r="BY17" s="19">
        <f t="shared" si="9"/>
        <v>0</v>
      </c>
      <c r="BZ17" s="19">
        <f t="shared" si="9"/>
        <v>0</v>
      </c>
      <c r="CA17" s="19">
        <f t="shared" si="9"/>
        <v>0</v>
      </c>
      <c r="CB17" s="19">
        <f t="shared" si="9"/>
        <v>0</v>
      </c>
      <c r="CC17" s="19">
        <f t="shared" si="9"/>
        <v>0</v>
      </c>
      <c r="CD17" s="19">
        <f t="shared" si="9"/>
        <v>0</v>
      </c>
      <c r="CE17" s="19">
        <f t="shared" si="9"/>
        <v>0</v>
      </c>
      <c r="CF17" s="19">
        <f t="shared" si="9"/>
        <v>0</v>
      </c>
      <c r="CG17" s="19">
        <f t="shared" si="9"/>
        <v>0</v>
      </c>
      <c r="CH17" s="19">
        <f t="shared" si="9"/>
        <v>0</v>
      </c>
      <c r="CI17" s="19">
        <f t="shared" si="9"/>
        <v>0</v>
      </c>
      <c r="CJ17" s="19">
        <f t="shared" si="9"/>
        <v>0</v>
      </c>
      <c r="CK17" s="19">
        <f t="shared" si="9"/>
        <v>0</v>
      </c>
      <c r="CL17" s="19">
        <f t="shared" si="9"/>
        <v>0</v>
      </c>
      <c r="CM17" s="19">
        <f t="shared" si="9"/>
        <v>0</v>
      </c>
      <c r="CN17" s="19">
        <f t="shared" si="9"/>
        <v>0</v>
      </c>
      <c r="CO17" s="19">
        <f t="shared" si="9"/>
        <v>0</v>
      </c>
      <c r="CP17" s="19">
        <f t="shared" si="9"/>
        <v>0</v>
      </c>
      <c r="CQ17" s="19">
        <f t="shared" si="9"/>
        <v>0</v>
      </c>
      <c r="CR17" s="19">
        <f t="shared" si="9"/>
        <v>0</v>
      </c>
      <c r="CS17" s="19">
        <f t="shared" si="9"/>
        <v>0</v>
      </c>
      <c r="CT17" s="19">
        <f t="shared" si="9"/>
        <v>0</v>
      </c>
      <c r="CU17" s="19">
        <f t="shared" si="9"/>
        <v>0</v>
      </c>
      <c r="CV17" s="19">
        <f t="shared" si="9"/>
        <v>0</v>
      </c>
      <c r="CW17" s="19">
        <f t="shared" si="9"/>
        <v>0</v>
      </c>
      <c r="CX17" s="19">
        <f t="shared" si="9"/>
        <v>0</v>
      </c>
      <c r="CY17" s="19">
        <f t="shared" si="9"/>
        <v>0</v>
      </c>
      <c r="CZ17" s="19">
        <f t="shared" si="9"/>
        <v>0</v>
      </c>
      <c r="DA17" s="19">
        <f t="shared" si="9"/>
        <v>0</v>
      </c>
      <c r="DB17" s="19">
        <f t="shared" si="9"/>
        <v>0</v>
      </c>
      <c r="DC17" s="19">
        <f t="shared" si="9"/>
        <v>0</v>
      </c>
      <c r="DD17" s="19">
        <f t="shared" si="9"/>
        <v>0</v>
      </c>
      <c r="DE17" s="19">
        <f t="shared" si="9"/>
        <v>0</v>
      </c>
      <c r="DF17" s="19">
        <f t="shared" si="9"/>
        <v>0</v>
      </c>
      <c r="DG17" s="19">
        <f t="shared" si="9"/>
        <v>0</v>
      </c>
      <c r="DH17" s="19">
        <f t="shared" si="9"/>
        <v>0</v>
      </c>
      <c r="DI17" s="19">
        <f t="shared" si="9"/>
        <v>0</v>
      </c>
      <c r="DJ17" s="19">
        <f t="shared" si="9"/>
        <v>0</v>
      </c>
      <c r="DK17" s="19">
        <f t="shared" si="9"/>
        <v>0</v>
      </c>
      <c r="DL17" s="19">
        <f t="shared" si="9"/>
        <v>0</v>
      </c>
      <c r="DM17" s="19">
        <f t="shared" si="9"/>
        <v>0</v>
      </c>
      <c r="DN17" s="19">
        <f t="shared" si="9"/>
        <v>0</v>
      </c>
      <c r="DO17" s="19">
        <f t="shared" si="9"/>
        <v>0</v>
      </c>
      <c r="DP17" s="19">
        <f t="shared" si="9"/>
        <v>0</v>
      </c>
      <c r="DQ17" s="19">
        <f t="shared" si="9"/>
        <v>0</v>
      </c>
      <c r="DR17" s="19">
        <f t="shared" si="9"/>
        <v>0</v>
      </c>
      <c r="DS17" s="19">
        <f t="shared" si="9"/>
        <v>0</v>
      </c>
      <c r="DT17" s="19">
        <f t="shared" si="9"/>
        <v>0</v>
      </c>
      <c r="DU17" s="19">
        <f t="shared" si="9"/>
        <v>0</v>
      </c>
      <c r="DV17" s="19">
        <f t="shared" si="9"/>
        <v>0</v>
      </c>
      <c r="DW17" s="19">
        <f t="shared" si="9"/>
        <v>0</v>
      </c>
      <c r="DX17" s="19">
        <f t="shared" si="9"/>
        <v>0</v>
      </c>
      <c r="DY17" s="19">
        <f t="shared" si="9"/>
        <v>0</v>
      </c>
      <c r="DZ17" s="19">
        <f t="shared" si="9"/>
        <v>0</v>
      </c>
      <c r="EA17" s="19">
        <f t="shared" si="9"/>
        <v>0</v>
      </c>
      <c r="EB17" s="19">
        <f t="shared" si="9"/>
        <v>0</v>
      </c>
      <c r="EC17" s="19">
        <f t="shared" si="9"/>
        <v>0</v>
      </c>
      <c r="ED17" s="19">
        <f t="shared" si="9"/>
        <v>0</v>
      </c>
      <c r="EE17" s="19">
        <f t="shared" ref="EE17:GP17" si="10">EE$6-EE6</f>
        <v>0</v>
      </c>
      <c r="EF17" s="19">
        <f t="shared" si="10"/>
        <v>0</v>
      </c>
      <c r="EG17" s="19">
        <f t="shared" si="10"/>
        <v>0</v>
      </c>
      <c r="EH17" s="19">
        <f t="shared" si="10"/>
        <v>0</v>
      </c>
      <c r="EI17" s="19">
        <f t="shared" si="10"/>
        <v>0</v>
      </c>
      <c r="EJ17" s="19">
        <f t="shared" si="10"/>
        <v>0</v>
      </c>
      <c r="EK17" s="19">
        <f t="shared" si="10"/>
        <v>0</v>
      </c>
      <c r="EL17" s="19">
        <f t="shared" si="10"/>
        <v>0</v>
      </c>
      <c r="EM17" s="19">
        <f t="shared" si="10"/>
        <v>0</v>
      </c>
      <c r="EN17" s="19">
        <f t="shared" si="10"/>
        <v>0</v>
      </c>
      <c r="EO17" s="19">
        <f t="shared" si="10"/>
        <v>0</v>
      </c>
      <c r="EP17" s="19">
        <f t="shared" si="10"/>
        <v>0</v>
      </c>
      <c r="EQ17" s="19">
        <f t="shared" si="10"/>
        <v>0</v>
      </c>
      <c r="ER17" s="19">
        <f t="shared" si="10"/>
        <v>0</v>
      </c>
      <c r="ES17" s="19">
        <f t="shared" si="10"/>
        <v>0</v>
      </c>
      <c r="ET17" s="19">
        <f t="shared" si="10"/>
        <v>0</v>
      </c>
      <c r="EU17" s="19">
        <f t="shared" si="10"/>
        <v>0</v>
      </c>
      <c r="EV17" s="19">
        <f t="shared" si="10"/>
        <v>0</v>
      </c>
      <c r="EW17" s="19">
        <f t="shared" si="10"/>
        <v>0</v>
      </c>
      <c r="EX17" s="19">
        <f t="shared" si="10"/>
        <v>0</v>
      </c>
      <c r="EY17" s="19">
        <f t="shared" si="10"/>
        <v>0</v>
      </c>
      <c r="EZ17" s="19">
        <f t="shared" si="10"/>
        <v>0</v>
      </c>
      <c r="FA17" s="19">
        <f t="shared" si="10"/>
        <v>0</v>
      </c>
      <c r="FB17" s="19">
        <f t="shared" si="10"/>
        <v>0</v>
      </c>
      <c r="FC17" s="19">
        <f t="shared" si="10"/>
        <v>0</v>
      </c>
      <c r="FD17" s="19">
        <f t="shared" si="10"/>
        <v>0</v>
      </c>
      <c r="FE17" s="19">
        <f t="shared" si="10"/>
        <v>0</v>
      </c>
      <c r="FF17" s="19">
        <f t="shared" si="10"/>
        <v>0</v>
      </c>
      <c r="FG17" s="19">
        <f t="shared" si="10"/>
        <v>0</v>
      </c>
      <c r="FH17" s="19">
        <f t="shared" si="10"/>
        <v>0</v>
      </c>
      <c r="FI17" s="19">
        <f t="shared" si="10"/>
        <v>0</v>
      </c>
      <c r="FJ17" s="19">
        <f t="shared" si="10"/>
        <v>0</v>
      </c>
      <c r="FK17" s="19">
        <f t="shared" si="10"/>
        <v>0</v>
      </c>
      <c r="FL17" s="19">
        <f t="shared" si="10"/>
        <v>0</v>
      </c>
      <c r="FM17" s="19">
        <f t="shared" si="10"/>
        <v>0</v>
      </c>
      <c r="FN17" s="19">
        <f t="shared" si="10"/>
        <v>0</v>
      </c>
      <c r="FO17" s="19">
        <f t="shared" si="10"/>
        <v>0</v>
      </c>
      <c r="FP17" s="19">
        <f t="shared" si="10"/>
        <v>0</v>
      </c>
      <c r="FQ17" s="19">
        <f t="shared" si="10"/>
        <v>0</v>
      </c>
      <c r="FR17" s="19">
        <f t="shared" si="10"/>
        <v>0</v>
      </c>
      <c r="FS17" s="19">
        <f t="shared" si="10"/>
        <v>0</v>
      </c>
      <c r="FT17" s="19">
        <f t="shared" si="10"/>
        <v>0</v>
      </c>
      <c r="FU17" s="19">
        <f t="shared" si="10"/>
        <v>0</v>
      </c>
      <c r="FV17" s="19">
        <f t="shared" si="10"/>
        <v>0</v>
      </c>
      <c r="FW17" s="19">
        <f t="shared" si="10"/>
        <v>0</v>
      </c>
      <c r="FX17" s="19">
        <f t="shared" si="10"/>
        <v>0</v>
      </c>
      <c r="FY17" s="19">
        <f t="shared" si="10"/>
        <v>0</v>
      </c>
      <c r="FZ17" s="19">
        <f t="shared" si="10"/>
        <v>0</v>
      </c>
      <c r="GA17" s="19">
        <f t="shared" si="10"/>
        <v>0</v>
      </c>
      <c r="GB17" s="19">
        <f t="shared" si="10"/>
        <v>0</v>
      </c>
      <c r="GC17" s="19">
        <f t="shared" si="10"/>
        <v>0</v>
      </c>
      <c r="GD17" s="19">
        <f t="shared" si="10"/>
        <v>0</v>
      </c>
      <c r="GE17" s="19">
        <f t="shared" si="10"/>
        <v>0</v>
      </c>
      <c r="GF17" s="19">
        <f t="shared" si="10"/>
        <v>0</v>
      </c>
      <c r="GG17" s="19">
        <f t="shared" si="10"/>
        <v>0</v>
      </c>
      <c r="GH17" s="19">
        <f t="shared" si="10"/>
        <v>0</v>
      </c>
      <c r="GI17" s="19">
        <f t="shared" si="10"/>
        <v>0</v>
      </c>
      <c r="GJ17" s="19">
        <f t="shared" si="10"/>
        <v>0</v>
      </c>
      <c r="GK17" s="19">
        <f t="shared" si="10"/>
        <v>0</v>
      </c>
      <c r="GL17" s="19">
        <f t="shared" si="10"/>
        <v>0</v>
      </c>
      <c r="GM17" s="19">
        <f t="shared" si="10"/>
        <v>0</v>
      </c>
      <c r="GN17" s="19">
        <f t="shared" si="10"/>
        <v>0</v>
      </c>
      <c r="GO17" s="19">
        <f t="shared" si="10"/>
        <v>0</v>
      </c>
      <c r="GP17" s="19">
        <f t="shared" si="10"/>
        <v>0</v>
      </c>
      <c r="GQ17" s="19">
        <f t="shared" ref="GQ17:JB17" si="11">GQ$6-GQ6</f>
        <v>0</v>
      </c>
      <c r="GR17" s="19">
        <f t="shared" si="11"/>
        <v>0</v>
      </c>
      <c r="GS17" s="19">
        <f t="shared" si="11"/>
        <v>0</v>
      </c>
      <c r="GT17" s="19">
        <f t="shared" si="11"/>
        <v>0</v>
      </c>
      <c r="GU17" s="19">
        <f t="shared" si="11"/>
        <v>0</v>
      </c>
      <c r="GV17" s="19">
        <f t="shared" si="11"/>
        <v>0</v>
      </c>
      <c r="GW17" s="19">
        <f t="shared" si="11"/>
        <v>0</v>
      </c>
      <c r="GX17" s="19">
        <f t="shared" si="11"/>
        <v>0</v>
      </c>
      <c r="GY17" s="19">
        <f t="shared" si="11"/>
        <v>0</v>
      </c>
      <c r="GZ17" s="19">
        <f t="shared" si="11"/>
        <v>0</v>
      </c>
      <c r="HA17" s="19">
        <f t="shared" si="11"/>
        <v>0</v>
      </c>
      <c r="HB17" s="19">
        <f t="shared" si="11"/>
        <v>0</v>
      </c>
      <c r="HC17" s="19">
        <f t="shared" si="11"/>
        <v>0</v>
      </c>
      <c r="HD17" s="19">
        <f t="shared" si="11"/>
        <v>0</v>
      </c>
      <c r="HE17" s="19">
        <f t="shared" si="11"/>
        <v>0</v>
      </c>
      <c r="HF17" s="19">
        <f t="shared" si="11"/>
        <v>0</v>
      </c>
      <c r="HG17" s="19">
        <f t="shared" si="11"/>
        <v>0</v>
      </c>
      <c r="HH17" s="19">
        <f t="shared" si="11"/>
        <v>0</v>
      </c>
      <c r="HI17" s="19">
        <f t="shared" si="11"/>
        <v>0</v>
      </c>
      <c r="HJ17" s="19">
        <f t="shared" si="11"/>
        <v>0</v>
      </c>
      <c r="HK17" s="19">
        <f t="shared" si="11"/>
        <v>0</v>
      </c>
      <c r="HL17" s="19">
        <f t="shared" si="11"/>
        <v>0</v>
      </c>
      <c r="HM17" s="19">
        <f t="shared" si="11"/>
        <v>0</v>
      </c>
      <c r="HN17" s="19">
        <f t="shared" si="11"/>
        <v>0</v>
      </c>
      <c r="HO17" s="19">
        <f t="shared" si="11"/>
        <v>0</v>
      </c>
      <c r="HP17" s="19">
        <f t="shared" si="11"/>
        <v>0</v>
      </c>
      <c r="HQ17" s="19">
        <f t="shared" si="11"/>
        <v>0</v>
      </c>
      <c r="HR17" s="19">
        <f t="shared" si="11"/>
        <v>0</v>
      </c>
      <c r="HS17" s="19">
        <f t="shared" si="11"/>
        <v>0</v>
      </c>
      <c r="HT17" s="19">
        <f t="shared" si="11"/>
        <v>0</v>
      </c>
      <c r="HU17" s="19">
        <f t="shared" si="11"/>
        <v>0</v>
      </c>
      <c r="HV17" s="19">
        <f t="shared" si="11"/>
        <v>0</v>
      </c>
      <c r="HW17" s="19">
        <f t="shared" si="11"/>
        <v>0</v>
      </c>
      <c r="HX17" s="19">
        <f t="shared" si="11"/>
        <v>0</v>
      </c>
      <c r="HY17" s="19">
        <f t="shared" si="11"/>
        <v>0</v>
      </c>
      <c r="HZ17" s="19">
        <f t="shared" si="11"/>
        <v>0</v>
      </c>
      <c r="IA17" s="19">
        <f t="shared" si="11"/>
        <v>0</v>
      </c>
      <c r="IB17" s="19">
        <f t="shared" si="11"/>
        <v>0</v>
      </c>
      <c r="IC17" s="19">
        <f t="shared" si="11"/>
        <v>0</v>
      </c>
      <c r="ID17" s="19">
        <f t="shared" si="11"/>
        <v>0</v>
      </c>
      <c r="IE17" s="19">
        <f t="shared" si="11"/>
        <v>0</v>
      </c>
      <c r="IF17" s="19">
        <f t="shared" si="11"/>
        <v>0</v>
      </c>
      <c r="IG17" s="19">
        <f t="shared" si="11"/>
        <v>0</v>
      </c>
      <c r="IH17" s="19">
        <f t="shared" si="11"/>
        <v>0</v>
      </c>
      <c r="II17" s="19">
        <f t="shared" si="11"/>
        <v>0</v>
      </c>
      <c r="IJ17" s="19">
        <f t="shared" si="11"/>
        <v>0</v>
      </c>
      <c r="IK17" s="19">
        <f t="shared" si="11"/>
        <v>0</v>
      </c>
      <c r="IL17" s="19">
        <f t="shared" si="11"/>
        <v>0</v>
      </c>
      <c r="IM17" s="19">
        <f t="shared" si="11"/>
        <v>0</v>
      </c>
      <c r="IN17" s="19">
        <f t="shared" si="11"/>
        <v>0</v>
      </c>
      <c r="IO17" s="19">
        <f t="shared" si="11"/>
        <v>0</v>
      </c>
      <c r="IP17" s="19">
        <f t="shared" si="11"/>
        <v>0</v>
      </c>
      <c r="IQ17" s="19">
        <f t="shared" si="11"/>
        <v>0</v>
      </c>
      <c r="IR17" s="19">
        <f t="shared" si="11"/>
        <v>0</v>
      </c>
      <c r="IS17" s="19">
        <f t="shared" si="11"/>
        <v>0</v>
      </c>
      <c r="IT17" s="19">
        <f t="shared" si="11"/>
        <v>0</v>
      </c>
      <c r="IU17" s="19">
        <f t="shared" si="11"/>
        <v>0</v>
      </c>
      <c r="IV17" s="19">
        <f t="shared" si="11"/>
        <v>0</v>
      </c>
      <c r="IW17" s="19">
        <f t="shared" si="11"/>
        <v>0</v>
      </c>
      <c r="IX17" s="19">
        <f t="shared" si="11"/>
        <v>0</v>
      </c>
      <c r="IY17" s="19">
        <f t="shared" si="11"/>
        <v>0</v>
      </c>
      <c r="IZ17" s="19">
        <f t="shared" si="11"/>
        <v>0</v>
      </c>
      <c r="JA17" s="19">
        <f t="shared" si="11"/>
        <v>0</v>
      </c>
      <c r="JB17" s="19">
        <f t="shared" si="11"/>
        <v>0</v>
      </c>
      <c r="JC17" s="19">
        <f t="shared" ref="JC17:LN17" si="12">JC$6-JC6</f>
        <v>0</v>
      </c>
      <c r="JD17" s="19">
        <f t="shared" si="12"/>
        <v>0</v>
      </c>
      <c r="JE17" s="19">
        <f t="shared" si="12"/>
        <v>0</v>
      </c>
      <c r="JF17" s="19">
        <f t="shared" si="12"/>
        <v>0</v>
      </c>
      <c r="JG17" s="19">
        <f t="shared" si="12"/>
        <v>0</v>
      </c>
      <c r="JH17" s="19">
        <f t="shared" si="12"/>
        <v>0</v>
      </c>
      <c r="JI17" s="19">
        <f t="shared" si="12"/>
        <v>0</v>
      </c>
      <c r="JJ17" s="19">
        <f t="shared" si="12"/>
        <v>0</v>
      </c>
      <c r="JK17" s="19">
        <f t="shared" si="12"/>
        <v>0</v>
      </c>
      <c r="JL17" s="19">
        <f t="shared" si="12"/>
        <v>0</v>
      </c>
      <c r="JM17" s="19">
        <f t="shared" si="12"/>
        <v>0</v>
      </c>
      <c r="JN17" s="19">
        <f t="shared" si="12"/>
        <v>0</v>
      </c>
      <c r="JO17" s="19">
        <f t="shared" si="12"/>
        <v>0</v>
      </c>
      <c r="JP17" s="19">
        <f t="shared" si="12"/>
        <v>0</v>
      </c>
      <c r="JQ17" s="19">
        <f t="shared" si="12"/>
        <v>0</v>
      </c>
      <c r="JR17" s="19">
        <f t="shared" si="12"/>
        <v>0</v>
      </c>
      <c r="JS17" s="19">
        <f t="shared" si="12"/>
        <v>0</v>
      </c>
      <c r="JT17" s="19">
        <f t="shared" si="12"/>
        <v>0</v>
      </c>
      <c r="JU17" s="19">
        <f t="shared" si="12"/>
        <v>0</v>
      </c>
      <c r="JV17" s="19">
        <f t="shared" si="12"/>
        <v>0</v>
      </c>
      <c r="JW17" s="19">
        <f t="shared" si="12"/>
        <v>0</v>
      </c>
      <c r="JX17" s="19">
        <f t="shared" si="12"/>
        <v>0</v>
      </c>
      <c r="JY17" s="19">
        <f t="shared" si="12"/>
        <v>0</v>
      </c>
      <c r="JZ17" s="19">
        <f t="shared" si="12"/>
        <v>0</v>
      </c>
      <c r="KA17" s="19">
        <f t="shared" si="12"/>
        <v>0</v>
      </c>
      <c r="KB17" s="19">
        <f t="shared" si="12"/>
        <v>0</v>
      </c>
      <c r="KC17" s="19">
        <f t="shared" si="12"/>
        <v>0</v>
      </c>
      <c r="KD17" s="19">
        <f t="shared" si="12"/>
        <v>0</v>
      </c>
      <c r="KE17" s="19">
        <f t="shared" si="12"/>
        <v>0</v>
      </c>
      <c r="KF17" s="19">
        <f t="shared" si="12"/>
        <v>0</v>
      </c>
      <c r="KG17" s="19">
        <f t="shared" si="12"/>
        <v>0</v>
      </c>
      <c r="KH17" s="19">
        <f t="shared" si="12"/>
        <v>0</v>
      </c>
      <c r="KI17" s="19">
        <f t="shared" si="12"/>
        <v>0</v>
      </c>
      <c r="KJ17" s="19">
        <f t="shared" si="12"/>
        <v>0</v>
      </c>
      <c r="KK17" s="19">
        <f t="shared" si="12"/>
        <v>0</v>
      </c>
      <c r="KL17" s="19">
        <f t="shared" si="12"/>
        <v>0</v>
      </c>
      <c r="KM17" s="19">
        <f t="shared" si="12"/>
        <v>0</v>
      </c>
      <c r="KN17" s="19">
        <f t="shared" si="12"/>
        <v>0</v>
      </c>
      <c r="KO17" s="19">
        <f t="shared" si="12"/>
        <v>0</v>
      </c>
      <c r="KP17" s="19">
        <f t="shared" si="12"/>
        <v>0</v>
      </c>
      <c r="KQ17" s="19">
        <f t="shared" si="12"/>
        <v>0</v>
      </c>
      <c r="KR17" s="19">
        <f t="shared" si="12"/>
        <v>0</v>
      </c>
      <c r="KS17" s="19">
        <f t="shared" si="12"/>
        <v>0</v>
      </c>
      <c r="KT17" s="19">
        <f t="shared" si="12"/>
        <v>0</v>
      </c>
      <c r="KU17" s="19">
        <f t="shared" si="12"/>
        <v>0</v>
      </c>
      <c r="KV17" s="19">
        <f t="shared" si="12"/>
        <v>0</v>
      </c>
      <c r="KW17" s="19">
        <f t="shared" si="12"/>
        <v>0</v>
      </c>
      <c r="KX17" s="19">
        <f t="shared" si="12"/>
        <v>0</v>
      </c>
      <c r="KY17" s="19">
        <f t="shared" si="12"/>
        <v>0</v>
      </c>
      <c r="KZ17" s="19">
        <f t="shared" si="12"/>
        <v>0</v>
      </c>
      <c r="LA17" s="19">
        <f t="shared" si="12"/>
        <v>0</v>
      </c>
      <c r="LB17" s="19">
        <f t="shared" si="12"/>
        <v>0</v>
      </c>
      <c r="LC17" s="19">
        <f t="shared" si="12"/>
        <v>0</v>
      </c>
      <c r="LD17" s="19">
        <f t="shared" si="12"/>
        <v>0</v>
      </c>
      <c r="LE17" s="19">
        <f t="shared" si="12"/>
        <v>0</v>
      </c>
      <c r="LF17" s="19">
        <f t="shared" si="12"/>
        <v>0</v>
      </c>
      <c r="LG17" s="19">
        <f t="shared" si="12"/>
        <v>0</v>
      </c>
      <c r="LH17" s="19">
        <f t="shared" si="12"/>
        <v>0</v>
      </c>
      <c r="LI17" s="19">
        <f t="shared" si="12"/>
        <v>0</v>
      </c>
      <c r="LJ17" s="19">
        <f t="shared" si="12"/>
        <v>0</v>
      </c>
      <c r="LK17" s="19">
        <f t="shared" si="12"/>
        <v>0</v>
      </c>
      <c r="LL17" s="19">
        <f t="shared" si="12"/>
        <v>0</v>
      </c>
      <c r="LM17" s="19">
        <f t="shared" si="12"/>
        <v>0</v>
      </c>
      <c r="LN17" s="19">
        <f t="shared" si="12"/>
        <v>0</v>
      </c>
      <c r="LO17" s="19">
        <f t="shared" ref="LO17:NZ17" si="13">LO$6-LO6</f>
        <v>0</v>
      </c>
      <c r="LP17" s="19">
        <f t="shared" si="13"/>
        <v>0</v>
      </c>
      <c r="LQ17" s="19">
        <f t="shared" si="13"/>
        <v>0</v>
      </c>
      <c r="LR17" s="19">
        <f t="shared" si="13"/>
        <v>0</v>
      </c>
      <c r="LS17" s="19">
        <f t="shared" si="13"/>
        <v>0</v>
      </c>
      <c r="LT17" s="19">
        <f t="shared" si="13"/>
        <v>0</v>
      </c>
      <c r="LU17" s="19">
        <f t="shared" si="13"/>
        <v>0</v>
      </c>
      <c r="LV17" s="19">
        <f t="shared" si="13"/>
        <v>0</v>
      </c>
      <c r="LW17" s="19">
        <f t="shared" si="13"/>
        <v>0</v>
      </c>
      <c r="LX17" s="19">
        <f t="shared" si="13"/>
        <v>0</v>
      </c>
      <c r="LY17" s="19">
        <f t="shared" si="13"/>
        <v>0</v>
      </c>
      <c r="LZ17" s="19">
        <f t="shared" si="13"/>
        <v>0</v>
      </c>
      <c r="MA17" s="19">
        <f t="shared" si="13"/>
        <v>0</v>
      </c>
      <c r="MB17" s="19">
        <f t="shared" si="13"/>
        <v>0</v>
      </c>
      <c r="MC17" s="19">
        <f t="shared" si="13"/>
        <v>0</v>
      </c>
      <c r="MD17" s="19">
        <f t="shared" si="13"/>
        <v>0</v>
      </c>
      <c r="ME17" s="19">
        <f t="shared" si="13"/>
        <v>0</v>
      </c>
      <c r="MF17" s="19">
        <f t="shared" si="13"/>
        <v>0</v>
      </c>
      <c r="MG17" s="19">
        <f t="shared" si="13"/>
        <v>0</v>
      </c>
      <c r="MH17" s="19">
        <f t="shared" si="13"/>
        <v>0</v>
      </c>
      <c r="MI17" s="19">
        <f t="shared" si="13"/>
        <v>0</v>
      </c>
      <c r="MJ17" s="19">
        <f t="shared" si="13"/>
        <v>0</v>
      </c>
      <c r="MK17" s="19">
        <f t="shared" si="13"/>
        <v>0</v>
      </c>
      <c r="ML17" s="19">
        <f t="shared" si="13"/>
        <v>0</v>
      </c>
      <c r="MM17" s="19">
        <f t="shared" si="13"/>
        <v>0</v>
      </c>
      <c r="MN17" s="19">
        <f t="shared" si="13"/>
        <v>0</v>
      </c>
      <c r="MO17" s="19">
        <f t="shared" si="13"/>
        <v>0</v>
      </c>
      <c r="MP17" s="19">
        <f t="shared" si="13"/>
        <v>0</v>
      </c>
      <c r="MQ17" s="19">
        <f t="shared" si="13"/>
        <v>0</v>
      </c>
      <c r="MR17" s="19">
        <f t="shared" si="13"/>
        <v>0</v>
      </c>
      <c r="MS17" s="19">
        <f t="shared" si="13"/>
        <v>0</v>
      </c>
      <c r="MT17" s="19">
        <f t="shared" si="13"/>
        <v>0</v>
      </c>
      <c r="MU17" s="19">
        <f t="shared" si="13"/>
        <v>0</v>
      </c>
      <c r="MV17" s="19">
        <f t="shared" si="13"/>
        <v>0</v>
      </c>
      <c r="MW17" s="19">
        <f t="shared" si="13"/>
        <v>0</v>
      </c>
      <c r="MX17" s="19">
        <f t="shared" si="13"/>
        <v>0</v>
      </c>
      <c r="MY17" s="19">
        <f t="shared" si="13"/>
        <v>0</v>
      </c>
      <c r="MZ17" s="19">
        <f t="shared" si="13"/>
        <v>0</v>
      </c>
      <c r="NA17" s="19">
        <f t="shared" si="13"/>
        <v>0</v>
      </c>
      <c r="NB17" s="19">
        <f t="shared" si="13"/>
        <v>0</v>
      </c>
      <c r="NC17" s="19">
        <f t="shared" si="13"/>
        <v>0</v>
      </c>
      <c r="ND17" s="19">
        <f t="shared" si="13"/>
        <v>0</v>
      </c>
      <c r="NE17" s="19">
        <f t="shared" si="13"/>
        <v>0</v>
      </c>
      <c r="NF17" s="19">
        <f t="shared" si="13"/>
        <v>0</v>
      </c>
      <c r="NG17" s="19">
        <f t="shared" si="13"/>
        <v>0</v>
      </c>
      <c r="NH17" s="19">
        <f t="shared" si="13"/>
        <v>0</v>
      </c>
      <c r="NI17" s="19">
        <f t="shared" si="13"/>
        <v>0</v>
      </c>
      <c r="NJ17" s="19">
        <f t="shared" si="13"/>
        <v>0</v>
      </c>
      <c r="NK17" s="19">
        <f t="shared" si="13"/>
        <v>0</v>
      </c>
      <c r="NL17" s="19">
        <f t="shared" si="13"/>
        <v>0</v>
      </c>
      <c r="NM17" s="19">
        <f t="shared" si="13"/>
        <v>0</v>
      </c>
      <c r="NN17" s="19">
        <f t="shared" si="13"/>
        <v>0</v>
      </c>
      <c r="NO17" s="19">
        <f t="shared" si="13"/>
        <v>0</v>
      </c>
      <c r="NP17" s="19">
        <f t="shared" si="13"/>
        <v>0</v>
      </c>
      <c r="NQ17" s="19">
        <f t="shared" si="13"/>
        <v>0</v>
      </c>
      <c r="NR17" s="19">
        <f t="shared" si="13"/>
        <v>0</v>
      </c>
      <c r="NS17" s="19">
        <f t="shared" si="13"/>
        <v>0</v>
      </c>
      <c r="NT17" s="19">
        <f t="shared" si="13"/>
        <v>0</v>
      </c>
      <c r="NU17" s="19">
        <f t="shared" si="13"/>
        <v>0</v>
      </c>
      <c r="NV17" s="19">
        <f t="shared" si="13"/>
        <v>0</v>
      </c>
      <c r="NW17" s="19">
        <f t="shared" si="13"/>
        <v>0</v>
      </c>
      <c r="NX17" s="19">
        <f t="shared" si="13"/>
        <v>0</v>
      </c>
      <c r="NY17" s="19">
        <f t="shared" si="13"/>
        <v>0</v>
      </c>
      <c r="NZ17" s="19">
        <f t="shared" si="13"/>
        <v>0</v>
      </c>
      <c r="OA17" s="19">
        <f t="shared" ref="OA17:QL17" si="14">OA$6-OA6</f>
        <v>0</v>
      </c>
      <c r="OB17" s="19">
        <f t="shared" si="14"/>
        <v>0</v>
      </c>
      <c r="OC17" s="19">
        <f t="shared" si="14"/>
        <v>0</v>
      </c>
      <c r="OD17" s="19">
        <f t="shared" si="14"/>
        <v>0</v>
      </c>
      <c r="OE17" s="19">
        <f t="shared" si="14"/>
        <v>0</v>
      </c>
      <c r="OF17" s="19">
        <f t="shared" si="14"/>
        <v>0</v>
      </c>
      <c r="OG17" s="19">
        <f t="shared" si="14"/>
        <v>0</v>
      </c>
      <c r="OH17" s="19">
        <f t="shared" si="14"/>
        <v>0</v>
      </c>
      <c r="OI17" s="19">
        <f t="shared" si="14"/>
        <v>0</v>
      </c>
      <c r="OJ17" s="19">
        <f t="shared" si="14"/>
        <v>0</v>
      </c>
      <c r="OK17" s="19">
        <f t="shared" si="14"/>
        <v>0</v>
      </c>
      <c r="OL17" s="19">
        <f t="shared" si="14"/>
        <v>0</v>
      </c>
      <c r="OM17" s="19">
        <f t="shared" si="14"/>
        <v>0</v>
      </c>
      <c r="ON17" s="19">
        <f t="shared" si="14"/>
        <v>0</v>
      </c>
      <c r="OO17" s="19">
        <f t="shared" si="14"/>
        <v>0</v>
      </c>
      <c r="OP17" s="19">
        <f t="shared" si="14"/>
        <v>0</v>
      </c>
      <c r="OQ17" s="19">
        <f t="shared" si="14"/>
        <v>0</v>
      </c>
      <c r="OR17" s="19">
        <f t="shared" si="14"/>
        <v>0</v>
      </c>
      <c r="OS17" s="19">
        <f t="shared" si="14"/>
        <v>0</v>
      </c>
      <c r="OT17" s="19">
        <f t="shared" si="14"/>
        <v>0</v>
      </c>
      <c r="OU17" s="19">
        <f t="shared" si="14"/>
        <v>0</v>
      </c>
      <c r="OV17" s="19">
        <f t="shared" si="14"/>
        <v>0</v>
      </c>
      <c r="OW17" s="19">
        <f t="shared" si="14"/>
        <v>0</v>
      </c>
      <c r="OX17" s="19">
        <f t="shared" si="14"/>
        <v>0</v>
      </c>
      <c r="OY17" s="19">
        <f t="shared" si="14"/>
        <v>0</v>
      </c>
      <c r="OZ17" s="19">
        <f t="shared" si="14"/>
        <v>0</v>
      </c>
      <c r="PA17" s="19">
        <f t="shared" si="14"/>
        <v>0</v>
      </c>
      <c r="PB17" s="19">
        <f t="shared" si="14"/>
        <v>0</v>
      </c>
      <c r="PC17" s="19">
        <f t="shared" si="14"/>
        <v>0</v>
      </c>
      <c r="PD17" s="19">
        <f t="shared" si="14"/>
        <v>0</v>
      </c>
      <c r="PE17" s="19">
        <f t="shared" si="14"/>
        <v>0</v>
      </c>
      <c r="PF17" s="19">
        <f t="shared" si="14"/>
        <v>0</v>
      </c>
      <c r="PG17" s="19">
        <f t="shared" si="14"/>
        <v>0</v>
      </c>
      <c r="PH17" s="19">
        <f t="shared" si="14"/>
        <v>0</v>
      </c>
      <c r="PI17" s="19">
        <f t="shared" si="14"/>
        <v>0</v>
      </c>
      <c r="PJ17" s="19">
        <f t="shared" si="14"/>
        <v>0</v>
      </c>
      <c r="PK17" s="19">
        <f t="shared" si="14"/>
        <v>0</v>
      </c>
      <c r="PL17" s="19">
        <f t="shared" si="14"/>
        <v>0</v>
      </c>
      <c r="PM17" s="19">
        <f t="shared" si="14"/>
        <v>0</v>
      </c>
      <c r="PN17" s="19">
        <f t="shared" si="14"/>
        <v>0</v>
      </c>
      <c r="PO17" s="19">
        <f t="shared" si="14"/>
        <v>0</v>
      </c>
      <c r="PP17" s="19">
        <f t="shared" si="14"/>
        <v>0</v>
      </c>
      <c r="PQ17" s="19">
        <f t="shared" si="14"/>
        <v>0</v>
      </c>
      <c r="PR17" s="19">
        <f t="shared" si="14"/>
        <v>0</v>
      </c>
      <c r="PS17" s="19">
        <f t="shared" si="14"/>
        <v>0</v>
      </c>
      <c r="PT17" s="19">
        <f t="shared" si="14"/>
        <v>0</v>
      </c>
      <c r="PU17" s="19">
        <f t="shared" si="14"/>
        <v>0</v>
      </c>
      <c r="PV17" s="19">
        <f t="shared" si="14"/>
        <v>0</v>
      </c>
      <c r="PW17" s="19">
        <f t="shared" si="14"/>
        <v>0</v>
      </c>
      <c r="PX17" s="19">
        <f t="shared" si="14"/>
        <v>0</v>
      </c>
      <c r="PY17" s="19">
        <f t="shared" si="14"/>
        <v>0</v>
      </c>
      <c r="PZ17" s="19">
        <f t="shared" si="14"/>
        <v>0</v>
      </c>
      <c r="QA17" s="19">
        <f t="shared" si="14"/>
        <v>0</v>
      </c>
      <c r="QB17" s="19">
        <f t="shared" si="14"/>
        <v>0</v>
      </c>
      <c r="QC17" s="19">
        <f t="shared" si="14"/>
        <v>0</v>
      </c>
      <c r="QD17" s="19">
        <f t="shared" si="14"/>
        <v>0</v>
      </c>
      <c r="QE17" s="19">
        <f t="shared" si="14"/>
        <v>0</v>
      </c>
      <c r="QF17" s="19">
        <f t="shared" si="14"/>
        <v>0</v>
      </c>
      <c r="QG17" s="19">
        <f t="shared" si="14"/>
        <v>0</v>
      </c>
      <c r="QH17" s="19">
        <f t="shared" si="14"/>
        <v>0</v>
      </c>
      <c r="QI17" s="19">
        <f t="shared" si="14"/>
        <v>0</v>
      </c>
      <c r="QJ17" s="19">
        <f t="shared" si="14"/>
        <v>0</v>
      </c>
      <c r="QK17" s="19">
        <f t="shared" si="14"/>
        <v>0</v>
      </c>
      <c r="QL17" s="19">
        <f t="shared" si="14"/>
        <v>0</v>
      </c>
      <c r="QM17" s="19">
        <f t="shared" ref="QM17:SQ17" si="15">QM$6-QM6</f>
        <v>0</v>
      </c>
      <c r="QN17" s="19">
        <f t="shared" si="15"/>
        <v>0</v>
      </c>
      <c r="QO17" s="19">
        <f t="shared" si="15"/>
        <v>0</v>
      </c>
      <c r="QP17" s="19">
        <f t="shared" si="15"/>
        <v>0</v>
      </c>
      <c r="QQ17" s="19">
        <f t="shared" si="15"/>
        <v>0</v>
      </c>
      <c r="QR17" s="19">
        <f t="shared" si="15"/>
        <v>0</v>
      </c>
      <c r="QS17" s="19">
        <f t="shared" si="15"/>
        <v>0</v>
      </c>
      <c r="QT17" s="19">
        <f t="shared" si="15"/>
        <v>0</v>
      </c>
      <c r="QU17" s="19">
        <f t="shared" si="15"/>
        <v>0</v>
      </c>
      <c r="QV17" s="19">
        <f t="shared" si="15"/>
        <v>0</v>
      </c>
      <c r="QW17" s="19">
        <f t="shared" si="15"/>
        <v>0</v>
      </c>
      <c r="QX17" s="19">
        <f t="shared" si="15"/>
        <v>0</v>
      </c>
      <c r="QY17" s="19">
        <f t="shared" si="15"/>
        <v>0</v>
      </c>
      <c r="QZ17" s="19">
        <f t="shared" si="15"/>
        <v>0</v>
      </c>
      <c r="RA17" s="19">
        <f t="shared" si="15"/>
        <v>0</v>
      </c>
      <c r="RB17" s="19">
        <f t="shared" si="15"/>
        <v>0</v>
      </c>
      <c r="RC17" s="19">
        <f t="shared" si="15"/>
        <v>0</v>
      </c>
      <c r="RD17" s="19">
        <f t="shared" si="15"/>
        <v>0</v>
      </c>
      <c r="RE17" s="19">
        <f t="shared" si="15"/>
        <v>0</v>
      </c>
      <c r="RF17" s="19">
        <f t="shared" si="15"/>
        <v>0</v>
      </c>
      <c r="RG17" s="19">
        <f t="shared" si="15"/>
        <v>0</v>
      </c>
      <c r="RH17" s="19">
        <f t="shared" si="15"/>
        <v>0</v>
      </c>
      <c r="RI17" s="19">
        <f t="shared" si="15"/>
        <v>0</v>
      </c>
      <c r="RJ17" s="19">
        <f t="shared" si="15"/>
        <v>0</v>
      </c>
      <c r="RK17" s="19">
        <f t="shared" si="15"/>
        <v>0</v>
      </c>
      <c r="RL17" s="19">
        <f t="shared" si="15"/>
        <v>0</v>
      </c>
      <c r="RM17" s="19">
        <f t="shared" si="15"/>
        <v>0</v>
      </c>
      <c r="RN17" s="19">
        <f t="shared" si="15"/>
        <v>0</v>
      </c>
      <c r="RO17" s="19">
        <f t="shared" si="15"/>
        <v>0</v>
      </c>
      <c r="RP17" s="19">
        <f t="shared" si="15"/>
        <v>0</v>
      </c>
      <c r="RQ17" s="19">
        <f t="shared" si="15"/>
        <v>0</v>
      </c>
      <c r="RR17" s="19">
        <f t="shared" si="15"/>
        <v>0</v>
      </c>
      <c r="RS17" s="19">
        <f t="shared" si="15"/>
        <v>0</v>
      </c>
      <c r="RT17" s="19">
        <f t="shared" si="15"/>
        <v>0</v>
      </c>
      <c r="RU17" s="19">
        <f t="shared" si="15"/>
        <v>0</v>
      </c>
      <c r="RV17" s="19">
        <f t="shared" si="15"/>
        <v>0</v>
      </c>
      <c r="RW17" s="19">
        <f t="shared" si="15"/>
        <v>0</v>
      </c>
      <c r="RX17" s="19">
        <f t="shared" si="15"/>
        <v>0</v>
      </c>
      <c r="RY17" s="19">
        <f t="shared" si="15"/>
        <v>0</v>
      </c>
      <c r="RZ17" s="19">
        <f t="shared" si="15"/>
        <v>0</v>
      </c>
      <c r="SA17" s="19">
        <f t="shared" si="15"/>
        <v>0</v>
      </c>
      <c r="SB17" s="19">
        <f t="shared" si="15"/>
        <v>0</v>
      </c>
      <c r="SC17" s="19">
        <f t="shared" si="15"/>
        <v>0</v>
      </c>
      <c r="SD17" s="19">
        <f t="shared" si="15"/>
        <v>0</v>
      </c>
      <c r="SE17" s="19">
        <f t="shared" si="15"/>
        <v>0</v>
      </c>
      <c r="SF17" s="19">
        <f t="shared" si="15"/>
        <v>0</v>
      </c>
      <c r="SG17" s="19">
        <f t="shared" si="15"/>
        <v>0</v>
      </c>
      <c r="SH17" s="19">
        <f t="shared" si="15"/>
        <v>0</v>
      </c>
      <c r="SI17" s="19">
        <f t="shared" si="15"/>
        <v>0</v>
      </c>
      <c r="SJ17" s="19">
        <f t="shared" si="15"/>
        <v>0</v>
      </c>
      <c r="SK17" s="19">
        <f t="shared" si="15"/>
        <v>0</v>
      </c>
      <c r="SL17" s="19">
        <f t="shared" si="15"/>
        <v>0</v>
      </c>
      <c r="SM17" s="19">
        <f t="shared" si="15"/>
        <v>0</v>
      </c>
      <c r="SN17" s="19">
        <f t="shared" si="15"/>
        <v>0</v>
      </c>
      <c r="SO17" s="19">
        <f t="shared" si="15"/>
        <v>0</v>
      </c>
      <c r="SP17" s="19">
        <f t="shared" si="15"/>
        <v>0</v>
      </c>
      <c r="SQ17" s="19">
        <f t="shared" si="15"/>
        <v>0</v>
      </c>
    </row>
    <row r="18" spans="2:511" x14ac:dyDescent="0.25">
      <c r="B18" s="12" t="str">
        <f>B7</f>
        <v>SOLBBB 4 1/4 PERP</v>
      </c>
      <c r="C18" s="12" t="str">
        <f>$B$17&amp;"-"&amp;B18</f>
        <v>SOLBBB 5.869 PERP-SOLBBB 4 1/4 PERP</v>
      </c>
      <c r="F18" s="19">
        <f ca="1">F$6-F7</f>
        <v>6.4990000000000236</v>
      </c>
      <c r="G18" s="19">
        <f t="shared" ref="G18:BR19" si="16">G$6-G7</f>
        <v>6.55499999999995</v>
      </c>
      <c r="H18" s="19">
        <f t="shared" si="16"/>
        <v>6.06899999999996</v>
      </c>
      <c r="I18" s="19">
        <f t="shared" si="16"/>
        <v>5.13900000000001</v>
      </c>
      <c r="J18" s="19">
        <f t="shared" si="16"/>
        <v>4.4529999999999745</v>
      </c>
      <c r="K18" s="19">
        <f t="shared" si="16"/>
        <v>4.6349999999999909</v>
      </c>
      <c r="L18" s="19">
        <f t="shared" si="16"/>
        <v>8.9519999999999982</v>
      </c>
      <c r="M18" s="19">
        <f t="shared" si="16"/>
        <v>14.269999999999982</v>
      </c>
      <c r="N18" s="19">
        <f t="shared" si="16"/>
        <v>13.127999999999986</v>
      </c>
      <c r="O18" s="19">
        <f t="shared" si="16"/>
        <v>12.050000000000011</v>
      </c>
      <c r="P18" s="19">
        <f t="shared" si="16"/>
        <v>14.52800000000002</v>
      </c>
      <c r="Q18" s="19">
        <f t="shared" si="16"/>
        <v>18.295000000000016</v>
      </c>
      <c r="R18" s="19">
        <f t="shared" si="16"/>
        <v>20.040999999999997</v>
      </c>
      <c r="S18" s="19">
        <f t="shared" si="16"/>
        <v>18.694999999999993</v>
      </c>
      <c r="T18" s="19">
        <f t="shared" si="16"/>
        <v>18.555999999999983</v>
      </c>
      <c r="U18" s="19">
        <f t="shared" si="16"/>
        <v>20.5</v>
      </c>
      <c r="V18" s="19">
        <f t="shared" si="16"/>
        <v>20.267999999999972</v>
      </c>
      <c r="W18" s="19">
        <f t="shared" si="16"/>
        <v>22.747000000000014</v>
      </c>
      <c r="X18" s="19">
        <f t="shared" si="16"/>
        <v>28.665999999999997</v>
      </c>
      <c r="Y18" s="19">
        <f t="shared" si="16"/>
        <v>29.506000000000029</v>
      </c>
      <c r="Z18" s="19">
        <f t="shared" si="16"/>
        <v>24.563999999999965</v>
      </c>
      <c r="AA18" s="19">
        <f t="shared" si="16"/>
        <v>14.139999999999986</v>
      </c>
      <c r="AB18" s="19">
        <f t="shared" si="16"/>
        <v>10.597000000000037</v>
      </c>
      <c r="AC18" s="19">
        <f t="shared" si="16"/>
        <v>9.7450000000000045</v>
      </c>
      <c r="AD18" s="19">
        <f t="shared" si="16"/>
        <v>11.827999999999975</v>
      </c>
      <c r="AE18" s="19">
        <f t="shared" si="16"/>
        <v>16.295000000000016</v>
      </c>
      <c r="AF18" s="19">
        <f t="shared" si="16"/>
        <v>16.634999999999991</v>
      </c>
      <c r="AG18" s="19">
        <f t="shared" si="16"/>
        <v>13.301999999999964</v>
      </c>
      <c r="AH18" s="19">
        <f t="shared" si="16"/>
        <v>-5.0900000000000318</v>
      </c>
      <c r="AI18" s="19">
        <f t="shared" si="16"/>
        <v>15.808999999999969</v>
      </c>
      <c r="AJ18" s="19">
        <f t="shared" si="16"/>
        <v>22.038000000000011</v>
      </c>
      <c r="AK18" s="19">
        <f t="shared" si="16"/>
        <v>28.353999999999985</v>
      </c>
      <c r="AL18" s="19">
        <f t="shared" si="16"/>
        <v>28.975999999999999</v>
      </c>
      <c r="AM18" s="19">
        <f t="shared" si="16"/>
        <v>30.274000000000001</v>
      </c>
      <c r="AN18" s="19">
        <f t="shared" si="16"/>
        <v>31.636000000000024</v>
      </c>
      <c r="AO18" s="19">
        <f t="shared" si="16"/>
        <v>33.251999999999953</v>
      </c>
      <c r="AP18" s="19">
        <f t="shared" si="16"/>
        <v>34.954999999999984</v>
      </c>
      <c r="AQ18" s="19">
        <f t="shared" si="16"/>
        <v>41.543999999999983</v>
      </c>
      <c r="AR18" s="19">
        <f t="shared" si="16"/>
        <v>37.307000000000016</v>
      </c>
      <c r="AS18" s="19">
        <f t="shared" si="16"/>
        <v>8.6589999999999918</v>
      </c>
      <c r="AT18" s="19">
        <f t="shared" si="16"/>
        <v>38.870000000000005</v>
      </c>
      <c r="AU18" s="19">
        <f t="shared" si="16"/>
        <v>43.052000000000021</v>
      </c>
      <c r="AV18" s="19">
        <f t="shared" si="16"/>
        <v>46.680000000000007</v>
      </c>
      <c r="AW18" s="19">
        <f t="shared" si="16"/>
        <v>53.165999999999997</v>
      </c>
      <c r="AX18" s="19">
        <f t="shared" si="16"/>
        <v>53.023000000000025</v>
      </c>
      <c r="AY18" s="19">
        <f t="shared" si="16"/>
        <v>53.617999999999995</v>
      </c>
      <c r="AZ18" s="19">
        <f t="shared" si="16"/>
        <v>60.937999999999988</v>
      </c>
      <c r="BA18" s="19">
        <f t="shared" si="16"/>
        <v>62.637999999999977</v>
      </c>
      <c r="BB18" s="19">
        <f t="shared" si="16"/>
        <v>71.34699999999998</v>
      </c>
      <c r="BC18" s="19">
        <f t="shared" si="16"/>
        <v>69.817999999999984</v>
      </c>
      <c r="BD18" s="19">
        <f t="shared" si="16"/>
        <v>77.801999999999964</v>
      </c>
      <c r="BE18" s="19">
        <f t="shared" si="16"/>
        <v>84.276999999999987</v>
      </c>
      <c r="BF18" s="19">
        <f t="shared" si="16"/>
        <v>90.90500000000003</v>
      </c>
      <c r="BG18" s="19">
        <f t="shared" si="16"/>
        <v>94.250999999999976</v>
      </c>
      <c r="BH18" s="19">
        <f t="shared" si="16"/>
        <v>95.201999999999998</v>
      </c>
      <c r="BI18" s="19">
        <f t="shared" si="16"/>
        <v>97.127999999999986</v>
      </c>
      <c r="BJ18" s="19">
        <f t="shared" si="16"/>
        <v>100.96499999999997</v>
      </c>
      <c r="BK18" s="19">
        <f t="shared" si="16"/>
        <v>98.827999999999975</v>
      </c>
      <c r="BL18" s="19">
        <f t="shared" si="16"/>
        <v>86.528999999999996</v>
      </c>
      <c r="BM18" s="19">
        <f t="shared" si="16"/>
        <v>87.425999999999988</v>
      </c>
      <c r="BN18" s="19">
        <f t="shared" si="16"/>
        <v>86.115999999999985</v>
      </c>
      <c r="BO18" s="19">
        <f t="shared" si="16"/>
        <v>85.593000000000018</v>
      </c>
      <c r="BP18" s="19">
        <f t="shared" si="16"/>
        <v>88.964000000000055</v>
      </c>
      <c r="BQ18" s="19">
        <f t="shared" si="16"/>
        <v>87.928999999999974</v>
      </c>
      <c r="BR18" s="19">
        <f t="shared" si="16"/>
        <v>89.913000000000011</v>
      </c>
      <c r="BS18" s="19">
        <f t="shared" ref="BS18:ED20" si="17">BS$6-BS7</f>
        <v>95.43</v>
      </c>
      <c r="BT18" s="19">
        <f t="shared" si="17"/>
        <v>93.501000000000033</v>
      </c>
      <c r="BU18" s="19">
        <f t="shared" si="17"/>
        <v>90.30800000000005</v>
      </c>
      <c r="BV18" s="19">
        <f t="shared" si="17"/>
        <v>90.087999999999965</v>
      </c>
      <c r="BW18" s="19">
        <f t="shared" si="17"/>
        <v>100.21799999999996</v>
      </c>
      <c r="BX18" s="19">
        <f t="shared" si="17"/>
        <v>90.088000000000022</v>
      </c>
      <c r="BY18" s="19">
        <f t="shared" si="17"/>
        <v>79.008999999999958</v>
      </c>
      <c r="BZ18" s="19">
        <f t="shared" si="17"/>
        <v>73.268999999999949</v>
      </c>
      <c r="CA18" s="19">
        <f t="shared" si="17"/>
        <v>63.870000000000061</v>
      </c>
      <c r="CB18" s="19">
        <f t="shared" si="17"/>
        <v>53.711000000000013</v>
      </c>
      <c r="CC18" s="19">
        <f t="shared" si="17"/>
        <v>38.784999999999968</v>
      </c>
      <c r="CD18" s="19">
        <f t="shared" si="17"/>
        <v>32.613</v>
      </c>
      <c r="CE18" s="19">
        <f t="shared" si="17"/>
        <v>32.218999999999994</v>
      </c>
      <c r="CF18" s="19">
        <f t="shared" si="17"/>
        <v>28.024000000000001</v>
      </c>
      <c r="CG18" s="19">
        <f t="shared" si="17"/>
        <v>23.102999999999952</v>
      </c>
      <c r="CH18" s="19">
        <f t="shared" si="17"/>
        <v>24.42900000000003</v>
      </c>
      <c r="CI18" s="19">
        <f t="shared" si="17"/>
        <v>25.525000000000006</v>
      </c>
      <c r="CJ18" s="19">
        <f t="shared" si="17"/>
        <v>24.125</v>
      </c>
      <c r="CK18" s="19">
        <f t="shared" si="17"/>
        <v>24.942000000000007</v>
      </c>
      <c r="CL18" s="19">
        <f t="shared" si="17"/>
        <v>25.575000000000017</v>
      </c>
      <c r="CM18" s="19">
        <f t="shared" si="17"/>
        <v>24.570999999999998</v>
      </c>
      <c r="CN18" s="19">
        <f t="shared" si="17"/>
        <v>25.222000000000008</v>
      </c>
      <c r="CO18" s="19">
        <f t="shared" si="17"/>
        <v>23.670999999999992</v>
      </c>
      <c r="CP18" s="19">
        <f t="shared" si="17"/>
        <v>21.648000000000025</v>
      </c>
      <c r="CQ18" s="19">
        <f t="shared" si="17"/>
        <v>17.603999999999985</v>
      </c>
      <c r="CR18" s="19">
        <f t="shared" si="17"/>
        <v>15.088999999999999</v>
      </c>
      <c r="CS18" s="19">
        <f t="shared" si="17"/>
        <v>17.567999999999984</v>
      </c>
      <c r="CT18" s="19">
        <f t="shared" si="17"/>
        <v>15.859000000000009</v>
      </c>
      <c r="CU18" s="19">
        <f t="shared" si="17"/>
        <v>15.419999999999987</v>
      </c>
      <c r="CV18" s="19">
        <f t="shared" si="17"/>
        <v>15.840000000000003</v>
      </c>
      <c r="CW18" s="19">
        <f t="shared" si="17"/>
        <v>15.865000000000009</v>
      </c>
      <c r="CX18" s="19">
        <f t="shared" si="17"/>
        <v>15.317000000000007</v>
      </c>
      <c r="CY18" s="19">
        <f t="shared" si="17"/>
        <v>15.990000000000009</v>
      </c>
      <c r="CZ18" s="19">
        <f t="shared" si="17"/>
        <v>15.013000000000005</v>
      </c>
      <c r="DA18" s="19">
        <f t="shared" si="17"/>
        <v>15.858000000000004</v>
      </c>
      <c r="DB18" s="19">
        <f t="shared" si="17"/>
        <v>15.810000000000002</v>
      </c>
      <c r="DC18" s="19">
        <f t="shared" si="17"/>
        <v>16.015000000000015</v>
      </c>
      <c r="DD18" s="19">
        <f t="shared" si="17"/>
        <v>15.036000000000001</v>
      </c>
      <c r="DE18" s="19">
        <f t="shared" si="17"/>
        <v>12.451999999999998</v>
      </c>
      <c r="DF18" s="19">
        <f t="shared" si="17"/>
        <v>13.114999999999981</v>
      </c>
      <c r="DG18" s="19">
        <f t="shared" si="17"/>
        <v>11.733000000000004</v>
      </c>
      <c r="DH18" s="19">
        <f t="shared" si="17"/>
        <v>10.490000000000009</v>
      </c>
      <c r="DI18" s="19">
        <f t="shared" si="17"/>
        <v>8.5209999999999866</v>
      </c>
      <c r="DJ18" s="19">
        <f t="shared" si="17"/>
        <v>9.1709999999999923</v>
      </c>
      <c r="DK18" s="19">
        <f t="shared" si="17"/>
        <v>9.8739999999999952</v>
      </c>
      <c r="DL18" s="19">
        <f t="shared" si="17"/>
        <v>11.566999999999979</v>
      </c>
      <c r="DM18" s="19">
        <f t="shared" si="17"/>
        <v>11.146999999999991</v>
      </c>
      <c r="DN18" s="19">
        <f t="shared" si="17"/>
        <v>12.742999999999995</v>
      </c>
      <c r="DO18" s="19">
        <f t="shared" si="17"/>
        <v>13.203000000000003</v>
      </c>
      <c r="DP18" s="19">
        <f t="shared" si="17"/>
        <v>13.544999999999987</v>
      </c>
      <c r="DQ18" s="19">
        <f t="shared" si="17"/>
        <v>13.978999999999985</v>
      </c>
      <c r="DR18" s="19">
        <f t="shared" si="17"/>
        <v>17.819999999999993</v>
      </c>
      <c r="DS18" s="19">
        <f t="shared" si="17"/>
        <v>20.195999999999998</v>
      </c>
      <c r="DT18" s="19">
        <f t="shared" si="17"/>
        <v>21.657999999999987</v>
      </c>
      <c r="DU18" s="19">
        <f t="shared" si="17"/>
        <v>22.628999999999991</v>
      </c>
      <c r="DV18" s="19">
        <f t="shared" si="17"/>
        <v>22.879000000000019</v>
      </c>
      <c r="DW18" s="19">
        <f t="shared" si="17"/>
        <v>22.74199999999999</v>
      </c>
      <c r="DX18" s="19">
        <f t="shared" si="17"/>
        <v>22.070999999999998</v>
      </c>
      <c r="DY18" s="19">
        <f t="shared" si="17"/>
        <v>20.615999999999985</v>
      </c>
      <c r="DZ18" s="19">
        <f t="shared" si="17"/>
        <v>22.573999999999984</v>
      </c>
      <c r="EA18" s="19">
        <f t="shared" si="17"/>
        <v>23.129999999999995</v>
      </c>
      <c r="EB18" s="19">
        <f t="shared" si="17"/>
        <v>22.046999999999997</v>
      </c>
      <c r="EC18" s="19">
        <f t="shared" si="17"/>
        <v>21.799999999999983</v>
      </c>
      <c r="ED18" s="19">
        <f t="shared" si="17"/>
        <v>22.331999999999994</v>
      </c>
      <c r="EE18" s="19">
        <f t="shared" ref="EE18:GP20" si="18">EE$6-EE7</f>
        <v>20.146999999999991</v>
      </c>
      <c r="EF18" s="19">
        <f t="shared" si="18"/>
        <v>23.501000000000005</v>
      </c>
      <c r="EG18" s="19">
        <f t="shared" si="18"/>
        <v>22.489000000000004</v>
      </c>
      <c r="EH18" s="19">
        <f t="shared" si="18"/>
        <v>22.65100000000001</v>
      </c>
      <c r="EI18" s="19">
        <f t="shared" si="18"/>
        <v>20.598000000000013</v>
      </c>
      <c r="EJ18" s="19">
        <f t="shared" si="18"/>
        <v>21.206000000000017</v>
      </c>
      <c r="EK18" s="19">
        <f t="shared" si="18"/>
        <v>21.174000000000007</v>
      </c>
      <c r="EL18" s="19">
        <f t="shared" si="18"/>
        <v>20.725999999999999</v>
      </c>
      <c r="EM18" s="19">
        <f t="shared" si="18"/>
        <v>20.307999999999993</v>
      </c>
      <c r="EN18" s="19">
        <f t="shared" si="18"/>
        <v>22.043000000000006</v>
      </c>
      <c r="EO18" s="19">
        <f t="shared" si="18"/>
        <v>21.358000000000004</v>
      </c>
      <c r="EP18" s="19">
        <f t="shared" si="18"/>
        <v>19.629000000000019</v>
      </c>
      <c r="EQ18" s="19">
        <f t="shared" si="18"/>
        <v>19.522999999999996</v>
      </c>
      <c r="ER18" s="19">
        <f t="shared" si="18"/>
        <v>21.290999999999997</v>
      </c>
      <c r="ES18" s="19">
        <f t="shared" si="18"/>
        <v>20.534999999999997</v>
      </c>
      <c r="ET18" s="19">
        <f t="shared" si="18"/>
        <v>20.027999999999992</v>
      </c>
      <c r="EU18" s="19">
        <f t="shared" si="18"/>
        <v>16.270999999999987</v>
      </c>
      <c r="EV18" s="19">
        <f t="shared" si="18"/>
        <v>16.337999999999994</v>
      </c>
      <c r="EW18" s="19">
        <f t="shared" si="18"/>
        <v>16.322000000000003</v>
      </c>
      <c r="EX18" s="19">
        <f t="shared" si="18"/>
        <v>16.244</v>
      </c>
      <c r="EY18" s="19">
        <f t="shared" si="18"/>
        <v>14.689999999999998</v>
      </c>
      <c r="EZ18" s="19">
        <f t="shared" si="18"/>
        <v>14.430000000000007</v>
      </c>
      <c r="FA18" s="19">
        <f t="shared" si="18"/>
        <v>13.744</v>
      </c>
      <c r="FB18" s="19">
        <f t="shared" si="18"/>
        <v>13.782999999999987</v>
      </c>
      <c r="FC18" s="19">
        <f t="shared" si="18"/>
        <v>11.632000000000005</v>
      </c>
      <c r="FD18" s="19">
        <f t="shared" si="18"/>
        <v>11.186000000000007</v>
      </c>
      <c r="FE18" s="19">
        <f t="shared" si="18"/>
        <v>11.680999999999983</v>
      </c>
      <c r="FF18" s="19">
        <f t="shared" si="18"/>
        <v>12.157999999999987</v>
      </c>
      <c r="FG18" s="19">
        <f t="shared" si="18"/>
        <v>11.131</v>
      </c>
      <c r="FH18" s="19">
        <f t="shared" si="18"/>
        <v>7.7019999999999982</v>
      </c>
      <c r="FI18" s="19">
        <f t="shared" si="18"/>
        <v>7.4270000000000209</v>
      </c>
      <c r="FJ18" s="19">
        <f t="shared" si="18"/>
        <v>8.1709999999999923</v>
      </c>
      <c r="FK18" s="19">
        <f t="shared" si="18"/>
        <v>6.4950000000000045</v>
      </c>
      <c r="FL18" s="19">
        <f t="shared" si="18"/>
        <v>5.9209999999999923</v>
      </c>
      <c r="FM18" s="19">
        <f t="shared" si="18"/>
        <v>4.8009999999999877</v>
      </c>
      <c r="FN18" s="19">
        <f t="shared" si="18"/>
        <v>8.186000000000007</v>
      </c>
      <c r="FO18" s="19">
        <f t="shared" si="18"/>
        <v>11.120999999999981</v>
      </c>
      <c r="FP18" s="19">
        <f t="shared" si="18"/>
        <v>10.458999999999975</v>
      </c>
      <c r="FQ18" s="19">
        <f t="shared" si="18"/>
        <v>8.2800000000000011</v>
      </c>
      <c r="FR18" s="19">
        <f t="shared" si="18"/>
        <v>5.9679999999999893</v>
      </c>
      <c r="FS18" s="19">
        <f t="shared" si="18"/>
        <v>4.5609999999999786</v>
      </c>
      <c r="FT18" s="19">
        <f t="shared" si="18"/>
        <v>6.6729999999999734</v>
      </c>
      <c r="FU18" s="19">
        <f t="shared" si="18"/>
        <v>6.7849999999999966</v>
      </c>
      <c r="FV18" s="19">
        <f t="shared" si="18"/>
        <v>7.4120000000000061</v>
      </c>
      <c r="FW18" s="19">
        <f t="shared" si="18"/>
        <v>6.4470000000000027</v>
      </c>
      <c r="FX18" s="19">
        <f t="shared" si="18"/>
        <v>8.2330000000000041</v>
      </c>
      <c r="FY18" s="19">
        <f t="shared" si="18"/>
        <v>6.8130000000000166</v>
      </c>
      <c r="FZ18" s="19">
        <f t="shared" si="18"/>
        <v>6.7059999999999889</v>
      </c>
      <c r="GA18" s="19">
        <f t="shared" si="18"/>
        <v>5.146000000000015</v>
      </c>
      <c r="GB18" s="19">
        <f t="shared" si="18"/>
        <v>6.2210000000000036</v>
      </c>
      <c r="GC18" s="19">
        <f t="shared" si="18"/>
        <v>5.4430000000000121</v>
      </c>
      <c r="GD18" s="19">
        <f t="shared" si="18"/>
        <v>4.375</v>
      </c>
      <c r="GE18" s="19">
        <f t="shared" si="18"/>
        <v>4.4879999999999995</v>
      </c>
      <c r="GF18" s="19">
        <f t="shared" si="18"/>
        <v>3.2719999999999914</v>
      </c>
      <c r="GG18" s="19">
        <f t="shared" si="18"/>
        <v>3.2229999999999848</v>
      </c>
      <c r="GH18" s="19">
        <f t="shared" si="18"/>
        <v>4.5269999999999868</v>
      </c>
      <c r="GI18" s="19">
        <f t="shared" si="18"/>
        <v>3.7549999999999955</v>
      </c>
      <c r="GJ18" s="19">
        <f t="shared" si="18"/>
        <v>5.8359999999999843</v>
      </c>
      <c r="GK18" s="19">
        <f t="shared" si="18"/>
        <v>5.9660000000000082</v>
      </c>
      <c r="GL18" s="19">
        <f t="shared" si="18"/>
        <v>6.9470000000000027</v>
      </c>
      <c r="GM18" s="19">
        <f t="shared" si="18"/>
        <v>6.7169999999999845</v>
      </c>
      <c r="GN18" s="19">
        <f t="shared" si="18"/>
        <v>8.1090000000000089</v>
      </c>
      <c r="GO18" s="19">
        <f t="shared" si="18"/>
        <v>7.5759999999999934</v>
      </c>
      <c r="GP18" s="19">
        <f t="shared" si="18"/>
        <v>6.8990000000000009</v>
      </c>
      <c r="GQ18" s="19">
        <f t="shared" ref="GQ18:JB20" si="19">GQ$6-GQ7</f>
        <v>6.7510000000000048</v>
      </c>
      <c r="GR18" s="19">
        <f t="shared" si="19"/>
        <v>6.3900000000000148</v>
      </c>
      <c r="GS18" s="19">
        <f t="shared" si="19"/>
        <v>6.8200000000000216</v>
      </c>
      <c r="GT18" s="19">
        <f t="shared" si="19"/>
        <v>5.1120000000000232</v>
      </c>
      <c r="GU18" s="19">
        <f t="shared" si="19"/>
        <v>4.625</v>
      </c>
      <c r="GV18" s="19">
        <f t="shared" si="19"/>
        <v>4.2820000000000107</v>
      </c>
      <c r="GW18" s="19">
        <f t="shared" si="19"/>
        <v>1.5560000000000116</v>
      </c>
      <c r="GX18" s="19">
        <f t="shared" si="19"/>
        <v>3.3520000000000039</v>
      </c>
      <c r="GY18" s="19">
        <f t="shared" si="19"/>
        <v>4.1409999999999911</v>
      </c>
      <c r="GZ18" s="19">
        <f t="shared" si="19"/>
        <v>3.9829999999999757</v>
      </c>
      <c r="HA18" s="19">
        <f t="shared" si="19"/>
        <v>3.2889999999999873</v>
      </c>
      <c r="HB18" s="19">
        <f t="shared" si="19"/>
        <v>4.9650000000000034</v>
      </c>
      <c r="HC18" s="19">
        <f t="shared" si="19"/>
        <v>5.092000000000013</v>
      </c>
      <c r="HD18" s="19">
        <f t="shared" si="19"/>
        <v>4.1919999999999789</v>
      </c>
      <c r="HE18" s="19">
        <f t="shared" si="19"/>
        <v>4.2399999999999807</v>
      </c>
      <c r="HF18" s="19">
        <f t="shared" si="19"/>
        <v>5.0949999999999989</v>
      </c>
      <c r="HG18" s="19">
        <f t="shared" si="19"/>
        <v>5.0989999999999895</v>
      </c>
      <c r="HH18" s="19">
        <f t="shared" si="19"/>
        <v>4.8129999999999882</v>
      </c>
      <c r="HI18" s="19">
        <f t="shared" si="19"/>
        <v>5.853999999999985</v>
      </c>
      <c r="HJ18" s="19">
        <f t="shared" si="19"/>
        <v>3.9610000000000127</v>
      </c>
      <c r="HK18" s="19">
        <f t="shared" si="19"/>
        <v>4.22199999999998</v>
      </c>
      <c r="HL18" s="19">
        <f t="shared" si="19"/>
        <v>4.164999999999992</v>
      </c>
      <c r="HM18" s="19">
        <f t="shared" si="19"/>
        <v>6.2769999999999868</v>
      </c>
      <c r="HN18" s="19">
        <f t="shared" si="19"/>
        <v>5.8119999999999834</v>
      </c>
      <c r="HO18" s="19">
        <f t="shared" si="19"/>
        <v>8.7889999999999873</v>
      </c>
      <c r="HP18" s="19">
        <f t="shared" si="19"/>
        <v>6.9499999999999886</v>
      </c>
      <c r="HQ18" s="19">
        <f t="shared" si="19"/>
        <v>8.1739999999999782</v>
      </c>
      <c r="HR18" s="19">
        <f t="shared" si="19"/>
        <v>6.8369999999999891</v>
      </c>
      <c r="HS18" s="19">
        <f t="shared" si="19"/>
        <v>7.789999999999992</v>
      </c>
      <c r="HT18" s="19">
        <f t="shared" si="19"/>
        <v>8.0740000000000123</v>
      </c>
      <c r="HU18" s="19">
        <f t="shared" si="19"/>
        <v>5.2990000000000066</v>
      </c>
      <c r="HV18" s="19">
        <f t="shared" si="19"/>
        <v>2.4710000000000036</v>
      </c>
      <c r="HW18" s="19">
        <f t="shared" si="19"/>
        <v>5.3770000000000095</v>
      </c>
      <c r="HX18" s="19">
        <f t="shared" si="19"/>
        <v>6.6739999999999782</v>
      </c>
      <c r="HY18" s="19">
        <f t="shared" si="19"/>
        <v>9.0420000000000016</v>
      </c>
      <c r="HZ18" s="19">
        <f t="shared" si="19"/>
        <v>12.055999999999983</v>
      </c>
      <c r="IA18" s="19">
        <f t="shared" si="19"/>
        <v>14.865999999999985</v>
      </c>
      <c r="IB18" s="19">
        <f t="shared" si="19"/>
        <v>17.08499999999998</v>
      </c>
      <c r="IC18" s="19">
        <f t="shared" si="19"/>
        <v>18.740000000000009</v>
      </c>
      <c r="ID18" s="19">
        <f t="shared" si="19"/>
        <v>17.474000000000018</v>
      </c>
      <c r="IE18" s="19">
        <f t="shared" si="19"/>
        <v>22.268999999999977</v>
      </c>
      <c r="IF18" s="19">
        <f t="shared" si="19"/>
        <v>22.304000000000002</v>
      </c>
      <c r="IG18" s="19">
        <f t="shared" si="19"/>
        <v>21.088999999999999</v>
      </c>
      <c r="IH18" s="19">
        <f t="shared" si="19"/>
        <v>20.199999999999989</v>
      </c>
      <c r="II18" s="19">
        <f t="shared" si="19"/>
        <v>22.347999999999985</v>
      </c>
      <c r="IJ18" s="19">
        <f t="shared" si="19"/>
        <v>25.052000000000021</v>
      </c>
      <c r="IK18" s="19">
        <f t="shared" si="19"/>
        <v>25.140999999999991</v>
      </c>
      <c r="IL18" s="19">
        <f t="shared" si="19"/>
        <v>17.617999999999995</v>
      </c>
      <c r="IM18" s="19">
        <f t="shared" si="19"/>
        <v>13.636000000000024</v>
      </c>
      <c r="IN18" s="19">
        <f t="shared" si="19"/>
        <v>9.5570000000000164</v>
      </c>
      <c r="IO18" s="19">
        <f t="shared" si="19"/>
        <v>11.941000000000003</v>
      </c>
      <c r="IP18" s="19">
        <f t="shared" si="19"/>
        <v>10.325999999999993</v>
      </c>
      <c r="IQ18" s="19">
        <f t="shared" si="19"/>
        <v>10.456999999999994</v>
      </c>
      <c r="IR18" s="19">
        <f t="shared" si="19"/>
        <v>7.6459999999999866</v>
      </c>
      <c r="IS18" s="19">
        <f t="shared" si="19"/>
        <v>7.2690000000000055</v>
      </c>
      <c r="IT18" s="19">
        <f t="shared" si="19"/>
        <v>6.7330000000000041</v>
      </c>
      <c r="IU18" s="19">
        <f t="shared" si="19"/>
        <v>7.0690000000000168</v>
      </c>
      <c r="IV18" s="19">
        <f t="shared" si="19"/>
        <v>3.5620000000000118</v>
      </c>
      <c r="IW18" s="19">
        <f t="shared" si="19"/>
        <v>1.9329999999999927</v>
      </c>
      <c r="IX18" s="19">
        <f t="shared" si="19"/>
        <v>2.9089999999999918</v>
      </c>
      <c r="IY18" s="19">
        <f t="shared" si="19"/>
        <v>3.3329999999999984</v>
      </c>
      <c r="IZ18" s="19">
        <f t="shared" si="19"/>
        <v>4.2459999999999809</v>
      </c>
      <c r="JA18" s="19">
        <f t="shared" si="19"/>
        <v>5.070999999999998</v>
      </c>
      <c r="JB18" s="19">
        <f t="shared" si="19"/>
        <v>4.853999999999985</v>
      </c>
      <c r="JC18" s="19">
        <f t="shared" ref="JC18:LN20" si="20">JC$6-JC7</f>
        <v>4.0079999999999814</v>
      </c>
      <c r="JD18" s="19">
        <f t="shared" si="20"/>
        <v>4.7279999999999802</v>
      </c>
      <c r="JE18" s="19">
        <f t="shared" si="20"/>
        <v>6.1219999999999857</v>
      </c>
      <c r="JF18" s="19">
        <f t="shared" si="20"/>
        <v>5.38900000000001</v>
      </c>
      <c r="JG18" s="19">
        <f t="shared" si="20"/>
        <v>6.1769999999999925</v>
      </c>
      <c r="JH18" s="19">
        <f t="shared" si="20"/>
        <v>2.6159999999999854</v>
      </c>
      <c r="JI18" s="19">
        <f t="shared" si="20"/>
        <v>2.4779999999999802</v>
      </c>
      <c r="JJ18" s="19">
        <f t="shared" si="20"/>
        <v>2.6519999999999868</v>
      </c>
      <c r="JK18" s="19">
        <f t="shared" si="20"/>
        <v>3.34699999999998</v>
      </c>
      <c r="JL18" s="19">
        <f t="shared" si="20"/>
        <v>14.444999999999993</v>
      </c>
      <c r="JM18" s="19">
        <f t="shared" si="20"/>
        <v>6.1429999999999723</v>
      </c>
      <c r="JN18" s="19">
        <f t="shared" si="20"/>
        <v>15.967999999999989</v>
      </c>
      <c r="JO18" s="19">
        <f t="shared" si="20"/>
        <v>18.403999999999996</v>
      </c>
      <c r="JP18" s="19">
        <f t="shared" si="20"/>
        <v>19.531000000000006</v>
      </c>
      <c r="JQ18" s="19">
        <f t="shared" si="20"/>
        <v>19.727000000000004</v>
      </c>
      <c r="JR18" s="19">
        <f t="shared" si="20"/>
        <v>20.935999999999979</v>
      </c>
      <c r="JS18" s="19">
        <f t="shared" si="20"/>
        <v>20.870000000000005</v>
      </c>
      <c r="JT18" s="19">
        <f t="shared" si="20"/>
        <v>19.704000000000008</v>
      </c>
      <c r="JU18" s="19">
        <f t="shared" si="20"/>
        <v>18.715000000000032</v>
      </c>
      <c r="JV18" s="19">
        <f t="shared" si="20"/>
        <v>13.422000000000025</v>
      </c>
      <c r="JW18" s="19">
        <f t="shared" si="20"/>
        <v>9.6549999999999727</v>
      </c>
      <c r="JX18" s="19">
        <f t="shared" si="20"/>
        <v>9.4839999999999804</v>
      </c>
      <c r="JY18" s="19">
        <f t="shared" si="20"/>
        <v>7.0790000000000077</v>
      </c>
      <c r="JZ18" s="19">
        <f t="shared" si="20"/>
        <v>6.1979999999999791</v>
      </c>
      <c r="KA18" s="19">
        <f t="shared" si="20"/>
        <v>5.8829999999999814</v>
      </c>
      <c r="KB18" s="19">
        <f t="shared" si="20"/>
        <v>7.882000000000005</v>
      </c>
      <c r="KC18" s="19">
        <f t="shared" si="20"/>
        <v>4.7319999999999709</v>
      </c>
      <c r="KD18" s="19">
        <f t="shared" si="20"/>
        <v>5.7069999999999936</v>
      </c>
      <c r="KE18" s="19">
        <f t="shared" si="20"/>
        <v>-2.5649999999999977</v>
      </c>
      <c r="KF18" s="19">
        <f t="shared" si="20"/>
        <v>-3.8569999999999709</v>
      </c>
      <c r="KG18" s="19">
        <f t="shared" si="20"/>
        <v>-5.1020000000000323</v>
      </c>
      <c r="KH18" s="19">
        <f t="shared" si="20"/>
        <v>-5.1129999999999995</v>
      </c>
      <c r="KI18" s="19">
        <f t="shared" si="20"/>
        <v>-6.7669999999999959</v>
      </c>
      <c r="KJ18" s="19">
        <f t="shared" si="20"/>
        <v>-13.757000000000005</v>
      </c>
      <c r="KK18" s="19">
        <f t="shared" si="20"/>
        <v>-13.614000000000033</v>
      </c>
      <c r="KL18" s="19">
        <f t="shared" si="20"/>
        <v>-14.336000000000013</v>
      </c>
      <c r="KM18" s="19">
        <f t="shared" si="20"/>
        <v>-13.93100000000004</v>
      </c>
      <c r="KN18" s="19">
        <f t="shared" si="20"/>
        <v>-15.680000000000007</v>
      </c>
      <c r="KO18" s="19">
        <f t="shared" si="20"/>
        <v>-2.9799999999999898</v>
      </c>
      <c r="KP18" s="19">
        <f t="shared" si="20"/>
        <v>-1.4369999999999834</v>
      </c>
      <c r="KQ18" s="19">
        <f t="shared" si="20"/>
        <v>-1.7879999999999825</v>
      </c>
      <c r="KR18" s="19">
        <f t="shared" si="20"/>
        <v>-0.73600000000001842</v>
      </c>
      <c r="KS18" s="19">
        <f t="shared" si="20"/>
        <v>0.93899999999999295</v>
      </c>
      <c r="KT18" s="19">
        <f t="shared" si="20"/>
        <v>2.7079999999999984</v>
      </c>
      <c r="KU18" s="19">
        <f t="shared" si="20"/>
        <v>3.6329999999999814</v>
      </c>
      <c r="KV18" s="19">
        <f t="shared" si="20"/>
        <v>3.6160000000000139</v>
      </c>
      <c r="KW18" s="19">
        <f t="shared" si="20"/>
        <v>3.0430000000000064</v>
      </c>
      <c r="KX18" s="19">
        <f t="shared" si="20"/>
        <v>4.6440000000000055</v>
      </c>
      <c r="KY18" s="19">
        <f t="shared" si="20"/>
        <v>5.5679999999999836</v>
      </c>
      <c r="KZ18" s="19">
        <f t="shared" si="20"/>
        <v>2.3770000000000095</v>
      </c>
      <c r="LA18" s="19">
        <f t="shared" si="20"/>
        <v>-9.813999999999993</v>
      </c>
      <c r="LB18" s="19">
        <f t="shared" si="20"/>
        <v>-5.7549999999999955</v>
      </c>
      <c r="LC18" s="19">
        <f t="shared" si="20"/>
        <v>-4.7459999999999809</v>
      </c>
      <c r="LD18" s="19">
        <f t="shared" si="20"/>
        <v>-7.9990000000000236</v>
      </c>
      <c r="LE18" s="19">
        <f t="shared" si="20"/>
        <v>-10.070999999999998</v>
      </c>
      <c r="LF18" s="19">
        <f t="shared" si="20"/>
        <v>-7.9120000000000061</v>
      </c>
      <c r="LG18" s="19">
        <f t="shared" si="20"/>
        <v>-9.820999999999998</v>
      </c>
      <c r="LH18" s="19">
        <f t="shared" si="20"/>
        <v>-10.341000000000008</v>
      </c>
      <c r="LI18" s="19">
        <f t="shared" si="20"/>
        <v>-8.2529999999999859</v>
      </c>
      <c r="LJ18" s="19">
        <f t="shared" si="20"/>
        <v>-6.4420000000000073</v>
      </c>
      <c r="LK18" s="19">
        <f t="shared" si="20"/>
        <v>-7.6819999999999879</v>
      </c>
      <c r="LL18" s="19">
        <f t="shared" si="20"/>
        <v>-6.1189999999999998</v>
      </c>
      <c r="LM18" s="19">
        <f t="shared" si="20"/>
        <v>-7.5360000000000014</v>
      </c>
      <c r="LN18" s="19">
        <f t="shared" si="20"/>
        <v>-5.2010000000000218</v>
      </c>
      <c r="LO18" s="19">
        <f t="shared" ref="LO18:NZ20" si="21">LO$6-LO7</f>
        <v>-4.55600000000004</v>
      </c>
      <c r="LP18" s="19">
        <f t="shared" si="21"/>
        <v>-4.3520000000000323</v>
      </c>
      <c r="LQ18" s="19">
        <f t="shared" si="21"/>
        <v>-6.3739999999999668</v>
      </c>
      <c r="LR18" s="19">
        <f t="shared" si="21"/>
        <v>-3.5319999999999823</v>
      </c>
      <c r="LS18" s="19">
        <f t="shared" si="21"/>
        <v>-2.2880000000000109</v>
      </c>
      <c r="LT18" s="19">
        <f t="shared" si="21"/>
        <v>-2.9750000000000227</v>
      </c>
      <c r="LU18" s="19">
        <f t="shared" si="21"/>
        <v>-0.65300000000002001</v>
      </c>
      <c r="LV18" s="19">
        <f t="shared" si="21"/>
        <v>-1.7420000000000186</v>
      </c>
      <c r="LW18" s="19">
        <f t="shared" si="21"/>
        <v>0.39600000000001501</v>
      </c>
      <c r="LX18" s="19">
        <f t="shared" si="21"/>
        <v>-1.2230000000000132</v>
      </c>
      <c r="LY18" s="19">
        <f t="shared" si="21"/>
        <v>-1.0600000000000023</v>
      </c>
      <c r="LZ18" s="19">
        <f t="shared" si="21"/>
        <v>-0.10599999999999454</v>
      </c>
      <c r="MA18" s="19">
        <f t="shared" si="21"/>
        <v>-4.0489999999999782</v>
      </c>
      <c r="MB18" s="19">
        <f t="shared" si="21"/>
        <v>-3.55600000000004</v>
      </c>
      <c r="MC18" s="19">
        <f t="shared" si="21"/>
        <v>-6.1359999999999673</v>
      </c>
      <c r="MD18" s="19">
        <f t="shared" si="21"/>
        <v>-5.1639999999999873</v>
      </c>
      <c r="ME18" s="19">
        <f t="shared" si="21"/>
        <v>-0.32599999999996498</v>
      </c>
      <c r="MF18" s="19">
        <f t="shared" si="21"/>
        <v>0.12300000000004729</v>
      </c>
      <c r="MG18" s="19">
        <f t="shared" si="21"/>
        <v>-0.10800000000000409</v>
      </c>
      <c r="MH18" s="19">
        <f t="shared" si="21"/>
        <v>3.4710000000000036</v>
      </c>
      <c r="MI18" s="19">
        <f t="shared" si="21"/>
        <v>1.8460000000000036</v>
      </c>
      <c r="MJ18" s="19">
        <f t="shared" si="21"/>
        <v>3.4720000000000368</v>
      </c>
      <c r="MK18" s="19">
        <f t="shared" si="21"/>
        <v>-2.1989999999999554</v>
      </c>
      <c r="ML18" s="19">
        <f t="shared" si="21"/>
        <v>-2.2789999999999964</v>
      </c>
      <c r="MM18" s="19">
        <f t="shared" si="21"/>
        <v>-1.40300000000002</v>
      </c>
      <c r="MN18" s="19">
        <f t="shared" si="21"/>
        <v>-1.3349999999999795</v>
      </c>
      <c r="MO18" s="19">
        <f t="shared" si="21"/>
        <v>0.37400000000002365</v>
      </c>
      <c r="MP18" s="19">
        <f t="shared" si="21"/>
        <v>0.15899999999999181</v>
      </c>
      <c r="MQ18" s="19">
        <f t="shared" si="21"/>
        <v>0.55899999999996908</v>
      </c>
      <c r="MR18" s="19">
        <f t="shared" si="21"/>
        <v>0.29199999999997317</v>
      </c>
      <c r="MS18" s="19">
        <f t="shared" si="21"/>
        <v>1.2280000000000086</v>
      </c>
      <c r="MT18" s="19">
        <f t="shared" si="21"/>
        <v>2.2720000000000482</v>
      </c>
      <c r="MU18" s="19">
        <f t="shared" si="21"/>
        <v>-0.79599999999999227</v>
      </c>
      <c r="MV18" s="19">
        <f t="shared" si="21"/>
        <v>-6.0989999999999895</v>
      </c>
      <c r="MW18" s="19">
        <f t="shared" si="21"/>
        <v>-5.9279999999999973</v>
      </c>
      <c r="MX18" s="19">
        <f t="shared" si="21"/>
        <v>-11.103000000000009</v>
      </c>
      <c r="MY18" s="19">
        <f t="shared" si="21"/>
        <v>-9.5209999999999582</v>
      </c>
      <c r="MZ18" s="19">
        <f t="shared" si="21"/>
        <v>-10.22399999999999</v>
      </c>
      <c r="NA18" s="19">
        <f t="shared" si="21"/>
        <v>-9.1270000000000095</v>
      </c>
      <c r="NB18" s="19">
        <f t="shared" si="21"/>
        <v>-10.461000000000013</v>
      </c>
      <c r="NC18" s="19">
        <f t="shared" si="21"/>
        <v>-8.4850000000000136</v>
      </c>
      <c r="ND18" s="19">
        <f t="shared" si="21"/>
        <v>-15.182999999999993</v>
      </c>
      <c r="NE18" s="19">
        <f t="shared" si="21"/>
        <v>-15.25</v>
      </c>
      <c r="NF18" s="19">
        <f t="shared" si="21"/>
        <v>-14.333999999999946</v>
      </c>
      <c r="NG18" s="19">
        <f t="shared" si="21"/>
        <v>-12.545000000000016</v>
      </c>
      <c r="NH18" s="19">
        <f t="shared" si="21"/>
        <v>-13.149000000000001</v>
      </c>
      <c r="NI18" s="19">
        <f t="shared" si="21"/>
        <v>-12.010999999999967</v>
      </c>
      <c r="NJ18" s="19">
        <f t="shared" si="21"/>
        <v>-8.1349999999999909</v>
      </c>
      <c r="NK18" s="19">
        <f t="shared" si="21"/>
        <v>-3.992999999999995</v>
      </c>
      <c r="NL18" s="19">
        <f t="shared" si="21"/>
        <v>-0.54099999999999682</v>
      </c>
      <c r="NM18" s="19">
        <f t="shared" si="21"/>
        <v>1.6569999999999823</v>
      </c>
      <c r="NN18" s="19">
        <f t="shared" si="21"/>
        <v>0.125</v>
      </c>
      <c r="NO18" s="19">
        <f t="shared" si="21"/>
        <v>-0.11299999999999955</v>
      </c>
      <c r="NP18" s="19">
        <f t="shared" si="21"/>
        <v>2.0099999999999909</v>
      </c>
      <c r="NQ18" s="19">
        <f t="shared" si="21"/>
        <v>7.0869999999999891</v>
      </c>
      <c r="NR18" s="19">
        <f t="shared" si="21"/>
        <v>6.0320000000000391</v>
      </c>
      <c r="NS18" s="19">
        <f t="shared" si="21"/>
        <v>7.1630000000000109</v>
      </c>
      <c r="NT18" s="19">
        <f t="shared" si="21"/>
        <v>-1.6999999999999886</v>
      </c>
      <c r="NU18" s="19">
        <f t="shared" si="21"/>
        <v>-10.377999999999986</v>
      </c>
      <c r="NV18" s="19">
        <f t="shared" si="21"/>
        <v>-15.789999999999964</v>
      </c>
      <c r="NW18" s="19">
        <f t="shared" si="21"/>
        <v>-15.915999999999997</v>
      </c>
      <c r="NX18" s="19">
        <f t="shared" si="21"/>
        <v>-14.454000000000008</v>
      </c>
      <c r="NY18" s="19">
        <f t="shared" si="21"/>
        <v>-12.379999999999995</v>
      </c>
      <c r="NZ18" s="19">
        <f t="shared" si="21"/>
        <v>-13.088999999999999</v>
      </c>
      <c r="OA18" s="19">
        <f t="shared" ref="OA18:QL20" si="22">OA$6-OA7</f>
        <v>-12.950000000000045</v>
      </c>
      <c r="OB18" s="19">
        <f t="shared" si="22"/>
        <v>-11.015999999999963</v>
      </c>
      <c r="OC18" s="19">
        <f t="shared" si="22"/>
        <v>-13.39100000000002</v>
      </c>
      <c r="OD18" s="19">
        <f t="shared" si="22"/>
        <v>-13.725000000000023</v>
      </c>
      <c r="OE18" s="19">
        <f t="shared" si="22"/>
        <v>-15.918999999999983</v>
      </c>
      <c r="OF18" s="19">
        <f t="shared" si="22"/>
        <v>-15.391999999999996</v>
      </c>
      <c r="OG18" s="19">
        <f t="shared" si="22"/>
        <v>-15.805000000000007</v>
      </c>
      <c r="OH18" s="19">
        <f t="shared" si="22"/>
        <v>-14.836999999999989</v>
      </c>
      <c r="OI18" s="19">
        <f t="shared" si="22"/>
        <v>-11.990000000000009</v>
      </c>
      <c r="OJ18" s="19">
        <f t="shared" si="22"/>
        <v>-9.5750000000000455</v>
      </c>
      <c r="OK18" s="19">
        <f t="shared" si="22"/>
        <v>-7.1280000000000427</v>
      </c>
      <c r="OL18" s="19">
        <f t="shared" si="22"/>
        <v>-4.6639999999999873</v>
      </c>
      <c r="OM18" s="19">
        <f t="shared" si="22"/>
        <v>-4.8760000000000332</v>
      </c>
      <c r="ON18" s="19">
        <f t="shared" si="22"/>
        <v>-6.174000000000035</v>
      </c>
      <c r="OO18" s="19">
        <f t="shared" si="22"/>
        <v>-7.6200000000000045</v>
      </c>
      <c r="OP18" s="19">
        <f t="shared" si="22"/>
        <v>-11.107000000000028</v>
      </c>
      <c r="OQ18" s="19">
        <f t="shared" si="22"/>
        <v>-12.867000000000019</v>
      </c>
      <c r="OR18" s="19">
        <f t="shared" si="22"/>
        <v>-15.367000000000019</v>
      </c>
      <c r="OS18" s="19">
        <f t="shared" si="22"/>
        <v>-19.954999999999984</v>
      </c>
      <c r="OT18" s="19">
        <f t="shared" si="22"/>
        <v>-28.165999999999997</v>
      </c>
      <c r="OU18" s="19">
        <f t="shared" si="22"/>
        <v>358.887</v>
      </c>
      <c r="OV18" s="19">
        <f t="shared" si="22"/>
        <v>318.88799999999998</v>
      </c>
      <c r="OW18" s="19">
        <f t="shared" si="22"/>
        <v>325.488</v>
      </c>
      <c r="OX18" s="19">
        <f t="shared" si="22"/>
        <v>325.392</v>
      </c>
      <c r="OY18" s="19">
        <f t="shared" si="22"/>
        <v>325.29700000000003</v>
      </c>
      <c r="OZ18" s="19">
        <f t="shared" si="22"/>
        <v>329.46899999999999</v>
      </c>
      <c r="PA18" s="19">
        <f t="shared" si="22"/>
        <v>310.73200000000003</v>
      </c>
      <c r="PB18" s="19">
        <f t="shared" si="22"/>
        <v>304.928</v>
      </c>
      <c r="PC18" s="19">
        <f t="shared" si="22"/>
        <v>299.40199999999999</v>
      </c>
      <c r="PD18" s="19">
        <f t="shared" si="22"/>
        <v>291.55799999999999</v>
      </c>
      <c r="PE18" s="19">
        <f t="shared" si="22"/>
        <v>288.76</v>
      </c>
      <c r="PF18" s="19">
        <f t="shared" si="22"/>
        <v>288.346</v>
      </c>
      <c r="PG18" s="19">
        <f t="shared" si="22"/>
        <v>285.80700000000002</v>
      </c>
      <c r="PH18" s="19">
        <f t="shared" si="22"/>
        <v>280.995</v>
      </c>
      <c r="PI18" s="19">
        <f t="shared" si="22"/>
        <v>283.38200000000001</v>
      </c>
      <c r="PJ18" s="19">
        <f t="shared" si="22"/>
        <v>285.85700000000003</v>
      </c>
      <c r="PK18" s="19">
        <f t="shared" si="22"/>
        <v>287.74700000000001</v>
      </c>
      <c r="PL18" s="19">
        <f t="shared" si="22"/>
        <v>287.738</v>
      </c>
      <c r="PM18" s="19">
        <f t="shared" si="22"/>
        <v>289.60300000000001</v>
      </c>
      <c r="PN18" s="19">
        <f t="shared" si="22"/>
        <v>295.53500000000003</v>
      </c>
      <c r="PO18" s="19">
        <f t="shared" si="22"/>
        <v>298.024</v>
      </c>
      <c r="PP18" s="19">
        <f t="shared" si="22"/>
        <v>296.12799999999999</v>
      </c>
      <c r="PQ18" s="19">
        <f t="shared" si="22"/>
        <v>296.58600000000001</v>
      </c>
      <c r="PR18" s="19">
        <f t="shared" si="22"/>
        <v>287.37</v>
      </c>
      <c r="PS18" s="19">
        <f t="shared" si="22"/>
        <v>285.44400000000002</v>
      </c>
      <c r="PT18" s="19">
        <f t="shared" si="22"/>
        <v>283.03399999999999</v>
      </c>
      <c r="PU18" s="19">
        <f t="shared" si="22"/>
        <v>277.358</v>
      </c>
      <c r="PV18" s="19">
        <f t="shared" si="22"/>
        <v>276.18099999999998</v>
      </c>
      <c r="PW18" s="19">
        <f t="shared" si="22"/>
        <v>277.78500000000003</v>
      </c>
      <c r="PX18" s="19">
        <f t="shared" si="22"/>
        <v>274.15300000000002</v>
      </c>
      <c r="PY18" s="19">
        <f t="shared" si="22"/>
        <v>272.76900000000001</v>
      </c>
      <c r="PZ18" s="19">
        <f t="shared" si="22"/>
        <v>270.52699999999999</v>
      </c>
      <c r="QA18" s="19">
        <f t="shared" si="22"/>
        <v>270.33800000000002</v>
      </c>
      <c r="QB18" s="19">
        <f t="shared" si="22"/>
        <v>269.23099999999999</v>
      </c>
      <c r="QC18" s="19">
        <f t="shared" si="22"/>
        <v>260.50099999999998</v>
      </c>
      <c r="QD18" s="19">
        <f t="shared" si="22"/>
        <v>260.54899999999998</v>
      </c>
      <c r="QE18" s="19">
        <f t="shared" si="22"/>
        <v>259.38499999999999</v>
      </c>
      <c r="QF18" s="19">
        <f t="shared" si="22"/>
        <v>249.46600000000001</v>
      </c>
      <c r="QG18" s="19">
        <f t="shared" si="22"/>
        <v>249.309</v>
      </c>
      <c r="QH18" s="19">
        <f t="shared" si="22"/>
        <v>251.84200000000001</v>
      </c>
      <c r="QI18" s="19">
        <f t="shared" si="22"/>
        <v>255.91900000000001</v>
      </c>
      <c r="QJ18" s="19">
        <f t="shared" si="22"/>
        <v>255.012</v>
      </c>
      <c r="QK18" s="19">
        <f t="shared" si="22"/>
        <v>257.11099999999999</v>
      </c>
      <c r="QL18" s="19">
        <f t="shared" si="22"/>
        <v>252.71299999999999</v>
      </c>
      <c r="QM18" s="19">
        <f t="shared" ref="QM18:SQ20" si="23">QM$6-QM7</f>
        <v>253.88200000000001</v>
      </c>
      <c r="QN18" s="19">
        <f t="shared" si="23"/>
        <v>255.572</v>
      </c>
      <c r="QO18" s="19">
        <f t="shared" si="23"/>
        <v>258.30599999999998</v>
      </c>
      <c r="QP18" s="19">
        <f t="shared" si="23"/>
        <v>268.71199999999999</v>
      </c>
      <c r="QQ18" s="19">
        <f t="shared" si="23"/>
        <v>270.41199999999998</v>
      </c>
      <c r="QR18" s="19">
        <f t="shared" si="23"/>
        <v>276.28399999999999</v>
      </c>
      <c r="QS18" s="19">
        <f t="shared" si="23"/>
        <v>282.18200000000002</v>
      </c>
      <c r="QT18" s="19">
        <f t="shared" si="23"/>
        <v>287.35500000000002</v>
      </c>
      <c r="QU18" s="19">
        <f t="shared" si="23"/>
        <v>291.33</v>
      </c>
      <c r="QV18" s="19">
        <f t="shared" si="23"/>
        <v>297.39800000000002</v>
      </c>
      <c r="QW18" s="19">
        <f t="shared" si="23"/>
        <v>299.96800000000002</v>
      </c>
      <c r="QX18" s="19">
        <f t="shared" si="23"/>
        <v>299.327</v>
      </c>
      <c r="QY18" s="19">
        <f t="shared" si="23"/>
        <v>301.47699999999998</v>
      </c>
      <c r="QZ18" s="19">
        <f t="shared" si="23"/>
        <v>302.98500000000001</v>
      </c>
      <c r="RA18" s="19">
        <f t="shared" si="23"/>
        <v>305.67399999999998</v>
      </c>
      <c r="RB18" s="19">
        <f t="shared" si="23"/>
        <v>305.83</v>
      </c>
      <c r="RC18" s="19">
        <f t="shared" si="23"/>
        <v>305.98</v>
      </c>
      <c r="RD18" s="19">
        <f t="shared" si="23"/>
        <v>305.97300000000001</v>
      </c>
      <c r="RE18" s="19">
        <f t="shared" si="23"/>
        <v>304.59100000000001</v>
      </c>
      <c r="RF18" s="19">
        <f t="shared" si="23"/>
        <v>302.08600000000001</v>
      </c>
      <c r="RG18" s="19">
        <f t="shared" si="23"/>
        <v>297.75700000000001</v>
      </c>
      <c r="RH18" s="19">
        <f t="shared" si="23"/>
        <v>299.80799999999999</v>
      </c>
      <c r="RI18" s="19">
        <f t="shared" si="23"/>
        <v>300.40800000000002</v>
      </c>
      <c r="RJ18" s="19">
        <f t="shared" si="23"/>
        <v>300.95800000000003</v>
      </c>
      <c r="RK18" s="19">
        <f t="shared" si="23"/>
        <v>301.47199999999998</v>
      </c>
      <c r="RL18" s="19">
        <f t="shared" si="23"/>
        <v>301.41000000000003</v>
      </c>
      <c r="RM18" s="19">
        <f t="shared" si="23"/>
        <v>301.553</v>
      </c>
      <c r="RN18" s="19">
        <f t="shared" si="23"/>
        <v>303.601</v>
      </c>
      <c r="RO18" s="19">
        <f t="shared" si="23"/>
        <v>303.29000000000002</v>
      </c>
      <c r="RP18" s="19">
        <f t="shared" si="23"/>
        <v>302.97699999999998</v>
      </c>
      <c r="RQ18" s="19">
        <f t="shared" si="23"/>
        <v>302.80099999999999</v>
      </c>
      <c r="RR18" s="19">
        <f t="shared" si="23"/>
        <v>296.86799999999999</v>
      </c>
      <c r="RS18" s="19">
        <f t="shared" si="23"/>
        <v>295.20100000000002</v>
      </c>
      <c r="RT18" s="19">
        <f t="shared" si="23"/>
        <v>292.76900000000001</v>
      </c>
      <c r="RU18" s="19">
        <f t="shared" si="23"/>
        <v>286.61399999999998</v>
      </c>
      <c r="RV18" s="19">
        <f t="shared" si="23"/>
        <v>285.23200000000003</v>
      </c>
      <c r="RW18" s="19">
        <f t="shared" si="23"/>
        <v>284.67500000000001</v>
      </c>
      <c r="RX18" s="19">
        <f t="shared" si="23"/>
        <v>287.16800000000001</v>
      </c>
      <c r="RY18" s="19">
        <f t="shared" si="23"/>
        <v>286.52699999999999</v>
      </c>
      <c r="RZ18" s="19">
        <f t="shared" si="23"/>
        <v>283.25299999999999</v>
      </c>
      <c r="SA18" s="19">
        <f t="shared" si="23"/>
        <v>279.47800000000001</v>
      </c>
      <c r="SB18" s="19">
        <f t="shared" si="23"/>
        <v>282.26299999999998</v>
      </c>
      <c r="SC18" s="19">
        <f t="shared" si="23"/>
        <v>284.5</v>
      </c>
      <c r="SD18" s="19">
        <f t="shared" si="23"/>
        <v>285.86</v>
      </c>
      <c r="SE18" s="19">
        <f t="shared" si="23"/>
        <v>285.649</v>
      </c>
      <c r="SF18" s="19">
        <f t="shared" si="23"/>
        <v>290.16500000000002</v>
      </c>
      <c r="SG18" s="19">
        <f t="shared" si="23"/>
        <v>289.72399999999999</v>
      </c>
      <c r="SH18" s="19">
        <f t="shared" si="23"/>
        <v>289.61399999999998</v>
      </c>
      <c r="SI18" s="19">
        <f t="shared" si="23"/>
        <v>290.50700000000001</v>
      </c>
      <c r="SJ18" s="19">
        <f t="shared" si="23"/>
        <v>292.27600000000001</v>
      </c>
      <c r="SK18" s="19">
        <f t="shared" si="23"/>
        <v>292.17399999999998</v>
      </c>
      <c r="SL18" s="19">
        <f t="shared" si="23"/>
        <v>290.04500000000002</v>
      </c>
      <c r="SM18" s="19">
        <f t="shared" si="23"/>
        <v>288.19</v>
      </c>
      <c r="SN18" s="19">
        <f t="shared" si="23"/>
        <v>290.11900000000003</v>
      </c>
      <c r="SO18" s="19">
        <f t="shared" si="23"/>
        <v>290.315</v>
      </c>
      <c r="SP18" s="19">
        <f t="shared" si="23"/>
        <v>289.14</v>
      </c>
      <c r="SQ18" s="19">
        <f t="shared" si="23"/>
        <v>285.69200000000001</v>
      </c>
    </row>
    <row r="19" spans="2:511" x14ac:dyDescent="0.25">
      <c r="B19" s="12" t="str">
        <f>B8</f>
        <v>SOLBBB 5.425 PERP</v>
      </c>
      <c r="C19" s="12" t="str">
        <f t="shared" ref="C19:C20" si="24">$B$17&amp;"-"&amp;B19</f>
        <v>SOLBBB 5.869 PERP-SOLBBB 5.425 PERP</v>
      </c>
      <c r="F19" s="19">
        <f t="shared" ref="F19:U20" ca="1" si="25">F$6-F8</f>
        <v>41.394999999999982</v>
      </c>
      <c r="G19" s="19">
        <f t="shared" si="25"/>
        <v>43.525999999999954</v>
      </c>
      <c r="H19" s="19">
        <f t="shared" si="25"/>
        <v>45.654999999999973</v>
      </c>
      <c r="I19" s="19">
        <f t="shared" si="25"/>
        <v>47.263000000000034</v>
      </c>
      <c r="J19" s="19">
        <f t="shared" si="25"/>
        <v>46.697000000000003</v>
      </c>
      <c r="K19" s="19">
        <f t="shared" si="25"/>
        <v>47.148000000000025</v>
      </c>
      <c r="L19" s="19">
        <f t="shared" si="25"/>
        <v>49.411999999999978</v>
      </c>
      <c r="M19" s="19">
        <f t="shared" si="25"/>
        <v>52.329999999999984</v>
      </c>
      <c r="N19" s="19">
        <f t="shared" si="25"/>
        <v>49.287000000000035</v>
      </c>
      <c r="O19" s="19">
        <f t="shared" si="25"/>
        <v>51.759999999999991</v>
      </c>
      <c r="P19" s="19">
        <f t="shared" si="25"/>
        <v>55.191000000000031</v>
      </c>
      <c r="Q19" s="19">
        <f t="shared" si="25"/>
        <v>54.480000000000018</v>
      </c>
      <c r="R19" s="19">
        <f t="shared" si="25"/>
        <v>53.007000000000005</v>
      </c>
      <c r="S19" s="19">
        <f t="shared" si="25"/>
        <v>53.425999999999988</v>
      </c>
      <c r="T19" s="19">
        <f t="shared" si="25"/>
        <v>52.188999999999965</v>
      </c>
      <c r="U19" s="19">
        <f t="shared" si="25"/>
        <v>51.366000000000042</v>
      </c>
      <c r="V19" s="19">
        <f t="shared" si="16"/>
        <v>51.808999999999969</v>
      </c>
      <c r="W19" s="19">
        <f t="shared" si="16"/>
        <v>51.329000000000008</v>
      </c>
      <c r="X19" s="19">
        <f t="shared" si="16"/>
        <v>51.963999999999999</v>
      </c>
      <c r="Y19" s="19">
        <f t="shared" si="16"/>
        <v>49.912000000000035</v>
      </c>
      <c r="Z19" s="19">
        <f t="shared" si="16"/>
        <v>36.861999999999966</v>
      </c>
      <c r="AA19" s="19">
        <f t="shared" si="16"/>
        <v>24.87299999999999</v>
      </c>
      <c r="AB19" s="19">
        <f t="shared" si="16"/>
        <v>23.407000000000039</v>
      </c>
      <c r="AC19" s="19">
        <f t="shared" si="16"/>
        <v>24.543000000000006</v>
      </c>
      <c r="AD19" s="19">
        <f t="shared" si="16"/>
        <v>29.177000000000021</v>
      </c>
      <c r="AE19" s="19">
        <f t="shared" si="16"/>
        <v>30.261000000000024</v>
      </c>
      <c r="AF19" s="19">
        <f t="shared" si="16"/>
        <v>30.377999999999986</v>
      </c>
      <c r="AG19" s="19">
        <f t="shared" si="16"/>
        <v>30.665999999999997</v>
      </c>
      <c r="AH19" s="19">
        <f t="shared" si="16"/>
        <v>33.051999999999964</v>
      </c>
      <c r="AI19" s="19">
        <f t="shared" si="16"/>
        <v>34.139999999999986</v>
      </c>
      <c r="AJ19" s="19">
        <f t="shared" si="16"/>
        <v>36.741000000000042</v>
      </c>
      <c r="AK19" s="19">
        <f t="shared" si="16"/>
        <v>42.254999999999995</v>
      </c>
      <c r="AL19" s="19">
        <f t="shared" si="16"/>
        <v>38.235000000000014</v>
      </c>
      <c r="AM19" s="19">
        <f t="shared" si="16"/>
        <v>39.823999999999955</v>
      </c>
      <c r="AN19" s="19">
        <f t="shared" si="16"/>
        <v>41.315999999999974</v>
      </c>
      <c r="AO19" s="19">
        <f t="shared" si="16"/>
        <v>42.414999999999964</v>
      </c>
      <c r="AP19" s="19">
        <f t="shared" si="16"/>
        <v>41.442000000000007</v>
      </c>
      <c r="AQ19" s="19">
        <f t="shared" si="16"/>
        <v>46.584000000000003</v>
      </c>
      <c r="AR19" s="19">
        <f t="shared" si="16"/>
        <v>42.382000000000005</v>
      </c>
      <c r="AS19" s="19">
        <f t="shared" si="16"/>
        <v>61.415999999999997</v>
      </c>
      <c r="AT19" s="19">
        <f t="shared" si="16"/>
        <v>45.269000000000005</v>
      </c>
      <c r="AU19" s="19">
        <f t="shared" si="16"/>
        <v>51.311000000000035</v>
      </c>
      <c r="AV19" s="19">
        <f t="shared" si="16"/>
        <v>55.29000000000002</v>
      </c>
      <c r="AW19" s="19">
        <f t="shared" si="16"/>
        <v>59.145999999999958</v>
      </c>
      <c r="AX19" s="19">
        <f t="shared" si="16"/>
        <v>58.867000000000019</v>
      </c>
      <c r="AY19" s="19">
        <f t="shared" si="16"/>
        <v>62.944999999999993</v>
      </c>
      <c r="AZ19" s="19">
        <f t="shared" si="16"/>
        <v>74.489999999999952</v>
      </c>
      <c r="BA19" s="19">
        <f t="shared" si="16"/>
        <v>77.586999999999989</v>
      </c>
      <c r="BB19" s="19">
        <f t="shared" si="16"/>
        <v>87.216000000000008</v>
      </c>
      <c r="BC19" s="19">
        <f t="shared" si="16"/>
        <v>88.468999999999994</v>
      </c>
      <c r="BD19" s="19">
        <f t="shared" si="16"/>
        <v>94.108000000000004</v>
      </c>
      <c r="BE19" s="19">
        <f t="shared" si="16"/>
        <v>102.822</v>
      </c>
      <c r="BF19" s="19">
        <f t="shared" si="16"/>
        <v>109.161</v>
      </c>
      <c r="BG19" s="19">
        <f t="shared" si="16"/>
        <v>111.13999999999999</v>
      </c>
      <c r="BH19" s="19">
        <f t="shared" si="16"/>
        <v>112.97200000000004</v>
      </c>
      <c r="BI19" s="19">
        <f t="shared" si="16"/>
        <v>116.70100000000002</v>
      </c>
      <c r="BJ19" s="19">
        <f t="shared" si="16"/>
        <v>114.28800000000001</v>
      </c>
      <c r="BK19" s="19">
        <f t="shared" si="16"/>
        <v>110.173</v>
      </c>
      <c r="BL19" s="19">
        <f t="shared" si="16"/>
        <v>95.77800000000002</v>
      </c>
      <c r="BM19" s="19">
        <f t="shared" si="16"/>
        <v>90.115999999999985</v>
      </c>
      <c r="BN19" s="19">
        <f t="shared" si="16"/>
        <v>89.882999999999981</v>
      </c>
      <c r="BO19" s="19">
        <f t="shared" si="16"/>
        <v>91.879000000000019</v>
      </c>
      <c r="BP19" s="19">
        <f t="shared" si="16"/>
        <v>95.894000000000062</v>
      </c>
      <c r="BQ19" s="19">
        <f t="shared" si="16"/>
        <v>103.62</v>
      </c>
      <c r="BR19" s="19">
        <f t="shared" si="16"/>
        <v>110.43200000000002</v>
      </c>
      <c r="BS19" s="19">
        <f t="shared" si="17"/>
        <v>110.74800000000005</v>
      </c>
      <c r="BT19" s="19">
        <f t="shared" si="17"/>
        <v>115.54100000000005</v>
      </c>
      <c r="BU19" s="19">
        <f t="shared" si="17"/>
        <v>116.95700000000005</v>
      </c>
      <c r="BV19" s="19">
        <f t="shared" si="17"/>
        <v>117.73499999999996</v>
      </c>
      <c r="BW19" s="19">
        <f t="shared" si="17"/>
        <v>141.48899999999998</v>
      </c>
      <c r="BX19" s="19">
        <f t="shared" si="17"/>
        <v>127.25400000000008</v>
      </c>
      <c r="BY19" s="19">
        <f t="shared" si="17"/>
        <v>119.12799999999999</v>
      </c>
      <c r="BZ19" s="19">
        <f t="shared" si="17"/>
        <v>114.81099999999998</v>
      </c>
      <c r="CA19" s="19">
        <f t="shared" si="17"/>
        <v>103.27100000000007</v>
      </c>
      <c r="CB19" s="19">
        <f t="shared" si="17"/>
        <v>72.891999999999996</v>
      </c>
      <c r="CC19" s="19">
        <f t="shared" si="17"/>
        <v>45.074999999999989</v>
      </c>
      <c r="CD19" s="19">
        <f t="shared" si="17"/>
        <v>32.223000000000013</v>
      </c>
      <c r="CE19" s="19">
        <f t="shared" si="17"/>
        <v>27.168999999999983</v>
      </c>
      <c r="CF19" s="19">
        <f t="shared" si="17"/>
        <v>24.822999999999979</v>
      </c>
      <c r="CG19" s="19">
        <f t="shared" si="17"/>
        <v>25.003999999999962</v>
      </c>
      <c r="CH19" s="19">
        <f t="shared" si="17"/>
        <v>24.045000000000016</v>
      </c>
      <c r="CI19" s="19">
        <f t="shared" si="17"/>
        <v>24.594999999999999</v>
      </c>
      <c r="CJ19" s="19">
        <f t="shared" si="17"/>
        <v>22.98599999999999</v>
      </c>
      <c r="CK19" s="19">
        <f t="shared" si="17"/>
        <v>22.155000000000001</v>
      </c>
      <c r="CL19" s="19">
        <f t="shared" si="17"/>
        <v>20.921999999999997</v>
      </c>
      <c r="CM19" s="19">
        <f t="shared" si="17"/>
        <v>24.113</v>
      </c>
      <c r="CN19" s="19">
        <f t="shared" si="17"/>
        <v>23.531000000000006</v>
      </c>
      <c r="CO19" s="19">
        <f t="shared" si="17"/>
        <v>24.443999999999988</v>
      </c>
      <c r="CP19" s="19">
        <f t="shared" si="17"/>
        <v>23.687000000000012</v>
      </c>
      <c r="CQ19" s="19">
        <f t="shared" si="17"/>
        <v>18.264999999999986</v>
      </c>
      <c r="CR19" s="19">
        <f t="shared" si="17"/>
        <v>18.377999999999986</v>
      </c>
      <c r="CS19" s="19">
        <f t="shared" si="17"/>
        <v>19.373999999999995</v>
      </c>
      <c r="CT19" s="19">
        <f t="shared" si="17"/>
        <v>17.236000000000018</v>
      </c>
      <c r="CU19" s="19">
        <f t="shared" si="17"/>
        <v>17.070999999999998</v>
      </c>
      <c r="CV19" s="19">
        <f t="shared" si="17"/>
        <v>17.53</v>
      </c>
      <c r="CW19" s="19">
        <f t="shared" si="17"/>
        <v>17.924000000000007</v>
      </c>
      <c r="CX19" s="19">
        <f t="shared" si="17"/>
        <v>16.241000000000014</v>
      </c>
      <c r="CY19" s="19">
        <f t="shared" si="17"/>
        <v>14.573000000000008</v>
      </c>
      <c r="CZ19" s="19">
        <f t="shared" si="17"/>
        <v>13.817000000000007</v>
      </c>
      <c r="DA19" s="19">
        <f t="shared" si="17"/>
        <v>15.189999999999998</v>
      </c>
      <c r="DB19" s="19">
        <f t="shared" si="17"/>
        <v>15.10299999999998</v>
      </c>
      <c r="DC19" s="19">
        <f t="shared" si="17"/>
        <v>12.275000000000006</v>
      </c>
      <c r="DD19" s="19">
        <f t="shared" si="17"/>
        <v>11.531000000000006</v>
      </c>
      <c r="DE19" s="19">
        <f t="shared" si="17"/>
        <v>10.449999999999989</v>
      </c>
      <c r="DF19" s="19">
        <f t="shared" si="17"/>
        <v>12.060999999999979</v>
      </c>
      <c r="DG19" s="19">
        <f t="shared" si="17"/>
        <v>12.096000000000004</v>
      </c>
      <c r="DH19" s="19">
        <f t="shared" si="17"/>
        <v>10.457999999999998</v>
      </c>
      <c r="DI19" s="19">
        <f t="shared" si="17"/>
        <v>10.619</v>
      </c>
      <c r="DJ19" s="19">
        <f t="shared" si="17"/>
        <v>9.8400000000000034</v>
      </c>
      <c r="DK19" s="19">
        <f t="shared" si="17"/>
        <v>9.585000000000008</v>
      </c>
      <c r="DL19" s="19">
        <f t="shared" si="17"/>
        <v>11.49799999999999</v>
      </c>
      <c r="DM19" s="19">
        <f t="shared" si="17"/>
        <v>8.1679999999999779</v>
      </c>
      <c r="DN19" s="19">
        <f t="shared" si="17"/>
        <v>9.8739999999999952</v>
      </c>
      <c r="DO19" s="19">
        <f t="shared" si="17"/>
        <v>9.6890000000000214</v>
      </c>
      <c r="DP19" s="19">
        <f t="shared" si="17"/>
        <v>11.129999999999995</v>
      </c>
      <c r="DQ19" s="19">
        <f t="shared" si="17"/>
        <v>11.719999999999999</v>
      </c>
      <c r="DR19" s="19">
        <f t="shared" si="17"/>
        <v>15.786000000000001</v>
      </c>
      <c r="DS19" s="19">
        <f t="shared" si="17"/>
        <v>17.427999999999997</v>
      </c>
      <c r="DT19" s="19">
        <f t="shared" si="17"/>
        <v>18.652999999999992</v>
      </c>
      <c r="DU19" s="19">
        <f t="shared" si="17"/>
        <v>19.343999999999994</v>
      </c>
      <c r="DV19" s="19">
        <f t="shared" si="17"/>
        <v>20.941000000000003</v>
      </c>
      <c r="DW19" s="19">
        <f t="shared" si="17"/>
        <v>21.009000000000015</v>
      </c>
      <c r="DX19" s="19">
        <f t="shared" si="17"/>
        <v>20.228000000000009</v>
      </c>
      <c r="DY19" s="19">
        <f t="shared" si="17"/>
        <v>20.120999999999981</v>
      </c>
      <c r="DZ19" s="19">
        <f t="shared" si="17"/>
        <v>22.277999999999992</v>
      </c>
      <c r="EA19" s="19">
        <f t="shared" si="17"/>
        <v>22.673000000000002</v>
      </c>
      <c r="EB19" s="19">
        <f t="shared" si="17"/>
        <v>21.748999999999995</v>
      </c>
      <c r="EC19" s="19">
        <f t="shared" si="17"/>
        <v>20.600999999999999</v>
      </c>
      <c r="ED19" s="19">
        <f t="shared" si="17"/>
        <v>21.403999999999996</v>
      </c>
      <c r="EE19" s="19">
        <f t="shared" si="18"/>
        <v>19.123999999999995</v>
      </c>
      <c r="EF19" s="19">
        <f t="shared" si="18"/>
        <v>20.795000000000016</v>
      </c>
      <c r="EG19" s="19">
        <f t="shared" si="18"/>
        <v>20.875</v>
      </c>
      <c r="EH19" s="19">
        <f t="shared" si="18"/>
        <v>21.443999999999988</v>
      </c>
      <c r="EI19" s="19">
        <f t="shared" si="18"/>
        <v>20.183000000000021</v>
      </c>
      <c r="EJ19" s="19">
        <f t="shared" si="18"/>
        <v>17.816000000000003</v>
      </c>
      <c r="EK19" s="19">
        <f t="shared" si="18"/>
        <v>17.568000000000012</v>
      </c>
      <c r="EL19" s="19">
        <f t="shared" si="18"/>
        <v>17.83499999999998</v>
      </c>
      <c r="EM19" s="19">
        <f t="shared" si="18"/>
        <v>18.765000000000015</v>
      </c>
      <c r="EN19" s="19">
        <f t="shared" si="18"/>
        <v>18.430000000000007</v>
      </c>
      <c r="EO19" s="19">
        <f t="shared" si="18"/>
        <v>19.902999999999992</v>
      </c>
      <c r="EP19" s="19">
        <f t="shared" si="18"/>
        <v>18.772999999999996</v>
      </c>
      <c r="EQ19" s="19">
        <f t="shared" si="18"/>
        <v>18.923000000000002</v>
      </c>
      <c r="ER19" s="19">
        <f t="shared" si="18"/>
        <v>18.308999999999997</v>
      </c>
      <c r="ES19" s="19">
        <f t="shared" si="18"/>
        <v>19.679000000000002</v>
      </c>
      <c r="ET19" s="19">
        <f t="shared" si="18"/>
        <v>19.492999999999995</v>
      </c>
      <c r="EU19" s="19">
        <f t="shared" si="18"/>
        <v>16.060000000000002</v>
      </c>
      <c r="EV19" s="19">
        <f t="shared" si="18"/>
        <v>16.488</v>
      </c>
      <c r="EW19" s="19">
        <f t="shared" si="18"/>
        <v>17.004999999999995</v>
      </c>
      <c r="EX19" s="19">
        <f t="shared" si="18"/>
        <v>16.65900000000002</v>
      </c>
      <c r="EY19" s="19">
        <f t="shared" si="18"/>
        <v>16.62700000000001</v>
      </c>
      <c r="EZ19" s="19">
        <f t="shared" si="18"/>
        <v>15.063999999999993</v>
      </c>
      <c r="FA19" s="19">
        <f t="shared" si="18"/>
        <v>15.765000000000015</v>
      </c>
      <c r="FB19" s="19">
        <f t="shared" si="18"/>
        <v>17.358000000000004</v>
      </c>
      <c r="FC19" s="19">
        <f t="shared" si="18"/>
        <v>16.628000000000014</v>
      </c>
      <c r="FD19" s="19">
        <f t="shared" si="18"/>
        <v>15.334000000000003</v>
      </c>
      <c r="FE19" s="19">
        <f t="shared" si="18"/>
        <v>16.132999999999981</v>
      </c>
      <c r="FF19" s="19">
        <f t="shared" si="18"/>
        <v>15.707999999999998</v>
      </c>
      <c r="FG19" s="19">
        <f t="shared" si="18"/>
        <v>17.764999999999986</v>
      </c>
      <c r="FH19" s="19">
        <f t="shared" si="18"/>
        <v>14.471000000000004</v>
      </c>
      <c r="FI19" s="19">
        <f t="shared" si="18"/>
        <v>12.172000000000025</v>
      </c>
      <c r="FJ19" s="19">
        <f t="shared" si="18"/>
        <v>13.639999999999986</v>
      </c>
      <c r="FK19" s="19">
        <f t="shared" si="18"/>
        <v>11.604000000000013</v>
      </c>
      <c r="FL19" s="19">
        <f t="shared" si="18"/>
        <v>11.645999999999987</v>
      </c>
      <c r="FM19" s="19">
        <f t="shared" si="18"/>
        <v>10.436999999999983</v>
      </c>
      <c r="FN19" s="19">
        <f t="shared" si="18"/>
        <v>9.8599999999999852</v>
      </c>
      <c r="FO19" s="19">
        <f t="shared" si="18"/>
        <v>10.756999999999977</v>
      </c>
      <c r="FP19" s="19">
        <f t="shared" si="18"/>
        <v>10.275999999999982</v>
      </c>
      <c r="FQ19" s="19">
        <f t="shared" si="18"/>
        <v>10.558999999999997</v>
      </c>
      <c r="FR19" s="19">
        <f t="shared" si="18"/>
        <v>10.350999999999999</v>
      </c>
      <c r="FS19" s="19">
        <f t="shared" si="18"/>
        <v>9.3669999999999902</v>
      </c>
      <c r="FT19" s="19">
        <f t="shared" si="18"/>
        <v>10.869999999999976</v>
      </c>
      <c r="FU19" s="19">
        <f t="shared" si="18"/>
        <v>10.777999999999992</v>
      </c>
      <c r="FV19" s="19">
        <f t="shared" si="18"/>
        <v>10.28400000000002</v>
      </c>
      <c r="FW19" s="19">
        <f t="shared" si="18"/>
        <v>9.3910000000000196</v>
      </c>
      <c r="FX19" s="19">
        <f t="shared" si="18"/>
        <v>10.355000000000018</v>
      </c>
      <c r="FY19" s="19">
        <f t="shared" si="18"/>
        <v>8.7789999999999964</v>
      </c>
      <c r="FZ19" s="19">
        <f t="shared" si="18"/>
        <v>8.8580000000000041</v>
      </c>
      <c r="GA19" s="19">
        <f t="shared" si="18"/>
        <v>7.6810000000000116</v>
      </c>
      <c r="GB19" s="19">
        <f t="shared" si="18"/>
        <v>7.0859999999999843</v>
      </c>
      <c r="GC19" s="19">
        <f t="shared" si="18"/>
        <v>6.8660000000000139</v>
      </c>
      <c r="GD19" s="19">
        <f t="shared" si="18"/>
        <v>7.8919999999999959</v>
      </c>
      <c r="GE19" s="19">
        <f t="shared" si="18"/>
        <v>6.5200000000000102</v>
      </c>
      <c r="GF19" s="19">
        <f t="shared" si="18"/>
        <v>6.4629999999999939</v>
      </c>
      <c r="GG19" s="19">
        <f t="shared" si="18"/>
        <v>6.5929999999999893</v>
      </c>
      <c r="GH19" s="19">
        <f t="shared" si="18"/>
        <v>8.3919999999999959</v>
      </c>
      <c r="GI19" s="19">
        <f t="shared" si="18"/>
        <v>7.7400000000000091</v>
      </c>
      <c r="GJ19" s="19">
        <f t="shared" si="18"/>
        <v>8.38900000000001</v>
      </c>
      <c r="GK19" s="19">
        <f t="shared" si="18"/>
        <v>8.1610000000000014</v>
      </c>
      <c r="GL19" s="19">
        <f t="shared" si="18"/>
        <v>8.813999999999993</v>
      </c>
      <c r="GM19" s="19">
        <f t="shared" si="18"/>
        <v>9.7079999999999984</v>
      </c>
      <c r="GN19" s="19">
        <f t="shared" si="18"/>
        <v>11.341000000000008</v>
      </c>
      <c r="GO19" s="19">
        <f t="shared" si="18"/>
        <v>11.852000000000004</v>
      </c>
      <c r="GP19" s="19">
        <f t="shared" si="18"/>
        <v>10.473000000000013</v>
      </c>
      <c r="GQ19" s="19">
        <f t="shared" si="19"/>
        <v>10.613</v>
      </c>
      <c r="GR19" s="19">
        <f t="shared" si="19"/>
        <v>9.6260000000000048</v>
      </c>
      <c r="GS19" s="19">
        <f t="shared" si="19"/>
        <v>10.318000000000012</v>
      </c>
      <c r="GT19" s="19">
        <f t="shared" si="19"/>
        <v>8.7270000000000039</v>
      </c>
      <c r="GU19" s="19">
        <f t="shared" si="19"/>
        <v>9.5689999999999884</v>
      </c>
      <c r="GV19" s="19">
        <f t="shared" si="19"/>
        <v>9.125</v>
      </c>
      <c r="GW19" s="19">
        <f t="shared" si="19"/>
        <v>7.3730000000000189</v>
      </c>
      <c r="GX19" s="19">
        <f t="shared" si="19"/>
        <v>9.4819999999999993</v>
      </c>
      <c r="GY19" s="19">
        <f t="shared" si="19"/>
        <v>11.072000000000003</v>
      </c>
      <c r="GZ19" s="19">
        <f t="shared" si="19"/>
        <v>7.8819999999999766</v>
      </c>
      <c r="HA19" s="19">
        <f t="shared" si="19"/>
        <v>7.5829999999999984</v>
      </c>
      <c r="HB19" s="19">
        <f t="shared" si="19"/>
        <v>10.806000000000012</v>
      </c>
      <c r="HC19" s="19">
        <f t="shared" si="19"/>
        <v>12.365000000000009</v>
      </c>
      <c r="HD19" s="19">
        <f t="shared" si="19"/>
        <v>12.137</v>
      </c>
      <c r="HE19" s="19">
        <f t="shared" si="19"/>
        <v>13.86099999999999</v>
      </c>
      <c r="HF19" s="19">
        <f t="shared" si="19"/>
        <v>13.843000000000018</v>
      </c>
      <c r="HG19" s="19">
        <f t="shared" si="19"/>
        <v>13.316999999999979</v>
      </c>
      <c r="HH19" s="19">
        <f t="shared" si="19"/>
        <v>11.75</v>
      </c>
      <c r="HI19" s="19">
        <f t="shared" si="19"/>
        <v>10.885999999999996</v>
      </c>
      <c r="HJ19" s="19">
        <f t="shared" si="19"/>
        <v>9.2350000000000136</v>
      </c>
      <c r="HK19" s="19">
        <f t="shared" si="19"/>
        <v>9.2809999999999775</v>
      </c>
      <c r="HL19" s="19">
        <f t="shared" si="19"/>
        <v>10.293999999999983</v>
      </c>
      <c r="HM19" s="19">
        <f t="shared" si="19"/>
        <v>13.766999999999996</v>
      </c>
      <c r="HN19" s="19">
        <f t="shared" si="19"/>
        <v>12.809999999999974</v>
      </c>
      <c r="HO19" s="19">
        <f t="shared" si="19"/>
        <v>13.97799999999998</v>
      </c>
      <c r="HP19" s="19">
        <f t="shared" si="19"/>
        <v>13.063999999999993</v>
      </c>
      <c r="HQ19" s="19">
        <f t="shared" si="19"/>
        <v>14.744</v>
      </c>
      <c r="HR19" s="19">
        <f t="shared" si="19"/>
        <v>16.920999999999992</v>
      </c>
      <c r="HS19" s="19">
        <f t="shared" si="19"/>
        <v>18.230999999999995</v>
      </c>
      <c r="HT19" s="19">
        <f t="shared" si="19"/>
        <v>19.652000000000015</v>
      </c>
      <c r="HU19" s="19">
        <f t="shared" si="19"/>
        <v>18.50800000000001</v>
      </c>
      <c r="HV19" s="19">
        <f t="shared" si="19"/>
        <v>19.036000000000001</v>
      </c>
      <c r="HW19" s="19">
        <f t="shared" si="19"/>
        <v>19.037999999999982</v>
      </c>
      <c r="HX19" s="19">
        <f t="shared" si="19"/>
        <v>20.093999999999994</v>
      </c>
      <c r="HY19" s="19">
        <f t="shared" si="19"/>
        <v>19.012</v>
      </c>
      <c r="HZ19" s="19">
        <f t="shared" si="19"/>
        <v>18.475999999999999</v>
      </c>
      <c r="IA19" s="19">
        <f t="shared" si="19"/>
        <v>21.36699999999999</v>
      </c>
      <c r="IB19" s="19">
        <f t="shared" si="19"/>
        <v>23.811999999999983</v>
      </c>
      <c r="IC19" s="19">
        <f t="shared" si="19"/>
        <v>22.64100000000002</v>
      </c>
      <c r="ID19" s="19">
        <f t="shared" si="19"/>
        <v>24.64700000000002</v>
      </c>
      <c r="IE19" s="19">
        <f t="shared" si="19"/>
        <v>24.870999999999981</v>
      </c>
      <c r="IF19" s="19">
        <f t="shared" si="19"/>
        <v>24.147999999999996</v>
      </c>
      <c r="IG19" s="19">
        <f t="shared" si="19"/>
        <v>25.924999999999983</v>
      </c>
      <c r="IH19" s="19">
        <f t="shared" si="19"/>
        <v>26.199999999999989</v>
      </c>
      <c r="II19" s="19">
        <f t="shared" si="19"/>
        <v>28.435000000000002</v>
      </c>
      <c r="IJ19" s="19">
        <f t="shared" si="19"/>
        <v>29.356999999999999</v>
      </c>
      <c r="IK19" s="19">
        <f t="shared" si="19"/>
        <v>30.444999999999993</v>
      </c>
      <c r="IL19" s="19">
        <f t="shared" si="19"/>
        <v>28.996999999999986</v>
      </c>
      <c r="IM19" s="19">
        <f t="shared" si="19"/>
        <v>27.204000000000008</v>
      </c>
      <c r="IN19" s="19">
        <f t="shared" si="19"/>
        <v>26.861000000000018</v>
      </c>
      <c r="IO19" s="19">
        <f t="shared" si="19"/>
        <v>29.722999999999985</v>
      </c>
      <c r="IP19" s="19">
        <f t="shared" si="19"/>
        <v>29.606999999999999</v>
      </c>
      <c r="IQ19" s="19">
        <f t="shared" si="19"/>
        <v>28.942999999999984</v>
      </c>
      <c r="IR19" s="19">
        <f t="shared" si="19"/>
        <v>26.829000000000008</v>
      </c>
      <c r="IS19" s="19">
        <f t="shared" si="19"/>
        <v>27.097999999999985</v>
      </c>
      <c r="IT19" s="19">
        <f t="shared" si="19"/>
        <v>27.52000000000001</v>
      </c>
      <c r="IU19" s="19">
        <f t="shared" si="19"/>
        <v>27.751000000000005</v>
      </c>
      <c r="IV19" s="19">
        <f t="shared" si="19"/>
        <v>28.700000000000017</v>
      </c>
      <c r="IW19" s="19">
        <f t="shared" si="19"/>
        <v>29.09899999999999</v>
      </c>
      <c r="IX19" s="19">
        <f t="shared" si="19"/>
        <v>24.076999999999998</v>
      </c>
      <c r="IY19" s="19">
        <f t="shared" si="19"/>
        <v>25.629999999999995</v>
      </c>
      <c r="IZ19" s="19">
        <f t="shared" si="19"/>
        <v>25.025999999999982</v>
      </c>
      <c r="JA19" s="19">
        <f t="shared" si="19"/>
        <v>27.034999999999997</v>
      </c>
      <c r="JB19" s="19">
        <f t="shared" si="19"/>
        <v>32.569999999999993</v>
      </c>
      <c r="JC19" s="19">
        <f t="shared" si="20"/>
        <v>34.851999999999975</v>
      </c>
      <c r="JD19" s="19">
        <f t="shared" si="20"/>
        <v>41.711999999999989</v>
      </c>
      <c r="JE19" s="19">
        <f t="shared" si="20"/>
        <v>45.459000000000003</v>
      </c>
      <c r="JF19" s="19">
        <f t="shared" si="20"/>
        <v>46.497000000000014</v>
      </c>
      <c r="JG19" s="19">
        <f t="shared" si="20"/>
        <v>47.09899999999999</v>
      </c>
      <c r="JH19" s="19">
        <f t="shared" si="20"/>
        <v>47.605999999999995</v>
      </c>
      <c r="JI19" s="19">
        <f t="shared" si="20"/>
        <v>47.676999999999992</v>
      </c>
      <c r="JJ19" s="19">
        <f t="shared" si="20"/>
        <v>48.580999999999989</v>
      </c>
      <c r="JK19" s="19">
        <f t="shared" si="20"/>
        <v>47.683999999999997</v>
      </c>
      <c r="JL19" s="19">
        <f t="shared" si="20"/>
        <v>49.97</v>
      </c>
      <c r="JM19" s="19">
        <f t="shared" si="20"/>
        <v>50.562999999999988</v>
      </c>
      <c r="JN19" s="19">
        <f t="shared" si="20"/>
        <v>50.536000000000001</v>
      </c>
      <c r="JO19" s="19">
        <f t="shared" si="20"/>
        <v>50.611999999999995</v>
      </c>
      <c r="JP19" s="19">
        <f t="shared" si="20"/>
        <v>50.563999999999993</v>
      </c>
      <c r="JQ19" s="19">
        <f t="shared" si="20"/>
        <v>48.619</v>
      </c>
      <c r="JR19" s="19">
        <f t="shared" si="20"/>
        <v>49.264999999999986</v>
      </c>
      <c r="JS19" s="19">
        <f t="shared" si="20"/>
        <v>49.569000000000017</v>
      </c>
      <c r="JT19" s="19">
        <f t="shared" si="20"/>
        <v>48.677000000000021</v>
      </c>
      <c r="JU19" s="19">
        <f t="shared" si="20"/>
        <v>47.254999999999995</v>
      </c>
      <c r="JV19" s="19">
        <f t="shared" si="20"/>
        <v>48.490000000000009</v>
      </c>
      <c r="JW19" s="19">
        <f t="shared" si="20"/>
        <v>48.464999999999975</v>
      </c>
      <c r="JX19" s="19">
        <f t="shared" si="20"/>
        <v>47.021999999999991</v>
      </c>
      <c r="JY19" s="19">
        <f t="shared" si="20"/>
        <v>39.740000000000009</v>
      </c>
      <c r="JZ19" s="19">
        <f t="shared" si="20"/>
        <v>39.242999999999995</v>
      </c>
      <c r="KA19" s="19">
        <f t="shared" si="20"/>
        <v>38.600999999999971</v>
      </c>
      <c r="KB19" s="19">
        <f t="shared" si="20"/>
        <v>40.518000000000001</v>
      </c>
      <c r="KC19" s="19">
        <f t="shared" si="20"/>
        <v>38.72399999999999</v>
      </c>
      <c r="KD19" s="19">
        <f t="shared" si="20"/>
        <v>39.51400000000001</v>
      </c>
      <c r="KE19" s="19">
        <f t="shared" si="20"/>
        <v>32.078000000000003</v>
      </c>
      <c r="KF19" s="19">
        <f t="shared" si="20"/>
        <v>33.081000000000017</v>
      </c>
      <c r="KG19" s="19">
        <f t="shared" si="20"/>
        <v>34.184999999999974</v>
      </c>
      <c r="KH19" s="19">
        <f t="shared" si="20"/>
        <v>33.396999999999991</v>
      </c>
      <c r="KI19" s="19">
        <f t="shared" si="20"/>
        <v>32.044000000000011</v>
      </c>
      <c r="KJ19" s="19">
        <f t="shared" si="20"/>
        <v>31.192000000000007</v>
      </c>
      <c r="KK19" s="19">
        <f t="shared" si="20"/>
        <v>32.522999999999996</v>
      </c>
      <c r="KL19" s="19">
        <f t="shared" si="20"/>
        <v>32.353000000000009</v>
      </c>
      <c r="KM19" s="19">
        <f t="shared" si="20"/>
        <v>30.572999999999979</v>
      </c>
      <c r="KN19" s="19">
        <f t="shared" si="20"/>
        <v>30.151999999999987</v>
      </c>
      <c r="KO19" s="19">
        <f t="shared" si="20"/>
        <v>27.748000000000019</v>
      </c>
      <c r="KP19" s="19">
        <f t="shared" si="20"/>
        <v>25.478000000000009</v>
      </c>
      <c r="KQ19" s="19">
        <f t="shared" si="20"/>
        <v>25.445999999999998</v>
      </c>
      <c r="KR19" s="19">
        <f t="shared" si="20"/>
        <v>22.599999999999994</v>
      </c>
      <c r="KS19" s="19">
        <f t="shared" si="20"/>
        <v>21.640999999999991</v>
      </c>
      <c r="KT19" s="19">
        <f t="shared" si="20"/>
        <v>22.200000000000017</v>
      </c>
      <c r="KU19" s="19">
        <f t="shared" si="20"/>
        <v>21.87299999999999</v>
      </c>
      <c r="KV19" s="19">
        <f t="shared" si="20"/>
        <v>20.369</v>
      </c>
      <c r="KW19" s="19">
        <f t="shared" si="20"/>
        <v>18.777999999999992</v>
      </c>
      <c r="KX19" s="19">
        <f t="shared" si="20"/>
        <v>18.081000000000017</v>
      </c>
      <c r="KY19" s="19">
        <f t="shared" si="20"/>
        <v>16.203000000000003</v>
      </c>
      <c r="KZ19" s="19">
        <f t="shared" si="20"/>
        <v>15.701999999999998</v>
      </c>
      <c r="LA19" s="19">
        <f t="shared" si="20"/>
        <v>14.734000000000009</v>
      </c>
      <c r="LB19" s="19">
        <f t="shared" si="20"/>
        <v>10.609000000000009</v>
      </c>
      <c r="LC19" s="19">
        <f t="shared" si="20"/>
        <v>10.417000000000002</v>
      </c>
      <c r="LD19" s="19">
        <f t="shared" si="20"/>
        <v>5.7249999999999943</v>
      </c>
      <c r="LE19" s="19">
        <f t="shared" si="20"/>
        <v>4.6090000000000089</v>
      </c>
      <c r="LF19" s="19">
        <f t="shared" si="20"/>
        <v>5.0740000000000123</v>
      </c>
      <c r="LG19" s="19">
        <f t="shared" si="20"/>
        <v>4.8149999999999977</v>
      </c>
      <c r="LH19" s="19">
        <f t="shared" si="20"/>
        <v>5.3569999999999993</v>
      </c>
      <c r="LI19" s="19">
        <f t="shared" si="20"/>
        <v>3.820999999999998</v>
      </c>
      <c r="LJ19" s="19">
        <f t="shared" si="20"/>
        <v>4.1049999999999898</v>
      </c>
      <c r="LK19" s="19">
        <f t="shared" si="20"/>
        <v>1.9439999999999884</v>
      </c>
      <c r="LL19" s="19">
        <f t="shared" si="20"/>
        <v>1.046999999999997</v>
      </c>
      <c r="LM19" s="19">
        <f t="shared" si="20"/>
        <v>1.1169999999999902</v>
      </c>
      <c r="LN19" s="19">
        <f t="shared" si="20"/>
        <v>11.342999999999989</v>
      </c>
      <c r="LO19" s="19">
        <f t="shared" si="21"/>
        <v>11.649000000000001</v>
      </c>
      <c r="LP19" s="19">
        <f t="shared" si="21"/>
        <v>13.212999999999965</v>
      </c>
      <c r="LQ19" s="19">
        <f t="shared" si="21"/>
        <v>13.628000000000014</v>
      </c>
      <c r="LR19" s="19">
        <f t="shared" si="21"/>
        <v>17.676000000000045</v>
      </c>
      <c r="LS19" s="19">
        <f t="shared" si="21"/>
        <v>17.406999999999982</v>
      </c>
      <c r="LT19" s="19">
        <f t="shared" si="21"/>
        <v>18.046999999999997</v>
      </c>
      <c r="LU19" s="19">
        <f t="shared" si="21"/>
        <v>17.986999999999966</v>
      </c>
      <c r="LV19" s="19">
        <f t="shared" si="21"/>
        <v>17.418000000000006</v>
      </c>
      <c r="LW19" s="19">
        <f t="shared" si="21"/>
        <v>20.758000000000038</v>
      </c>
      <c r="LX19" s="19">
        <f t="shared" si="21"/>
        <v>21.10899999999998</v>
      </c>
      <c r="LY19" s="19">
        <f t="shared" si="21"/>
        <v>20.533000000000015</v>
      </c>
      <c r="LZ19" s="19">
        <f t="shared" si="21"/>
        <v>21.807999999999993</v>
      </c>
      <c r="MA19" s="19">
        <f t="shared" si="21"/>
        <v>23.076999999999998</v>
      </c>
      <c r="MB19" s="19">
        <f t="shared" si="21"/>
        <v>24.407999999999959</v>
      </c>
      <c r="MC19" s="19">
        <f t="shared" si="21"/>
        <v>26.211000000000013</v>
      </c>
      <c r="MD19" s="19">
        <f t="shared" si="21"/>
        <v>25.470000000000027</v>
      </c>
      <c r="ME19" s="19">
        <f t="shared" si="21"/>
        <v>28.990000000000009</v>
      </c>
      <c r="MF19" s="19">
        <f t="shared" si="21"/>
        <v>26.967000000000041</v>
      </c>
      <c r="MG19" s="19">
        <f t="shared" si="21"/>
        <v>25.81899999999996</v>
      </c>
      <c r="MH19" s="19">
        <f t="shared" si="21"/>
        <v>24.812000000000012</v>
      </c>
      <c r="MI19" s="19">
        <f t="shared" si="21"/>
        <v>23.764999999999986</v>
      </c>
      <c r="MJ19" s="19">
        <f t="shared" si="21"/>
        <v>21.849000000000046</v>
      </c>
      <c r="MK19" s="19">
        <f t="shared" si="21"/>
        <v>19.481000000000051</v>
      </c>
      <c r="ML19" s="19">
        <f t="shared" si="21"/>
        <v>19.017999999999972</v>
      </c>
      <c r="MM19" s="19">
        <f t="shared" si="21"/>
        <v>20.231999999999971</v>
      </c>
      <c r="MN19" s="19">
        <f t="shared" si="21"/>
        <v>21.088000000000022</v>
      </c>
      <c r="MO19" s="19">
        <f t="shared" si="21"/>
        <v>21.47399999999999</v>
      </c>
      <c r="MP19" s="19">
        <f t="shared" si="21"/>
        <v>21.150999999999954</v>
      </c>
      <c r="MQ19" s="19">
        <f t="shared" si="21"/>
        <v>21.990000000000009</v>
      </c>
      <c r="MR19" s="19">
        <f t="shared" si="21"/>
        <v>20.182999999999993</v>
      </c>
      <c r="MS19" s="19">
        <f t="shared" si="21"/>
        <v>18.625</v>
      </c>
      <c r="MT19" s="19">
        <f t="shared" si="21"/>
        <v>19.191000000000031</v>
      </c>
      <c r="MU19" s="19">
        <f t="shared" si="21"/>
        <v>20.474999999999966</v>
      </c>
      <c r="MV19" s="19">
        <f t="shared" si="21"/>
        <v>22.214999999999975</v>
      </c>
      <c r="MW19" s="19">
        <f t="shared" si="21"/>
        <v>21.79200000000003</v>
      </c>
      <c r="MX19" s="19">
        <f t="shared" si="21"/>
        <v>19.37299999999999</v>
      </c>
      <c r="MY19" s="19">
        <f t="shared" si="21"/>
        <v>18.997000000000014</v>
      </c>
      <c r="MZ19" s="19">
        <f t="shared" si="21"/>
        <v>20.19599999999997</v>
      </c>
      <c r="NA19" s="19">
        <f t="shared" si="21"/>
        <v>24.410000000000025</v>
      </c>
      <c r="NB19" s="19">
        <f t="shared" si="21"/>
        <v>24.050999999999988</v>
      </c>
      <c r="NC19" s="19">
        <f t="shared" si="21"/>
        <v>25.958000000000027</v>
      </c>
      <c r="ND19" s="19">
        <f t="shared" si="21"/>
        <v>24.875</v>
      </c>
      <c r="NE19" s="19">
        <f t="shared" si="21"/>
        <v>23.689999999999998</v>
      </c>
      <c r="NF19" s="19">
        <f t="shared" si="21"/>
        <v>24.724000000000046</v>
      </c>
      <c r="NG19" s="19">
        <f t="shared" si="21"/>
        <v>23.297000000000025</v>
      </c>
      <c r="NH19" s="19">
        <f t="shared" si="21"/>
        <v>24.374000000000024</v>
      </c>
      <c r="NI19" s="19">
        <f t="shared" si="21"/>
        <v>23.890000000000043</v>
      </c>
      <c r="NJ19" s="19">
        <f t="shared" si="21"/>
        <v>25.415999999999997</v>
      </c>
      <c r="NK19" s="19">
        <f t="shared" si="21"/>
        <v>26.169999999999959</v>
      </c>
      <c r="NL19" s="19">
        <f t="shared" si="21"/>
        <v>25.185000000000002</v>
      </c>
      <c r="NM19" s="19">
        <f t="shared" si="21"/>
        <v>26.788999999999987</v>
      </c>
      <c r="NN19" s="19">
        <f t="shared" si="21"/>
        <v>25.559000000000026</v>
      </c>
      <c r="NO19" s="19">
        <f t="shared" si="21"/>
        <v>26.146000000000015</v>
      </c>
      <c r="NP19" s="19">
        <f t="shared" si="21"/>
        <v>25.134999999999991</v>
      </c>
      <c r="NQ19" s="19">
        <f t="shared" si="21"/>
        <v>25.378999999999962</v>
      </c>
      <c r="NR19" s="19">
        <f t="shared" si="21"/>
        <v>22.454000000000008</v>
      </c>
      <c r="NS19" s="19">
        <f t="shared" si="21"/>
        <v>21.677999999999997</v>
      </c>
      <c r="NT19" s="19">
        <f t="shared" si="21"/>
        <v>19.576000000000022</v>
      </c>
      <c r="NU19" s="19">
        <f t="shared" si="21"/>
        <v>23.101999999999975</v>
      </c>
      <c r="NV19" s="19">
        <f t="shared" si="21"/>
        <v>19.249000000000024</v>
      </c>
      <c r="NW19" s="19">
        <f t="shared" si="21"/>
        <v>20.43100000000004</v>
      </c>
      <c r="NX19" s="19">
        <f t="shared" si="21"/>
        <v>24.300999999999988</v>
      </c>
      <c r="NY19" s="19">
        <f t="shared" si="21"/>
        <v>25.230999999999995</v>
      </c>
      <c r="NZ19" s="19">
        <f t="shared" si="21"/>
        <v>24.903999999999996</v>
      </c>
      <c r="OA19" s="19">
        <f t="shared" si="22"/>
        <v>24.92999999999995</v>
      </c>
      <c r="OB19" s="19">
        <f t="shared" si="22"/>
        <v>26.289000000000044</v>
      </c>
      <c r="OC19" s="19">
        <f t="shared" si="22"/>
        <v>25.216999999999985</v>
      </c>
      <c r="OD19" s="19">
        <f t="shared" si="22"/>
        <v>24.60899999999998</v>
      </c>
      <c r="OE19" s="19">
        <f t="shared" si="22"/>
        <v>23.533999999999992</v>
      </c>
      <c r="OF19" s="19">
        <f t="shared" si="22"/>
        <v>23.104000000000042</v>
      </c>
      <c r="OG19" s="19">
        <f t="shared" si="22"/>
        <v>22.34899999999999</v>
      </c>
      <c r="OH19" s="19">
        <f t="shared" si="22"/>
        <v>23.281000000000006</v>
      </c>
      <c r="OI19" s="19">
        <f t="shared" si="22"/>
        <v>22.165999999999997</v>
      </c>
      <c r="OJ19" s="19">
        <f t="shared" si="22"/>
        <v>25.637999999999977</v>
      </c>
      <c r="OK19" s="19">
        <f t="shared" si="22"/>
        <v>28.34699999999998</v>
      </c>
      <c r="OL19" s="19">
        <f t="shared" si="22"/>
        <v>29.495000000000005</v>
      </c>
      <c r="OM19" s="19">
        <f t="shared" si="22"/>
        <v>30.512</v>
      </c>
      <c r="ON19" s="19">
        <f t="shared" si="22"/>
        <v>31.222999999999956</v>
      </c>
      <c r="OO19" s="19">
        <f t="shared" si="22"/>
        <v>31.670999999999992</v>
      </c>
      <c r="OP19" s="19">
        <f t="shared" si="22"/>
        <v>33.387999999999977</v>
      </c>
      <c r="OQ19" s="19">
        <f t="shared" si="22"/>
        <v>32.468999999999994</v>
      </c>
      <c r="OR19" s="19">
        <f t="shared" si="22"/>
        <v>33.586000000000013</v>
      </c>
      <c r="OS19" s="19">
        <f t="shared" si="22"/>
        <v>32.631000000000029</v>
      </c>
      <c r="OT19" s="19">
        <f t="shared" si="22"/>
        <v>31.212999999999965</v>
      </c>
      <c r="OU19" s="19">
        <f t="shared" si="22"/>
        <v>32.54000000000002</v>
      </c>
      <c r="OV19" s="19">
        <f t="shared" si="22"/>
        <v>36.084000000000003</v>
      </c>
      <c r="OW19" s="19">
        <f t="shared" si="22"/>
        <v>39.312999999999988</v>
      </c>
      <c r="OX19" s="19">
        <f t="shared" si="22"/>
        <v>38.40300000000002</v>
      </c>
      <c r="OY19" s="19">
        <f t="shared" si="22"/>
        <v>39.01600000000002</v>
      </c>
      <c r="OZ19" s="19">
        <f t="shared" si="22"/>
        <v>40.646999999999991</v>
      </c>
      <c r="PA19" s="19">
        <f t="shared" si="22"/>
        <v>37.104000000000042</v>
      </c>
      <c r="PB19" s="19">
        <f t="shared" si="22"/>
        <v>35.932999999999993</v>
      </c>
      <c r="PC19" s="19">
        <f t="shared" si="22"/>
        <v>34.528999999999996</v>
      </c>
      <c r="PD19" s="19">
        <f t="shared" si="22"/>
        <v>33.778999999999996</v>
      </c>
      <c r="PE19" s="19">
        <f t="shared" si="22"/>
        <v>34.626000000000005</v>
      </c>
      <c r="PF19" s="19">
        <f t="shared" si="22"/>
        <v>34.977000000000004</v>
      </c>
      <c r="PG19" s="19">
        <f t="shared" si="22"/>
        <v>35.440000000000026</v>
      </c>
      <c r="PH19" s="19">
        <f t="shared" si="22"/>
        <v>34.209000000000003</v>
      </c>
      <c r="PI19" s="19">
        <f t="shared" si="22"/>
        <v>34.123999999999995</v>
      </c>
      <c r="PJ19" s="19">
        <f t="shared" si="22"/>
        <v>33.473000000000042</v>
      </c>
      <c r="PK19" s="19">
        <f t="shared" si="22"/>
        <v>34.421000000000021</v>
      </c>
      <c r="PL19" s="19">
        <f t="shared" si="22"/>
        <v>33.836999999999989</v>
      </c>
      <c r="PM19" s="19">
        <f t="shared" si="22"/>
        <v>33.841000000000008</v>
      </c>
      <c r="PN19" s="19">
        <f t="shared" si="22"/>
        <v>33.355000000000018</v>
      </c>
      <c r="PO19" s="19">
        <f t="shared" si="22"/>
        <v>36.37299999999999</v>
      </c>
      <c r="PP19" s="19">
        <f t="shared" si="22"/>
        <v>36.23399999999998</v>
      </c>
      <c r="PQ19" s="19">
        <f t="shared" si="22"/>
        <v>35.867999999999995</v>
      </c>
      <c r="PR19" s="19">
        <f t="shared" si="22"/>
        <v>36.501000000000005</v>
      </c>
      <c r="PS19" s="19">
        <f t="shared" si="22"/>
        <v>38.16500000000002</v>
      </c>
      <c r="PT19" s="19">
        <f t="shared" si="22"/>
        <v>38.60499999999999</v>
      </c>
      <c r="PU19" s="19">
        <f t="shared" si="22"/>
        <v>37.302999999999997</v>
      </c>
      <c r="PV19" s="19">
        <f t="shared" si="22"/>
        <v>36.58499999999998</v>
      </c>
      <c r="PW19" s="19">
        <f t="shared" si="22"/>
        <v>37.233000000000033</v>
      </c>
      <c r="PX19" s="19">
        <f t="shared" si="22"/>
        <v>37.079000000000008</v>
      </c>
      <c r="PY19" s="19">
        <f t="shared" si="22"/>
        <v>37.347000000000008</v>
      </c>
      <c r="PZ19" s="19">
        <f t="shared" si="22"/>
        <v>37.220999999999975</v>
      </c>
      <c r="QA19" s="19">
        <f t="shared" si="22"/>
        <v>37.323000000000036</v>
      </c>
      <c r="QB19" s="19">
        <f t="shared" si="22"/>
        <v>36.783999999999992</v>
      </c>
      <c r="QC19" s="19">
        <f t="shared" si="22"/>
        <v>36.306999999999988</v>
      </c>
      <c r="QD19" s="19">
        <f t="shared" si="22"/>
        <v>37.287999999999982</v>
      </c>
      <c r="QE19" s="19">
        <f t="shared" si="22"/>
        <v>37.205999999999989</v>
      </c>
      <c r="QF19" s="19">
        <f t="shared" si="22"/>
        <v>36.206000000000017</v>
      </c>
      <c r="QG19" s="19">
        <f t="shared" si="22"/>
        <v>36.228999999999985</v>
      </c>
      <c r="QH19" s="19">
        <f t="shared" si="22"/>
        <v>35.436000000000007</v>
      </c>
      <c r="QI19" s="19">
        <f t="shared" si="22"/>
        <v>36.085000000000008</v>
      </c>
      <c r="QJ19" s="19">
        <f t="shared" si="22"/>
        <v>37.592000000000013</v>
      </c>
      <c r="QK19" s="19">
        <f t="shared" si="22"/>
        <v>38.376999999999981</v>
      </c>
      <c r="QL19" s="19">
        <f t="shared" si="22"/>
        <v>37.998999999999995</v>
      </c>
      <c r="QM19" s="19">
        <f t="shared" si="23"/>
        <v>38.212000000000018</v>
      </c>
      <c r="QN19" s="19">
        <f t="shared" si="23"/>
        <v>38.72999999999999</v>
      </c>
      <c r="QO19" s="19">
        <f t="shared" si="23"/>
        <v>38.607999999999976</v>
      </c>
      <c r="QP19" s="19">
        <f t="shared" si="23"/>
        <v>38.162999999999982</v>
      </c>
      <c r="QQ19" s="19">
        <f t="shared" si="23"/>
        <v>38.564999999999969</v>
      </c>
      <c r="QR19" s="19">
        <f t="shared" si="23"/>
        <v>38.84099999999998</v>
      </c>
      <c r="QS19" s="19">
        <f t="shared" si="23"/>
        <v>37.31</v>
      </c>
      <c r="QT19" s="19">
        <f t="shared" si="23"/>
        <v>37.727000000000032</v>
      </c>
      <c r="QU19" s="19">
        <f t="shared" si="23"/>
        <v>39.555999999999983</v>
      </c>
      <c r="QV19" s="19">
        <f t="shared" si="23"/>
        <v>37.27800000000002</v>
      </c>
      <c r="QW19" s="19">
        <f t="shared" si="23"/>
        <v>38.048000000000002</v>
      </c>
      <c r="QX19" s="19">
        <f t="shared" si="23"/>
        <v>37.831999999999994</v>
      </c>
      <c r="QY19" s="19">
        <f t="shared" si="23"/>
        <v>36.762</v>
      </c>
      <c r="QZ19" s="19">
        <f t="shared" si="23"/>
        <v>36.507000000000005</v>
      </c>
      <c r="RA19" s="19">
        <f t="shared" si="23"/>
        <v>35.897999999999968</v>
      </c>
      <c r="RB19" s="19">
        <f t="shared" si="23"/>
        <v>36.217999999999961</v>
      </c>
      <c r="RC19" s="19">
        <f t="shared" si="23"/>
        <v>36.953000000000031</v>
      </c>
      <c r="RD19" s="19">
        <f t="shared" si="23"/>
        <v>37.415999999999997</v>
      </c>
      <c r="RE19" s="19">
        <f t="shared" si="23"/>
        <v>37.631000000000029</v>
      </c>
      <c r="RF19" s="19">
        <f t="shared" si="23"/>
        <v>37.271000000000015</v>
      </c>
      <c r="RG19" s="19">
        <f t="shared" si="23"/>
        <v>36.66700000000003</v>
      </c>
      <c r="RH19" s="19">
        <f t="shared" si="23"/>
        <v>36.72399999999999</v>
      </c>
      <c r="RI19" s="19">
        <f t="shared" si="23"/>
        <v>36.802999999999997</v>
      </c>
      <c r="RJ19" s="19">
        <f t="shared" si="23"/>
        <v>36.076000000000022</v>
      </c>
      <c r="RK19" s="19">
        <f t="shared" si="23"/>
        <v>36.791999999999973</v>
      </c>
      <c r="RL19" s="19">
        <f t="shared" si="23"/>
        <v>36.996000000000038</v>
      </c>
      <c r="RM19" s="19">
        <f t="shared" si="23"/>
        <v>36.142999999999972</v>
      </c>
      <c r="RN19" s="19">
        <f t="shared" si="23"/>
        <v>35.91500000000002</v>
      </c>
      <c r="RO19" s="19">
        <f t="shared" si="23"/>
        <v>36.031000000000006</v>
      </c>
      <c r="RP19" s="19">
        <f t="shared" si="23"/>
        <v>35.61099999999999</v>
      </c>
      <c r="RQ19" s="19">
        <f t="shared" si="23"/>
        <v>34.839999999999975</v>
      </c>
      <c r="RR19" s="19">
        <f t="shared" si="23"/>
        <v>32.591999999999985</v>
      </c>
      <c r="RS19" s="19">
        <f t="shared" si="23"/>
        <v>31.94500000000005</v>
      </c>
      <c r="RT19" s="19">
        <f t="shared" si="23"/>
        <v>31.052999999999997</v>
      </c>
      <c r="RU19" s="19">
        <f t="shared" si="23"/>
        <v>30.830999999999989</v>
      </c>
      <c r="RV19" s="19">
        <f t="shared" si="23"/>
        <v>30.571000000000026</v>
      </c>
      <c r="RW19" s="19">
        <f t="shared" si="23"/>
        <v>30.445999999999998</v>
      </c>
      <c r="RX19" s="19">
        <f t="shared" si="23"/>
        <v>30.598000000000013</v>
      </c>
      <c r="RY19" s="19">
        <f t="shared" si="23"/>
        <v>29.992999999999995</v>
      </c>
      <c r="RZ19" s="19">
        <f t="shared" si="23"/>
        <v>30.325999999999993</v>
      </c>
      <c r="SA19" s="19">
        <f t="shared" si="23"/>
        <v>29.626000000000005</v>
      </c>
      <c r="SB19" s="19">
        <f t="shared" si="23"/>
        <v>30.581999999999965</v>
      </c>
      <c r="SC19" s="19">
        <f t="shared" si="23"/>
        <v>31.060000000000002</v>
      </c>
      <c r="SD19" s="19">
        <f t="shared" si="23"/>
        <v>30.402000000000015</v>
      </c>
      <c r="SE19" s="19">
        <f t="shared" si="23"/>
        <v>29.524000000000001</v>
      </c>
      <c r="SF19" s="19">
        <f t="shared" si="23"/>
        <v>30.25</v>
      </c>
      <c r="SG19" s="19">
        <f t="shared" si="23"/>
        <v>28.976999999999975</v>
      </c>
      <c r="SH19" s="19">
        <f t="shared" si="23"/>
        <v>29.71999999999997</v>
      </c>
      <c r="SI19" s="19">
        <f t="shared" si="23"/>
        <v>28.067000000000007</v>
      </c>
      <c r="SJ19" s="19">
        <f t="shared" si="23"/>
        <v>28.412000000000035</v>
      </c>
      <c r="SK19" s="19">
        <f t="shared" si="23"/>
        <v>28.678999999999974</v>
      </c>
      <c r="SL19" s="19">
        <f t="shared" si="23"/>
        <v>27.29000000000002</v>
      </c>
      <c r="SM19" s="19">
        <f t="shared" si="23"/>
        <v>26.781999999999982</v>
      </c>
      <c r="SN19" s="19">
        <f t="shared" si="23"/>
        <v>27.83200000000005</v>
      </c>
      <c r="SO19" s="19">
        <f t="shared" si="23"/>
        <v>27.850999999999999</v>
      </c>
      <c r="SP19" s="19">
        <f t="shared" si="23"/>
        <v>27.139999999999986</v>
      </c>
      <c r="SQ19" s="19">
        <f t="shared" si="23"/>
        <v>25.191000000000031</v>
      </c>
    </row>
    <row r="20" spans="2:511" x14ac:dyDescent="0.25">
      <c r="B20" s="12" t="str">
        <f>B9</f>
        <v>SOLBBB 5.118 PERP</v>
      </c>
      <c r="C20" s="12" t="str">
        <f t="shared" si="24"/>
        <v>SOLBBB 5.869 PERP-SOLBBB 5.118 PERP</v>
      </c>
      <c r="F20" s="19">
        <f t="shared" ca="1" si="25"/>
        <v>9.2099999999999795</v>
      </c>
      <c r="G20" s="19">
        <f t="shared" ref="G20:BR20" si="26">G$6-G9</f>
        <v>5.3459999999999468</v>
      </c>
      <c r="H20" s="19">
        <f t="shared" si="26"/>
        <v>0.55799999999999272</v>
      </c>
      <c r="I20" s="19">
        <f t="shared" si="26"/>
        <v>-0.91100000000000136</v>
      </c>
      <c r="J20" s="19">
        <f t="shared" si="26"/>
        <v>-1.0230000000000246</v>
      </c>
      <c r="K20" s="19">
        <f t="shared" si="26"/>
        <v>-5.0459999999999923</v>
      </c>
      <c r="L20" s="19">
        <f t="shared" si="26"/>
        <v>-4.0999999999996817E-2</v>
      </c>
      <c r="M20" s="19">
        <f t="shared" si="26"/>
        <v>8.2369999999999663</v>
      </c>
      <c r="N20" s="19">
        <f t="shared" si="26"/>
        <v>9.5760000000000218</v>
      </c>
      <c r="O20" s="19">
        <f t="shared" si="26"/>
        <v>9.6089999999999804</v>
      </c>
      <c r="P20" s="19">
        <f t="shared" si="26"/>
        <v>11.692000000000007</v>
      </c>
      <c r="Q20" s="19">
        <f t="shared" si="26"/>
        <v>15.192000000000007</v>
      </c>
      <c r="R20" s="19">
        <f t="shared" si="26"/>
        <v>20.937000000000012</v>
      </c>
      <c r="S20" s="19">
        <f t="shared" si="26"/>
        <v>13.057999999999993</v>
      </c>
      <c r="T20" s="19">
        <f t="shared" si="26"/>
        <v>34.527999999999963</v>
      </c>
      <c r="U20" s="19">
        <f t="shared" si="26"/>
        <v>48.541000000000054</v>
      </c>
      <c r="V20" s="19">
        <f t="shared" si="26"/>
        <v>56.654999999999973</v>
      </c>
      <c r="W20" s="19">
        <f t="shared" si="26"/>
        <v>78.663000000000011</v>
      </c>
      <c r="X20" s="19">
        <f t="shared" si="26"/>
        <v>106.54100000000003</v>
      </c>
      <c r="Y20" s="19">
        <f t="shared" si="26"/>
        <v>104.10200000000003</v>
      </c>
      <c r="Z20" s="19">
        <f t="shared" si="26"/>
        <v>60.517999999999972</v>
      </c>
      <c r="AA20" s="19">
        <f t="shared" si="26"/>
        <v>31.825999999999965</v>
      </c>
      <c r="AB20" s="19">
        <f t="shared" si="26"/>
        <v>8.54200000000003</v>
      </c>
      <c r="AC20" s="19">
        <f t="shared" si="26"/>
        <v>6.4359999999999786</v>
      </c>
      <c r="AD20" s="19">
        <f t="shared" si="26"/>
        <v>7.2740000000000009</v>
      </c>
      <c r="AE20" s="19">
        <f t="shared" si="26"/>
        <v>14.021999999999991</v>
      </c>
      <c r="AF20" s="19">
        <f t="shared" si="26"/>
        <v>19.346000000000004</v>
      </c>
      <c r="AG20" s="19">
        <f t="shared" si="26"/>
        <v>25.954000000000008</v>
      </c>
      <c r="AH20" s="19">
        <f t="shared" si="26"/>
        <v>-29.758000000000038</v>
      </c>
      <c r="AI20" s="19">
        <f t="shared" si="26"/>
        <v>28.555999999999983</v>
      </c>
      <c r="AJ20" s="19">
        <f t="shared" si="26"/>
        <v>41.847000000000037</v>
      </c>
      <c r="AK20" s="19">
        <f t="shared" si="26"/>
        <v>40.74799999999999</v>
      </c>
      <c r="AL20" s="19">
        <f t="shared" si="26"/>
        <v>34.649000000000001</v>
      </c>
      <c r="AM20" s="19">
        <f t="shared" si="26"/>
        <v>33.044999999999959</v>
      </c>
      <c r="AN20" s="19">
        <f t="shared" si="26"/>
        <v>36.940999999999974</v>
      </c>
      <c r="AO20" s="19">
        <f t="shared" si="26"/>
        <v>41.797999999999945</v>
      </c>
      <c r="AP20" s="19">
        <f t="shared" si="26"/>
        <v>65.644000000000005</v>
      </c>
      <c r="AQ20" s="19">
        <f t="shared" si="26"/>
        <v>62.849999999999966</v>
      </c>
      <c r="AR20" s="19">
        <f t="shared" si="26"/>
        <v>62.228000000000009</v>
      </c>
      <c r="AS20" s="19">
        <f t="shared" si="26"/>
        <v>54.005999999999972</v>
      </c>
      <c r="AT20" s="19">
        <f t="shared" si="26"/>
        <v>70.12</v>
      </c>
      <c r="AU20" s="19">
        <f t="shared" si="26"/>
        <v>66.519000000000005</v>
      </c>
      <c r="AV20" s="19">
        <f t="shared" si="26"/>
        <v>71.174000000000035</v>
      </c>
      <c r="AW20" s="19">
        <f t="shared" si="26"/>
        <v>75.537999999999954</v>
      </c>
      <c r="AX20" s="19">
        <f t="shared" si="26"/>
        <v>87.973000000000013</v>
      </c>
      <c r="AY20" s="19">
        <f t="shared" si="26"/>
        <v>98.007000000000005</v>
      </c>
      <c r="AZ20" s="19">
        <f t="shared" si="26"/>
        <v>105.04399999999998</v>
      </c>
      <c r="BA20" s="19">
        <f t="shared" si="26"/>
        <v>107.25899999999996</v>
      </c>
      <c r="BB20" s="19">
        <f t="shared" si="26"/>
        <v>110.80700000000002</v>
      </c>
      <c r="BC20" s="19">
        <f t="shared" si="26"/>
        <v>105.63299999999998</v>
      </c>
      <c r="BD20" s="19">
        <f t="shared" si="26"/>
        <v>110.16199999999998</v>
      </c>
      <c r="BE20" s="19">
        <f t="shared" si="26"/>
        <v>119.46600000000001</v>
      </c>
      <c r="BF20" s="19">
        <f t="shared" si="26"/>
        <v>131.79300000000001</v>
      </c>
      <c r="BG20" s="19">
        <f t="shared" si="26"/>
        <v>134.221</v>
      </c>
      <c r="BH20" s="19">
        <f t="shared" si="26"/>
        <v>137.86700000000002</v>
      </c>
      <c r="BI20" s="19">
        <f t="shared" si="26"/>
        <v>153.41199999999998</v>
      </c>
      <c r="BJ20" s="19">
        <f t="shared" si="26"/>
        <v>138.024</v>
      </c>
      <c r="BK20" s="19">
        <f t="shared" si="26"/>
        <v>115.048</v>
      </c>
      <c r="BL20" s="19">
        <f t="shared" si="26"/>
        <v>50.501000000000033</v>
      </c>
      <c r="BM20" s="19">
        <f t="shared" si="26"/>
        <v>57.103999999999985</v>
      </c>
      <c r="BN20" s="19">
        <f t="shared" si="26"/>
        <v>60.875999999999976</v>
      </c>
      <c r="BO20" s="19">
        <f t="shared" si="26"/>
        <v>60.743999999999971</v>
      </c>
      <c r="BP20" s="19">
        <f t="shared" si="26"/>
        <v>59.398000000000025</v>
      </c>
      <c r="BQ20" s="19">
        <f t="shared" si="26"/>
        <v>63.608000000000004</v>
      </c>
      <c r="BR20" s="19">
        <f t="shared" si="26"/>
        <v>62.30600000000004</v>
      </c>
      <c r="BS20" s="19">
        <f t="shared" si="17"/>
        <v>70.024000000000001</v>
      </c>
      <c r="BT20" s="19">
        <f t="shared" si="17"/>
        <v>63.510000000000048</v>
      </c>
      <c r="BU20" s="19">
        <f t="shared" si="17"/>
        <v>61.663000000000068</v>
      </c>
      <c r="BV20" s="19">
        <f t="shared" si="17"/>
        <v>52.555999999999983</v>
      </c>
      <c r="BW20" s="19">
        <f t="shared" si="17"/>
        <v>46.939999999999941</v>
      </c>
      <c r="BX20" s="19">
        <f t="shared" si="17"/>
        <v>34.778999999999996</v>
      </c>
      <c r="BY20" s="19">
        <f t="shared" si="17"/>
        <v>25.149999999999977</v>
      </c>
      <c r="BZ20" s="19">
        <f t="shared" si="17"/>
        <v>41.263999999999953</v>
      </c>
      <c r="CA20" s="19">
        <f t="shared" si="17"/>
        <v>42.793000000000063</v>
      </c>
      <c r="CB20" s="19">
        <f t="shared" si="17"/>
        <v>72.253000000000043</v>
      </c>
      <c r="CC20" s="19">
        <f t="shared" si="17"/>
        <v>63.800000000000011</v>
      </c>
      <c r="CD20" s="19">
        <f t="shared" si="17"/>
        <v>77.987000000000023</v>
      </c>
      <c r="CE20" s="19">
        <f t="shared" si="17"/>
        <v>105.22499999999999</v>
      </c>
      <c r="CF20" s="19">
        <f t="shared" si="17"/>
        <v>117.96499999999997</v>
      </c>
      <c r="CG20" s="19">
        <f t="shared" si="17"/>
        <v>118.54099999999997</v>
      </c>
      <c r="CH20" s="19">
        <f t="shared" si="17"/>
        <v>108.15300000000002</v>
      </c>
      <c r="CI20" s="19">
        <f t="shared" si="17"/>
        <v>108.68699999999998</v>
      </c>
      <c r="CJ20" s="19">
        <f t="shared" si="17"/>
        <v>105.07599999999999</v>
      </c>
      <c r="CK20" s="19">
        <f t="shared" si="17"/>
        <v>101.545</v>
      </c>
      <c r="CL20" s="19">
        <f t="shared" si="17"/>
        <v>105.545</v>
      </c>
      <c r="CM20" s="19">
        <f t="shared" si="17"/>
        <v>104.477</v>
      </c>
      <c r="CN20" s="19">
        <f t="shared" si="17"/>
        <v>102.53200000000001</v>
      </c>
      <c r="CO20" s="19">
        <f t="shared" si="17"/>
        <v>109.55399999999999</v>
      </c>
      <c r="CP20" s="19">
        <f t="shared" si="17"/>
        <v>100.42300000000002</v>
      </c>
      <c r="CQ20" s="19">
        <f t="shared" si="17"/>
        <v>102.30199999999999</v>
      </c>
      <c r="CR20" s="19">
        <f t="shared" si="17"/>
        <v>109.33899999999998</v>
      </c>
      <c r="CS20" s="19">
        <f t="shared" si="17"/>
        <v>108.22999999999999</v>
      </c>
      <c r="CT20" s="19">
        <f t="shared" si="17"/>
        <v>108.26600000000001</v>
      </c>
      <c r="CU20" s="19">
        <f t="shared" si="17"/>
        <v>106.97699999999999</v>
      </c>
      <c r="CV20" s="19">
        <f t="shared" si="17"/>
        <v>107.246</v>
      </c>
      <c r="CW20" s="19">
        <f t="shared" si="17"/>
        <v>106.95700000000001</v>
      </c>
      <c r="CX20" s="19">
        <f t="shared" si="17"/>
        <v>106.53700000000001</v>
      </c>
      <c r="CY20" s="19">
        <f t="shared" si="17"/>
        <v>106.068</v>
      </c>
      <c r="CZ20" s="19">
        <f t="shared" si="17"/>
        <v>102.98700000000001</v>
      </c>
      <c r="DA20" s="19">
        <f t="shared" si="17"/>
        <v>104.92900000000002</v>
      </c>
      <c r="DB20" s="19">
        <f t="shared" si="17"/>
        <v>108.75399999999999</v>
      </c>
      <c r="DC20" s="19">
        <f t="shared" si="17"/>
        <v>108.89700000000001</v>
      </c>
      <c r="DD20" s="19">
        <f t="shared" si="17"/>
        <v>106.041</v>
      </c>
      <c r="DE20" s="19">
        <f t="shared" si="17"/>
        <v>102.896</v>
      </c>
      <c r="DF20" s="19">
        <f t="shared" si="17"/>
        <v>106.56399999999999</v>
      </c>
      <c r="DG20" s="19">
        <f t="shared" si="17"/>
        <v>108.88300000000001</v>
      </c>
      <c r="DH20" s="19">
        <f t="shared" si="17"/>
        <v>108.233</v>
      </c>
      <c r="DI20" s="19">
        <f t="shared" si="17"/>
        <v>101.187</v>
      </c>
      <c r="DJ20" s="19">
        <f t="shared" si="17"/>
        <v>93.612000000000009</v>
      </c>
      <c r="DK20" s="19">
        <f t="shared" si="17"/>
        <v>93.652000000000001</v>
      </c>
      <c r="DL20" s="19">
        <f t="shared" si="17"/>
        <v>97.85599999999998</v>
      </c>
      <c r="DM20" s="19">
        <f t="shared" si="17"/>
        <v>88.072999999999993</v>
      </c>
      <c r="DN20" s="19">
        <f t="shared" si="17"/>
        <v>89.578999999999994</v>
      </c>
      <c r="DO20" s="19">
        <f t="shared" si="17"/>
        <v>90.506000000000014</v>
      </c>
      <c r="DP20" s="19">
        <f t="shared" si="17"/>
        <v>89.900999999999996</v>
      </c>
      <c r="DQ20" s="19">
        <f t="shared" si="17"/>
        <v>89.162999999999982</v>
      </c>
      <c r="DR20" s="19">
        <f t="shared" si="17"/>
        <v>93.918999999999983</v>
      </c>
      <c r="DS20" s="19">
        <f t="shared" si="17"/>
        <v>98.603000000000009</v>
      </c>
      <c r="DT20" s="19">
        <f t="shared" si="17"/>
        <v>97.028999999999996</v>
      </c>
      <c r="DU20" s="19">
        <f t="shared" si="17"/>
        <v>96.695999999999998</v>
      </c>
      <c r="DV20" s="19">
        <f t="shared" si="17"/>
        <v>99.126000000000005</v>
      </c>
      <c r="DW20" s="19">
        <f t="shared" si="17"/>
        <v>100.91</v>
      </c>
      <c r="DX20" s="19">
        <f t="shared" si="17"/>
        <v>100.078</v>
      </c>
      <c r="DY20" s="19">
        <f t="shared" si="17"/>
        <v>101.24899999999998</v>
      </c>
      <c r="DZ20" s="19">
        <f t="shared" si="17"/>
        <v>104.52299999999998</v>
      </c>
      <c r="EA20" s="19">
        <f t="shared" si="17"/>
        <v>104.26199999999999</v>
      </c>
      <c r="EB20" s="19">
        <f t="shared" si="17"/>
        <v>103.60799999999999</v>
      </c>
      <c r="EC20" s="19">
        <f t="shared" si="17"/>
        <v>101.81099999999999</v>
      </c>
      <c r="ED20" s="19">
        <f t="shared" si="17"/>
        <v>98.213999999999999</v>
      </c>
      <c r="EE20" s="19">
        <f t="shared" si="18"/>
        <v>96.804999999999993</v>
      </c>
      <c r="EF20" s="19">
        <f t="shared" si="18"/>
        <v>103.40800000000002</v>
      </c>
      <c r="EG20" s="19">
        <f t="shared" si="18"/>
        <v>93.034000000000006</v>
      </c>
      <c r="EH20" s="19">
        <f t="shared" si="18"/>
        <v>97.998999999999995</v>
      </c>
      <c r="EI20" s="19">
        <f t="shared" si="18"/>
        <v>95.891000000000005</v>
      </c>
      <c r="EJ20" s="19">
        <f t="shared" si="18"/>
        <v>95.168000000000006</v>
      </c>
      <c r="EK20" s="19">
        <f t="shared" si="18"/>
        <v>96.51700000000001</v>
      </c>
      <c r="EL20" s="19">
        <f t="shared" si="18"/>
        <v>98.507999999999981</v>
      </c>
      <c r="EM20" s="19">
        <f t="shared" si="18"/>
        <v>99.662000000000006</v>
      </c>
      <c r="EN20" s="19">
        <f t="shared" si="18"/>
        <v>98.885000000000005</v>
      </c>
      <c r="EO20" s="19">
        <f t="shared" si="18"/>
        <v>106.13499999999999</v>
      </c>
      <c r="EP20" s="19">
        <f t="shared" si="18"/>
        <v>106.10400000000001</v>
      </c>
      <c r="EQ20" s="19">
        <f t="shared" si="18"/>
        <v>103.53100000000001</v>
      </c>
      <c r="ER20" s="19">
        <f t="shared" si="18"/>
        <v>107.09100000000001</v>
      </c>
      <c r="ES20" s="19">
        <f t="shared" si="18"/>
        <v>111.86299999999999</v>
      </c>
      <c r="ET20" s="19">
        <f t="shared" si="18"/>
        <v>114.47799999999999</v>
      </c>
      <c r="EU20" s="19">
        <f t="shared" si="18"/>
        <v>116.34799999999998</v>
      </c>
      <c r="EV20" s="19">
        <f t="shared" si="18"/>
        <v>120.60499999999999</v>
      </c>
      <c r="EW20" s="19">
        <f t="shared" si="18"/>
        <v>118.78099999999999</v>
      </c>
      <c r="EX20" s="19">
        <f t="shared" si="18"/>
        <v>120.64300000000001</v>
      </c>
      <c r="EY20" s="19">
        <f t="shared" si="18"/>
        <v>120.90600000000001</v>
      </c>
      <c r="EZ20" s="19">
        <f t="shared" si="18"/>
        <v>121.08399999999999</v>
      </c>
      <c r="FA20" s="19">
        <f t="shared" si="18"/>
        <v>121.02000000000001</v>
      </c>
      <c r="FB20" s="19">
        <f t="shared" si="18"/>
        <v>124.97999999999999</v>
      </c>
      <c r="FC20" s="19">
        <f t="shared" si="18"/>
        <v>126.91600000000001</v>
      </c>
      <c r="FD20" s="19">
        <f t="shared" si="18"/>
        <v>125.614</v>
      </c>
      <c r="FE20" s="19">
        <f t="shared" si="18"/>
        <v>126.506</v>
      </c>
      <c r="FF20" s="19">
        <f t="shared" si="18"/>
        <v>123.994</v>
      </c>
      <c r="FG20" s="19">
        <f t="shared" si="18"/>
        <v>120.90899999999999</v>
      </c>
      <c r="FH20" s="19">
        <f t="shared" si="18"/>
        <v>119.816</v>
      </c>
      <c r="FI20" s="19">
        <f t="shared" si="18"/>
        <v>118.00400000000002</v>
      </c>
      <c r="FJ20" s="19">
        <f t="shared" si="18"/>
        <v>115.83099999999999</v>
      </c>
      <c r="FK20" s="19">
        <f t="shared" si="18"/>
        <v>109.47900000000001</v>
      </c>
      <c r="FL20" s="19">
        <f t="shared" si="18"/>
        <v>109.06700000000001</v>
      </c>
      <c r="FM20" s="19">
        <f t="shared" si="18"/>
        <v>108.062</v>
      </c>
      <c r="FN20" s="19">
        <f t="shared" si="18"/>
        <v>107.331</v>
      </c>
      <c r="FO20" s="19">
        <f t="shared" si="18"/>
        <v>107.36399999999999</v>
      </c>
      <c r="FP20" s="19">
        <f t="shared" si="18"/>
        <v>105.54199999999999</v>
      </c>
      <c r="FQ20" s="19">
        <f t="shared" si="18"/>
        <v>106.49799999999999</v>
      </c>
      <c r="FR20" s="19">
        <f t="shared" si="18"/>
        <v>109.22</v>
      </c>
      <c r="FS20" s="19">
        <f t="shared" si="18"/>
        <v>109.84399999999999</v>
      </c>
      <c r="FT20" s="19">
        <f t="shared" si="18"/>
        <v>109.56099999999999</v>
      </c>
      <c r="FU20" s="19">
        <f t="shared" si="18"/>
        <v>109.88800000000001</v>
      </c>
      <c r="FV20" s="19">
        <f t="shared" si="18"/>
        <v>109.20800000000001</v>
      </c>
      <c r="FW20" s="19">
        <f t="shared" si="18"/>
        <v>111.58600000000001</v>
      </c>
      <c r="FX20" s="19">
        <f t="shared" si="18"/>
        <v>113.77300000000001</v>
      </c>
      <c r="FY20" s="19">
        <f t="shared" si="18"/>
        <v>112.28</v>
      </c>
      <c r="FZ20" s="19">
        <f t="shared" si="18"/>
        <v>113.131</v>
      </c>
      <c r="GA20" s="19">
        <f t="shared" si="18"/>
        <v>113.38900000000001</v>
      </c>
      <c r="GB20" s="19">
        <f t="shared" si="18"/>
        <v>115.05099999999999</v>
      </c>
      <c r="GC20" s="19">
        <f t="shared" si="18"/>
        <v>116.90000000000002</v>
      </c>
      <c r="GD20" s="19">
        <f t="shared" si="18"/>
        <v>116.98400000000001</v>
      </c>
      <c r="GE20" s="19">
        <f t="shared" si="18"/>
        <v>117.54300000000001</v>
      </c>
      <c r="GF20" s="19">
        <f t="shared" si="18"/>
        <v>118.72699999999999</v>
      </c>
      <c r="GG20" s="19">
        <f t="shared" si="18"/>
        <v>118.66</v>
      </c>
      <c r="GH20" s="19">
        <f t="shared" si="18"/>
        <v>121.289</v>
      </c>
      <c r="GI20" s="19">
        <f t="shared" si="18"/>
        <v>122.063</v>
      </c>
      <c r="GJ20" s="19">
        <f t="shared" si="18"/>
        <v>125.562</v>
      </c>
      <c r="GK20" s="19">
        <f t="shared" si="18"/>
        <v>124.137</v>
      </c>
      <c r="GL20" s="19">
        <f t="shared" si="18"/>
        <v>125.52</v>
      </c>
      <c r="GM20" s="19">
        <f t="shared" si="18"/>
        <v>127.49399999999999</v>
      </c>
      <c r="GN20" s="19">
        <f t="shared" si="18"/>
        <v>124.67999999999999</v>
      </c>
      <c r="GO20" s="19">
        <f t="shared" si="18"/>
        <v>124.80199999999999</v>
      </c>
      <c r="GP20" s="19">
        <f t="shared" si="18"/>
        <v>126.17999999999999</v>
      </c>
      <c r="GQ20" s="19">
        <f t="shared" si="19"/>
        <v>128.58300000000003</v>
      </c>
      <c r="GR20" s="19">
        <f t="shared" si="19"/>
        <v>130.45699999999999</v>
      </c>
      <c r="GS20" s="19">
        <f t="shared" si="19"/>
        <v>130.13</v>
      </c>
      <c r="GT20" s="19">
        <f t="shared" si="19"/>
        <v>127.41900000000001</v>
      </c>
      <c r="GU20" s="19">
        <f t="shared" si="19"/>
        <v>126.95599999999999</v>
      </c>
      <c r="GV20" s="19">
        <f t="shared" si="19"/>
        <v>123.84200000000001</v>
      </c>
      <c r="GW20" s="19">
        <f t="shared" si="19"/>
        <v>125.254</v>
      </c>
      <c r="GX20" s="19">
        <f t="shared" si="19"/>
        <v>126.76499999999999</v>
      </c>
      <c r="GY20" s="19">
        <f t="shared" si="19"/>
        <v>133.23699999999999</v>
      </c>
      <c r="GZ20" s="19">
        <f t="shared" si="19"/>
        <v>129.25</v>
      </c>
      <c r="HA20" s="19">
        <f t="shared" si="19"/>
        <v>124.37299999999999</v>
      </c>
      <c r="HB20" s="19">
        <f t="shared" si="19"/>
        <v>127.075</v>
      </c>
      <c r="HC20" s="19">
        <f t="shared" si="19"/>
        <v>129.61599999999999</v>
      </c>
      <c r="HD20" s="19">
        <f t="shared" si="19"/>
        <v>133.93899999999999</v>
      </c>
      <c r="HE20" s="19">
        <f t="shared" si="19"/>
        <v>132.858</v>
      </c>
      <c r="HF20" s="19">
        <f t="shared" si="19"/>
        <v>126.19200000000001</v>
      </c>
      <c r="HG20" s="19">
        <f t="shared" si="19"/>
        <v>124.25299999999999</v>
      </c>
      <c r="HH20" s="19">
        <f t="shared" si="19"/>
        <v>126.961</v>
      </c>
      <c r="HI20" s="19">
        <f t="shared" si="19"/>
        <v>129.44799999999998</v>
      </c>
      <c r="HJ20" s="19">
        <f t="shared" si="19"/>
        <v>128.94999999999999</v>
      </c>
      <c r="HK20" s="19">
        <f t="shared" si="19"/>
        <v>131.36799999999999</v>
      </c>
      <c r="HL20" s="19">
        <f t="shared" si="19"/>
        <v>127.43499999999999</v>
      </c>
      <c r="HM20" s="19">
        <f t="shared" si="19"/>
        <v>131.86699999999999</v>
      </c>
      <c r="HN20" s="19">
        <f t="shared" si="19"/>
        <v>134.69399999999999</v>
      </c>
      <c r="HO20" s="19">
        <f t="shared" si="19"/>
        <v>138.66199999999998</v>
      </c>
      <c r="HP20" s="19">
        <f t="shared" si="19"/>
        <v>135.797</v>
      </c>
      <c r="HQ20" s="19">
        <f t="shared" si="19"/>
        <v>133.11699999999999</v>
      </c>
      <c r="HR20" s="19">
        <f t="shared" si="19"/>
        <v>134.834</v>
      </c>
      <c r="HS20" s="19">
        <f t="shared" si="19"/>
        <v>137.577</v>
      </c>
      <c r="HT20" s="19">
        <f t="shared" si="19"/>
        <v>139.571</v>
      </c>
      <c r="HU20" s="19">
        <f t="shared" si="19"/>
        <v>143.02800000000002</v>
      </c>
      <c r="HV20" s="19">
        <f t="shared" si="19"/>
        <v>145.98000000000002</v>
      </c>
      <c r="HW20" s="19">
        <f t="shared" si="19"/>
        <v>139.14999999999998</v>
      </c>
      <c r="HX20" s="19">
        <f t="shared" si="19"/>
        <v>138.36799999999999</v>
      </c>
      <c r="HY20" s="19">
        <f t="shared" si="19"/>
        <v>135.816</v>
      </c>
      <c r="HZ20" s="19">
        <f t="shared" si="19"/>
        <v>137.47300000000001</v>
      </c>
      <c r="IA20" s="19">
        <f t="shared" si="19"/>
        <v>139.83299999999997</v>
      </c>
      <c r="IB20" s="19">
        <f t="shared" si="19"/>
        <v>142.99599999999998</v>
      </c>
      <c r="IC20" s="19">
        <f t="shared" si="19"/>
        <v>140.078</v>
      </c>
      <c r="ID20" s="19">
        <f t="shared" si="19"/>
        <v>142.792</v>
      </c>
      <c r="IE20" s="19">
        <f t="shared" si="19"/>
        <v>140.13499999999999</v>
      </c>
      <c r="IF20" s="19">
        <f t="shared" si="19"/>
        <v>136.08699999999999</v>
      </c>
      <c r="IG20" s="19">
        <f t="shared" si="19"/>
        <v>132.678</v>
      </c>
      <c r="IH20" s="19">
        <f t="shared" si="19"/>
        <v>132.56799999999998</v>
      </c>
      <c r="II20" s="19">
        <f t="shared" si="19"/>
        <v>127.43899999999999</v>
      </c>
      <c r="IJ20" s="19">
        <f t="shared" si="19"/>
        <v>123.03300000000002</v>
      </c>
      <c r="IK20" s="19">
        <f t="shared" si="19"/>
        <v>121.74</v>
      </c>
      <c r="IL20" s="19">
        <f t="shared" si="19"/>
        <v>122.40899999999999</v>
      </c>
      <c r="IM20" s="19">
        <f t="shared" si="19"/>
        <v>120.16300000000001</v>
      </c>
      <c r="IN20" s="19">
        <f t="shared" si="19"/>
        <v>120.29800000000002</v>
      </c>
      <c r="IO20" s="19">
        <f t="shared" si="19"/>
        <v>121.514</v>
      </c>
      <c r="IP20" s="19">
        <f t="shared" si="19"/>
        <v>121.14200000000001</v>
      </c>
      <c r="IQ20" s="19">
        <f t="shared" si="19"/>
        <v>116.70899999999999</v>
      </c>
      <c r="IR20" s="19">
        <f t="shared" si="19"/>
        <v>111.87299999999999</v>
      </c>
      <c r="IS20" s="19">
        <f t="shared" si="19"/>
        <v>109.71499999999999</v>
      </c>
      <c r="IT20" s="19">
        <f t="shared" si="19"/>
        <v>108.236</v>
      </c>
      <c r="IU20" s="19">
        <f t="shared" si="19"/>
        <v>105.92000000000002</v>
      </c>
      <c r="IV20" s="19">
        <f t="shared" si="19"/>
        <v>111.09700000000001</v>
      </c>
      <c r="IW20" s="19">
        <f t="shared" si="19"/>
        <v>113.678</v>
      </c>
      <c r="IX20" s="19">
        <f t="shared" si="19"/>
        <v>107.292</v>
      </c>
      <c r="IY20" s="19">
        <f t="shared" si="19"/>
        <v>111.38499999999999</v>
      </c>
      <c r="IZ20" s="19">
        <f t="shared" si="19"/>
        <v>112.494</v>
      </c>
      <c r="JA20" s="19">
        <f t="shared" si="19"/>
        <v>115.351</v>
      </c>
      <c r="JB20" s="19">
        <f t="shared" si="19"/>
        <v>124.568</v>
      </c>
      <c r="JC20" s="19">
        <f t="shared" si="20"/>
        <v>129.01399999999998</v>
      </c>
      <c r="JD20" s="19">
        <f t="shared" si="20"/>
        <v>133.19299999999998</v>
      </c>
      <c r="JE20" s="19">
        <f t="shared" si="20"/>
        <v>137.49799999999999</v>
      </c>
      <c r="JF20" s="19">
        <f t="shared" si="20"/>
        <v>146.52600000000001</v>
      </c>
      <c r="JG20" s="19">
        <f t="shared" si="20"/>
        <v>145.91</v>
      </c>
      <c r="JH20" s="19">
        <f t="shared" si="20"/>
        <v>147.16899999999998</v>
      </c>
      <c r="JI20" s="19">
        <f t="shared" si="20"/>
        <v>149.952</v>
      </c>
      <c r="JJ20" s="19">
        <f t="shared" si="20"/>
        <v>153.99799999999999</v>
      </c>
      <c r="JK20" s="19">
        <f t="shared" si="20"/>
        <v>154.642</v>
      </c>
      <c r="JL20" s="19">
        <f t="shared" si="20"/>
        <v>162.39400000000001</v>
      </c>
      <c r="JM20" s="19">
        <f t="shared" si="20"/>
        <v>164.785</v>
      </c>
      <c r="JN20" s="19">
        <f t="shared" si="20"/>
        <v>165.82400000000001</v>
      </c>
      <c r="JO20" s="19">
        <f t="shared" si="20"/>
        <v>166.9</v>
      </c>
      <c r="JP20" s="19">
        <f t="shared" si="20"/>
        <v>164.90199999999999</v>
      </c>
      <c r="JQ20" s="19">
        <f t="shared" si="20"/>
        <v>163.49700000000001</v>
      </c>
      <c r="JR20" s="19">
        <f t="shared" si="20"/>
        <v>167.93799999999999</v>
      </c>
      <c r="JS20" s="19">
        <f t="shared" si="20"/>
        <v>173.827</v>
      </c>
      <c r="JT20" s="19">
        <f t="shared" si="20"/>
        <v>175.27200000000005</v>
      </c>
      <c r="JU20" s="19">
        <f t="shared" si="20"/>
        <v>173.23400000000001</v>
      </c>
      <c r="JV20" s="19">
        <f t="shared" si="20"/>
        <v>164.99500000000003</v>
      </c>
      <c r="JW20" s="19">
        <f t="shared" si="20"/>
        <v>163.53599999999997</v>
      </c>
      <c r="JX20" s="19">
        <f t="shared" si="20"/>
        <v>164.851</v>
      </c>
      <c r="JY20" s="19">
        <f t="shared" si="20"/>
        <v>156.17400000000001</v>
      </c>
      <c r="JZ20" s="19">
        <f t="shared" si="20"/>
        <v>155.03100000000001</v>
      </c>
      <c r="KA20" s="19">
        <f t="shared" si="20"/>
        <v>154.56799999999998</v>
      </c>
      <c r="KB20" s="19">
        <f t="shared" si="20"/>
        <v>152.92699999999999</v>
      </c>
      <c r="KC20" s="19">
        <f t="shared" si="20"/>
        <v>150.458</v>
      </c>
      <c r="KD20" s="19">
        <f t="shared" si="20"/>
        <v>152.51100000000002</v>
      </c>
      <c r="KE20" s="19">
        <f t="shared" si="20"/>
        <v>143.495</v>
      </c>
      <c r="KF20" s="19">
        <f t="shared" si="20"/>
        <v>139.97200000000001</v>
      </c>
      <c r="KG20" s="19">
        <f t="shared" si="20"/>
        <v>138.50899999999999</v>
      </c>
      <c r="KH20" s="19">
        <f t="shared" si="20"/>
        <v>136.72800000000001</v>
      </c>
      <c r="KI20" s="19">
        <f t="shared" si="20"/>
        <v>135.57400000000001</v>
      </c>
      <c r="KJ20" s="19">
        <f t="shared" si="20"/>
        <v>136.434</v>
      </c>
      <c r="KK20" s="19">
        <f t="shared" si="20"/>
        <v>136.49499999999998</v>
      </c>
      <c r="KL20" s="19">
        <f t="shared" si="20"/>
        <v>138.47900000000001</v>
      </c>
      <c r="KM20" s="19">
        <f t="shared" si="20"/>
        <v>139.49699999999999</v>
      </c>
      <c r="KN20" s="19">
        <f t="shared" si="20"/>
        <v>141.54199999999997</v>
      </c>
      <c r="KO20" s="19">
        <f t="shared" si="20"/>
        <v>136.48099999999999</v>
      </c>
      <c r="KP20" s="19">
        <f t="shared" si="20"/>
        <v>142.67700000000002</v>
      </c>
      <c r="KQ20" s="19">
        <f t="shared" si="20"/>
        <v>139.22300000000001</v>
      </c>
      <c r="KR20" s="19">
        <f t="shared" si="20"/>
        <v>136.12700000000001</v>
      </c>
      <c r="KS20" s="19">
        <f t="shared" si="20"/>
        <v>136.25400000000002</v>
      </c>
      <c r="KT20" s="19">
        <f t="shared" si="20"/>
        <v>137.822</v>
      </c>
      <c r="KU20" s="19">
        <f t="shared" si="20"/>
        <v>137.46499999999997</v>
      </c>
      <c r="KV20" s="19">
        <f t="shared" si="20"/>
        <v>137.59200000000001</v>
      </c>
      <c r="KW20" s="19">
        <f t="shared" si="20"/>
        <v>135.49099999999999</v>
      </c>
      <c r="KX20" s="19">
        <f t="shared" si="20"/>
        <v>135.678</v>
      </c>
      <c r="KY20" s="19">
        <f t="shared" si="20"/>
        <v>132.11199999999999</v>
      </c>
      <c r="KZ20" s="19">
        <f t="shared" si="20"/>
        <v>130.25800000000001</v>
      </c>
      <c r="LA20" s="19">
        <f t="shared" si="20"/>
        <v>129.935</v>
      </c>
      <c r="LB20" s="19">
        <f t="shared" si="20"/>
        <v>132.33800000000002</v>
      </c>
      <c r="LC20" s="19">
        <f t="shared" si="20"/>
        <v>131.70500000000001</v>
      </c>
      <c r="LD20" s="19">
        <f t="shared" si="20"/>
        <v>125.63399999999999</v>
      </c>
      <c r="LE20" s="19">
        <f t="shared" si="20"/>
        <v>126.51500000000001</v>
      </c>
      <c r="LF20" s="19">
        <f t="shared" si="20"/>
        <v>126.798</v>
      </c>
      <c r="LG20" s="19">
        <f t="shared" si="20"/>
        <v>125.21900000000001</v>
      </c>
      <c r="LH20" s="19">
        <f t="shared" si="20"/>
        <v>125.06400000000001</v>
      </c>
      <c r="LI20" s="19">
        <f t="shared" si="20"/>
        <v>124.233</v>
      </c>
      <c r="LJ20" s="19">
        <f t="shared" si="20"/>
        <v>123.80799999999999</v>
      </c>
      <c r="LK20" s="19">
        <f t="shared" si="20"/>
        <v>120.292</v>
      </c>
      <c r="LL20" s="19">
        <f t="shared" si="20"/>
        <v>121.04199999999999</v>
      </c>
      <c r="LM20" s="19">
        <f t="shared" si="20"/>
        <v>122.44499999999999</v>
      </c>
      <c r="LN20" s="19">
        <f t="shared" si="20"/>
        <v>130.56199999999998</v>
      </c>
      <c r="LO20" s="19">
        <f t="shared" si="21"/>
        <v>128.44</v>
      </c>
      <c r="LP20" s="19">
        <f t="shared" si="21"/>
        <v>131.56699999999998</v>
      </c>
      <c r="LQ20" s="19">
        <f t="shared" si="21"/>
        <v>128.81</v>
      </c>
      <c r="LR20" s="19">
        <f t="shared" si="21"/>
        <v>132.34300000000002</v>
      </c>
      <c r="LS20" s="19">
        <f t="shared" si="21"/>
        <v>131.58700000000002</v>
      </c>
      <c r="LT20" s="19">
        <f t="shared" si="21"/>
        <v>132.55599999999998</v>
      </c>
      <c r="LU20" s="19">
        <f t="shared" si="21"/>
        <v>134.07099999999997</v>
      </c>
      <c r="LV20" s="19">
        <f t="shared" si="21"/>
        <v>134.203</v>
      </c>
      <c r="LW20" s="19">
        <f t="shared" si="21"/>
        <v>138.86900000000003</v>
      </c>
      <c r="LX20" s="19">
        <f t="shared" si="21"/>
        <v>141.786</v>
      </c>
      <c r="LY20" s="19">
        <f t="shared" si="21"/>
        <v>140.53300000000002</v>
      </c>
      <c r="LZ20" s="19">
        <f t="shared" si="21"/>
        <v>139.38499999999999</v>
      </c>
      <c r="MA20" s="19">
        <f t="shared" si="21"/>
        <v>137.53800000000001</v>
      </c>
      <c r="MB20" s="19">
        <f t="shared" si="21"/>
        <v>138.43399999999997</v>
      </c>
      <c r="MC20" s="19">
        <f t="shared" si="21"/>
        <v>140.49</v>
      </c>
      <c r="MD20" s="19">
        <f t="shared" si="21"/>
        <v>140.20700000000002</v>
      </c>
      <c r="ME20" s="19">
        <f t="shared" si="21"/>
        <v>139.30500000000004</v>
      </c>
      <c r="MF20" s="19">
        <f t="shared" si="21"/>
        <v>134.67100000000002</v>
      </c>
      <c r="MG20" s="19">
        <f t="shared" si="21"/>
        <v>133.92899999999997</v>
      </c>
      <c r="MH20" s="19">
        <f t="shared" si="21"/>
        <v>131.94199999999998</v>
      </c>
      <c r="MI20" s="19">
        <f t="shared" si="21"/>
        <v>131.04700000000003</v>
      </c>
      <c r="MJ20" s="19">
        <f t="shared" si="21"/>
        <v>132.88200000000003</v>
      </c>
      <c r="MK20" s="19">
        <f t="shared" si="21"/>
        <v>133.95700000000002</v>
      </c>
      <c r="ML20" s="19">
        <f t="shared" si="21"/>
        <v>132.54999999999998</v>
      </c>
      <c r="MM20" s="19">
        <f t="shared" si="21"/>
        <v>133.81699999999998</v>
      </c>
      <c r="MN20" s="19">
        <f t="shared" si="21"/>
        <v>135.66300000000001</v>
      </c>
      <c r="MO20" s="19">
        <f t="shared" si="21"/>
        <v>137.251</v>
      </c>
      <c r="MP20" s="19">
        <f t="shared" si="21"/>
        <v>139.32699999999997</v>
      </c>
      <c r="MQ20" s="19">
        <f t="shared" si="21"/>
        <v>142.60599999999999</v>
      </c>
      <c r="MR20" s="19">
        <f t="shared" si="21"/>
        <v>142.41999999999999</v>
      </c>
      <c r="MS20" s="19">
        <f t="shared" si="21"/>
        <v>142.321</v>
      </c>
      <c r="MT20" s="19">
        <f t="shared" si="21"/>
        <v>140.66900000000001</v>
      </c>
      <c r="MU20" s="19">
        <f t="shared" si="21"/>
        <v>143.12199999999999</v>
      </c>
      <c r="MV20" s="19">
        <f t="shared" si="21"/>
        <v>144.25799999999998</v>
      </c>
      <c r="MW20" s="19">
        <f t="shared" si="21"/>
        <v>146.23100000000002</v>
      </c>
      <c r="MX20" s="19">
        <f t="shared" si="21"/>
        <v>144.214</v>
      </c>
      <c r="MY20" s="19">
        <f t="shared" si="21"/>
        <v>139.30600000000001</v>
      </c>
      <c r="MZ20" s="19">
        <f t="shared" si="21"/>
        <v>136.53199999999998</v>
      </c>
      <c r="NA20" s="19">
        <f t="shared" si="21"/>
        <v>138.24100000000001</v>
      </c>
      <c r="NB20" s="19">
        <f t="shared" si="21"/>
        <v>140.047</v>
      </c>
      <c r="NC20" s="19">
        <f t="shared" si="21"/>
        <v>144.51499999999999</v>
      </c>
      <c r="ND20" s="19">
        <f t="shared" si="21"/>
        <v>135.82499999999999</v>
      </c>
      <c r="NE20" s="19">
        <f t="shared" si="21"/>
        <v>130.63800000000003</v>
      </c>
      <c r="NF20" s="19">
        <f t="shared" si="21"/>
        <v>130.06100000000004</v>
      </c>
      <c r="NG20" s="19">
        <f t="shared" si="21"/>
        <v>130.04500000000002</v>
      </c>
      <c r="NH20" s="19">
        <f t="shared" si="21"/>
        <v>131.51300000000001</v>
      </c>
      <c r="NI20" s="19">
        <f t="shared" si="21"/>
        <v>128.13100000000003</v>
      </c>
      <c r="NJ20" s="19">
        <f t="shared" si="21"/>
        <v>130.875</v>
      </c>
      <c r="NK20" s="19">
        <f t="shared" si="21"/>
        <v>137.30399999999997</v>
      </c>
      <c r="NL20" s="19">
        <f t="shared" si="21"/>
        <v>137.35000000000002</v>
      </c>
      <c r="NM20" s="19">
        <f t="shared" si="21"/>
        <v>133.90299999999999</v>
      </c>
      <c r="NN20" s="19">
        <f t="shared" si="21"/>
        <v>132.31500000000003</v>
      </c>
      <c r="NO20" s="19">
        <f t="shared" si="21"/>
        <v>126.28200000000004</v>
      </c>
      <c r="NP20" s="19">
        <f t="shared" si="21"/>
        <v>126.30500000000001</v>
      </c>
      <c r="NQ20" s="19">
        <f t="shared" si="21"/>
        <v>128.24099999999999</v>
      </c>
      <c r="NR20" s="19">
        <f t="shared" si="21"/>
        <v>120.38000000000002</v>
      </c>
      <c r="NS20" s="19">
        <f t="shared" si="21"/>
        <v>120.00500000000002</v>
      </c>
      <c r="NT20" s="19">
        <f t="shared" si="21"/>
        <v>107.73099999999999</v>
      </c>
      <c r="NU20" s="19">
        <f t="shared" si="21"/>
        <v>107.53800000000001</v>
      </c>
      <c r="NV20" s="19">
        <f t="shared" si="21"/>
        <v>103.04599999999999</v>
      </c>
      <c r="NW20" s="19">
        <f t="shared" si="21"/>
        <v>105.22000000000003</v>
      </c>
      <c r="NX20" s="19">
        <f t="shared" si="21"/>
        <v>111.82399999999996</v>
      </c>
      <c r="NY20" s="19">
        <f t="shared" si="21"/>
        <v>111.07100000000003</v>
      </c>
      <c r="NZ20" s="19">
        <f t="shared" si="21"/>
        <v>108.91300000000001</v>
      </c>
      <c r="OA20" s="19">
        <f t="shared" si="22"/>
        <v>107.33099999999996</v>
      </c>
      <c r="OB20" s="19">
        <f t="shared" si="22"/>
        <v>109.90500000000003</v>
      </c>
      <c r="OC20" s="19">
        <f t="shared" si="22"/>
        <v>108.53100000000001</v>
      </c>
      <c r="OD20" s="19">
        <f t="shared" si="22"/>
        <v>110.22799999999995</v>
      </c>
      <c r="OE20" s="19">
        <f t="shared" si="22"/>
        <v>109.78900000000004</v>
      </c>
      <c r="OF20" s="19">
        <f t="shared" si="22"/>
        <v>109.464</v>
      </c>
      <c r="OG20" s="19">
        <f t="shared" si="22"/>
        <v>110.065</v>
      </c>
      <c r="OH20" s="19">
        <f t="shared" si="22"/>
        <v>112.79599999999999</v>
      </c>
      <c r="OI20" s="19">
        <f t="shared" si="22"/>
        <v>111.08999999999997</v>
      </c>
      <c r="OJ20" s="19">
        <f t="shared" si="22"/>
        <v>111.69099999999997</v>
      </c>
      <c r="OK20" s="19">
        <f t="shared" si="22"/>
        <v>112.74699999999996</v>
      </c>
      <c r="OL20" s="19">
        <f t="shared" si="22"/>
        <v>112.50200000000001</v>
      </c>
      <c r="OM20" s="19">
        <f t="shared" si="22"/>
        <v>112.63900000000001</v>
      </c>
      <c r="ON20" s="19">
        <f t="shared" si="22"/>
        <v>116.47699999999998</v>
      </c>
      <c r="OO20" s="19">
        <f t="shared" si="22"/>
        <v>117.49899999999997</v>
      </c>
      <c r="OP20" s="19">
        <f t="shared" si="22"/>
        <v>120.846</v>
      </c>
      <c r="OQ20" s="19">
        <f t="shared" si="22"/>
        <v>118.73899999999998</v>
      </c>
      <c r="OR20" s="19">
        <f t="shared" si="22"/>
        <v>119.99700000000001</v>
      </c>
      <c r="OS20" s="19">
        <f t="shared" si="22"/>
        <v>120.786</v>
      </c>
      <c r="OT20" s="19">
        <f t="shared" si="22"/>
        <v>118.71899999999999</v>
      </c>
      <c r="OU20" s="19">
        <f t="shared" si="22"/>
        <v>119.65199999999999</v>
      </c>
      <c r="OV20" s="19">
        <f t="shared" si="22"/>
        <v>127.62599999999998</v>
      </c>
      <c r="OW20" s="19">
        <f t="shared" si="22"/>
        <v>131.85</v>
      </c>
      <c r="OX20" s="19">
        <f t="shared" si="22"/>
        <v>131.024</v>
      </c>
      <c r="OY20" s="19">
        <f t="shared" si="22"/>
        <v>128.39200000000002</v>
      </c>
      <c r="OZ20" s="19">
        <f t="shared" si="22"/>
        <v>129.14400000000001</v>
      </c>
      <c r="PA20" s="19">
        <f t="shared" si="22"/>
        <v>134.11800000000002</v>
      </c>
      <c r="PB20" s="19">
        <f t="shared" si="22"/>
        <v>134.447</v>
      </c>
      <c r="PC20" s="19">
        <f t="shared" si="22"/>
        <v>134.15699999999998</v>
      </c>
      <c r="PD20" s="19">
        <f t="shared" si="22"/>
        <v>130.999</v>
      </c>
      <c r="PE20" s="19">
        <f t="shared" si="22"/>
        <v>130.31899999999999</v>
      </c>
      <c r="PF20" s="19">
        <f t="shared" si="22"/>
        <v>129.86000000000001</v>
      </c>
      <c r="PG20" s="19">
        <f t="shared" si="22"/>
        <v>130.16700000000003</v>
      </c>
      <c r="PH20" s="19">
        <f t="shared" si="22"/>
        <v>128.97499999999999</v>
      </c>
      <c r="PI20" s="19">
        <f t="shared" si="22"/>
        <v>127.39600000000002</v>
      </c>
      <c r="PJ20" s="19">
        <f t="shared" si="22"/>
        <v>126.06000000000003</v>
      </c>
      <c r="PK20" s="19">
        <f t="shared" si="22"/>
        <v>126.68900000000002</v>
      </c>
      <c r="PL20" s="19">
        <f t="shared" si="22"/>
        <v>125.22900000000001</v>
      </c>
      <c r="PM20" s="19">
        <f t="shared" si="22"/>
        <v>125.86100000000002</v>
      </c>
      <c r="PN20" s="19">
        <f t="shared" si="22"/>
        <v>127.93800000000002</v>
      </c>
      <c r="PO20" s="19">
        <f t="shared" si="22"/>
        <v>126.91399999999999</v>
      </c>
      <c r="PP20" s="19">
        <f t="shared" si="22"/>
        <v>125.15799999999999</v>
      </c>
      <c r="PQ20" s="19">
        <f t="shared" si="22"/>
        <v>126.619</v>
      </c>
      <c r="PR20" s="19">
        <f t="shared" si="22"/>
        <v>134.17099999999999</v>
      </c>
      <c r="PS20" s="19">
        <f t="shared" si="22"/>
        <v>138.01100000000002</v>
      </c>
      <c r="PT20" s="19">
        <f t="shared" si="22"/>
        <v>139.94799999999998</v>
      </c>
      <c r="PU20" s="19">
        <f t="shared" si="22"/>
        <v>139.79400000000001</v>
      </c>
      <c r="PV20" s="19">
        <f t="shared" si="22"/>
        <v>137.78299999999999</v>
      </c>
      <c r="PW20" s="19">
        <f t="shared" si="22"/>
        <v>142.08400000000003</v>
      </c>
      <c r="PX20" s="19">
        <f t="shared" si="22"/>
        <v>140.87500000000003</v>
      </c>
      <c r="PY20" s="19">
        <f t="shared" si="22"/>
        <v>140.874</v>
      </c>
      <c r="PZ20" s="19">
        <f t="shared" si="22"/>
        <v>138.75199999999998</v>
      </c>
      <c r="QA20" s="19">
        <f t="shared" si="22"/>
        <v>140.08500000000004</v>
      </c>
      <c r="QB20" s="19">
        <f t="shared" si="22"/>
        <v>139.815</v>
      </c>
      <c r="QC20" s="19">
        <f t="shared" si="22"/>
        <v>138.43799999999999</v>
      </c>
      <c r="QD20" s="19">
        <f t="shared" si="22"/>
        <v>139.11099999999999</v>
      </c>
      <c r="QE20" s="19">
        <f t="shared" si="22"/>
        <v>140.28100000000001</v>
      </c>
      <c r="QF20" s="19">
        <f t="shared" si="22"/>
        <v>135.339</v>
      </c>
      <c r="QG20" s="19">
        <f t="shared" si="22"/>
        <v>136.34100000000001</v>
      </c>
      <c r="QH20" s="19">
        <f t="shared" si="22"/>
        <v>135.76900000000001</v>
      </c>
      <c r="QI20" s="19">
        <f t="shared" si="22"/>
        <v>137.12100000000001</v>
      </c>
      <c r="QJ20" s="19">
        <f t="shared" si="22"/>
        <v>136.35500000000002</v>
      </c>
      <c r="QK20" s="19">
        <f t="shared" si="22"/>
        <v>136.5</v>
      </c>
      <c r="QL20" s="19">
        <f t="shared" si="22"/>
        <v>135.065</v>
      </c>
      <c r="QM20" s="19">
        <f t="shared" si="23"/>
        <v>134.072</v>
      </c>
      <c r="QN20" s="19">
        <f t="shared" si="23"/>
        <v>135.25900000000001</v>
      </c>
      <c r="QO20" s="19">
        <f t="shared" si="23"/>
        <v>134.91499999999996</v>
      </c>
      <c r="QP20" s="19">
        <f t="shared" si="23"/>
        <v>134.84899999999999</v>
      </c>
      <c r="QQ20" s="19">
        <f t="shared" si="23"/>
        <v>134.08599999999998</v>
      </c>
      <c r="QR20" s="19">
        <f t="shared" si="23"/>
        <v>132.03799999999998</v>
      </c>
      <c r="QS20" s="19">
        <f t="shared" si="23"/>
        <v>129.55300000000003</v>
      </c>
      <c r="QT20" s="19">
        <f t="shared" si="23"/>
        <v>129.14600000000002</v>
      </c>
      <c r="QU20" s="19">
        <f t="shared" si="23"/>
        <v>131.72599999999997</v>
      </c>
      <c r="QV20" s="19">
        <f t="shared" si="23"/>
        <v>130.13300000000004</v>
      </c>
      <c r="QW20" s="19">
        <f t="shared" si="23"/>
        <v>131.41100000000003</v>
      </c>
      <c r="QX20" s="19">
        <f t="shared" si="23"/>
        <v>128.76499999999999</v>
      </c>
      <c r="QY20" s="19">
        <f t="shared" si="23"/>
        <v>125.41299999999998</v>
      </c>
      <c r="QZ20" s="19">
        <f t="shared" si="23"/>
        <v>124.98600000000002</v>
      </c>
      <c r="RA20" s="19">
        <f t="shared" si="23"/>
        <v>123.69099999999997</v>
      </c>
      <c r="RB20" s="19">
        <f t="shared" si="23"/>
        <v>122.96799999999999</v>
      </c>
      <c r="RC20" s="19">
        <f t="shared" si="23"/>
        <v>122.93900000000002</v>
      </c>
      <c r="RD20" s="19">
        <f t="shared" si="23"/>
        <v>124.99200000000002</v>
      </c>
      <c r="RE20" s="19">
        <f t="shared" si="23"/>
        <v>125.26600000000002</v>
      </c>
      <c r="RF20" s="19">
        <f t="shared" si="23"/>
        <v>122.97</v>
      </c>
      <c r="RG20" s="19">
        <f t="shared" si="23"/>
        <v>121.869</v>
      </c>
      <c r="RH20" s="19">
        <f t="shared" si="23"/>
        <v>123.178</v>
      </c>
      <c r="RI20" s="19">
        <f t="shared" si="23"/>
        <v>124.52700000000002</v>
      </c>
      <c r="RJ20" s="19">
        <f t="shared" si="23"/>
        <v>122.28500000000003</v>
      </c>
      <c r="RK20" s="19">
        <f t="shared" si="23"/>
        <v>122.86499999999998</v>
      </c>
      <c r="RL20" s="19">
        <f t="shared" si="23"/>
        <v>123.09900000000002</v>
      </c>
      <c r="RM20" s="19">
        <f t="shared" si="23"/>
        <v>120.53399999999999</v>
      </c>
      <c r="RN20" s="19">
        <f t="shared" si="23"/>
        <v>119.214</v>
      </c>
      <c r="RO20" s="19">
        <f t="shared" si="23"/>
        <v>119.39200000000002</v>
      </c>
      <c r="RP20" s="19">
        <f t="shared" si="23"/>
        <v>118.42599999999999</v>
      </c>
      <c r="RQ20" s="19">
        <f t="shared" si="23"/>
        <v>118.446</v>
      </c>
      <c r="RR20" s="19">
        <f t="shared" si="23"/>
        <v>118.18</v>
      </c>
      <c r="RS20" s="19">
        <f t="shared" si="23"/>
        <v>118.02600000000001</v>
      </c>
      <c r="RT20" s="19">
        <f t="shared" si="23"/>
        <v>117.36700000000002</v>
      </c>
      <c r="RU20" s="19">
        <f t="shared" si="23"/>
        <v>117.22699999999998</v>
      </c>
      <c r="RV20" s="19">
        <f t="shared" si="23"/>
        <v>116.56600000000003</v>
      </c>
      <c r="RW20" s="19">
        <f t="shared" si="23"/>
        <v>115.46800000000002</v>
      </c>
      <c r="RX20" s="19">
        <f t="shared" si="23"/>
        <v>116.47400000000002</v>
      </c>
      <c r="RY20" s="19">
        <f t="shared" si="23"/>
        <v>115.34299999999999</v>
      </c>
      <c r="RZ20" s="19">
        <f t="shared" si="23"/>
        <v>115.434</v>
      </c>
      <c r="SA20" s="19">
        <f t="shared" si="23"/>
        <v>112.124</v>
      </c>
      <c r="SB20" s="19">
        <f t="shared" si="23"/>
        <v>113.56099999999998</v>
      </c>
      <c r="SC20" s="19">
        <f t="shared" si="23"/>
        <v>111.89500000000001</v>
      </c>
      <c r="SD20" s="19">
        <f t="shared" si="23"/>
        <v>115.27100000000002</v>
      </c>
      <c r="SE20" s="19">
        <f t="shared" si="23"/>
        <v>112.00900000000001</v>
      </c>
      <c r="SF20" s="19">
        <f t="shared" si="23"/>
        <v>109.53000000000003</v>
      </c>
      <c r="SG20" s="19">
        <f t="shared" si="23"/>
        <v>107.91499999999999</v>
      </c>
      <c r="SH20" s="19">
        <f t="shared" si="23"/>
        <v>106.43099999999998</v>
      </c>
      <c r="SI20" s="19">
        <f t="shared" si="23"/>
        <v>106.60900000000001</v>
      </c>
      <c r="SJ20" s="19">
        <f t="shared" si="23"/>
        <v>105.35300000000001</v>
      </c>
      <c r="SK20" s="19">
        <f t="shared" si="23"/>
        <v>104.76399999999998</v>
      </c>
      <c r="SL20" s="19">
        <f t="shared" si="23"/>
        <v>102.60400000000001</v>
      </c>
      <c r="SM20" s="19">
        <f t="shared" si="23"/>
        <v>100.14400000000001</v>
      </c>
      <c r="SN20" s="19">
        <f t="shared" si="23"/>
        <v>100.88200000000003</v>
      </c>
      <c r="SO20" s="19">
        <f t="shared" si="23"/>
        <v>100.24799999999999</v>
      </c>
      <c r="SP20" s="19">
        <f t="shared" si="23"/>
        <v>96.967999999999989</v>
      </c>
      <c r="SQ20" s="19">
        <f t="shared" si="23"/>
        <v>95.915999999999997</v>
      </c>
    </row>
  </sheetData>
  <dataValidations count="1">
    <dataValidation type="list" allowBlank="1" showInputMessage="1" showErrorMessage="1" sqref="B12:B13" xr:uid="{AABDFCDE-EB37-4D85-97E8-26EC3613976B}">
      <formula1>$B$6:$B$10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2E7EA0C8-74CD-4D7E-B013-6920C012522E}">
          <x14:formula1>
            <xm:f>_xlfn.ANCHORARRAY(tkrBbg!$B$10)</xm:f>
          </x14:formula1>
          <xm:sqref>J6</xm:sqref>
        </x14:dataValidation>
        <x14:dataValidation type="list" allowBlank="1" showInputMessage="1" showErrorMessage="1" xr:uid="{8C7B5391-319D-4D22-B394-8ADBF17E7886}">
          <x14:formula1>
            <xm:f>tkrBbg!$X:$X</xm:f>
          </x14:formula1>
          <xm:sqref>B3</xm:sqref>
        </x14:dataValidation>
        <x14:dataValidation type="list" allowBlank="1" showInputMessage="1" showErrorMessage="1" xr:uid="{BFFF5850-3B70-4C0B-9DFF-1A6DBF5355EF}">
          <x14:formula1>
            <xm:f>tkrBbg!$G:$G</xm:f>
          </x14:formula1>
          <xm:sqref>B6:B9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0BD5-976D-4F31-8D35-8107B0CA3DBA}">
  <sheetPr codeName="Sheet5">
    <tabColor theme="5"/>
  </sheetPr>
  <dimension ref="B1:X187"/>
  <sheetViews>
    <sheetView tabSelected="1" workbookViewId="0">
      <pane ySplit="1" topLeftCell="A2" activePane="bottomLeft" state="frozen"/>
      <selection activeCell="B1" sqref="B1"/>
      <selection pane="bottomLeft" activeCell="F25" sqref="F25"/>
    </sheetView>
  </sheetViews>
  <sheetFormatPr defaultRowHeight="10.5" x14ac:dyDescent="0.25"/>
  <cols>
    <col min="1" max="1" width="8.7265625" style="12"/>
    <col min="2" max="2" width="36.1796875" style="12" bestFit="1" customWidth="1"/>
    <col min="3" max="3" width="16.36328125" style="12" bestFit="1" customWidth="1"/>
    <col min="4" max="4" width="14.54296875" style="12" bestFit="1" customWidth="1"/>
    <col min="5" max="5" width="19.1796875" style="12" bestFit="1" customWidth="1"/>
    <col min="6" max="6" width="11.7265625" style="12" bestFit="1" customWidth="1"/>
    <col min="7" max="7" width="20.08984375" style="12" bestFit="1" customWidth="1"/>
    <col min="8" max="9" width="11.7265625" style="12" customWidth="1"/>
    <col min="10" max="11" width="11.7265625" style="31" customWidth="1"/>
    <col min="12" max="12" width="25.7265625" style="12" bestFit="1" customWidth="1"/>
    <col min="13" max="15" width="25.7265625" style="12" customWidth="1"/>
    <col min="16" max="16" width="11.7265625" style="12" bestFit="1" customWidth="1"/>
    <col min="17" max="19" width="11.7265625" style="12" customWidth="1"/>
    <col min="20" max="20" width="11.7265625" style="12" bestFit="1" customWidth="1"/>
    <col min="21" max="21" width="8.08984375" style="12" bestFit="1" customWidth="1"/>
    <col min="22" max="22" width="15.26953125" style="2" customWidth="1"/>
    <col min="23" max="23" width="12.36328125" style="12" customWidth="1"/>
    <col min="24" max="16384" width="8.7265625" style="12"/>
  </cols>
  <sheetData>
    <row r="1" spans="2:24" ht="11" x14ac:dyDescent="0.3">
      <c r="B1" s="14" t="s">
        <v>899</v>
      </c>
      <c r="C1" s="14" t="s">
        <v>900</v>
      </c>
      <c r="E1" s="14" t="s">
        <v>1079</v>
      </c>
      <c r="F1" s="14" t="s">
        <v>1078</v>
      </c>
      <c r="G1" s="14" t="s">
        <v>1077</v>
      </c>
      <c r="H1" s="14" t="s">
        <v>1111</v>
      </c>
      <c r="I1" s="14" t="s">
        <v>743</v>
      </c>
      <c r="J1" s="32" t="s">
        <v>739</v>
      </c>
      <c r="K1" s="32" t="s">
        <v>1134</v>
      </c>
      <c r="L1" s="14" t="s">
        <v>1090</v>
      </c>
      <c r="M1" s="14" t="s">
        <v>1114</v>
      </c>
      <c r="N1" s="14" t="s">
        <v>1113</v>
      </c>
      <c r="O1" s="14" t="s">
        <v>1115</v>
      </c>
      <c r="P1" s="1" t="s">
        <v>1269</v>
      </c>
      <c r="Q1" s="1" t="s">
        <v>1279</v>
      </c>
      <c r="R1" s="1" t="s">
        <v>1280</v>
      </c>
      <c r="S1" s="1"/>
      <c r="T1" s="14" t="s">
        <v>1219</v>
      </c>
      <c r="U1" s="14" t="s">
        <v>1220</v>
      </c>
      <c r="V1" s="1" t="s">
        <v>1255</v>
      </c>
      <c r="X1" s="14" t="s">
        <v>1084</v>
      </c>
    </row>
    <row r="2" spans="2:24" x14ac:dyDescent="0.25">
      <c r="B2" s="12" t="str">
        <f>_xll.BTCWGETALL("cols=2;rows=11")</f>
        <v>w-55F6F816E93547B58DAD99F9F740410F</v>
      </c>
      <c r="C2" s="12" t="s">
        <v>896</v>
      </c>
      <c r="E2" s="12" t="str">
        <f>_xll.BTCWGET(B3,"cols=1;rows=186")</f>
        <v>QJ937853 Corp</v>
      </c>
      <c r="F2" s="12" t="str" cm="1">
        <f t="array" aca="1" ref="F2:F187" ca="1">_xll.BDP(OFFSET(E1,1,0,COUNTA(E:E)-1,1),F1)</f>
        <v>XS1323897485</v>
      </c>
      <c r="G2" s="12" t="str" cm="1">
        <f t="array" aca="1" ref="G2:G187" ca="1">_xll.BDP(_xlfn.ANCHORARRAY(F2)&amp;" Corp",G1)</f>
        <v>SOLBBB 5.118 PERP</v>
      </c>
      <c r="H2" s="12" t="str" cm="1">
        <f t="array" aca="1" ref="H2:H187" ca="1">_xll.BDP(_xlfn.ANCHORARRAY(F2)&amp;" Corp",H1)</f>
        <v>SOLBBB</v>
      </c>
      <c r="I2" s="12" cm="1">
        <f t="array" aca="1" ref="I2:I187" ca="1">_xll.BDP(_xlfn.ANCHORARRAY(F2)&amp;" Corp",I1)</f>
        <v>5.1180000000000003</v>
      </c>
      <c r="J2" s="31" t="str" cm="1">
        <f t="array" aca="1" ref="J2:J187" ca="1">TEXT(_xll.BDP(_xlfn.ANCHORARRAY(F2)&amp;" Corp",J1),"dd mmm yy")</f>
        <v>02 Jun 21</v>
      </c>
      <c r="K2" s="12" t="str" cm="1">
        <f t="array" aca="1" ref="K2:K187" ca="1">_xll.BDP(_xlfn.ANCHORARRAY(F2)&amp;" Corp",K1)</f>
        <v>PERP/CALL</v>
      </c>
      <c r="L2" s="12" t="str" cm="1">
        <f t="array" aca="1" ref="L2:L187" ca="1">_xlfn.ANCHORARRAY(G2)&amp;" nc-"&amp;RIGHT(_xlfn.ANCHORARRAY(J2),2)</f>
        <v>SOLBBB 5.118 PERP nc-21</v>
      </c>
      <c r="M2" s="12" t="str" cm="1">
        <f t="array" aca="1" ref="M2:M187" ca="1">_xlfn.IFNA(_xll.BDP(_xlfn.ANCHORARRAY(F2)&amp;" Corp",M1),"NA error")</f>
        <v>Basic Materials</v>
      </c>
      <c r="N2" s="12" t="str" cm="1">
        <f t="array" aca="1" ref="N2:N72" ca="1">_xlfn.UNIQUE(H:H)</f>
        <v>ticker</v>
      </c>
      <c r="O2" s="12" t="str" cm="1">
        <f t="array" aca="1" ref="O2:O11" ca="1">_xlfn.UNIQUE(_xlfn.ANCHORARRAY(M2))</f>
        <v>Basic Materials</v>
      </c>
      <c r="P2" s="2" cm="1">
        <f t="array" aca="1" ref="P2:P11" ca="1">COUNTIF(_xlfn.ANCHORARRAY(M2),_xlfn.ANCHORARRAY(O2))</f>
        <v>14</v>
      </c>
      <c r="Q2" s="2" t="s">
        <v>1112</v>
      </c>
      <c r="R2" s="2" t="s">
        <v>1272</v>
      </c>
      <c r="S2" s="2"/>
      <c r="T2" s="12" t="str" cm="1">
        <f t="array" aca="1" ref="T2:T25" ca="1">_xlfn.UNIQUE(_xlfn.ANCHORARRAY(H2),FALSE,TRUE)</f>
        <v>LXSGR</v>
      </c>
      <c r="U2" s="12" t="str" cm="1">
        <f t="array" aca="1" ref="U2:U46" ca="1">_xlfn._xlws.SORT(_xlfn._xlws.FILTER(_xlfn.ANCHORARRAY(tkrBbg!N2),NOT(ISNUMBER(_xlfn.XMATCH(_xlfn.ANCHORARRAY(tkrBbg!N2),_xlfn.ANCHORARRAY(tkrBbg!T2))))*(_xlfn.ANCHORARRAY(tkrBbg!N2)&lt;&gt;0)*(_xlfn.ANCHORARRAY(tkrBbg!N2)&lt;&gt;"#N/A Field Not Applicable")*(_xlfn.ANCHORARRAY(tkrBbg!N2)&lt;&gt;"#N/A Invalid Security")*(_xlfn.ANCHORARRAY(tkrBbg!N2)&lt;&gt;"#N/A Requesting Data...")*(_xlfn.ANCHORARRAY(tkrBbg!N2)&lt;&gt;"ticker")*(_xlfn.ANCHORARRAY(tkrBbg!N2)&lt;&gt;"NA error")))</f>
        <v>ACFP</v>
      </c>
      <c r="V2" s="2" cm="1">
        <f t="array" aca="1" ref="V2:V46" ca="1">COUNTIF(_xlfn.ANCHORARRAY(H2),_xlfn.ANCHORARRAY(U2))</f>
        <v>3</v>
      </c>
      <c r="X2" s="12" t="s">
        <v>745</v>
      </c>
    </row>
    <row r="3" spans="2:24" x14ac:dyDescent="0.25">
      <c r="B3" s="12" t="s">
        <v>1250</v>
      </c>
      <c r="C3" s="12" t="s">
        <v>895</v>
      </c>
      <c r="E3" s="12" t="s">
        <v>760</v>
      </c>
      <c r="F3" s="12" t="str">
        <f ca="1"/>
        <v>XS0992293901</v>
      </c>
      <c r="G3" s="12" t="str">
        <f ca="1"/>
        <v>SOLBBB 5.425 PERP</v>
      </c>
      <c r="H3" s="12" t="str">
        <f ca="1"/>
        <v>SOLBBB</v>
      </c>
      <c r="I3" s="12">
        <f ca="1"/>
        <v>5.4249999999999998</v>
      </c>
      <c r="J3" s="31" t="str">
        <f ca="1"/>
        <v>12 Nov 23</v>
      </c>
      <c r="K3" s="31" t="str">
        <f ca="1"/>
        <v>PERP/CALL</v>
      </c>
      <c r="L3" s="12" t="str">
        <f ca="1"/>
        <v>SOLBBB 5.425 PERP nc-23</v>
      </c>
      <c r="M3" s="12" t="str">
        <f ca="1"/>
        <v>Basic Materials</v>
      </c>
      <c r="N3" s="12" t="str">
        <f ca="1"/>
        <v>SOLBBB</v>
      </c>
      <c r="O3" s="12" t="str">
        <f ca="1"/>
        <v>Consumer, Non-cyclical</v>
      </c>
      <c r="P3" s="2">
        <f ca="1"/>
        <v>16</v>
      </c>
      <c r="Q3" s="2" t="s">
        <v>1162</v>
      </c>
      <c r="R3" s="2" t="s">
        <v>1272</v>
      </c>
      <c r="S3" s="2"/>
      <c r="T3" s="12" t="str">
        <f ca="1"/>
        <v>LHNVX</v>
      </c>
      <c r="U3" s="12" t="str">
        <f ca="1"/>
        <v>AKEFP</v>
      </c>
      <c r="V3" s="2">
        <f ca="1"/>
        <v>3</v>
      </c>
      <c r="X3" s="12" t="s">
        <v>1083</v>
      </c>
    </row>
    <row r="4" spans="2:24" x14ac:dyDescent="0.25">
      <c r="B4" s="12" t="s">
        <v>1281</v>
      </c>
      <c r="C4" s="12" t="s">
        <v>1282</v>
      </c>
      <c r="E4" s="12" t="s">
        <v>759</v>
      </c>
      <c r="F4" s="12" t="str">
        <f ca="1"/>
        <v>BE6309987400</v>
      </c>
      <c r="G4" s="12" t="str">
        <f ca="1"/>
        <v>SOLBBB 4 1/4 PERP</v>
      </c>
      <c r="H4" s="12" t="str">
        <f ca="1"/>
        <v>SOLBBB</v>
      </c>
      <c r="I4" s="12">
        <f ca="1"/>
        <v>4.25</v>
      </c>
      <c r="J4" s="31" t="str">
        <f ca="1"/>
        <v>04 Dec 23</v>
      </c>
      <c r="K4" s="31" t="str">
        <f ca="1"/>
        <v>PERP/CALL</v>
      </c>
      <c r="L4" s="12" t="str">
        <f ca="1"/>
        <v>SOLBBB 4 1/4 PERP nc-23</v>
      </c>
      <c r="M4" s="12" t="str">
        <f ca="1"/>
        <v>Basic Materials</v>
      </c>
      <c r="N4" s="12" t="str">
        <f ca="1"/>
        <v>BAYNGR</v>
      </c>
      <c r="O4" s="12" t="str">
        <f ca="1"/>
        <v>Industrial</v>
      </c>
      <c r="P4" s="2">
        <f ca="1"/>
        <v>5</v>
      </c>
      <c r="Q4" s="2" t="s">
        <v>1165</v>
      </c>
      <c r="R4" s="2" t="s">
        <v>1272</v>
      </c>
      <c r="S4" s="2"/>
      <c r="T4" s="12" t="str">
        <f ca="1"/>
        <v>EVKGR</v>
      </c>
      <c r="U4" s="12" t="str">
        <f ca="1"/>
        <v>AKFAST</v>
      </c>
      <c r="V4" s="2">
        <f ca="1"/>
        <v>2</v>
      </c>
      <c r="X4" s="12" t="s">
        <v>1089</v>
      </c>
    </row>
    <row r="5" spans="2:24" x14ac:dyDescent="0.25">
      <c r="B5" s="12" t="s">
        <v>1283</v>
      </c>
      <c r="C5" s="12" t="s">
        <v>898</v>
      </c>
      <c r="E5" s="12" t="s">
        <v>758</v>
      </c>
      <c r="F5" s="12" t="str">
        <f ca="1"/>
        <v>XS1323897725</v>
      </c>
      <c r="G5" s="12" t="str">
        <f ca="1"/>
        <v>SOLBBB 5.869 PERP</v>
      </c>
      <c r="H5" s="12" t="str">
        <f ca="1"/>
        <v>SOLBBB</v>
      </c>
      <c r="I5" s="12">
        <f ca="1"/>
        <v>5.8689999999999998</v>
      </c>
      <c r="J5" s="31" t="str">
        <f ca="1"/>
        <v>03 Jun 24</v>
      </c>
      <c r="K5" s="31" t="str">
        <f ca="1"/>
        <v>PERP/CALL</v>
      </c>
      <c r="L5" s="12" t="str">
        <f ca="1"/>
        <v>SOLBBB 5.869 PERP nc-24</v>
      </c>
      <c r="M5" s="12" t="str">
        <f ca="1"/>
        <v>Basic Materials</v>
      </c>
      <c r="N5" s="12" t="str">
        <f ca="1"/>
        <v>BNFP</v>
      </c>
      <c r="O5" s="12" t="str">
        <f ca="1"/>
        <v>Energy</v>
      </c>
      <c r="P5" s="2">
        <f ca="1"/>
        <v>15</v>
      </c>
      <c r="Q5" s="2" t="s">
        <v>1178</v>
      </c>
      <c r="R5" s="2" t="s">
        <v>1278</v>
      </c>
      <c r="S5" s="2"/>
      <c r="T5" s="12" t="str">
        <f ca="1"/>
        <v>BRITEL</v>
      </c>
      <c r="U5" s="12" t="str">
        <f ca="1"/>
        <v>AMXLMM</v>
      </c>
      <c r="V5" s="2">
        <f ca="1"/>
        <v>2</v>
      </c>
      <c r="X5" s="12" t="s">
        <v>1100</v>
      </c>
    </row>
    <row r="6" spans="2:24" x14ac:dyDescent="0.25">
      <c r="B6" s="12" t="s">
        <v>1261</v>
      </c>
      <c r="C6" s="12" t="s">
        <v>898</v>
      </c>
      <c r="E6" s="12" t="s">
        <v>902</v>
      </c>
      <c r="F6" s="12" t="str">
        <f ca="1"/>
        <v>DE000A14J611</v>
      </c>
      <c r="G6" s="12" t="str">
        <f ca="1"/>
        <v>BAYNGR 2 3/8 04/02/75</v>
      </c>
      <c r="H6" s="12" t="str">
        <f ca="1"/>
        <v>BAYNGR</v>
      </c>
      <c r="I6" s="12">
        <f ca="1"/>
        <v>2.375</v>
      </c>
      <c r="J6" s="31" t="str">
        <f ca="1"/>
        <v>02 Oct 22</v>
      </c>
      <c r="K6" s="31" t="str">
        <f ca="1"/>
        <v>CALLABLE</v>
      </c>
      <c r="L6" s="12" t="str">
        <f ca="1"/>
        <v>BAYNGR 2 3/8 04/02/75 nc-22</v>
      </c>
      <c r="M6" s="12" t="str">
        <f ca="1"/>
        <v>Consumer, Non-cyclical</v>
      </c>
      <c r="N6" s="12" t="str">
        <f ca="1"/>
        <v>ERFFP</v>
      </c>
      <c r="O6" s="12" t="str">
        <f ca="1"/>
        <v>Communications</v>
      </c>
      <c r="P6" s="2">
        <f ca="1"/>
        <v>34</v>
      </c>
      <c r="Q6" s="2" t="s">
        <v>1190</v>
      </c>
      <c r="R6" s="2" t="s">
        <v>1272</v>
      </c>
      <c r="S6" s="2"/>
      <c r="T6" s="12" t="str">
        <f ca="1"/>
        <v>T</v>
      </c>
      <c r="U6" s="12" t="str">
        <f ca="1"/>
        <v>ARNDTN</v>
      </c>
      <c r="V6" s="2">
        <f ca="1"/>
        <v>5</v>
      </c>
    </row>
    <row r="7" spans="2:24" x14ac:dyDescent="0.25">
      <c r="B7" s="12" t="s">
        <v>897</v>
      </c>
      <c r="C7" s="12" t="s">
        <v>898</v>
      </c>
      <c r="E7" s="12" t="s">
        <v>903</v>
      </c>
      <c r="F7" s="12" t="str">
        <f ca="1"/>
        <v>DE000A11QR73</v>
      </c>
      <c r="G7" s="12" t="str">
        <f ca="1"/>
        <v>BAYNGR 3 3/4 07/01/74</v>
      </c>
      <c r="H7" s="12" t="str">
        <f ca="1"/>
        <v>BAYNGR</v>
      </c>
      <c r="I7" s="12">
        <f ca="1"/>
        <v>3.75</v>
      </c>
      <c r="J7" s="31" t="str">
        <f ca="1"/>
        <v>01 Jul 24</v>
      </c>
      <c r="K7" s="31" t="str">
        <f ca="1"/>
        <v>CALLABLE</v>
      </c>
      <c r="L7" s="12" t="str">
        <f ca="1"/>
        <v>BAYNGR 3 3/4 07/01/74 nc-24</v>
      </c>
      <c r="M7" s="12" t="str">
        <f ca="1"/>
        <v>Consumer, Non-cyclical</v>
      </c>
      <c r="N7" s="12" t="str">
        <f ca="1"/>
        <v>MRKGR</v>
      </c>
      <c r="O7" s="12" t="str">
        <f ca="1"/>
        <v>Technology</v>
      </c>
      <c r="P7" s="2">
        <f ca="1"/>
        <v>2</v>
      </c>
      <c r="Q7" s="2" t="s">
        <v>1155</v>
      </c>
      <c r="R7" s="2" t="s">
        <v>1272</v>
      </c>
      <c r="S7" s="2"/>
      <c r="T7" s="12" t="str">
        <f ca="1"/>
        <v>TENN</v>
      </c>
      <c r="U7" s="12" t="str">
        <f ca="1"/>
        <v>BAYNGR</v>
      </c>
      <c r="V7" s="2">
        <f ca="1"/>
        <v>4</v>
      </c>
    </row>
    <row r="8" spans="2:24" x14ac:dyDescent="0.25">
      <c r="B8" s="12" t="s">
        <v>1251</v>
      </c>
      <c r="C8" s="12" t="s">
        <v>1252</v>
      </c>
      <c r="E8" s="12" t="s">
        <v>904</v>
      </c>
      <c r="F8" s="12" t="str">
        <f ca="1"/>
        <v>XS2077670003</v>
      </c>
      <c r="G8" s="12" t="str">
        <f ca="1"/>
        <v>BAYNGR 2 3/8 11/12/79</v>
      </c>
      <c r="H8" s="12" t="str">
        <f ca="1"/>
        <v>BAYNGR</v>
      </c>
      <c r="I8" s="12">
        <f ca="1"/>
        <v>2.375</v>
      </c>
      <c r="J8" s="31" t="str">
        <f ca="1"/>
        <v>12 Feb 25</v>
      </c>
      <c r="K8" s="31" t="str">
        <f ca="1"/>
        <v>CALLABLE</v>
      </c>
      <c r="L8" s="12" t="str">
        <f ca="1"/>
        <v>BAYNGR 2 3/8 11/12/79 nc-25</v>
      </c>
      <c r="M8" s="12" t="str">
        <f ca="1"/>
        <v>Consumer, Non-cyclical</v>
      </c>
      <c r="N8" s="12" t="str">
        <f ca="1"/>
        <v>AKEFP</v>
      </c>
      <c r="O8" s="12" t="str">
        <f ca="1"/>
        <v>Utilities</v>
      </c>
      <c r="P8" s="2">
        <f ca="1"/>
        <v>60</v>
      </c>
      <c r="Q8" s="2" t="s">
        <v>1189</v>
      </c>
      <c r="R8" s="2" t="s">
        <v>1272</v>
      </c>
      <c r="S8" s="2"/>
      <c r="T8" s="12" t="str">
        <f ca="1"/>
        <v>ALLRNV</v>
      </c>
      <c r="U8" s="12" t="str">
        <f ca="1"/>
        <v>BERTEL</v>
      </c>
      <c r="V8" s="2">
        <f ca="1"/>
        <v>2</v>
      </c>
    </row>
    <row r="9" spans="2:24" ht="11" x14ac:dyDescent="0.3">
      <c r="B9" s="14" t="s">
        <v>1284</v>
      </c>
      <c r="C9" s="14" t="s">
        <v>1285</v>
      </c>
      <c r="D9" s="14"/>
      <c r="E9" s="12" t="s">
        <v>905</v>
      </c>
      <c r="F9" s="12" t="str">
        <f ca="1"/>
        <v>XS2077670342</v>
      </c>
      <c r="G9" s="12" t="str">
        <f ca="1"/>
        <v>BAYNGR 3 1/8 11/12/79</v>
      </c>
      <c r="H9" s="12" t="str">
        <f ca="1"/>
        <v>BAYNGR</v>
      </c>
      <c r="I9" s="12">
        <f ca="1"/>
        <v>3.125</v>
      </c>
      <c r="J9" s="31" t="str">
        <f ca="1"/>
        <v>12 Aug 27</v>
      </c>
      <c r="K9" s="31" t="str">
        <f ca="1"/>
        <v>CALLABLE</v>
      </c>
      <c r="L9" s="12" t="str">
        <f ca="1"/>
        <v>BAYNGR 3 1/8 11/12/79 nc-27</v>
      </c>
      <c r="M9" s="12" t="str">
        <f ca="1"/>
        <v>Consumer, Non-cyclical</v>
      </c>
      <c r="N9" s="12" t="str">
        <f ca="1"/>
        <v>LXSGR</v>
      </c>
      <c r="O9" s="12" t="str">
        <f ca="1"/>
        <v>Consumer, Cyclical</v>
      </c>
      <c r="P9" s="2">
        <f ca="1"/>
        <v>16</v>
      </c>
      <c r="Q9" s="2" t="s">
        <v>1188</v>
      </c>
      <c r="R9" s="2" t="s">
        <v>1272</v>
      </c>
      <c r="S9" s="2"/>
      <c r="T9" s="12" t="str">
        <f ca="1"/>
        <v>STEDIN</v>
      </c>
      <c r="U9" s="12" t="str">
        <f ca="1"/>
        <v>BHP</v>
      </c>
      <c r="V9" s="2">
        <f ca="1"/>
        <v>5</v>
      </c>
    </row>
    <row r="10" spans="2:24" x14ac:dyDescent="0.25">
      <c r="B10" s="12" t="s">
        <v>1253</v>
      </c>
      <c r="C10" s="12" t="s">
        <v>1254</v>
      </c>
      <c r="E10" s="12" t="s">
        <v>906</v>
      </c>
      <c r="F10" s="12" t="str">
        <f ca="1"/>
        <v>FR0013292828</v>
      </c>
      <c r="G10" s="12" t="str">
        <f ca="1"/>
        <v>BNFP 1 3/4 PERP</v>
      </c>
      <c r="H10" s="12" t="str">
        <f ca="1"/>
        <v>BNFP</v>
      </c>
      <c r="I10" s="12">
        <f ca="1"/>
        <v>1.75</v>
      </c>
      <c r="J10" s="31" t="str">
        <f ca="1"/>
        <v>27 Mar 23</v>
      </c>
      <c r="K10" s="31" t="str">
        <f ca="1"/>
        <v>PERP/CALL</v>
      </c>
      <c r="L10" s="12" t="str">
        <f ca="1"/>
        <v>BNFP 1 3/4 PERP nc-23</v>
      </c>
      <c r="M10" s="12" t="str">
        <f ca="1"/>
        <v>Consumer, Non-cyclical</v>
      </c>
      <c r="N10" s="12" t="str">
        <f ca="1"/>
        <v>LHNVX</v>
      </c>
      <c r="O10" s="12" t="str">
        <f ca="1"/>
        <v>#N/A Invalid Security</v>
      </c>
      <c r="P10" s="2">
        <f ca="1"/>
        <v>1</v>
      </c>
      <c r="Q10" s="2" t="s">
        <v>1179</v>
      </c>
      <c r="R10" s="2" t="s">
        <v>1273</v>
      </c>
      <c r="S10" s="2"/>
      <c r="T10" s="12" t="str">
        <f ca="1"/>
        <v>ELIASO</v>
      </c>
      <c r="U10" s="12" t="str">
        <f ca="1"/>
        <v>BNFP</v>
      </c>
      <c r="V10" s="2">
        <f ca="1"/>
        <v>2</v>
      </c>
    </row>
    <row r="11" spans="2:24" x14ac:dyDescent="0.25">
      <c r="B11" s="12" t="s">
        <v>1286</v>
      </c>
      <c r="C11" s="12" t="s">
        <v>1287</v>
      </c>
      <c r="E11" s="12" t="s">
        <v>907</v>
      </c>
      <c r="F11" s="12" t="str">
        <f ca="1"/>
        <v>XS2051471105</v>
      </c>
      <c r="G11" s="12" t="str">
        <f ca="1"/>
        <v>ERFFP 2 7/8 PERP</v>
      </c>
      <c r="H11" s="12" t="str">
        <f ca="1"/>
        <v>ERFFP</v>
      </c>
      <c r="I11" s="12">
        <f ca="1"/>
        <v>2.875</v>
      </c>
      <c r="J11" s="31" t="str">
        <f ca="1"/>
        <v>11 Aug 22</v>
      </c>
      <c r="K11" s="31" t="str">
        <f ca="1"/>
        <v>PERP/CALL</v>
      </c>
      <c r="L11" s="12" t="str">
        <f ca="1"/>
        <v>ERFFP 2 7/8 PERP nc-22</v>
      </c>
      <c r="M11" s="12" t="str">
        <f ca="1"/>
        <v>Consumer, Non-cyclical</v>
      </c>
      <c r="N11" s="12" t="str">
        <f ca="1"/>
        <v>EVKGR</v>
      </c>
      <c r="O11" s="12" t="str">
        <f ca="1"/>
        <v>Financial</v>
      </c>
      <c r="P11" s="2">
        <f ca="1"/>
        <v>23</v>
      </c>
      <c r="Q11" s="12" t="s">
        <v>1170</v>
      </c>
      <c r="R11" s="2" t="s">
        <v>1272</v>
      </c>
      <c r="S11" s="2"/>
      <c r="T11" s="12" t="str">
        <f ca="1"/>
        <v>#N/A Invalid Security</v>
      </c>
      <c r="U11" s="12" t="str">
        <f ca="1"/>
        <v>CNALN</v>
      </c>
      <c r="V11" s="2">
        <f ca="1"/>
        <v>2</v>
      </c>
    </row>
    <row r="12" spans="2:24" x14ac:dyDescent="0.25">
      <c r="B12" s="12" t="s">
        <v>1288</v>
      </c>
      <c r="C12" s="12" t="s">
        <v>1289</v>
      </c>
      <c r="E12" s="12" t="s">
        <v>908</v>
      </c>
      <c r="F12" s="12" t="str">
        <f ca="1"/>
        <v>XS1224953882</v>
      </c>
      <c r="G12" s="12" t="str">
        <f ca="1"/>
        <v>ERFFP 4 7/8 PERP</v>
      </c>
      <c r="H12" s="12" t="str">
        <f ca="1"/>
        <v>ERFFP</v>
      </c>
      <c r="I12" s="12">
        <f ca="1"/>
        <v>4.875</v>
      </c>
      <c r="J12" s="31" t="str">
        <f ca="1"/>
        <v>29 Apr 23</v>
      </c>
      <c r="K12" s="31" t="str">
        <f ca="1"/>
        <v>PERP/CALL</v>
      </c>
      <c r="L12" s="12" t="str">
        <f ca="1"/>
        <v>ERFFP 4 7/8 PERP nc-23</v>
      </c>
      <c r="M12" s="12" t="str">
        <f ca="1"/>
        <v>Consumer, Non-cyclical</v>
      </c>
      <c r="N12" s="12" t="str">
        <f ca="1"/>
        <v>DBHNGR</v>
      </c>
      <c r="Q12" s="12" t="s">
        <v>1193</v>
      </c>
      <c r="R12" s="2" t="s">
        <v>1274</v>
      </c>
      <c r="S12" s="2"/>
      <c r="T12" s="12" t="str">
        <f ca="1"/>
        <v>AFFP</v>
      </c>
      <c r="U12" s="12" t="str">
        <f ca="1"/>
        <v>CPIPGR</v>
      </c>
      <c r="V12" s="2">
        <f ca="1"/>
        <v>2</v>
      </c>
    </row>
    <row r="13" spans="2:24" x14ac:dyDescent="0.25">
      <c r="E13" s="12" t="s">
        <v>762</v>
      </c>
      <c r="F13" s="12" t="str">
        <f ca="1"/>
        <v>XS1716945586</v>
      </c>
      <c r="G13" s="12" t="str">
        <f ca="1"/>
        <v>ERFFP 3 1/4 PERP</v>
      </c>
      <c r="H13" s="12" t="str">
        <f ca="1"/>
        <v>ERFFP</v>
      </c>
      <c r="I13" s="12">
        <f ca="1"/>
        <v>3.25</v>
      </c>
      <c r="J13" s="31" t="str">
        <f ca="1"/>
        <v>13 Nov 25</v>
      </c>
      <c r="K13" s="31" t="str">
        <f ca="1"/>
        <v>PERP/CALL</v>
      </c>
      <c r="L13" s="12" t="str">
        <f ca="1"/>
        <v>ERFFP 3 1/4 PERP nc-25</v>
      </c>
      <c r="M13" s="12" t="str">
        <f ca="1"/>
        <v>Consumer, Non-cyclical</v>
      </c>
      <c r="N13" s="12" t="str">
        <f ca="1"/>
        <v>OMVAV</v>
      </c>
      <c r="Q13" s="12" t="s">
        <v>1196</v>
      </c>
      <c r="R13" s="2" t="s">
        <v>1274</v>
      </c>
      <c r="S13" s="2"/>
      <c r="T13" s="12" t="str">
        <f ca="1"/>
        <v>LHAGR</v>
      </c>
      <c r="U13" s="12" t="str">
        <f ca="1"/>
        <v>DBHNGR</v>
      </c>
      <c r="V13" s="2">
        <f ca="1"/>
        <v>2</v>
      </c>
    </row>
    <row r="14" spans="2:24" x14ac:dyDescent="0.25">
      <c r="E14" s="12" t="s">
        <v>909</v>
      </c>
      <c r="F14" s="12" t="str">
        <f ca="1"/>
        <v>XS1152338072</v>
      </c>
      <c r="G14" s="12" t="str">
        <f ca="1"/>
        <v>MRKGR 2 5/8 12/12/74</v>
      </c>
      <c r="H14" s="12" t="str">
        <f ca="1"/>
        <v>MRKGR</v>
      </c>
      <c r="I14" s="12">
        <f ca="1"/>
        <v>2.625</v>
      </c>
      <c r="J14" s="31" t="str">
        <f ca="1"/>
        <v>12 Jun 21</v>
      </c>
      <c r="K14" s="31" t="str">
        <f ca="1"/>
        <v>CALLABLE</v>
      </c>
      <c r="L14" s="12" t="str">
        <f ca="1"/>
        <v>MRKGR 2 5/8 12/12/74 nc-21</v>
      </c>
      <c r="M14" s="12" t="str">
        <f ca="1"/>
        <v>Consumer, Non-cyclical</v>
      </c>
      <c r="N14" s="12" t="str">
        <f ca="1"/>
        <v>REPSM</v>
      </c>
      <c r="Q14" s="12" t="s">
        <v>1211</v>
      </c>
      <c r="R14" s="2" t="s">
        <v>1274</v>
      </c>
      <c r="S14" s="2"/>
      <c r="T14" s="12" t="str">
        <f ca="1"/>
        <v>WIEAV</v>
      </c>
      <c r="U14" s="12" t="str">
        <f ca="1"/>
        <v>EDF</v>
      </c>
      <c r="V14" s="2">
        <f ca="1"/>
        <v>9</v>
      </c>
    </row>
    <row r="15" spans="2:24" x14ac:dyDescent="0.25">
      <c r="E15" s="12" t="s">
        <v>910</v>
      </c>
      <c r="F15" s="12" t="str">
        <f ca="1"/>
        <v>XS1152343668</v>
      </c>
      <c r="G15" s="12" t="str">
        <f ca="1"/>
        <v>MRKGR 3 3/8 12/12/74</v>
      </c>
      <c r="H15" s="12" t="str">
        <f ca="1"/>
        <v>MRKGR</v>
      </c>
      <c r="I15" s="12">
        <f ca="1"/>
        <v>3.375</v>
      </c>
      <c r="J15" s="31" t="str">
        <f ca="1"/>
        <v>12 Dec 24</v>
      </c>
      <c r="K15" s="31" t="str">
        <f ca="1"/>
        <v>CALLABLE</v>
      </c>
      <c r="L15" s="12" t="str">
        <f ca="1"/>
        <v>MRKGR 3 3/8 12/12/74 nc-24</v>
      </c>
      <c r="M15" s="12" t="str">
        <f ca="1"/>
        <v>Consumer, Non-cyclical</v>
      </c>
      <c r="N15" s="12" t="str">
        <f ca="1"/>
        <v>TOTAL</v>
      </c>
      <c r="Q15" s="12" t="s">
        <v>1164</v>
      </c>
      <c r="R15" s="2" t="s">
        <v>1274</v>
      </c>
      <c r="S15" s="2"/>
      <c r="T15" s="12" t="str">
        <f ca="1"/>
        <v>FERSM</v>
      </c>
      <c r="U15" s="12" t="str">
        <f ca="1"/>
        <v>EDPPL</v>
      </c>
      <c r="V15" s="2">
        <f ca="1"/>
        <v>2</v>
      </c>
    </row>
    <row r="16" spans="2:24" x14ac:dyDescent="0.25">
      <c r="E16" s="12" t="s">
        <v>911</v>
      </c>
      <c r="F16" s="12" t="str">
        <f ca="1"/>
        <v>XS2011260531</v>
      </c>
      <c r="G16" s="12" t="str">
        <f ca="1"/>
        <v>MRKGR 1 5/8 06/25/79</v>
      </c>
      <c r="H16" s="12" t="str">
        <f ca="1"/>
        <v>MRKGR</v>
      </c>
      <c r="I16" s="12">
        <f ca="1"/>
        <v>1.625</v>
      </c>
      <c r="J16" s="31" t="str">
        <f ca="1"/>
        <v>18 Sep 24</v>
      </c>
      <c r="K16" s="31" t="str">
        <f ca="1"/>
        <v>CALLABLE</v>
      </c>
      <c r="L16" s="12" t="str">
        <f ca="1"/>
        <v>MRKGR 1 5/8 06/25/79 nc-24</v>
      </c>
      <c r="M16" s="12" t="str">
        <f ca="1"/>
        <v>Consumer, Non-cyclical</v>
      </c>
      <c r="N16" s="12" t="str">
        <f ca="1"/>
        <v>BHP</v>
      </c>
      <c r="Q16" s="12" t="s">
        <v>1158</v>
      </c>
      <c r="R16" s="2" t="s">
        <v>1275</v>
      </c>
      <c r="S16" s="2"/>
      <c r="T16" s="12" t="str">
        <f ca="1"/>
        <v>SBRYLN</v>
      </c>
      <c r="U16" s="12" t="str">
        <f ca="1"/>
        <v>ENBW</v>
      </c>
      <c r="V16" s="2">
        <f ca="1"/>
        <v>6</v>
      </c>
    </row>
    <row r="17" spans="5:22" x14ac:dyDescent="0.25">
      <c r="E17" s="12" t="s">
        <v>912</v>
      </c>
      <c r="F17" s="12" t="str">
        <f ca="1"/>
        <v>XS2011260705</v>
      </c>
      <c r="G17" s="12" t="str">
        <f ca="1"/>
        <v>MRKGR 2 7/8 06/25/79</v>
      </c>
      <c r="H17" s="12" t="str">
        <f ca="1"/>
        <v>MRKGR</v>
      </c>
      <c r="I17" s="12">
        <f ca="1"/>
        <v>2.875</v>
      </c>
      <c r="J17" s="31" t="str">
        <f ca="1"/>
        <v>25 Mar 29</v>
      </c>
      <c r="K17" s="31" t="str">
        <f ca="1"/>
        <v>CALLABLE</v>
      </c>
      <c r="L17" s="12" t="str">
        <f ca="1"/>
        <v>MRKGR 2 7/8 06/25/79 nc-29</v>
      </c>
      <c r="M17" s="12" t="str">
        <f ca="1"/>
        <v>Consumer, Non-cyclical</v>
      </c>
      <c r="N17" s="12" t="str">
        <f ca="1"/>
        <v>AMXLMM</v>
      </c>
      <c r="Q17" s="12" t="s">
        <v>1163</v>
      </c>
      <c r="R17" s="2" t="s">
        <v>1275</v>
      </c>
      <c r="S17" s="2"/>
      <c r="T17" s="12" t="str">
        <f ca="1"/>
        <v>DBOERS</v>
      </c>
      <c r="U17" s="12" t="str">
        <f ca="1"/>
        <v>ENELIM</v>
      </c>
      <c r="V17" s="2">
        <f ca="1"/>
        <v>8</v>
      </c>
    </row>
    <row r="18" spans="5:22" x14ac:dyDescent="0.25">
      <c r="E18" s="12" t="s">
        <v>913</v>
      </c>
      <c r="F18" s="12" t="str">
        <f ca="1"/>
        <v>FR0012278539</v>
      </c>
      <c r="G18" s="12" t="str">
        <f ca="1"/>
        <v>AKEFP 4 3/4 PERP</v>
      </c>
      <c r="H18" s="12" t="str">
        <f ca="1"/>
        <v>AKEFP</v>
      </c>
      <c r="I18" s="12">
        <f ca="1"/>
        <v>4.75</v>
      </c>
      <c r="J18" s="31" t="str">
        <f ca="1"/>
        <v>29 Oct 20</v>
      </c>
      <c r="K18" s="31" t="str">
        <f ca="1"/>
        <v>PERP/CALL</v>
      </c>
      <c r="L18" s="12" t="str">
        <f ca="1"/>
        <v>AKEFP 4 3/4 PERP nc-20</v>
      </c>
      <c r="M18" s="12" t="str">
        <f ca="1"/>
        <v>Basic Materials</v>
      </c>
      <c r="N18" s="12" t="str">
        <f ca="1"/>
        <v>BERTEL</v>
      </c>
      <c r="Q18" s="12" t="s">
        <v>1186</v>
      </c>
      <c r="R18" s="2" t="s">
        <v>1275</v>
      </c>
      <c r="S18" s="2"/>
      <c r="T18" s="12" t="str">
        <f ca="1"/>
        <v>ANNGR</v>
      </c>
      <c r="U18" s="12" t="str">
        <f ca="1"/>
        <v>ENGIFP</v>
      </c>
      <c r="V18" s="2">
        <f ca="1"/>
        <v>5</v>
      </c>
    </row>
    <row r="19" spans="5:22" x14ac:dyDescent="0.25">
      <c r="E19" s="12" t="s">
        <v>914</v>
      </c>
      <c r="F19" s="12" t="str">
        <f ca="1"/>
        <v>FR0013425170</v>
      </c>
      <c r="G19" s="12" t="str">
        <f ca="1"/>
        <v>AKEFP 2 3/4 PERP</v>
      </c>
      <c r="H19" s="12" t="str">
        <f ca="1"/>
        <v>AKEFP</v>
      </c>
      <c r="I19" s="12">
        <f ca="1"/>
        <v>2.75</v>
      </c>
      <c r="J19" s="31" t="str">
        <f ca="1"/>
        <v>17 Jun 24</v>
      </c>
      <c r="K19" s="31" t="str">
        <f ca="1"/>
        <v>PERP/CALL</v>
      </c>
      <c r="L19" s="12" t="str">
        <f ca="1"/>
        <v>AKEFP 2 3/4 PERP nc-24</v>
      </c>
      <c r="M19" s="12" t="str">
        <f ca="1"/>
        <v>Basic Materials</v>
      </c>
      <c r="N19" s="12" t="str">
        <f ca="1"/>
        <v>KPN</v>
      </c>
      <c r="Q19" s="12" t="s">
        <v>1208</v>
      </c>
      <c r="R19" s="2" t="s">
        <v>1275</v>
      </c>
      <c r="S19" s="2"/>
      <c r="T19" s="12" t="str">
        <f ca="1"/>
        <v>BALDER</v>
      </c>
      <c r="U19" s="12" t="str">
        <f ca="1"/>
        <v>ERFFP</v>
      </c>
      <c r="V19" s="2">
        <f ca="1"/>
        <v>3</v>
      </c>
    </row>
    <row r="20" spans="5:22" x14ac:dyDescent="0.25">
      <c r="E20" s="12" t="s">
        <v>915</v>
      </c>
      <c r="F20" s="12" t="str">
        <f ca="1"/>
        <v>FR0013478252</v>
      </c>
      <c r="G20" s="12" t="str">
        <f ca="1"/>
        <v>AKEFP 1 1/2 PERP</v>
      </c>
      <c r="H20" s="12" t="str">
        <f ca="1"/>
        <v>AKEFP</v>
      </c>
      <c r="I20" s="12">
        <f ca="1"/>
        <v>1.5</v>
      </c>
      <c r="J20" s="31" t="str">
        <f ca="1"/>
        <v>21 Oct 25</v>
      </c>
      <c r="K20" s="31" t="str">
        <f ca="1"/>
        <v>PERP/CALL</v>
      </c>
      <c r="L20" s="12" t="str">
        <f ca="1"/>
        <v>AKEFP 1 1/2 PERP nc-25</v>
      </c>
      <c r="M20" s="12" t="str">
        <f ca="1"/>
        <v>Basic Materials</v>
      </c>
      <c r="N20" s="12" t="str">
        <f ca="1"/>
        <v>TELIAS</v>
      </c>
      <c r="Q20" s="12" t="s">
        <v>1200</v>
      </c>
      <c r="R20" s="2" t="s">
        <v>1275</v>
      </c>
      <c r="S20" s="2"/>
      <c r="T20" s="12" t="str">
        <f ca="1"/>
        <v>TLGGR</v>
      </c>
      <c r="U20" s="12" t="str">
        <f ca="1"/>
        <v>GYCGR</v>
      </c>
      <c r="V20" s="2">
        <f ca="1"/>
        <v>3</v>
      </c>
    </row>
    <row r="21" spans="5:22" x14ac:dyDescent="0.25">
      <c r="E21" s="12" t="s">
        <v>916</v>
      </c>
      <c r="F21" s="12" t="str">
        <f ca="1"/>
        <v>XS1405763019</v>
      </c>
      <c r="G21" s="12" t="str">
        <f ca="1"/>
        <v>LXSGR 4 1/2 12/06/76</v>
      </c>
      <c r="H21" s="12" t="str">
        <f ca="1"/>
        <v>LXSGR</v>
      </c>
      <c r="I21" s="12">
        <f ca="1"/>
        <v>4.5</v>
      </c>
      <c r="J21" s="31" t="str">
        <f ca="1"/>
        <v>06 Jun 23</v>
      </c>
      <c r="K21" s="31" t="str">
        <f ca="1"/>
        <v>CALLABLE</v>
      </c>
      <c r="L21" s="12" t="str">
        <f ca="1"/>
        <v>LXSGR 4 1/2 12/06/76 nc-23</v>
      </c>
      <c r="M21" s="12" t="str">
        <f ca="1"/>
        <v>Basic Materials</v>
      </c>
      <c r="N21" s="12" t="str">
        <f ca="1"/>
        <v>SESGFP</v>
      </c>
      <c r="Q21" s="12" t="s">
        <v>1194</v>
      </c>
      <c r="R21" s="2" t="s">
        <v>1275</v>
      </c>
      <c r="S21" s="2"/>
      <c r="T21" s="12" t="str">
        <f ca="1"/>
        <v>HEIBOS</v>
      </c>
      <c r="U21" s="12" t="str">
        <f ca="1"/>
        <v>IBESM</v>
      </c>
      <c r="V21" s="2">
        <f ca="1"/>
        <v>3</v>
      </c>
    </row>
    <row r="22" spans="5:22" x14ac:dyDescent="0.25">
      <c r="E22" s="12" t="s">
        <v>917</v>
      </c>
      <c r="F22" s="12" t="str">
        <f ca="1"/>
        <v>XS1713466495</v>
      </c>
      <c r="G22" s="12" t="str">
        <f ca="1"/>
        <v>LHNVX 3 PERP</v>
      </c>
      <c r="H22" s="12" t="str">
        <f ca="1"/>
        <v>LHNVX</v>
      </c>
      <c r="I22" s="12">
        <f ca="1"/>
        <v>3</v>
      </c>
      <c r="J22" s="31" t="str">
        <f ca="1"/>
        <v>05 Jul 24</v>
      </c>
      <c r="K22" s="31" t="str">
        <f ca="1"/>
        <v>PERP/CALL</v>
      </c>
      <c r="L22" s="12" t="str">
        <f ca="1"/>
        <v>LHNVX 3 PERP nc-24</v>
      </c>
      <c r="M22" s="12" t="str">
        <f ca="1"/>
        <v>Industrial</v>
      </c>
      <c r="N22" s="12" t="str">
        <f ca="1"/>
        <v>ORAFP</v>
      </c>
      <c r="Q22" s="12" t="s">
        <v>1207</v>
      </c>
      <c r="R22" s="2" t="s">
        <v>1275</v>
      </c>
      <c r="S22" s="2"/>
      <c r="T22" s="12" t="str">
        <f ca="1"/>
        <v>JUSTLN</v>
      </c>
      <c r="U22" s="12" t="str">
        <f ca="1"/>
        <v>IFXGR</v>
      </c>
      <c r="V22" s="2">
        <f ca="1"/>
        <v>2</v>
      </c>
    </row>
    <row r="23" spans="5:22" x14ac:dyDescent="0.25">
      <c r="E23" s="12" t="s">
        <v>918</v>
      </c>
      <c r="F23" s="12" t="str">
        <f ca="1"/>
        <v>DE000A2GSFF1</v>
      </c>
      <c r="G23" s="12" t="str">
        <f ca="1"/>
        <v>EVKGR 2 1/8 07/07/77</v>
      </c>
      <c r="H23" s="12" t="str">
        <f ca="1"/>
        <v>EVKGR</v>
      </c>
      <c r="I23" s="12">
        <f ca="1"/>
        <v>2.125</v>
      </c>
      <c r="J23" s="31" t="str">
        <f ca="1"/>
        <v>07 Aug 22</v>
      </c>
      <c r="K23" s="31" t="str">
        <f ca="1"/>
        <v>CALLABLE</v>
      </c>
      <c r="L23" s="12" t="str">
        <f ca="1"/>
        <v>EVKGR 2 1/8 07/07/77 nc-22</v>
      </c>
      <c r="M23" s="12" t="str">
        <f ca="1"/>
        <v>Basic Materials</v>
      </c>
      <c r="N23" s="12" t="str">
        <f ca="1"/>
        <v>TELEFO</v>
      </c>
      <c r="Q23" s="12" t="s">
        <v>1216</v>
      </c>
      <c r="R23" s="2" t="s">
        <v>1275</v>
      </c>
      <c r="S23" s="2"/>
      <c r="T23" s="12" t="str">
        <f ca="1"/>
        <v>SZUGR</v>
      </c>
      <c r="U23" s="12" t="str">
        <f ca="1"/>
        <v>KPN</v>
      </c>
      <c r="V23" s="2">
        <f ca="1"/>
        <v>2</v>
      </c>
    </row>
    <row r="24" spans="5:22" x14ac:dyDescent="0.25">
      <c r="E24" s="12" t="s">
        <v>919</v>
      </c>
      <c r="F24" s="12" t="str">
        <f ca="1"/>
        <v>XS2010039035</v>
      </c>
      <c r="G24" s="12" t="str">
        <f ca="1"/>
        <v>DBHNGR 0.95 PERP</v>
      </c>
      <c r="H24" s="12" t="str">
        <f ca="1"/>
        <v>DBHNGR</v>
      </c>
      <c r="I24" s="12">
        <f ca="1"/>
        <v>0.95</v>
      </c>
      <c r="J24" s="31" t="str">
        <f ca="1"/>
        <v>22 Jan 25</v>
      </c>
      <c r="K24" s="31" t="str">
        <f ca="1"/>
        <v>PERP/CALL</v>
      </c>
      <c r="L24" s="12" t="str">
        <f ca="1"/>
        <v>DBHNGR 0.95 PERP nc-25</v>
      </c>
      <c r="M24" s="12" t="str">
        <f ca="1"/>
        <v>Industrial</v>
      </c>
      <c r="N24" s="12" t="str">
        <f ca="1"/>
        <v>VOD</v>
      </c>
      <c r="Q24" s="12" t="s">
        <v>1166</v>
      </c>
      <c r="R24" s="2" t="s">
        <v>1275</v>
      </c>
      <c r="S24" s="2"/>
      <c r="T24" s="12" t="str">
        <f ca="1"/>
        <v>COFP</v>
      </c>
      <c r="U24" s="12" t="str">
        <f ca="1"/>
        <v>MRKGR</v>
      </c>
      <c r="V24" s="2">
        <f ca="1"/>
        <v>4</v>
      </c>
    </row>
    <row r="25" spans="5:22" x14ac:dyDescent="0.25">
      <c r="E25" s="12" t="s">
        <v>920</v>
      </c>
      <c r="F25" s="12" t="str">
        <f ca="1"/>
        <v>XS2010039548</v>
      </c>
      <c r="G25" s="12" t="str">
        <f ca="1"/>
        <v>DBHNGR 1.6 PERP</v>
      </c>
      <c r="H25" s="12" t="str">
        <f ca="1"/>
        <v>DBHNGR</v>
      </c>
      <c r="I25" s="12">
        <f ca="1"/>
        <v>1.6</v>
      </c>
      <c r="J25" s="31" t="str">
        <f ca="1"/>
        <v>18 Jul 29</v>
      </c>
      <c r="K25" s="31" t="str">
        <f ca="1"/>
        <v>PERP/CALL</v>
      </c>
      <c r="L25" s="12" t="str">
        <f ca="1"/>
        <v>DBHNGR 1.6 PERP nc-29</v>
      </c>
      <c r="M25" s="12" t="str">
        <f ca="1"/>
        <v>Industrial</v>
      </c>
      <c r="N25" s="12" t="str">
        <f ca="1"/>
        <v>BRITEL</v>
      </c>
      <c r="Q25" s="12" t="s">
        <v>1184</v>
      </c>
      <c r="R25" s="2" t="s">
        <v>1275</v>
      </c>
      <c r="S25" s="2"/>
      <c r="T25" s="12" t="str">
        <f ca="1"/>
        <v>ECLEAR</v>
      </c>
      <c r="U25" s="12" t="str">
        <f ca="1"/>
        <v>NGGLN</v>
      </c>
      <c r="V25" s="2">
        <f ca="1"/>
        <v>3</v>
      </c>
    </row>
    <row r="26" spans="5:22" x14ac:dyDescent="0.25">
      <c r="E26" s="12" t="s">
        <v>921</v>
      </c>
      <c r="F26" s="12" t="str">
        <f ca="1"/>
        <v>XS1294342792</v>
      </c>
      <c r="G26" s="12" t="str">
        <f ca="1"/>
        <v>OMVAV 5 1/4 PERP</v>
      </c>
      <c r="H26" s="12" t="str">
        <f ca="1"/>
        <v>OMVAV</v>
      </c>
      <c r="I26" s="12">
        <f ca="1"/>
        <v>5.25</v>
      </c>
      <c r="J26" s="31" t="str">
        <f ca="1"/>
        <v>09 Dec 21</v>
      </c>
      <c r="K26" s="31" t="str">
        <f ca="1"/>
        <v>PERP/CALL</v>
      </c>
      <c r="L26" s="12" t="str">
        <f ca="1"/>
        <v>OMVAV 5 1/4 PERP nc-21</v>
      </c>
      <c r="M26" s="12" t="str">
        <f ca="1"/>
        <v>Energy</v>
      </c>
      <c r="N26" s="12" t="str">
        <f ca="1"/>
        <v>IFXGR</v>
      </c>
      <c r="Q26" s="12" t="s">
        <v>1206</v>
      </c>
      <c r="R26" s="2" t="s">
        <v>1275</v>
      </c>
      <c r="S26" s="2"/>
      <c r="U26" s="12" t="str">
        <f ca="1"/>
        <v>NTGYSM</v>
      </c>
      <c r="V26" s="2">
        <f ca="1"/>
        <v>2</v>
      </c>
    </row>
    <row r="27" spans="5:22" x14ac:dyDescent="0.25">
      <c r="E27" s="12" t="s">
        <v>922</v>
      </c>
      <c r="F27" s="12" t="str">
        <f ca="1"/>
        <v>XS1713462403</v>
      </c>
      <c r="G27" s="12" t="str">
        <f ca="1"/>
        <v>OMVAV 2 7/8 PERP</v>
      </c>
      <c r="H27" s="12" t="str">
        <f ca="1"/>
        <v>OMVAV</v>
      </c>
      <c r="I27" s="12">
        <f ca="1"/>
        <v>2.875</v>
      </c>
      <c r="J27" s="31" t="str">
        <f ca="1"/>
        <v>19 Mar 24</v>
      </c>
      <c r="K27" s="31" t="str">
        <f ca="1"/>
        <v>PERP/CALL</v>
      </c>
      <c r="L27" s="12" t="str">
        <f ca="1"/>
        <v>OMVAV 2 7/8 PERP nc-24</v>
      </c>
      <c r="M27" s="12" t="str">
        <f ca="1"/>
        <v>Energy</v>
      </c>
      <c r="N27" s="12" t="str">
        <f ca="1"/>
        <v>T</v>
      </c>
      <c r="Q27" s="12" t="s">
        <v>1177</v>
      </c>
      <c r="R27" s="2" t="s">
        <v>1276</v>
      </c>
      <c r="S27" s="2"/>
      <c r="U27" s="12" t="str">
        <f ca="1"/>
        <v>OMVAV</v>
      </c>
      <c r="V27" s="2">
        <f ca="1"/>
        <v>3</v>
      </c>
    </row>
    <row r="28" spans="5:22" x14ac:dyDescent="0.25">
      <c r="E28" s="12" t="s">
        <v>923</v>
      </c>
      <c r="F28" s="12" t="str">
        <f ca="1"/>
        <v>XS1294343337</v>
      </c>
      <c r="G28" s="12" t="str">
        <f ca="1"/>
        <v>OMVAV 6 1/4 PERP</v>
      </c>
      <c r="H28" s="12" t="str">
        <f ca="1"/>
        <v>OMVAV</v>
      </c>
      <c r="I28" s="12">
        <f ca="1"/>
        <v>6.25</v>
      </c>
      <c r="J28" s="31" t="str">
        <f ca="1"/>
        <v>09 Dec 25</v>
      </c>
      <c r="K28" s="31" t="str">
        <f ca="1"/>
        <v>PERP/CALL</v>
      </c>
      <c r="L28" s="12" t="str">
        <f ca="1"/>
        <v>OMVAV 6 1/4 PERP nc-25</v>
      </c>
      <c r="M28" s="12" t="str">
        <f ca="1"/>
        <v>Energy</v>
      </c>
      <c r="N28" s="12" t="str">
        <f ca="1"/>
        <v>ENGIFP</v>
      </c>
      <c r="Q28" s="12" t="s">
        <v>1201</v>
      </c>
      <c r="R28" s="2" t="s">
        <v>1276</v>
      </c>
      <c r="S28" s="2"/>
      <c r="U28" s="12" t="str">
        <f ca="1"/>
        <v>ORAFP</v>
      </c>
      <c r="V28" s="2">
        <f ca="1"/>
        <v>7</v>
      </c>
    </row>
    <row r="29" spans="5:22" x14ac:dyDescent="0.25">
      <c r="E29" s="12" t="s">
        <v>924</v>
      </c>
      <c r="F29" s="12" t="str">
        <f ca="1"/>
        <v>XS1207054666</v>
      </c>
      <c r="G29" s="12" t="str">
        <f ca="1"/>
        <v>REPSM 3 7/8 PERP</v>
      </c>
      <c r="H29" s="12" t="str">
        <f ca="1"/>
        <v>REPSM</v>
      </c>
      <c r="I29" s="12">
        <f ca="1"/>
        <v>3.875</v>
      </c>
      <c r="J29" s="31" t="str">
        <f ca="1"/>
        <v>25 Mar 21</v>
      </c>
      <c r="K29" s="31" t="str">
        <f ca="1"/>
        <v>PERP/CALL</v>
      </c>
      <c r="L29" s="12" t="str">
        <f ca="1"/>
        <v>REPSM 3 7/8 PERP nc-21</v>
      </c>
      <c r="M29" s="12" t="str">
        <f ca="1"/>
        <v>Energy</v>
      </c>
      <c r="N29" s="12" t="str">
        <f ca="1"/>
        <v>SEVFP</v>
      </c>
      <c r="Q29" s="12" t="s">
        <v>1172</v>
      </c>
      <c r="R29" s="2" t="s">
        <v>1276</v>
      </c>
      <c r="S29" s="2"/>
      <c r="U29" s="12" t="str">
        <f ca="1"/>
        <v>ORSTED</v>
      </c>
      <c r="V29" s="2">
        <f ca="1"/>
        <v>3</v>
      </c>
    </row>
    <row r="30" spans="5:22" x14ac:dyDescent="0.25">
      <c r="E30" s="12" t="s">
        <v>925</v>
      </c>
      <c r="F30" s="12" t="str">
        <f ca="1"/>
        <v>XS1207058733</v>
      </c>
      <c r="G30" s="12" t="str">
        <f ca="1"/>
        <v>REPSM 4 1/2 03/25/75</v>
      </c>
      <c r="H30" s="12" t="str">
        <f ca="1"/>
        <v>REPSM</v>
      </c>
      <c r="I30" s="12">
        <f ca="1"/>
        <v>4.5</v>
      </c>
      <c r="J30" s="31" t="str">
        <f ca="1"/>
        <v>25 Mar 25</v>
      </c>
      <c r="K30" s="31" t="str">
        <f ca="1"/>
        <v>CALLABLE</v>
      </c>
      <c r="L30" s="12" t="str">
        <f ca="1"/>
        <v>REPSM 4 1/2 03/25/75 nc-25</v>
      </c>
      <c r="M30" s="12" t="str">
        <f ca="1"/>
        <v>Energy</v>
      </c>
      <c r="N30" s="12" t="str">
        <f ca="1"/>
        <v>EDF</v>
      </c>
      <c r="Q30" s="12" t="s">
        <v>1175</v>
      </c>
      <c r="R30" s="2" t="s">
        <v>1276</v>
      </c>
      <c r="S30" s="2"/>
      <c r="U30" s="12" t="str">
        <f ca="1"/>
        <v>REPSM</v>
      </c>
      <c r="V30" s="2">
        <f ca="1"/>
        <v>4</v>
      </c>
    </row>
    <row r="31" spans="5:22" x14ac:dyDescent="0.25">
      <c r="E31" s="12" t="s">
        <v>926</v>
      </c>
      <c r="F31" s="12" t="str">
        <f ca="1"/>
        <v>XS2185997884</v>
      </c>
      <c r="G31" s="12" t="str">
        <f ca="1"/>
        <v>REPSM 3 3/4 PERP</v>
      </c>
      <c r="H31" s="12" t="str">
        <f ca="1"/>
        <v>REPSM</v>
      </c>
      <c r="I31" s="12">
        <f ca="1"/>
        <v>3.75</v>
      </c>
      <c r="J31" s="31" t="str">
        <f ca="1"/>
        <v>11 Mar 26</v>
      </c>
      <c r="K31" s="31" t="str">
        <f ca="1"/>
        <v>PERP/CALL</v>
      </c>
      <c r="L31" s="12" t="str">
        <f ca="1"/>
        <v>REPSM 3 3/4 PERP nc-26</v>
      </c>
      <c r="M31" s="12" t="str">
        <f ca="1"/>
        <v>Energy</v>
      </c>
      <c r="N31" s="12" t="str">
        <f ca="1"/>
        <v>ENBW</v>
      </c>
      <c r="Q31" s="12" t="s">
        <v>1197</v>
      </c>
      <c r="R31" s="2" t="s">
        <v>1276</v>
      </c>
      <c r="S31" s="2"/>
      <c r="U31" s="12" t="str">
        <f ca="1"/>
        <v>RWE</v>
      </c>
      <c r="V31" s="2">
        <f ca="1"/>
        <v>3</v>
      </c>
    </row>
    <row r="32" spans="5:22" x14ac:dyDescent="0.25">
      <c r="E32" s="12" t="s">
        <v>927</v>
      </c>
      <c r="F32" s="12" t="str">
        <f ca="1"/>
        <v>XS2186001314</v>
      </c>
      <c r="G32" s="12" t="str">
        <f ca="1"/>
        <v>REPSM 4.247 PERP</v>
      </c>
      <c r="H32" s="12" t="str">
        <f ca="1"/>
        <v>REPSM</v>
      </c>
      <c r="I32" s="12">
        <f ca="1"/>
        <v>4.2469999999999999</v>
      </c>
      <c r="J32" s="31" t="str">
        <f ca="1"/>
        <v>11 Sep 28</v>
      </c>
      <c r="K32" s="31" t="str">
        <f ca="1"/>
        <v>PERP/CALL</v>
      </c>
      <c r="L32" s="12" t="str">
        <f ca="1"/>
        <v>REPSM 4.247 PERP nc-28</v>
      </c>
      <c r="M32" s="12" t="str">
        <f ca="1"/>
        <v>Energy</v>
      </c>
      <c r="N32" s="12" t="str">
        <f ca="1"/>
        <v>RWE</v>
      </c>
      <c r="Q32" s="12" t="s">
        <v>1209</v>
      </c>
      <c r="R32" s="2" t="s">
        <v>1276</v>
      </c>
      <c r="S32" s="2"/>
      <c r="U32" s="12" t="str">
        <f ca="1"/>
        <v>SBBBSS</v>
      </c>
      <c r="V32" s="2">
        <f ca="1"/>
        <v>2</v>
      </c>
    </row>
    <row r="33" spans="5:22" x14ac:dyDescent="0.25">
      <c r="E33" s="12" t="s">
        <v>928</v>
      </c>
      <c r="F33" s="12" t="str">
        <f ca="1"/>
        <v>XS1195201931</v>
      </c>
      <c r="G33" s="12" t="str">
        <f ca="1"/>
        <v>TOTAL 2 1/4 PERP</v>
      </c>
      <c r="H33" s="12" t="str">
        <f ca="1"/>
        <v>TOTAL</v>
      </c>
      <c r="I33" s="12">
        <f ca="1"/>
        <v>2.25</v>
      </c>
      <c r="J33" s="31" t="str">
        <f ca="1"/>
        <v>26 Feb 21</v>
      </c>
      <c r="K33" s="31" t="str">
        <f ca="1"/>
        <v>PERP/CALL</v>
      </c>
      <c r="L33" s="12" t="str">
        <f ca="1"/>
        <v>TOTAL 2 1/4 PERP nc-21</v>
      </c>
      <c r="M33" s="12" t="str">
        <f ca="1"/>
        <v>Energy</v>
      </c>
      <c r="N33" s="12" t="str">
        <f ca="1"/>
        <v>TENN</v>
      </c>
      <c r="Q33" s="12" t="s">
        <v>1214</v>
      </c>
      <c r="R33" s="2" t="s">
        <v>1276</v>
      </c>
      <c r="S33" s="2"/>
      <c r="U33" s="12" t="str">
        <f ca="1"/>
        <v>SESGFP</v>
      </c>
      <c r="V33" s="2">
        <f ca="1"/>
        <v>2</v>
      </c>
    </row>
    <row r="34" spans="5:22" x14ac:dyDescent="0.25">
      <c r="E34" s="12" t="s">
        <v>929</v>
      </c>
      <c r="F34" s="12" t="str">
        <f ca="1"/>
        <v>XS1413581205</v>
      </c>
      <c r="G34" s="12" t="str">
        <f ca="1"/>
        <v>TOTAL 3 7/8 PERP</v>
      </c>
      <c r="H34" s="12" t="str">
        <f ca="1"/>
        <v>TOTAL</v>
      </c>
      <c r="I34" s="12">
        <f ca="1"/>
        <v>3.875</v>
      </c>
      <c r="J34" s="31" t="str">
        <f ca="1"/>
        <v>18 May 22</v>
      </c>
      <c r="K34" s="31" t="str">
        <f ca="1"/>
        <v>PERP/CALL</v>
      </c>
      <c r="L34" s="12" t="str">
        <f ca="1"/>
        <v>TOTAL 3 7/8 PERP nc-22</v>
      </c>
      <c r="M34" s="12" t="str">
        <f ca="1"/>
        <v>Energy</v>
      </c>
      <c r="N34" s="12" t="str">
        <f ca="1"/>
        <v>VATFAL</v>
      </c>
      <c r="Q34" s="12" t="s">
        <v>1176</v>
      </c>
      <c r="R34" s="2" t="s">
        <v>1276</v>
      </c>
      <c r="S34" s="2"/>
      <c r="U34" s="12" t="str">
        <f ca="1"/>
        <v>SEVFP</v>
      </c>
      <c r="V34" s="2">
        <f ca="1"/>
        <v>4</v>
      </c>
    </row>
    <row r="35" spans="5:22" x14ac:dyDescent="0.25">
      <c r="E35" s="12" t="s">
        <v>930</v>
      </c>
      <c r="F35" s="12" t="str">
        <f ca="1"/>
        <v>XS1501167164</v>
      </c>
      <c r="G35" s="12" t="str">
        <f ca="1"/>
        <v>TOTAL 2.708 PERP</v>
      </c>
      <c r="H35" s="12" t="str">
        <f ca="1"/>
        <v>TOTAL</v>
      </c>
      <c r="I35" s="12">
        <f ca="1"/>
        <v>2.7080000000000002</v>
      </c>
      <c r="J35" s="31" t="str">
        <f ca="1"/>
        <v>05 May 23</v>
      </c>
      <c r="K35" s="31" t="str">
        <f ca="1"/>
        <v>PERP/CALL</v>
      </c>
      <c r="L35" s="12" t="str">
        <f ca="1"/>
        <v>TOTAL 2.708 PERP nc-23</v>
      </c>
      <c r="M35" s="12" t="str">
        <f ca="1"/>
        <v>Energy</v>
      </c>
      <c r="N35" s="12" t="str">
        <f ca="1"/>
        <v>ENELIM</v>
      </c>
      <c r="Q35" s="12" t="s">
        <v>1183</v>
      </c>
      <c r="R35" s="2" t="s">
        <v>1276</v>
      </c>
      <c r="S35" s="2"/>
      <c r="U35" s="12" t="str">
        <f ca="1"/>
        <v>SOFTBK</v>
      </c>
      <c r="V35" s="2">
        <f ca="1"/>
        <v>2</v>
      </c>
    </row>
    <row r="36" spans="5:22" x14ac:dyDescent="0.25">
      <c r="E36" s="12" t="s">
        <v>931</v>
      </c>
      <c r="F36" s="12" t="str">
        <f ca="1"/>
        <v>XS1974787480</v>
      </c>
      <c r="G36" s="12" t="str">
        <f ca="1"/>
        <v>TOTAL 1 3/4 PERP</v>
      </c>
      <c r="H36" s="12" t="str">
        <f ca="1"/>
        <v>TOTAL</v>
      </c>
      <c r="I36" s="12">
        <f ca="1"/>
        <v>1.75</v>
      </c>
      <c r="J36" s="31" t="str">
        <f ca="1"/>
        <v>04 Apr 24</v>
      </c>
      <c r="K36" s="31" t="str">
        <f ca="1"/>
        <v>PERP/CALL</v>
      </c>
      <c r="L36" s="12" t="str">
        <f ca="1"/>
        <v>TOTAL 1 3/4 PERP nc-24</v>
      </c>
      <c r="M36" s="12" t="str">
        <f ca="1"/>
        <v>Energy</v>
      </c>
      <c r="N36" s="12" t="str">
        <f ca="1"/>
        <v>IBESM</v>
      </c>
      <c r="Q36" s="12" t="s">
        <v>1192</v>
      </c>
      <c r="R36" s="2" t="s">
        <v>1276</v>
      </c>
      <c r="S36" s="2"/>
      <c r="U36" s="12" t="str">
        <f ca="1"/>
        <v>SOLBBB</v>
      </c>
      <c r="V36" s="2">
        <f ca="1"/>
        <v>4</v>
      </c>
    </row>
    <row r="37" spans="5:22" x14ac:dyDescent="0.25">
      <c r="E37" s="12" t="s">
        <v>932</v>
      </c>
      <c r="F37" s="12" t="str">
        <f ca="1"/>
        <v>XS1195202822</v>
      </c>
      <c r="G37" s="12" t="str">
        <f ca="1"/>
        <v>TOTAL 2 5/8 PERP</v>
      </c>
      <c r="H37" s="12" t="str">
        <f ca="1"/>
        <v>TOTAL</v>
      </c>
      <c r="I37" s="12">
        <f ca="1"/>
        <v>2.625</v>
      </c>
      <c r="J37" s="31" t="str">
        <f ca="1"/>
        <v>26 Feb 25</v>
      </c>
      <c r="K37" s="31" t="str">
        <f ca="1"/>
        <v>PERP/CALL</v>
      </c>
      <c r="L37" s="12" t="str">
        <f ca="1"/>
        <v>TOTAL 2 5/8 PERP nc-25</v>
      </c>
      <c r="M37" s="12" t="str">
        <f ca="1"/>
        <v>Energy</v>
      </c>
      <c r="N37" s="12" t="str">
        <f ca="1"/>
        <v>NTGYSM</v>
      </c>
      <c r="Q37" s="12" t="s">
        <v>1167</v>
      </c>
      <c r="R37" s="2" t="s">
        <v>1276</v>
      </c>
      <c r="S37" s="2"/>
      <c r="U37" s="12" t="str">
        <f ca="1"/>
        <v>SSELN</v>
      </c>
      <c r="V37" s="2">
        <f ca="1"/>
        <v>4</v>
      </c>
    </row>
    <row r="38" spans="5:22" x14ac:dyDescent="0.25">
      <c r="E38" s="12" t="s">
        <v>933</v>
      </c>
      <c r="F38" s="12" t="str">
        <f ca="1"/>
        <v>XS1501166869</v>
      </c>
      <c r="G38" s="12" t="str">
        <f ca="1"/>
        <v>TOTAL 3.369 PERP</v>
      </c>
      <c r="H38" s="12" t="str">
        <f ca="1"/>
        <v>TOTAL</v>
      </c>
      <c r="I38" s="12">
        <f ca="1"/>
        <v>3.3690000000000002</v>
      </c>
      <c r="J38" s="31" t="str">
        <f ca="1"/>
        <v>06 Oct 26</v>
      </c>
      <c r="K38" s="31" t="str">
        <f ca="1"/>
        <v>PERP/CALL</v>
      </c>
      <c r="L38" s="12" t="str">
        <f ca="1"/>
        <v>TOTAL 3.369 PERP nc-26</v>
      </c>
      <c r="M38" s="12" t="str">
        <f ca="1"/>
        <v>Energy</v>
      </c>
      <c r="N38" s="12" t="str">
        <f ca="1"/>
        <v>CNALN</v>
      </c>
      <c r="Q38" s="12" t="s">
        <v>1191</v>
      </c>
      <c r="R38" s="2" t="s">
        <v>1276</v>
      </c>
      <c r="S38" s="2"/>
      <c r="U38" s="12" t="str">
        <f ca="1"/>
        <v>TELEFO</v>
      </c>
      <c r="V38" s="2">
        <f ca="1"/>
        <v>8</v>
      </c>
    </row>
    <row r="39" spans="5:22" x14ac:dyDescent="0.25">
      <c r="E39" s="12" t="s">
        <v>934</v>
      </c>
      <c r="F39" s="12" t="str">
        <f ca="1"/>
        <v>XS1309436753</v>
      </c>
      <c r="G39" s="12" t="str">
        <f ca="1"/>
        <v>BHP 4 3/4 04/22/76</v>
      </c>
      <c r="H39" s="12" t="str">
        <f ca="1"/>
        <v>BHP</v>
      </c>
      <c r="I39" s="12">
        <f ca="1"/>
        <v>4.75</v>
      </c>
      <c r="J39" s="31" t="str">
        <f ca="1"/>
        <v>22 Apr 21</v>
      </c>
      <c r="K39" s="31" t="str">
        <f ca="1"/>
        <v>CALLABLE</v>
      </c>
      <c r="L39" s="12" t="str">
        <f ca="1"/>
        <v>BHP 4 3/4 04/22/76 nc-21</v>
      </c>
      <c r="M39" s="12" t="str">
        <f ca="1"/>
        <v>Basic Materials</v>
      </c>
      <c r="N39" s="12" t="str">
        <f ca="1"/>
        <v>NGGLN</v>
      </c>
      <c r="Q39" s="12" t="s">
        <v>1203</v>
      </c>
      <c r="R39" s="2" t="s">
        <v>1276</v>
      </c>
      <c r="S39" s="2"/>
      <c r="U39" s="12" t="str">
        <f ca="1"/>
        <v>TELIAS</v>
      </c>
      <c r="V39" s="2">
        <f ca="1"/>
        <v>2</v>
      </c>
    </row>
    <row r="40" spans="5:22" x14ac:dyDescent="0.25">
      <c r="E40" s="12" t="s">
        <v>935</v>
      </c>
      <c r="F40" s="12" t="str">
        <f ca="1"/>
        <v>XS1309436910</v>
      </c>
      <c r="G40" s="12" t="str">
        <f ca="1"/>
        <v>BHP 5 5/8 10/22/79</v>
      </c>
      <c r="H40" s="12" t="str">
        <f ca="1"/>
        <v>BHP</v>
      </c>
      <c r="I40" s="12">
        <f ca="1"/>
        <v>5.625</v>
      </c>
      <c r="J40" s="31" t="str">
        <f ca="1"/>
        <v>22 Oct 24</v>
      </c>
      <c r="K40" s="31" t="str">
        <f ca="1"/>
        <v>CALLABLE</v>
      </c>
      <c r="L40" s="12" t="str">
        <f ca="1"/>
        <v>BHP 5 5/8 10/22/79 nc-24</v>
      </c>
      <c r="M40" s="12" t="str">
        <f ca="1"/>
        <v>Basic Materials</v>
      </c>
      <c r="N40" s="12" t="str">
        <f ca="1"/>
        <v>SSELN</v>
      </c>
      <c r="Q40" s="12" t="s">
        <v>1157</v>
      </c>
      <c r="R40" s="2" t="s">
        <v>1276</v>
      </c>
      <c r="S40" s="2"/>
      <c r="U40" s="12" t="str">
        <f ca="1"/>
        <v>TOTAL</v>
      </c>
      <c r="V40" s="2">
        <f ca="1"/>
        <v>6</v>
      </c>
    </row>
    <row r="41" spans="5:22" x14ac:dyDescent="0.25">
      <c r="E41" s="12" t="s">
        <v>936</v>
      </c>
      <c r="F41" s="12" t="str">
        <f ca="1"/>
        <v>USQ12441AB91</v>
      </c>
      <c r="G41" s="12" t="str">
        <f ca="1"/>
        <v>BHP 6 3/4 10/19/75</v>
      </c>
      <c r="H41" s="12" t="str">
        <f ca="1"/>
        <v>BHP</v>
      </c>
      <c r="I41" s="12">
        <f ca="1"/>
        <v>6.75</v>
      </c>
      <c r="J41" s="31" t="str">
        <f ca="1"/>
        <v>20 Oct 25</v>
      </c>
      <c r="K41" s="31" t="str">
        <f ca="1"/>
        <v>CALLABLE</v>
      </c>
      <c r="L41" s="12" t="str">
        <f ca="1"/>
        <v>BHP 6 3/4 10/19/75 nc-25</v>
      </c>
      <c r="M41" s="12" t="str">
        <f ca="1"/>
        <v>Basic Materials</v>
      </c>
      <c r="N41" s="12" t="str">
        <f ca="1"/>
        <v>ALLRNV</v>
      </c>
      <c r="Q41" s="12" t="s">
        <v>1195</v>
      </c>
      <c r="R41" s="2" t="s">
        <v>1276</v>
      </c>
      <c r="S41" s="2"/>
      <c r="U41" s="12" t="str">
        <f ca="1"/>
        <v>TRAFIG</v>
      </c>
      <c r="V41" s="2">
        <f ca="1"/>
        <v>2</v>
      </c>
    </row>
    <row r="42" spans="5:22" x14ac:dyDescent="0.25">
      <c r="E42" s="12" t="s">
        <v>937</v>
      </c>
      <c r="F42" s="12" t="str">
        <f ca="1"/>
        <v>USQ12441AA19</v>
      </c>
      <c r="G42" s="12" t="str">
        <f ca="1"/>
        <v>BHP 6 1/4 10/19/75</v>
      </c>
      <c r="H42" s="12" t="str">
        <f ca="1"/>
        <v>BHP</v>
      </c>
      <c r="I42" s="12">
        <f ca="1"/>
        <v>6.25</v>
      </c>
      <c r="J42" s="31" t="str">
        <f ca="1"/>
        <v>19 Oct 20</v>
      </c>
      <c r="K42" s="31" t="str">
        <f ca="1"/>
        <v>CALLABLE</v>
      </c>
      <c r="L42" s="12" t="str">
        <f ca="1"/>
        <v>BHP 6 1/4 10/19/75 nc-20</v>
      </c>
      <c r="M42" s="12" t="str">
        <f ca="1"/>
        <v>Basic Materials</v>
      </c>
      <c r="N42" s="12" t="str">
        <f ca="1"/>
        <v>ORSTED</v>
      </c>
      <c r="Q42" s="12" t="s">
        <v>1204</v>
      </c>
      <c r="R42" s="2" t="s">
        <v>1276</v>
      </c>
      <c r="S42" s="2"/>
      <c r="U42" s="12" t="str">
        <f ca="1"/>
        <v>ULFP</v>
      </c>
      <c r="V42" s="2">
        <f ca="1"/>
        <v>2</v>
      </c>
    </row>
    <row r="43" spans="5:22" x14ac:dyDescent="0.25">
      <c r="E43" s="12" t="s">
        <v>938</v>
      </c>
      <c r="F43" s="12" t="str">
        <f ca="1"/>
        <v>XS1309437215</v>
      </c>
      <c r="G43" s="12" t="str">
        <f ca="1"/>
        <v>BHP 6 1/2 10/22/77</v>
      </c>
      <c r="H43" s="12" t="str">
        <f ca="1"/>
        <v>BHP</v>
      </c>
      <c r="I43" s="12">
        <f ca="1"/>
        <v>6.5</v>
      </c>
      <c r="J43" s="31" t="str">
        <f ca="1"/>
        <v>22 Oct 22</v>
      </c>
      <c r="K43" s="31" t="str">
        <f ca="1"/>
        <v>CALLABLE</v>
      </c>
      <c r="L43" s="12" t="str">
        <f ca="1"/>
        <v>BHP 6 1/2 10/22/77 nc-22</v>
      </c>
      <c r="M43" s="12" t="str">
        <f ca="1"/>
        <v>Basic Materials</v>
      </c>
      <c r="N43" s="12" t="str">
        <f ca="1"/>
        <v>STEDIN</v>
      </c>
      <c r="Q43" s="12" t="s">
        <v>1173</v>
      </c>
      <c r="R43" s="2" t="s">
        <v>1276</v>
      </c>
      <c r="S43" s="2"/>
      <c r="U43" s="12" t="str">
        <f ca="1"/>
        <v>VATFAL</v>
      </c>
      <c r="V43" s="2">
        <f ca="1"/>
        <v>2</v>
      </c>
    </row>
    <row r="44" spans="5:22" x14ac:dyDescent="0.25">
      <c r="E44" s="12" t="s">
        <v>939</v>
      </c>
      <c r="F44" s="12" t="str">
        <f ca="1"/>
        <v>XS0969341147</v>
      </c>
      <c r="G44" s="12" t="str">
        <f ca="1"/>
        <v>AMXLMM 6 3/8 09/06/73</v>
      </c>
      <c r="H44" s="12" t="str">
        <f ca="1"/>
        <v>AMXLMM</v>
      </c>
      <c r="I44" s="12">
        <f ca="1"/>
        <v>6.375</v>
      </c>
      <c r="J44" s="31" t="str">
        <f ca="1"/>
        <v>06 Sep 23</v>
      </c>
      <c r="K44" s="31" t="str">
        <f ca="1"/>
        <v>CALLABLE</v>
      </c>
      <c r="L44" s="12" t="str">
        <f ca="1"/>
        <v>AMXLMM 6 3/8 09/06/73 nc-23</v>
      </c>
      <c r="M44" s="12" t="str">
        <f ca="1"/>
        <v>Communications</v>
      </c>
      <c r="N44" s="12" t="str">
        <f ca="1"/>
        <v>EDPPL</v>
      </c>
      <c r="Q44" s="12" t="s">
        <v>1174</v>
      </c>
      <c r="R44" s="2" t="s">
        <v>1276</v>
      </c>
      <c r="S44" s="2"/>
      <c r="U44" s="12" t="str">
        <f ca="1"/>
        <v>VLVY</v>
      </c>
      <c r="V44" s="2">
        <f ca="1"/>
        <v>2</v>
      </c>
    </row>
    <row r="45" spans="5:22" x14ac:dyDescent="0.25">
      <c r="E45" s="12" t="s">
        <v>940</v>
      </c>
      <c r="F45" s="12" t="str">
        <f ca="1"/>
        <v>XS0969342384</v>
      </c>
      <c r="G45" s="12" t="str">
        <f ca="1"/>
        <v>AMXLMM 6 3/8 09/06/73</v>
      </c>
      <c r="H45" s="12" t="str">
        <f ca="1"/>
        <v>AMXLMM</v>
      </c>
      <c r="I45" s="12">
        <f ca="1"/>
        <v>6.375</v>
      </c>
      <c r="J45" s="31" t="str">
        <f ca="1"/>
        <v>06 Sep 20</v>
      </c>
      <c r="K45" s="31" t="str">
        <f ca="1"/>
        <v>CALLABLE</v>
      </c>
      <c r="L45" s="12" t="str">
        <f ca="1"/>
        <v>AMXLMM 6 3/8 09/06/73 nc-20</v>
      </c>
      <c r="M45" s="12" t="str">
        <f ca="1"/>
        <v>Communications</v>
      </c>
      <c r="N45" s="12" t="str">
        <f ca="1"/>
        <v>ELIASO</v>
      </c>
      <c r="Q45" s="12" t="s">
        <v>1215</v>
      </c>
      <c r="R45" s="2" t="s">
        <v>1275</v>
      </c>
      <c r="S45" s="2"/>
      <c r="U45" s="12" t="str">
        <f ca="1"/>
        <v>VOD</v>
      </c>
      <c r="V45" s="2">
        <f ca="1"/>
        <v>5</v>
      </c>
    </row>
    <row r="46" spans="5:22" x14ac:dyDescent="0.25">
      <c r="E46" s="12" t="s">
        <v>941</v>
      </c>
      <c r="F46" s="12" t="str">
        <f ca="1"/>
        <v>XS1222591023</v>
      </c>
      <c r="G46" s="12" t="str">
        <f ca="1"/>
        <v>BERTEL 3 04/23/75</v>
      </c>
      <c r="H46" s="12" t="str">
        <f ca="1"/>
        <v>BERTEL</v>
      </c>
      <c r="I46" s="12">
        <f ca="1"/>
        <v>3</v>
      </c>
      <c r="J46" s="31" t="str">
        <f ca="1"/>
        <v>23 Apr 23</v>
      </c>
      <c r="K46" s="31" t="str">
        <f ca="1"/>
        <v>CALLABLE</v>
      </c>
      <c r="L46" s="12" t="str">
        <f ca="1"/>
        <v>BERTEL 3 04/23/75 nc-23</v>
      </c>
      <c r="M46" s="12" t="str">
        <f ca="1"/>
        <v>Communications</v>
      </c>
      <c r="N46" s="12" t="str">
        <f ca="1"/>
        <v>VLVY</v>
      </c>
      <c r="Q46" s="12" t="s">
        <v>1217</v>
      </c>
      <c r="R46" s="2" t="s">
        <v>1275</v>
      </c>
      <c r="S46" s="2"/>
      <c r="U46" s="12" t="str">
        <f ca="1"/>
        <v>VW</v>
      </c>
      <c r="V46" s="2">
        <f ca="1"/>
        <v>9</v>
      </c>
    </row>
    <row r="47" spans="5:22" x14ac:dyDescent="0.25">
      <c r="E47" s="12" t="s">
        <v>942</v>
      </c>
      <c r="F47" s="12" t="str">
        <f ca="1"/>
        <v>XS1222594472</v>
      </c>
      <c r="G47" s="12" t="str">
        <f ca="1"/>
        <v>BERTEL 3 1/2 04/23/75</v>
      </c>
      <c r="H47" s="12" t="str">
        <f ca="1"/>
        <v>BERTEL</v>
      </c>
      <c r="I47" s="12">
        <f ca="1"/>
        <v>3.5</v>
      </c>
      <c r="J47" s="31" t="str">
        <f ca="1"/>
        <v>23 Apr 27</v>
      </c>
      <c r="K47" s="31" t="str">
        <f ca="1"/>
        <v>CALLABLE</v>
      </c>
      <c r="L47" s="12" t="str">
        <f ca="1"/>
        <v>BERTEL 3 1/2 04/23/75 nc-27</v>
      </c>
      <c r="M47" s="12" t="str">
        <f ca="1"/>
        <v>Communications</v>
      </c>
      <c r="N47" s="12" t="str">
        <f ca="1"/>
        <v>VW</v>
      </c>
      <c r="Q47" s="12" t="s">
        <v>1153</v>
      </c>
      <c r="R47" s="2" t="s">
        <v>1277</v>
      </c>
      <c r="S47" s="2"/>
    </row>
    <row r="48" spans="5:22" x14ac:dyDescent="0.25">
      <c r="E48" s="12" t="s">
        <v>943</v>
      </c>
      <c r="F48" s="12" t="str">
        <f ca="1"/>
        <v>USN4297BBC74</v>
      </c>
      <c r="G48" s="12" t="str">
        <f ca="1"/>
        <v>KPN 7 03/28/73</v>
      </c>
      <c r="H48" s="12" t="str">
        <f ca="1"/>
        <v>KPN</v>
      </c>
      <c r="I48" s="12">
        <f ca="1"/>
        <v>7</v>
      </c>
      <c r="J48" s="31" t="str">
        <f ca="1"/>
        <v>28 Mar 23</v>
      </c>
      <c r="K48" s="31" t="str">
        <f ca="1"/>
        <v>CALLABLE</v>
      </c>
      <c r="L48" s="12" t="str">
        <f ca="1"/>
        <v>KPN 7 03/28/73 nc-23</v>
      </c>
      <c r="M48" s="12" t="str">
        <f ca="1"/>
        <v>Communications</v>
      </c>
      <c r="N48" s="12" t="str">
        <f ca="1"/>
        <v>ACFP</v>
      </c>
      <c r="Q48" s="12" t="s">
        <v>1154</v>
      </c>
      <c r="R48" s="2" t="s">
        <v>1278</v>
      </c>
      <c r="S48" s="2"/>
    </row>
    <row r="49" spans="5:19" x14ac:dyDescent="0.25">
      <c r="E49" s="12" t="s">
        <v>944</v>
      </c>
      <c r="F49" s="12" t="str">
        <f ca="1"/>
        <v>XS2069101868</v>
      </c>
      <c r="G49" s="12" t="str">
        <f ca="1"/>
        <v>KPN 2 PERP</v>
      </c>
      <c r="H49" s="12" t="str">
        <f ca="1"/>
        <v>KPN</v>
      </c>
      <c r="I49" s="12">
        <f ca="1"/>
        <v>2</v>
      </c>
      <c r="J49" s="31" t="str">
        <f ca="1"/>
        <v>08 Nov 24</v>
      </c>
      <c r="K49" s="31" t="str">
        <f ca="1"/>
        <v>PERP/CALL</v>
      </c>
      <c r="L49" s="12" t="str">
        <f ca="1"/>
        <v>KPN 2 PERP nc-24</v>
      </c>
      <c r="M49" s="12" t="str">
        <f ca="1"/>
        <v>Communications</v>
      </c>
      <c r="N49" s="12" t="str">
        <f ca="1"/>
        <v>#N/A Invalid Security</v>
      </c>
      <c r="Q49" s="12" t="s">
        <v>1187</v>
      </c>
      <c r="R49" s="2" t="s">
        <v>1273</v>
      </c>
      <c r="S49" s="2"/>
    </row>
    <row r="50" spans="5:19" x14ac:dyDescent="0.25">
      <c r="E50" s="12" t="s">
        <v>945</v>
      </c>
      <c r="F50" s="12" t="str">
        <f ca="1"/>
        <v>XS1590787799</v>
      </c>
      <c r="G50" s="12" t="str">
        <f ca="1"/>
        <v>TELIAS 3 04/04/78</v>
      </c>
      <c r="H50" s="12" t="str">
        <f ca="1"/>
        <v>TELIAS</v>
      </c>
      <c r="I50" s="12">
        <f ca="1"/>
        <v>3</v>
      </c>
      <c r="J50" s="31" t="str">
        <f ca="1"/>
        <v>04 Apr 23</v>
      </c>
      <c r="K50" s="31" t="str">
        <f ca="1"/>
        <v>CALLABLE</v>
      </c>
      <c r="L50" s="12" t="str">
        <f ca="1"/>
        <v>TELIAS 3 04/04/78 nc-23</v>
      </c>
      <c r="M50" s="12" t="str">
        <f ca="1"/>
        <v>Communications</v>
      </c>
      <c r="N50" s="12" t="str">
        <f ca="1"/>
        <v>AFFP</v>
      </c>
      <c r="Q50" s="12" t="s">
        <v>1218</v>
      </c>
      <c r="R50" s="2" t="s">
        <v>1278</v>
      </c>
      <c r="S50" s="2"/>
    </row>
    <row r="51" spans="5:19" x14ac:dyDescent="0.25">
      <c r="E51" s="12" t="s">
        <v>946</v>
      </c>
      <c r="F51" s="12" t="str">
        <f ca="1"/>
        <v>XS2082429890</v>
      </c>
      <c r="G51" s="12" t="str">
        <f ca="1"/>
        <v>TELIAS 1 3/8 05/11/81</v>
      </c>
      <c r="H51" s="12" t="str">
        <f ca="1"/>
        <v>TELIAS</v>
      </c>
      <c r="I51" s="12">
        <f ca="1"/>
        <v>1.375</v>
      </c>
      <c r="J51" s="31" t="str">
        <f ca="1"/>
        <v>11 Feb 26</v>
      </c>
      <c r="K51" s="31" t="str">
        <f ca="1"/>
        <v>CALLABLE</v>
      </c>
      <c r="L51" s="12" t="str">
        <f ca="1"/>
        <v>TELIAS 1 3/8 05/11/81 nc-26</v>
      </c>
      <c r="M51" s="12" t="str">
        <f ca="1"/>
        <v>Communications</v>
      </c>
      <c r="N51" s="12" t="str">
        <f ca="1"/>
        <v>LHAGR</v>
      </c>
      <c r="Q51" s="12" t="s">
        <v>1180</v>
      </c>
      <c r="R51" s="2" t="s">
        <v>1277</v>
      </c>
      <c r="S51" s="2"/>
    </row>
    <row r="52" spans="5:19" x14ac:dyDescent="0.25">
      <c r="E52" s="12" t="s">
        <v>947</v>
      </c>
      <c r="F52" s="12" t="str">
        <f ca="1"/>
        <v>XS1405777746</v>
      </c>
      <c r="G52" s="12" t="str">
        <f ca="1"/>
        <v>SESGFP 4 5/8 PERP</v>
      </c>
      <c r="H52" s="12" t="str">
        <f ca="1"/>
        <v>SESGFP</v>
      </c>
      <c r="I52" s="12">
        <f ca="1"/>
        <v>4.625</v>
      </c>
      <c r="J52" s="31" t="str">
        <f ca="1"/>
        <v>02 Jan 22</v>
      </c>
      <c r="K52" s="31" t="str">
        <f ca="1"/>
        <v>PERP/CALL</v>
      </c>
      <c r="L52" s="12" t="str">
        <f ca="1"/>
        <v>SESGFP 4 5/8 PERP nc-22</v>
      </c>
      <c r="M52" s="12" t="str">
        <f ca="1"/>
        <v>Communications</v>
      </c>
      <c r="N52" s="12" t="str">
        <f ca="1"/>
        <v>WIEAV</v>
      </c>
      <c r="Q52" s="12" t="s">
        <v>1199</v>
      </c>
      <c r="R52" s="2" t="s">
        <v>1278</v>
      </c>
      <c r="S52" s="2"/>
    </row>
    <row r="53" spans="5:19" x14ac:dyDescent="0.25">
      <c r="E53" s="12" t="s">
        <v>948</v>
      </c>
      <c r="F53" s="12" t="str">
        <f ca="1"/>
        <v>XS1405765659</v>
      </c>
      <c r="G53" s="12" t="str">
        <f ca="1"/>
        <v>SESGFP 5 5/8 PERP</v>
      </c>
      <c r="H53" s="12" t="str">
        <f ca="1"/>
        <v>SESGFP</v>
      </c>
      <c r="I53" s="12">
        <f ca="1"/>
        <v>5.625</v>
      </c>
      <c r="J53" s="31" t="str">
        <f ca="1"/>
        <v>29 Jan 24</v>
      </c>
      <c r="K53" s="31" t="str">
        <f ca="1"/>
        <v>PERP/CALL</v>
      </c>
      <c r="L53" s="12" t="str">
        <f ca="1"/>
        <v>SESGFP 5 5/8 PERP nc-24</v>
      </c>
      <c r="M53" s="12" t="str">
        <f ca="1"/>
        <v>Communications</v>
      </c>
      <c r="N53" s="12" t="str">
        <f ca="1"/>
        <v>FERSM</v>
      </c>
      <c r="Q53" s="12" t="s">
        <v>1121</v>
      </c>
      <c r="R53" s="2" t="s">
        <v>1272</v>
      </c>
      <c r="S53" s="2"/>
    </row>
    <row r="54" spans="5:19" x14ac:dyDescent="0.25">
      <c r="E54" s="12" t="s">
        <v>949</v>
      </c>
      <c r="F54" s="12" t="str">
        <f ca="1"/>
        <v>XS1115490523</v>
      </c>
      <c r="G54" s="12" t="str">
        <f ca="1"/>
        <v>ORAFP 4 PERP</v>
      </c>
      <c r="H54" s="12" t="str">
        <f ca="1"/>
        <v>ORAFP</v>
      </c>
      <c r="I54" s="12">
        <f ca="1"/>
        <v>4</v>
      </c>
      <c r="J54" s="31" t="str">
        <f ca="1"/>
        <v>01 Oct 21</v>
      </c>
      <c r="K54" s="31" t="str">
        <f ca="1"/>
        <v>PERP/CALL</v>
      </c>
      <c r="L54" s="12" t="str">
        <f ca="1"/>
        <v>ORAFP 4 PERP nc-21</v>
      </c>
      <c r="M54" s="12" t="str">
        <f ca="1"/>
        <v>Communications</v>
      </c>
      <c r="N54" s="12" t="str">
        <f ca="1"/>
        <v>SBRYLN</v>
      </c>
      <c r="Q54" s="12" t="s">
        <v>1159</v>
      </c>
      <c r="R54" s="2" t="s">
        <v>1277</v>
      </c>
      <c r="S54" s="2"/>
    </row>
    <row r="55" spans="5:19" x14ac:dyDescent="0.25">
      <c r="E55" s="12" t="s">
        <v>950</v>
      </c>
      <c r="F55" s="12" t="str">
        <f ca="1"/>
        <v>XS1028599287</v>
      </c>
      <c r="G55" s="12" t="str">
        <f ca="1"/>
        <v>ORAFP 5 1/4 PERP</v>
      </c>
      <c r="H55" s="12" t="str">
        <f ca="1"/>
        <v>ORAFP</v>
      </c>
      <c r="I55" s="12">
        <f ca="1"/>
        <v>5.25</v>
      </c>
      <c r="J55" s="31" t="str">
        <f ca="1"/>
        <v>07 Feb 24</v>
      </c>
      <c r="K55" s="31" t="str">
        <f ca="1"/>
        <v>PERP/CALL</v>
      </c>
      <c r="L55" s="12" t="str">
        <f ca="1"/>
        <v>ORAFP 5 1/4 PERP nc-24</v>
      </c>
      <c r="M55" s="12" t="str">
        <f ca="1"/>
        <v>Communications</v>
      </c>
      <c r="N55" s="12" t="str">
        <f ca="1"/>
        <v>DBOERS</v>
      </c>
      <c r="Q55" s="12" t="s">
        <v>1213</v>
      </c>
      <c r="R55" s="2" t="s">
        <v>1277</v>
      </c>
      <c r="S55" s="2"/>
    </row>
    <row r="56" spans="5:19" x14ac:dyDescent="0.25">
      <c r="E56" s="12" t="s">
        <v>951</v>
      </c>
      <c r="F56" s="12" t="str">
        <f ca="1"/>
        <v>FR0013413887</v>
      </c>
      <c r="G56" s="12" t="str">
        <f ca="1"/>
        <v>ORAFP 2 3/8 PERP</v>
      </c>
      <c r="H56" s="12" t="str">
        <f ca="1"/>
        <v>ORAFP</v>
      </c>
      <c r="I56" s="12">
        <f ca="1"/>
        <v>2.375</v>
      </c>
      <c r="J56" s="31" t="str">
        <f ca="1"/>
        <v>15 Jan 25</v>
      </c>
      <c r="K56" s="31" t="str">
        <f ca="1"/>
        <v>PERP/CALL</v>
      </c>
      <c r="L56" s="12" t="str">
        <f ca="1"/>
        <v>ORAFP 2 3/8 PERP nc-25</v>
      </c>
      <c r="M56" s="12" t="str">
        <f ca="1"/>
        <v>Communications</v>
      </c>
      <c r="N56" s="12" t="str">
        <f ca="1"/>
        <v>ANNGR</v>
      </c>
      <c r="Q56" s="12" t="s">
        <v>1156</v>
      </c>
      <c r="R56" s="2" t="s">
        <v>1277</v>
      </c>
      <c r="S56" s="2"/>
    </row>
    <row r="57" spans="5:19" x14ac:dyDescent="0.25">
      <c r="E57" s="12" t="s">
        <v>952</v>
      </c>
      <c r="F57" s="12" t="str">
        <f ca="1"/>
        <v>XS1115498260</v>
      </c>
      <c r="G57" s="12" t="str">
        <f ca="1"/>
        <v>ORAFP 5 PERP</v>
      </c>
      <c r="H57" s="12" t="str">
        <f ca="1"/>
        <v>ORAFP</v>
      </c>
      <c r="I57" s="12">
        <f ca="1"/>
        <v>5</v>
      </c>
      <c r="J57" s="31" t="str">
        <f ca="1"/>
        <v>01 Oct 26</v>
      </c>
      <c r="K57" s="31" t="str">
        <f ca="1"/>
        <v>PERP/CALL</v>
      </c>
      <c r="L57" s="12" t="str">
        <f ca="1"/>
        <v>ORAFP 5 PERP nc-26</v>
      </c>
      <c r="M57" s="12" t="str">
        <f ca="1"/>
        <v>Communications</v>
      </c>
      <c r="N57" s="12" t="str">
        <f ca="1"/>
        <v>ULFP</v>
      </c>
      <c r="Q57" s="12" t="s">
        <v>1161</v>
      </c>
      <c r="R57" s="2" t="s">
        <v>1277</v>
      </c>
      <c r="S57" s="2"/>
    </row>
    <row r="58" spans="5:19" x14ac:dyDescent="0.25">
      <c r="E58" s="12" t="s">
        <v>953</v>
      </c>
      <c r="F58" s="12" t="str">
        <f ca="1"/>
        <v>FR0013447877</v>
      </c>
      <c r="G58" s="12" t="str">
        <f ca="1"/>
        <v>ORAFP 1 3/4 PERP</v>
      </c>
      <c r="H58" s="12" t="str">
        <f ca="1"/>
        <v>ORAFP</v>
      </c>
      <c r="I58" s="12">
        <f ca="1"/>
        <v>1.75</v>
      </c>
      <c r="J58" s="31" t="str">
        <f ca="1"/>
        <v>19 Dec 26</v>
      </c>
      <c r="K58" s="31" t="str">
        <f ca="1"/>
        <v>PERP/CALL</v>
      </c>
      <c r="L58" s="12" t="str">
        <f ca="1"/>
        <v>ORAFP 1 3/4 PERP nc-26</v>
      </c>
      <c r="M58" s="12" t="str">
        <f ca="1"/>
        <v>Communications</v>
      </c>
      <c r="N58" s="12" t="str">
        <f ca="1"/>
        <v>AKFAST</v>
      </c>
      <c r="Q58" s="12" t="s">
        <v>1210</v>
      </c>
      <c r="R58" s="2" t="s">
        <v>1277</v>
      </c>
      <c r="S58" s="2"/>
    </row>
    <row r="59" spans="5:19" x14ac:dyDescent="0.25">
      <c r="E59" s="12" t="s">
        <v>954</v>
      </c>
      <c r="F59" s="12" t="str">
        <f ca="1"/>
        <v>XS1028597315</v>
      </c>
      <c r="G59" s="12" t="str">
        <f ca="1"/>
        <v>ORAFP 5 7/8 PERP</v>
      </c>
      <c r="H59" s="12" t="str">
        <f ca="1"/>
        <v>ORAFP</v>
      </c>
      <c r="I59" s="12">
        <f ca="1"/>
        <v>5.875</v>
      </c>
      <c r="J59" s="31" t="str">
        <f ca="1"/>
        <v>07 Feb 22</v>
      </c>
      <c r="K59" s="31" t="str">
        <f ca="1"/>
        <v>PERP/CALL</v>
      </c>
      <c r="L59" s="12" t="str">
        <f ca="1"/>
        <v>ORAFP 5 7/8 PERP nc-22</v>
      </c>
      <c r="M59" s="12" t="str">
        <f ca="1"/>
        <v>Communications</v>
      </c>
      <c r="N59" s="12" t="str">
        <f ca="1"/>
        <v>BALDER</v>
      </c>
      <c r="Q59" s="12" t="s">
        <v>1182</v>
      </c>
      <c r="R59" s="2" t="s">
        <v>1277</v>
      </c>
      <c r="S59" s="2"/>
    </row>
    <row r="60" spans="5:19" x14ac:dyDescent="0.25">
      <c r="E60" s="12" t="s">
        <v>955</v>
      </c>
      <c r="F60" s="12" t="str">
        <f ca="1"/>
        <v>XS1115502988</v>
      </c>
      <c r="G60" s="12" t="str">
        <f ca="1"/>
        <v>ORAFP 5 3/4 PERP</v>
      </c>
      <c r="H60" s="12" t="str">
        <f ca="1"/>
        <v>ORAFP</v>
      </c>
      <c r="I60" s="12">
        <f ca="1"/>
        <v>5.75</v>
      </c>
      <c r="J60" s="31" t="str">
        <f ca="1"/>
        <v>01 Apr 23</v>
      </c>
      <c r="K60" s="31" t="str">
        <f ca="1"/>
        <v>PERP/CALL</v>
      </c>
      <c r="L60" s="12" t="str">
        <f ca="1"/>
        <v>ORAFP 5 3/4 PERP nc-23</v>
      </c>
      <c r="M60" s="12" t="str">
        <f ca="1"/>
        <v>Communications</v>
      </c>
      <c r="N60" s="12" t="str">
        <f ca="1"/>
        <v>TLGGR</v>
      </c>
      <c r="Q60" s="12" t="s">
        <v>1198</v>
      </c>
      <c r="R60" s="2" t="s">
        <v>1277</v>
      </c>
      <c r="S60" s="2"/>
    </row>
    <row r="61" spans="5:19" x14ac:dyDescent="0.25">
      <c r="E61" s="12" t="s">
        <v>956</v>
      </c>
      <c r="F61" s="12" t="str">
        <f ca="1"/>
        <v>XS1490960942</v>
      </c>
      <c r="G61" s="12" t="str">
        <f ca="1"/>
        <v>TELEFO 3 3/4 PERP</v>
      </c>
      <c r="H61" s="12" t="str">
        <f ca="1"/>
        <v>TELEFO</v>
      </c>
      <c r="I61" s="12">
        <f ca="1"/>
        <v>3.75</v>
      </c>
      <c r="J61" s="31" t="str">
        <f ca="1"/>
        <v>15 Mar 22</v>
      </c>
      <c r="K61" s="31" t="str">
        <f ca="1"/>
        <v>PERP/CALL</v>
      </c>
      <c r="L61" s="12" t="str">
        <f ca="1"/>
        <v>TELEFO 3 3/4 PERP nc-22</v>
      </c>
      <c r="M61" s="12" t="str">
        <f ca="1"/>
        <v>Communications</v>
      </c>
      <c r="N61" s="12" t="str">
        <f ca="1"/>
        <v>HEIBOS</v>
      </c>
      <c r="Q61" s="12" t="s">
        <v>1160</v>
      </c>
      <c r="R61" s="2" t="s">
        <v>1277</v>
      </c>
      <c r="S61" s="2"/>
    </row>
    <row r="62" spans="5:19" x14ac:dyDescent="0.25">
      <c r="E62" s="12" t="s">
        <v>957</v>
      </c>
      <c r="F62" s="12" t="str">
        <f ca="1"/>
        <v>XS1731823255</v>
      </c>
      <c r="G62" s="12" t="str">
        <f ca="1"/>
        <v>TELEFO 2 5/8 PERP</v>
      </c>
      <c r="H62" s="12" t="str">
        <f ca="1"/>
        <v>TELEFO</v>
      </c>
      <c r="I62" s="12">
        <f ca="1"/>
        <v>2.625</v>
      </c>
      <c r="J62" s="31" t="str">
        <f ca="1"/>
        <v>07 Mar 23</v>
      </c>
      <c r="K62" s="31" t="str">
        <f ca="1"/>
        <v>PERP/CALL</v>
      </c>
      <c r="L62" s="12" t="str">
        <f ca="1"/>
        <v>TELEFO 2 5/8 PERP nc-23</v>
      </c>
      <c r="M62" s="12" t="str">
        <f ca="1"/>
        <v>Communications</v>
      </c>
      <c r="N62" s="12" t="str">
        <f ca="1"/>
        <v>SBBBSS</v>
      </c>
      <c r="Q62" s="12" t="s">
        <v>1181</v>
      </c>
      <c r="R62" s="2" t="s">
        <v>1277</v>
      </c>
      <c r="S62" s="2"/>
    </row>
    <row r="63" spans="5:19" x14ac:dyDescent="0.25">
      <c r="E63" s="12" t="s">
        <v>958</v>
      </c>
      <c r="F63" s="12" t="str">
        <f ca="1"/>
        <v>XS1795406575</v>
      </c>
      <c r="G63" s="12" t="str">
        <f ca="1"/>
        <v>TELEFO 3 PERP</v>
      </c>
      <c r="H63" s="12" t="str">
        <f ca="1"/>
        <v>TELEFO</v>
      </c>
      <c r="I63" s="12">
        <f ca="1"/>
        <v>3</v>
      </c>
      <c r="J63" s="31" t="str">
        <f ca="1"/>
        <v>04 Sep 23</v>
      </c>
      <c r="K63" s="31" t="str">
        <f ca="1"/>
        <v>PERP/CALL</v>
      </c>
      <c r="L63" s="12" t="str">
        <f ca="1"/>
        <v>TELEFO 3 PERP nc-23</v>
      </c>
      <c r="M63" s="12" t="str">
        <f ca="1"/>
        <v>Communications</v>
      </c>
      <c r="N63" s="12" t="str">
        <f ca="1"/>
        <v>ARNDTN</v>
      </c>
      <c r="Q63" s="12" t="s">
        <v>1169</v>
      </c>
      <c r="R63" s="2" t="s">
        <v>1277</v>
      </c>
      <c r="S63" s="2"/>
    </row>
    <row r="64" spans="5:19" x14ac:dyDescent="0.25">
      <c r="E64" s="12" t="s">
        <v>959</v>
      </c>
      <c r="F64" s="12" t="str">
        <f ca="1"/>
        <v>XS1050461034</v>
      </c>
      <c r="G64" s="12" t="str">
        <f ca="1"/>
        <v>TELEFO 5 7/8 PERP</v>
      </c>
      <c r="H64" s="12" t="str">
        <f ca="1"/>
        <v>TELEFO</v>
      </c>
      <c r="I64" s="12">
        <f ca="1"/>
        <v>5.875</v>
      </c>
      <c r="J64" s="31" t="str">
        <f ca="1"/>
        <v>31 Mar 24</v>
      </c>
      <c r="K64" s="31" t="str">
        <f ca="1"/>
        <v>PERP/CALL</v>
      </c>
      <c r="L64" s="12" t="str">
        <f ca="1"/>
        <v>TELEFO 5 7/8 PERP nc-24</v>
      </c>
      <c r="M64" s="12" t="str">
        <f ca="1"/>
        <v>Communications</v>
      </c>
      <c r="N64" s="12" t="str">
        <f ca="1"/>
        <v>GYCGR</v>
      </c>
      <c r="Q64" s="12" t="s">
        <v>1185</v>
      </c>
      <c r="R64" s="2" t="s">
        <v>1278</v>
      </c>
      <c r="S64" s="2"/>
    </row>
    <row r="65" spans="5:19" x14ac:dyDescent="0.25">
      <c r="E65" s="12" t="s">
        <v>960</v>
      </c>
      <c r="F65" s="12" t="str">
        <f ca="1"/>
        <v>XS1933828433</v>
      </c>
      <c r="G65" s="12" t="str">
        <f ca="1"/>
        <v>TELEFO 4 3/8 PERP</v>
      </c>
      <c r="H65" s="12" t="str">
        <f ca="1"/>
        <v>TELEFO</v>
      </c>
      <c r="I65" s="12">
        <f ca="1"/>
        <v>4.375</v>
      </c>
      <c r="J65" s="31" t="str">
        <f ca="1"/>
        <v>14 Dec 24</v>
      </c>
      <c r="K65" s="31" t="str">
        <f ca="1"/>
        <v>PERP/CALL</v>
      </c>
      <c r="L65" s="12" t="str">
        <f ca="1"/>
        <v>TELEFO 4 3/8 PERP nc-24</v>
      </c>
      <c r="M65" s="12" t="str">
        <f ca="1"/>
        <v>Communications</v>
      </c>
      <c r="N65" s="12" t="str">
        <f ca="1"/>
        <v>CPIPGR</v>
      </c>
      <c r="Q65" s="12" t="s">
        <v>1205</v>
      </c>
      <c r="R65" s="2" t="s">
        <v>1273</v>
      </c>
      <c r="S65" s="2"/>
    </row>
    <row r="66" spans="5:19" x14ac:dyDescent="0.25">
      <c r="E66" s="12" t="s">
        <v>961</v>
      </c>
      <c r="F66" s="12" t="str">
        <f ca="1"/>
        <v>XS1795406658</v>
      </c>
      <c r="G66" s="12" t="str">
        <f ca="1"/>
        <v>TELEFO 3 7/8 PERP</v>
      </c>
      <c r="H66" s="12" t="str">
        <f ca="1"/>
        <v>TELEFO</v>
      </c>
      <c r="I66" s="12">
        <f ca="1"/>
        <v>3.875</v>
      </c>
      <c r="J66" s="31" t="str">
        <f ca="1"/>
        <v>22 Jun 26</v>
      </c>
      <c r="K66" s="31" t="str">
        <f ca="1"/>
        <v>PERP/CALL</v>
      </c>
      <c r="L66" s="12" t="str">
        <f ca="1"/>
        <v>TELEFO 3 7/8 PERP nc-26</v>
      </c>
      <c r="M66" s="12" t="str">
        <f ca="1"/>
        <v>Communications</v>
      </c>
      <c r="N66" s="12" t="str">
        <f ca="1"/>
        <v>JUSTLN</v>
      </c>
      <c r="Q66" s="12" t="s">
        <v>1168</v>
      </c>
      <c r="R66" s="2" t="s">
        <v>1278</v>
      </c>
      <c r="S66" s="2"/>
    </row>
    <row r="67" spans="5:19" x14ac:dyDescent="0.25">
      <c r="E67" s="12" t="s">
        <v>962</v>
      </c>
      <c r="F67" s="12" t="str">
        <f ca="1"/>
        <v>XS2109819859</v>
      </c>
      <c r="G67" s="12" t="str">
        <f ca="1"/>
        <v>TELEFO 2.502 PERP</v>
      </c>
      <c r="H67" s="12" t="str">
        <f ca="1"/>
        <v>TELEFO</v>
      </c>
      <c r="I67" s="12">
        <f ca="1"/>
        <v>2.5019999999999998</v>
      </c>
      <c r="J67" s="31" t="str">
        <f ca="1"/>
        <v>05 Feb 27</v>
      </c>
      <c r="K67" s="31" t="str">
        <f ca="1"/>
        <v>PERP/CALL</v>
      </c>
      <c r="L67" s="12" t="str">
        <f ca="1"/>
        <v>TELEFO 2.502 PERP nc-27</v>
      </c>
      <c r="M67" s="12" t="str">
        <f ca="1"/>
        <v>Communications</v>
      </c>
      <c r="N67" s="12" t="str">
        <f ca="1"/>
        <v>SZUGR</v>
      </c>
      <c r="Q67" s="12" t="s">
        <v>1212</v>
      </c>
      <c r="R67" s="2" t="s">
        <v>1278</v>
      </c>
      <c r="S67" s="2"/>
    </row>
    <row r="68" spans="5:19" x14ac:dyDescent="0.25">
      <c r="E68" s="12" t="s">
        <v>963</v>
      </c>
      <c r="F68" s="12" t="str">
        <f ca="1"/>
        <v>XS2056371334</v>
      </c>
      <c r="G68" s="12" t="str">
        <f ca="1"/>
        <v>TELEFO 2 7/8 PERP</v>
      </c>
      <c r="H68" s="12" t="str">
        <f ca="1"/>
        <v>TELEFO</v>
      </c>
      <c r="I68" s="12">
        <f ca="1"/>
        <v>2.875</v>
      </c>
      <c r="J68" s="31" t="str">
        <f ca="1"/>
        <v>24 Jun 27</v>
      </c>
      <c r="K68" s="31" t="str">
        <f ca="1"/>
        <v>PERP/CALL</v>
      </c>
      <c r="L68" s="12" t="str">
        <f ca="1"/>
        <v>TELEFO 2 7/8 PERP nc-27</v>
      </c>
      <c r="M68" s="12" t="str">
        <f ca="1"/>
        <v>Communications</v>
      </c>
      <c r="N68" s="12" t="str">
        <f ca="1"/>
        <v>COFP</v>
      </c>
      <c r="Q68" s="12" t="s">
        <v>1171</v>
      </c>
      <c r="R68" s="2" t="s">
        <v>1272</v>
      </c>
      <c r="S68" s="2"/>
    </row>
    <row r="69" spans="5:19" x14ac:dyDescent="0.25">
      <c r="E69" s="12" t="s">
        <v>964</v>
      </c>
      <c r="F69" s="12" t="str">
        <f ca="1"/>
        <v>XS1888179477</v>
      </c>
      <c r="G69" s="12" t="str">
        <f ca="1"/>
        <v>VOD 3.1 01/03/79</v>
      </c>
      <c r="H69" s="12" t="str">
        <f ca="1"/>
        <v>VOD</v>
      </c>
      <c r="I69" s="12">
        <f ca="1"/>
        <v>3.1</v>
      </c>
      <c r="J69" s="31" t="str">
        <f ca="1"/>
        <v>03 Oct 23</v>
      </c>
      <c r="K69" s="31" t="str">
        <f ca="1"/>
        <v>CALLABLE</v>
      </c>
      <c r="L69" s="12" t="str">
        <f ca="1"/>
        <v>VOD 3.1 01/03/79 nc-23</v>
      </c>
      <c r="M69" s="12" t="str">
        <f ca="1"/>
        <v>Communications</v>
      </c>
      <c r="N69" s="12" t="str">
        <f ca="1"/>
        <v>TRAFIG</v>
      </c>
      <c r="Q69" s="12" t="s">
        <v>1202</v>
      </c>
      <c r="R69" s="2" t="s">
        <v>1273</v>
      </c>
      <c r="S69" s="2"/>
    </row>
    <row r="70" spans="5:19" x14ac:dyDescent="0.25">
      <c r="E70" s="12" t="s">
        <v>965</v>
      </c>
      <c r="F70" s="12" t="str">
        <f ca="1"/>
        <v>XS1888179550</v>
      </c>
      <c r="G70" s="12" t="str">
        <f ca="1"/>
        <v>VOD 4.2 10/03/78</v>
      </c>
      <c r="H70" s="12" t="str">
        <f ca="1"/>
        <v>VOD</v>
      </c>
      <c r="I70" s="12">
        <f ca="1"/>
        <v>4.2</v>
      </c>
      <c r="J70" s="31" t="str">
        <f ca="1"/>
        <v>03 Jul 28</v>
      </c>
      <c r="K70" s="31" t="str">
        <f ca="1"/>
        <v>CALLABLE</v>
      </c>
      <c r="L70" s="12" t="str">
        <f ca="1"/>
        <v>VOD 4.2 10/03/78 nc-28</v>
      </c>
      <c r="M70" s="12" t="str">
        <f ca="1"/>
        <v>Communications</v>
      </c>
      <c r="N70" s="12" t="str">
        <f ca="1"/>
        <v>ECLEAR</v>
      </c>
      <c r="S70" s="2"/>
    </row>
    <row r="71" spans="5:19" x14ac:dyDescent="0.25">
      <c r="E71" s="12" t="s">
        <v>966</v>
      </c>
      <c r="F71" s="12" t="str">
        <f ca="1"/>
        <v>XS1888180996</v>
      </c>
      <c r="G71" s="12" t="str">
        <f ca="1"/>
        <v>VOD 4 7/8 10/03/78</v>
      </c>
      <c r="H71" s="12" t="str">
        <f ca="1"/>
        <v>VOD</v>
      </c>
      <c r="I71" s="12">
        <f ca="1"/>
        <v>4.875</v>
      </c>
      <c r="J71" s="31" t="str">
        <f ca="1"/>
        <v>03 Jul 25</v>
      </c>
      <c r="K71" s="31" t="str">
        <f ca="1"/>
        <v>CALLABLE</v>
      </c>
      <c r="L71" s="12" t="str">
        <f ca="1"/>
        <v>VOD 4 7/8 10/03/78 nc-25</v>
      </c>
      <c r="M71" s="12" t="str">
        <f ca="1"/>
        <v>Communications</v>
      </c>
      <c r="N71" s="12" t="str">
        <f ca="1"/>
        <v>SOFTBK</v>
      </c>
      <c r="R71" s="2"/>
      <c r="S71" s="2"/>
    </row>
    <row r="72" spans="5:19" x14ac:dyDescent="0.25">
      <c r="E72" s="12" t="s">
        <v>967</v>
      </c>
      <c r="F72" s="12" t="str">
        <f ca="1"/>
        <v>XS1888180640</v>
      </c>
      <c r="G72" s="12" t="str">
        <f ca="1"/>
        <v>VOD 6 1/4 10/03/78</v>
      </c>
      <c r="H72" s="12" t="str">
        <f ca="1"/>
        <v>VOD</v>
      </c>
      <c r="I72" s="12">
        <f ca="1"/>
        <v>6.25</v>
      </c>
      <c r="J72" s="31" t="str">
        <f ca="1"/>
        <v>03 Jul 24</v>
      </c>
      <c r="K72" s="31" t="str">
        <f ca="1"/>
        <v>CALLABLE</v>
      </c>
      <c r="L72" s="12" t="str">
        <f ca="1"/>
        <v>VOD 6 1/4 10/03/78 nc-24</v>
      </c>
      <c r="M72" s="12" t="str">
        <f ca="1"/>
        <v>Communications</v>
      </c>
      <c r="N72" s="12">
        <f ca="1"/>
        <v>0</v>
      </c>
    </row>
    <row r="73" spans="5:19" x14ac:dyDescent="0.25">
      <c r="E73" s="12" t="s">
        <v>968</v>
      </c>
      <c r="F73" s="12" t="str">
        <f ca="1"/>
        <v>US92857WBQ24</v>
      </c>
      <c r="G73" s="12" t="str">
        <f ca="1"/>
        <v>VOD 7 04/04/79</v>
      </c>
      <c r="H73" s="12" t="str">
        <f ca="1"/>
        <v>VOD</v>
      </c>
      <c r="I73" s="12">
        <f ca="1"/>
        <v>7</v>
      </c>
      <c r="J73" s="31" t="str">
        <f ca="1"/>
        <v>04 Jan 29</v>
      </c>
      <c r="K73" s="31" t="str">
        <f ca="1"/>
        <v>CALLABLE</v>
      </c>
      <c r="L73" s="12" t="str">
        <f ca="1"/>
        <v>VOD 7 04/04/79 nc-29</v>
      </c>
      <c r="M73" s="12" t="str">
        <f ca="1"/>
        <v>Communications</v>
      </c>
    </row>
    <row r="74" spans="5:19" x14ac:dyDescent="0.25">
      <c r="E74" s="12" t="s">
        <v>969</v>
      </c>
      <c r="F74" s="12" t="str">
        <f ca="1"/>
        <v>XS2119468572</v>
      </c>
      <c r="G74" s="12" t="str">
        <f ca="1"/>
        <v>BRITEL 1.874 08/18/80</v>
      </c>
      <c r="H74" s="12" t="str">
        <f ca="1"/>
        <v>BRITEL</v>
      </c>
      <c r="I74" s="12">
        <f ca="1"/>
        <v>1.8740000000000001</v>
      </c>
      <c r="J74" s="31" t="str">
        <f ca="1"/>
        <v>18 May 25</v>
      </c>
      <c r="K74" s="31" t="str">
        <f ca="1"/>
        <v>CALLABLE</v>
      </c>
      <c r="L74" s="12" t="str">
        <f ca="1"/>
        <v>BRITEL 1.874 08/18/80 nc-25</v>
      </c>
      <c r="M74" s="12" t="str">
        <f ca="1"/>
        <v>Communications</v>
      </c>
    </row>
    <row r="75" spans="5:19" x14ac:dyDescent="0.25">
      <c r="E75" s="12" t="s">
        <v>970</v>
      </c>
      <c r="F75" s="12" t="str">
        <f ca="1"/>
        <v>XS2056730323</v>
      </c>
      <c r="G75" s="12" t="str">
        <f ca="1"/>
        <v>IFXGR 2 7/8 PERP</v>
      </c>
      <c r="H75" s="12" t="str">
        <f ca="1"/>
        <v>IFXGR</v>
      </c>
      <c r="I75" s="12">
        <f ca="1"/>
        <v>2.875</v>
      </c>
      <c r="J75" s="31" t="str">
        <f ca="1"/>
        <v>01 Jan 25</v>
      </c>
      <c r="K75" s="31" t="str">
        <f ca="1"/>
        <v>PERP/CALL</v>
      </c>
      <c r="L75" s="12" t="str">
        <f ca="1"/>
        <v>IFXGR 2 7/8 PERP nc-25</v>
      </c>
      <c r="M75" s="12" t="str">
        <f ca="1"/>
        <v>Technology</v>
      </c>
    </row>
    <row r="76" spans="5:19" x14ac:dyDescent="0.25">
      <c r="E76" s="12" t="s">
        <v>971</v>
      </c>
      <c r="F76" s="12" t="str">
        <f ca="1"/>
        <v>XS2056730679</v>
      </c>
      <c r="G76" s="12" t="str">
        <f ca="1"/>
        <v>IFXGR 3 5/8 PERP</v>
      </c>
      <c r="H76" s="12" t="str">
        <f ca="1"/>
        <v>IFXGR</v>
      </c>
      <c r="I76" s="12">
        <f ca="1"/>
        <v>3.625</v>
      </c>
      <c r="J76" s="31" t="str">
        <f ca="1"/>
        <v>01 Jan 28</v>
      </c>
      <c r="K76" s="31" t="str">
        <f ca="1"/>
        <v>PERP/CALL</v>
      </c>
      <c r="L76" s="12" t="str">
        <f ca="1"/>
        <v>IFXGR 3 5/8 PERP nc-28</v>
      </c>
      <c r="M76" s="12" t="str">
        <f ca="1"/>
        <v>Technology</v>
      </c>
    </row>
    <row r="77" spans="5:19" x14ac:dyDescent="0.25">
      <c r="E77" s="12" t="s">
        <v>972</v>
      </c>
      <c r="F77" s="12" t="str">
        <f ca="1"/>
        <v>XS2114413565</v>
      </c>
      <c r="G77" s="12" t="str">
        <f ca="1"/>
        <v>T 2 7/8 PERP</v>
      </c>
      <c r="H77" s="12" t="str">
        <f ca="1"/>
        <v>T</v>
      </c>
      <c r="I77" s="12">
        <f ca="1"/>
        <v>2.875</v>
      </c>
      <c r="J77" s="31" t="str">
        <f ca="1"/>
        <v>02 Mar 25</v>
      </c>
      <c r="K77" s="31" t="str">
        <f ca="1"/>
        <v>PERP/CALL</v>
      </c>
      <c r="L77" s="12" t="str">
        <f ca="1"/>
        <v>T 2 7/8 PERP nc-25</v>
      </c>
      <c r="M77" s="12" t="str">
        <f ca="1"/>
        <v>Communications</v>
      </c>
    </row>
    <row r="78" spans="5:19" x14ac:dyDescent="0.25">
      <c r="E78" s="12" t="s">
        <v>973</v>
      </c>
      <c r="F78" s="12" t="str">
        <f ca="1"/>
        <v>FR0011531730</v>
      </c>
      <c r="G78" s="12" t="str">
        <f ca="1"/>
        <v>ENGIFP 4 3/4 PERP</v>
      </c>
      <c r="H78" s="12" t="str">
        <f ca="1"/>
        <v>ENGIFP</v>
      </c>
      <c r="I78" s="12">
        <f ca="1"/>
        <v>4.75</v>
      </c>
      <c r="J78" s="31" t="str">
        <f ca="1"/>
        <v>10 Jul 21</v>
      </c>
      <c r="K78" s="31" t="str">
        <f ca="1"/>
        <v>PERP/CALL</v>
      </c>
      <c r="L78" s="12" t="str">
        <f ca="1"/>
        <v>ENGIFP 4 3/4 PERP nc-21</v>
      </c>
      <c r="M78" s="12" t="str">
        <f ca="1"/>
        <v>Utilities</v>
      </c>
    </row>
    <row r="79" spans="5:19" x14ac:dyDescent="0.25">
      <c r="E79" s="12" t="s">
        <v>974</v>
      </c>
      <c r="F79" s="12" t="str">
        <f ca="1"/>
        <v>FR0013310505</v>
      </c>
      <c r="G79" s="12" t="str">
        <f ca="1"/>
        <v>ENGIFP 1 3/8 PERP</v>
      </c>
      <c r="H79" s="12" t="str">
        <f ca="1"/>
        <v>ENGIFP</v>
      </c>
      <c r="I79" s="12">
        <f ca="1"/>
        <v>1.375</v>
      </c>
      <c r="J79" s="31" t="str">
        <f ca="1"/>
        <v>16 Jan 23</v>
      </c>
      <c r="K79" s="31" t="str">
        <f ca="1"/>
        <v>PERP/CALL</v>
      </c>
      <c r="L79" s="12" t="str">
        <f ca="1"/>
        <v>ENGIFP 1 3/8 PERP nc-23</v>
      </c>
      <c r="M79" s="12" t="str">
        <f ca="1"/>
        <v>Utilities</v>
      </c>
    </row>
    <row r="80" spans="5:19" x14ac:dyDescent="0.25">
      <c r="E80" s="12" t="s">
        <v>975</v>
      </c>
      <c r="F80" s="12" t="str">
        <f ca="1"/>
        <v>FR0011942283</v>
      </c>
      <c r="G80" s="12" t="str">
        <f ca="1"/>
        <v>ENGIFP 3 7/8 PERP</v>
      </c>
      <c r="H80" s="12" t="str">
        <f ca="1"/>
        <v>ENGIFP</v>
      </c>
      <c r="I80" s="12">
        <f ca="1"/>
        <v>3.875</v>
      </c>
      <c r="J80" s="31" t="str">
        <f ca="1"/>
        <v>02 Jun 24</v>
      </c>
      <c r="K80" s="31" t="str">
        <f ca="1"/>
        <v>PERP/CALL</v>
      </c>
      <c r="L80" s="12" t="str">
        <f ca="1"/>
        <v>ENGIFP 3 7/8 PERP nc-24</v>
      </c>
      <c r="M80" s="12" t="str">
        <f ca="1"/>
        <v>Utilities</v>
      </c>
    </row>
    <row r="81" spans="5:13" x14ac:dyDescent="0.25">
      <c r="E81" s="12" t="s">
        <v>976</v>
      </c>
      <c r="F81" s="12" t="str">
        <f ca="1"/>
        <v>FR0013398229</v>
      </c>
      <c r="G81" s="12" t="str">
        <f ca="1"/>
        <v>ENGIFP 3 1/4 PERP</v>
      </c>
      <c r="H81" s="12" t="str">
        <f ca="1"/>
        <v>ENGIFP</v>
      </c>
      <c r="I81" s="12">
        <f ca="1"/>
        <v>3.25</v>
      </c>
      <c r="J81" s="31" t="str">
        <f ca="1"/>
        <v>28 Nov 24</v>
      </c>
      <c r="K81" s="31" t="str">
        <f ca="1"/>
        <v>PERP/CALL</v>
      </c>
      <c r="L81" s="12" t="str">
        <f ca="1"/>
        <v>ENGIFP 3 1/4 PERP nc-24</v>
      </c>
      <c r="M81" s="12" t="str">
        <f ca="1"/>
        <v>Utilities</v>
      </c>
    </row>
    <row r="82" spans="5:13" x14ac:dyDescent="0.25">
      <c r="E82" s="12" t="s">
        <v>977</v>
      </c>
      <c r="F82" s="12" t="str">
        <f ca="1"/>
        <v>FR0013431244</v>
      </c>
      <c r="G82" s="12" t="str">
        <f ca="1"/>
        <v>ENGIFP 1 5/8 PERP</v>
      </c>
      <c r="H82" s="12" t="str">
        <f ca="1"/>
        <v>ENGIFP</v>
      </c>
      <c r="I82" s="12">
        <f ca="1"/>
        <v>1.625</v>
      </c>
      <c r="J82" s="31" t="str">
        <f ca="1"/>
        <v>08 Apr 25</v>
      </c>
      <c r="K82" s="31" t="str">
        <f ca="1"/>
        <v>PERP/CALL</v>
      </c>
      <c r="L82" s="12" t="str">
        <f ca="1"/>
        <v>ENGIFP 1 5/8 PERP nc-25</v>
      </c>
      <c r="M82" s="12" t="str">
        <f ca="1"/>
        <v>Utilities</v>
      </c>
    </row>
    <row r="83" spans="5:13" x14ac:dyDescent="0.25">
      <c r="E83" s="12" t="s">
        <v>1290</v>
      </c>
      <c r="F83" s="12" t="str">
        <f ca="1"/>
        <v>FR0011993500</v>
      </c>
      <c r="G83" s="12" t="str">
        <f ca="1"/>
        <v>SEVFP 3 PERP</v>
      </c>
      <c r="H83" s="12" t="str">
        <f ca="1"/>
        <v>SEVFP</v>
      </c>
      <c r="I83" s="12">
        <f ca="1"/>
        <v>3</v>
      </c>
      <c r="J83" s="31" t="str">
        <f ca="1"/>
        <v>#N/A Field Not Applicable</v>
      </c>
      <c r="K83" s="31" t="str">
        <f ca="1"/>
        <v>PERP/CALL</v>
      </c>
      <c r="L83" s="12" t="str">
        <f ca="1"/>
        <v>SEVFP 3 PERP nc-le</v>
      </c>
      <c r="M83" s="12" t="str">
        <f ca="1"/>
        <v>Utilities</v>
      </c>
    </row>
    <row r="84" spans="5:13" x14ac:dyDescent="0.25">
      <c r="E84" s="12" t="s">
        <v>978</v>
      </c>
      <c r="F84" s="12" t="str">
        <f ca="1"/>
        <v>FR0012648590</v>
      </c>
      <c r="G84" s="12" t="str">
        <f ca="1"/>
        <v>SEVFP 2 1/2 PERP</v>
      </c>
      <c r="H84" s="12" t="str">
        <f ca="1"/>
        <v>SEVFP</v>
      </c>
      <c r="I84" s="12">
        <f ca="1"/>
        <v>2.5</v>
      </c>
      <c r="J84" s="31" t="str">
        <f ca="1"/>
        <v>30 Mar 22</v>
      </c>
      <c r="K84" s="31" t="str">
        <f ca="1"/>
        <v>PERP/CALL</v>
      </c>
      <c r="L84" s="12" t="str">
        <f ca="1"/>
        <v>SEVFP 2 1/2 PERP nc-22</v>
      </c>
      <c r="M84" s="12" t="str">
        <f ca="1"/>
        <v>Utilities</v>
      </c>
    </row>
    <row r="85" spans="5:13" x14ac:dyDescent="0.25">
      <c r="E85" s="12" t="s">
        <v>979</v>
      </c>
      <c r="F85" s="12" t="str">
        <f ca="1"/>
        <v>FR0013252061</v>
      </c>
      <c r="G85" s="12" t="str">
        <f ca="1"/>
        <v>SEVFP 2 7/8 PERP</v>
      </c>
      <c r="H85" s="12" t="str">
        <f ca="1"/>
        <v>SEVFP</v>
      </c>
      <c r="I85" s="12">
        <f ca="1"/>
        <v>2.875</v>
      </c>
      <c r="J85" s="31" t="str">
        <f ca="1"/>
        <v>19 Jan 24</v>
      </c>
      <c r="K85" s="31" t="str">
        <f ca="1"/>
        <v>PERP/CALL</v>
      </c>
      <c r="L85" s="12" t="str">
        <f ca="1"/>
        <v>SEVFP 2 7/8 PERP nc-24</v>
      </c>
      <c r="M85" s="12" t="str">
        <f ca="1"/>
        <v>Utilities</v>
      </c>
    </row>
    <row r="86" spans="5:13" x14ac:dyDescent="0.25">
      <c r="E86" s="12" t="s">
        <v>980</v>
      </c>
      <c r="F86" s="12" t="str">
        <f ca="1"/>
        <v>FR0013445335</v>
      </c>
      <c r="G86" s="12" t="str">
        <f ca="1"/>
        <v>SEVFP 1 5/8 PERP</v>
      </c>
      <c r="H86" s="12" t="str">
        <f ca="1"/>
        <v>SEVFP</v>
      </c>
      <c r="I86" s="12">
        <f ca="1"/>
        <v>1.625</v>
      </c>
      <c r="J86" s="31" t="str">
        <f ca="1"/>
        <v>01 Jun 26</v>
      </c>
      <c r="K86" s="31" t="str">
        <f ca="1"/>
        <v>PERP/CALL</v>
      </c>
      <c r="L86" s="12" t="str">
        <f ca="1"/>
        <v>SEVFP 1 5/8 PERP nc-26</v>
      </c>
      <c r="M86" s="12" t="str">
        <f ca="1"/>
        <v>Utilities</v>
      </c>
    </row>
    <row r="87" spans="5:13" x14ac:dyDescent="0.25">
      <c r="E87" s="12" t="s">
        <v>981</v>
      </c>
      <c r="F87" s="12" t="str">
        <f ca="1"/>
        <v>FR0011697010</v>
      </c>
      <c r="G87" s="12" t="str">
        <f ca="1"/>
        <v>EDF 4 1/8 PERP</v>
      </c>
      <c r="H87" s="12" t="str">
        <f ca="1"/>
        <v>EDF</v>
      </c>
      <c r="I87" s="12">
        <f ca="1"/>
        <v>4.125</v>
      </c>
      <c r="J87" s="31" t="str">
        <f ca="1"/>
        <v>22 Jan 22</v>
      </c>
      <c r="K87" s="31" t="str">
        <f ca="1"/>
        <v>PERP/CALL</v>
      </c>
      <c r="L87" s="12" t="str">
        <f ca="1"/>
        <v>EDF 4 1/8 PERP nc-22</v>
      </c>
      <c r="M87" s="12" t="str">
        <f ca="1"/>
        <v>Utilities</v>
      </c>
    </row>
    <row r="88" spans="5:13" x14ac:dyDescent="0.25">
      <c r="E88" s="12" t="s">
        <v>982</v>
      </c>
      <c r="F88" s="12" t="str">
        <f ca="1"/>
        <v>FR0013367612</v>
      </c>
      <c r="G88" s="12" t="str">
        <f ca="1"/>
        <v>EDF 4 PERP</v>
      </c>
      <c r="H88" s="12" t="str">
        <f ca="1"/>
        <v>EDF</v>
      </c>
      <c r="I88" s="12">
        <f ca="1"/>
        <v>4</v>
      </c>
      <c r="J88" s="31" t="str">
        <f ca="1"/>
        <v>04 Jul 24</v>
      </c>
      <c r="K88" s="31" t="str">
        <f ca="1"/>
        <v>PERP/CALL</v>
      </c>
      <c r="L88" s="12" t="str">
        <f ca="1"/>
        <v>EDF 4 PERP nc-24</v>
      </c>
      <c r="M88" s="12" t="str">
        <f ca="1"/>
        <v>Utilities</v>
      </c>
    </row>
    <row r="89" spans="5:13" x14ac:dyDescent="0.25">
      <c r="E89" s="12" t="s">
        <v>983</v>
      </c>
      <c r="F89" s="12" t="str">
        <f ca="1"/>
        <v>FR0011401751</v>
      </c>
      <c r="G89" s="12" t="str">
        <f ca="1"/>
        <v>EDF 5 3/8 PERP</v>
      </c>
      <c r="H89" s="12" t="str">
        <f ca="1"/>
        <v>EDF</v>
      </c>
      <c r="I89" s="12">
        <f ca="1"/>
        <v>5.375</v>
      </c>
      <c r="J89" s="31" t="str">
        <f ca="1"/>
        <v>29 Jan 25</v>
      </c>
      <c r="K89" s="31" t="str">
        <f ca="1"/>
        <v>PERP/CALL</v>
      </c>
      <c r="L89" s="12" t="str">
        <f ca="1"/>
        <v>EDF 5 3/8 PERP nc-25</v>
      </c>
      <c r="M89" s="12" t="str">
        <f ca="1"/>
        <v>Utilities</v>
      </c>
    </row>
    <row r="90" spans="5:13" x14ac:dyDescent="0.25">
      <c r="E90" s="12" t="s">
        <v>984</v>
      </c>
      <c r="F90" s="12" t="str">
        <f ca="1"/>
        <v>FR0011697028</v>
      </c>
      <c r="G90" s="12" t="str">
        <f ca="1"/>
        <v>EDF 5 PERP</v>
      </c>
      <c r="H90" s="12" t="str">
        <f ca="1"/>
        <v>EDF</v>
      </c>
      <c r="I90" s="12">
        <f ca="1"/>
        <v>5</v>
      </c>
      <c r="J90" s="31" t="str">
        <f ca="1"/>
        <v>22 Jan 26</v>
      </c>
      <c r="K90" s="31" t="str">
        <f ca="1"/>
        <v>PERP/CALL</v>
      </c>
      <c r="L90" s="12" t="str">
        <f ca="1"/>
        <v>EDF 5 PERP nc-26</v>
      </c>
      <c r="M90" s="12" t="str">
        <f ca="1"/>
        <v>Utilities</v>
      </c>
    </row>
    <row r="91" spans="5:13" x14ac:dyDescent="0.25">
      <c r="E91" s="12" t="s">
        <v>985</v>
      </c>
      <c r="F91" s="12" t="str">
        <f ca="1"/>
        <v>FR0013464922</v>
      </c>
      <c r="G91" s="12" t="str">
        <f ca="1"/>
        <v>EDF 3 PERP</v>
      </c>
      <c r="H91" s="12" t="str">
        <f ca="1"/>
        <v>EDF</v>
      </c>
      <c r="I91" s="12">
        <f ca="1"/>
        <v>3</v>
      </c>
      <c r="J91" s="31" t="str">
        <f ca="1"/>
        <v>03 Sep 27</v>
      </c>
      <c r="K91" s="31" t="str">
        <f ca="1"/>
        <v>PERP/CALL</v>
      </c>
      <c r="L91" s="12" t="str">
        <f ca="1"/>
        <v>EDF 3 PERP nc-27</v>
      </c>
      <c r="M91" s="12" t="str">
        <f ca="1"/>
        <v>Utilities</v>
      </c>
    </row>
    <row r="92" spans="5:13" x14ac:dyDescent="0.25">
      <c r="E92" s="12" t="s">
        <v>986</v>
      </c>
      <c r="F92" s="12" t="str">
        <f ca="1"/>
        <v>FR0011401728</v>
      </c>
      <c r="G92" s="12" t="str">
        <f ca="1"/>
        <v>EDF 6 PERP</v>
      </c>
      <c r="H92" s="12" t="str">
        <f ca="1"/>
        <v>EDF</v>
      </c>
      <c r="I92" s="12">
        <f ca="1"/>
        <v>6</v>
      </c>
      <c r="J92" s="31" t="str">
        <f ca="1"/>
        <v>29 Jan 26</v>
      </c>
      <c r="K92" s="31" t="str">
        <f ca="1"/>
        <v>PERP/CALL</v>
      </c>
      <c r="L92" s="12" t="str">
        <f ca="1"/>
        <v>EDF 6 PERP nc-26</v>
      </c>
      <c r="M92" s="12" t="str">
        <f ca="1"/>
        <v>Utilities</v>
      </c>
    </row>
    <row r="93" spans="5:13" x14ac:dyDescent="0.25">
      <c r="E93" s="12" t="s">
        <v>987</v>
      </c>
      <c r="F93" s="12" t="str">
        <f ca="1"/>
        <v>FR0011700293</v>
      </c>
      <c r="G93" s="12" t="str">
        <f ca="1"/>
        <v>EDF 5 7/8 PERP</v>
      </c>
      <c r="H93" s="12" t="str">
        <f ca="1"/>
        <v>EDF</v>
      </c>
      <c r="I93" s="12">
        <f ca="1"/>
        <v>5.875</v>
      </c>
      <c r="J93" s="31" t="str">
        <f ca="1"/>
        <v>22 Jan 29</v>
      </c>
      <c r="K93" s="31" t="str">
        <f ca="1"/>
        <v>PERP/CALL</v>
      </c>
      <c r="L93" s="12" t="str">
        <f ca="1"/>
        <v>EDF 5 7/8 PERP nc-29</v>
      </c>
      <c r="M93" s="12" t="str">
        <f ca="1"/>
        <v>Utilities</v>
      </c>
    </row>
    <row r="94" spans="5:13" x14ac:dyDescent="0.25">
      <c r="E94" s="12" t="s">
        <v>988</v>
      </c>
      <c r="F94" s="12" t="str">
        <f ca="1"/>
        <v>USF2893TAF33</v>
      </c>
      <c r="G94" s="12" t="str">
        <f ca="1"/>
        <v>EDF 5 1/4 PERP</v>
      </c>
      <c r="H94" s="12" t="str">
        <f ca="1"/>
        <v>EDF</v>
      </c>
      <c r="I94" s="12">
        <f ca="1"/>
        <v>5.25</v>
      </c>
      <c r="J94" s="31" t="str">
        <f ca="1"/>
        <v>29 Jan 23</v>
      </c>
      <c r="K94" s="31" t="str">
        <f ca="1"/>
        <v>PERP/CALL</v>
      </c>
      <c r="L94" s="12" t="str">
        <f ca="1"/>
        <v>EDF 5 1/4 PERP nc-23</v>
      </c>
      <c r="M94" s="12" t="str">
        <f ca="1"/>
        <v>Utilities</v>
      </c>
    </row>
    <row r="95" spans="5:13" x14ac:dyDescent="0.25">
      <c r="E95" s="12" t="s">
        <v>989</v>
      </c>
      <c r="F95" s="12" t="str">
        <f ca="1"/>
        <v>USF2893TAM83</v>
      </c>
      <c r="G95" s="12" t="str">
        <f ca="1"/>
        <v>EDF 5 5/8 PERP</v>
      </c>
      <c r="H95" s="12" t="str">
        <f ca="1"/>
        <v>EDF</v>
      </c>
      <c r="I95" s="12">
        <f ca="1"/>
        <v>5.625</v>
      </c>
      <c r="J95" s="31" t="str">
        <f ca="1"/>
        <v>22 Jan 24</v>
      </c>
      <c r="K95" s="31" t="str">
        <f ca="1"/>
        <v>PERP/CALL</v>
      </c>
      <c r="L95" s="12" t="str">
        <f ca="1"/>
        <v>EDF 5 5/8 PERP nc-24</v>
      </c>
      <c r="M95" s="12" t="str">
        <f ca="1"/>
        <v>Utilities</v>
      </c>
    </row>
    <row r="96" spans="5:13" x14ac:dyDescent="0.25">
      <c r="E96" s="12" t="s">
        <v>990</v>
      </c>
      <c r="F96" s="12" t="str">
        <f ca="1"/>
        <v>XS1044811591</v>
      </c>
      <c r="G96" s="12" t="str">
        <f ca="1"/>
        <v>ENBW 3 5/8 04/02/76</v>
      </c>
      <c r="H96" s="12" t="str">
        <f ca="1"/>
        <v>ENBW</v>
      </c>
      <c r="I96" s="12">
        <f ca="1"/>
        <v>3.625</v>
      </c>
      <c r="J96" s="31" t="str">
        <f ca="1"/>
        <v>02 Apr 21</v>
      </c>
      <c r="K96" s="31" t="str">
        <f ca="1"/>
        <v>CALLABLE</v>
      </c>
      <c r="L96" s="12" t="str">
        <f ca="1"/>
        <v>ENBW 3 5/8 04/02/76 nc-21</v>
      </c>
      <c r="M96" s="12" t="str">
        <f ca="1"/>
        <v>Utilities</v>
      </c>
    </row>
    <row r="97" spans="5:13" x14ac:dyDescent="0.25">
      <c r="E97" s="12" t="s">
        <v>990</v>
      </c>
      <c r="F97" s="12" t="str">
        <f ca="1"/>
        <v>XS1044811591</v>
      </c>
      <c r="G97" s="12" t="str">
        <f ca="1"/>
        <v>ENBW 3 5/8 04/02/76</v>
      </c>
      <c r="H97" s="12" t="str">
        <f ca="1"/>
        <v>ENBW</v>
      </c>
      <c r="I97" s="12">
        <f ca="1"/>
        <v>3.625</v>
      </c>
      <c r="J97" s="31" t="str">
        <f ca="1"/>
        <v>02 Apr 21</v>
      </c>
      <c r="K97" s="31" t="str">
        <f ca="1"/>
        <v>CALLABLE</v>
      </c>
      <c r="L97" s="12" t="str">
        <f ca="1"/>
        <v>ENBW 3 5/8 04/02/76 nc-21</v>
      </c>
      <c r="M97" s="12" t="str">
        <f ca="1"/>
        <v>Utilities</v>
      </c>
    </row>
    <row r="98" spans="5:13" x14ac:dyDescent="0.25">
      <c r="E98" s="12" t="s">
        <v>991</v>
      </c>
      <c r="F98" s="12" t="str">
        <f ca="1"/>
        <v>XS1405770907</v>
      </c>
      <c r="G98" s="12" t="str">
        <f ca="1"/>
        <v>ENBW 3 3/8 04/05/77</v>
      </c>
      <c r="H98" s="12" t="str">
        <f ca="1"/>
        <v>ENBW</v>
      </c>
      <c r="I98" s="12">
        <f ca="1"/>
        <v>3.375</v>
      </c>
      <c r="J98" s="31" t="str">
        <f ca="1"/>
        <v>05 Jan 22</v>
      </c>
      <c r="K98" s="31" t="str">
        <f ca="1"/>
        <v>CALLABLE</v>
      </c>
      <c r="L98" s="12" t="str">
        <f ca="1"/>
        <v>ENBW 3 3/8 04/05/77 nc-22</v>
      </c>
      <c r="M98" s="12" t="str">
        <f ca="1"/>
        <v>Utilities</v>
      </c>
    </row>
    <row r="99" spans="5:13" x14ac:dyDescent="0.25">
      <c r="E99" s="12" t="s">
        <v>992</v>
      </c>
      <c r="F99" s="12" t="str">
        <f ca="1"/>
        <v>XS2035564975</v>
      </c>
      <c r="G99" s="12" t="str">
        <f ca="1"/>
        <v>ENBW 1 1/8 11/05/79</v>
      </c>
      <c r="H99" s="12" t="str">
        <f ca="1"/>
        <v>ENBW</v>
      </c>
      <c r="I99" s="12">
        <f ca="1"/>
        <v>1.125</v>
      </c>
      <c r="J99" s="31" t="str">
        <f ca="1"/>
        <v>05 Aug 24</v>
      </c>
      <c r="K99" s="31" t="str">
        <f ca="1"/>
        <v>CALLABLE</v>
      </c>
      <c r="L99" s="12" t="str">
        <f ca="1"/>
        <v>ENBW 1 1/8 11/05/79 nc-24</v>
      </c>
      <c r="M99" s="12" t="str">
        <f ca="1"/>
        <v>Utilities</v>
      </c>
    </row>
    <row r="100" spans="5:13" x14ac:dyDescent="0.25">
      <c r="E100" s="12" t="s">
        <v>993</v>
      </c>
      <c r="F100" s="12" t="str">
        <f ca="1"/>
        <v>XS2035564629</v>
      </c>
      <c r="G100" s="12" t="str">
        <f ca="1"/>
        <v>ENBW 1 5/8 08/05/79</v>
      </c>
      <c r="H100" s="12" t="str">
        <f ca="1"/>
        <v>ENBW</v>
      </c>
      <c r="I100" s="12">
        <f ca="1"/>
        <v>1.625</v>
      </c>
      <c r="J100" s="31" t="str">
        <f ca="1"/>
        <v>05 May 27</v>
      </c>
      <c r="K100" s="31" t="str">
        <f ca="1"/>
        <v>CALLABLE</v>
      </c>
      <c r="L100" s="12" t="str">
        <f ca="1"/>
        <v>ENBW 1 5/8 08/05/79 nc-27</v>
      </c>
      <c r="M100" s="12" t="str">
        <f ca="1"/>
        <v>Utilities</v>
      </c>
    </row>
    <row r="101" spans="5:13" x14ac:dyDescent="0.25">
      <c r="E101" s="12" t="s">
        <v>994</v>
      </c>
      <c r="F101" s="12" t="str">
        <f ca="1"/>
        <v>XS1498442521</v>
      </c>
      <c r="G101" s="12" t="str">
        <f ca="1"/>
        <v>ENBW 5 1/8 04/05/77</v>
      </c>
      <c r="H101" s="12" t="str">
        <f ca="1"/>
        <v>ENBW</v>
      </c>
      <c r="I101" s="12">
        <f ca="1"/>
        <v>5.125</v>
      </c>
      <c r="J101" s="31" t="str">
        <f ca="1"/>
        <v>05 Jan 22</v>
      </c>
      <c r="K101" s="31" t="str">
        <f ca="1"/>
        <v>CALLABLE</v>
      </c>
      <c r="L101" s="12" t="str">
        <f ca="1"/>
        <v>ENBW 5 1/8 04/05/77 nc-22</v>
      </c>
      <c r="M101" s="12" t="str">
        <f ca="1"/>
        <v>Utilities</v>
      </c>
    </row>
    <row r="102" spans="5:13" x14ac:dyDescent="0.25">
      <c r="E102" s="12" t="s">
        <v>995</v>
      </c>
      <c r="F102" s="12" t="str">
        <f ca="1"/>
        <v>XS1219498141</v>
      </c>
      <c r="G102" s="12" t="str">
        <f ca="1"/>
        <v>RWE 2 3/4 04/21/75</v>
      </c>
      <c r="H102" s="12" t="str">
        <f ca="1"/>
        <v>RWE</v>
      </c>
      <c r="I102" s="12">
        <f ca="1"/>
        <v>2.75</v>
      </c>
      <c r="J102" s="31" t="str">
        <f ca="1"/>
        <v>21 Oct 20</v>
      </c>
      <c r="K102" s="31" t="str">
        <f ca="1"/>
        <v>CALLABLE</v>
      </c>
      <c r="L102" s="12" t="str">
        <f ca="1"/>
        <v>RWE 2 3/4 04/21/75 nc-20</v>
      </c>
      <c r="M102" s="12" t="str">
        <f ca="1"/>
        <v>Utilities</v>
      </c>
    </row>
    <row r="103" spans="5:13" x14ac:dyDescent="0.25">
      <c r="E103" s="12" t="s">
        <v>996</v>
      </c>
      <c r="F103" s="12" t="str">
        <f ca="1"/>
        <v>XS1219499032</v>
      </c>
      <c r="G103" s="12" t="str">
        <f ca="1"/>
        <v>RWE 3 1/2 04/21/75</v>
      </c>
      <c r="H103" s="12" t="str">
        <f ca="1"/>
        <v>RWE</v>
      </c>
      <c r="I103" s="12">
        <f ca="1"/>
        <v>3.5</v>
      </c>
      <c r="J103" s="31" t="str">
        <f ca="1"/>
        <v>21 Apr 25</v>
      </c>
      <c r="K103" s="31" t="str">
        <f ca="1"/>
        <v>CALLABLE</v>
      </c>
      <c r="L103" s="12" t="str">
        <f ca="1"/>
        <v>RWE 3 1/2 04/21/75 nc-25</v>
      </c>
      <c r="M103" s="12" t="str">
        <f ca="1"/>
        <v>Utilities</v>
      </c>
    </row>
    <row r="104" spans="5:13" x14ac:dyDescent="0.25">
      <c r="E104" s="12" t="s">
        <v>997</v>
      </c>
      <c r="F104" s="12" t="str">
        <f ca="1"/>
        <v>XS1254119750</v>
      </c>
      <c r="G104" s="12" t="str">
        <f ca="1"/>
        <v>RWE 6 5/8 07/30/75</v>
      </c>
      <c r="H104" s="12" t="str">
        <f ca="1"/>
        <v>RWE</v>
      </c>
      <c r="I104" s="12">
        <f ca="1"/>
        <v>6.625</v>
      </c>
      <c r="J104" s="31" t="str">
        <f ca="1"/>
        <v>30 Mar 26</v>
      </c>
      <c r="K104" s="31" t="str">
        <f ca="1"/>
        <v>CALLABLE</v>
      </c>
      <c r="L104" s="12" t="str">
        <f ca="1"/>
        <v>RWE 6 5/8 07/30/75 nc-26</v>
      </c>
      <c r="M104" s="12" t="str">
        <f ca="1"/>
        <v>Utilities</v>
      </c>
    </row>
    <row r="105" spans="5:13" x14ac:dyDescent="0.25">
      <c r="E105" s="12" t="s">
        <v>998</v>
      </c>
      <c r="F105" s="12" t="str">
        <f ca="1"/>
        <v>XS1591694481</v>
      </c>
      <c r="G105" s="12" t="str">
        <f ca="1"/>
        <v>TENN 2.995 PERP</v>
      </c>
      <c r="H105" s="12" t="str">
        <f ca="1"/>
        <v>TENN</v>
      </c>
      <c r="I105" s="12">
        <f ca="1"/>
        <v>2.9950000000000001</v>
      </c>
      <c r="J105" s="31" t="str">
        <f ca="1"/>
        <v>01 Mar 24</v>
      </c>
      <c r="K105" s="31" t="str">
        <f ca="1"/>
        <v>PERP/CALL</v>
      </c>
      <c r="L105" s="12" t="str">
        <f ca="1"/>
        <v>TENN 2.995 PERP nc-24</v>
      </c>
      <c r="M105" s="12" t="str">
        <f ca="1"/>
        <v>Utilities</v>
      </c>
    </row>
    <row r="106" spans="5:13" x14ac:dyDescent="0.25">
      <c r="E106" s="12" t="s">
        <v>999</v>
      </c>
      <c r="F106" s="12" t="str">
        <f ca="1"/>
        <v>XS1205618470</v>
      </c>
      <c r="G106" s="12" t="str">
        <f ca="1"/>
        <v>VATFAL 3 03/19/77</v>
      </c>
      <c r="H106" s="12" t="str">
        <f ca="1"/>
        <v>VATFAL</v>
      </c>
      <c r="I106" s="12">
        <f ca="1"/>
        <v>3</v>
      </c>
      <c r="J106" s="31" t="str">
        <f ca="1"/>
        <v>19 Mar 27</v>
      </c>
      <c r="K106" s="31" t="str">
        <f ca="1"/>
        <v>CALLABLE</v>
      </c>
      <c r="L106" s="12" t="str">
        <f ca="1"/>
        <v>VATFAL 3 03/19/77 nc-27</v>
      </c>
      <c r="M106" s="12" t="str">
        <f ca="1"/>
        <v>Utilities</v>
      </c>
    </row>
    <row r="107" spans="5:13" x14ac:dyDescent="0.25">
      <c r="E107" s="12" t="s">
        <v>1000</v>
      </c>
      <c r="F107" s="12" t="str">
        <f ca="1"/>
        <v>XS1322373017</v>
      </c>
      <c r="G107" s="12" t="str">
        <f ca="1"/>
        <v>VATFAL 6.1 11/19/78</v>
      </c>
      <c r="H107" s="12" t="str">
        <f ca="1"/>
        <v>VATFAL</v>
      </c>
      <c r="I107" s="12">
        <f ca="1"/>
        <v>6.1</v>
      </c>
      <c r="J107" s="31" t="str">
        <f ca="1"/>
        <v>19 Nov 23</v>
      </c>
      <c r="K107" s="31" t="str">
        <f ca="1"/>
        <v>CALLABLE</v>
      </c>
      <c r="L107" s="12" t="str">
        <f ca="1"/>
        <v>VATFAL 6.1 11/19/78 nc-23</v>
      </c>
      <c r="M107" s="12" t="str">
        <f ca="1"/>
        <v>Utilities</v>
      </c>
    </row>
    <row r="108" spans="5:13" x14ac:dyDescent="0.25">
      <c r="E108" s="12" t="s">
        <v>1291</v>
      </c>
      <c r="F108" s="12" t="str">
        <f ca="1"/>
        <v>XS1014997073</v>
      </c>
      <c r="G108" s="12" t="str">
        <f ca="1"/>
        <v>ENELIM 5 01/15/75</v>
      </c>
      <c r="H108" s="12" t="str">
        <f ca="1"/>
        <v>ENELIM</v>
      </c>
      <c r="I108" s="12">
        <f ca="1"/>
        <v>5</v>
      </c>
      <c r="J108" s="31" t="str">
        <f ca="1"/>
        <v>#N/A Field Not Applicable</v>
      </c>
      <c r="K108" s="31" t="str">
        <f ca="1"/>
        <v>CALLABLE</v>
      </c>
      <c r="L108" s="12" t="str">
        <f ca="1"/>
        <v>ENELIM 5 01/15/75 nc-le</v>
      </c>
      <c r="M108" s="12" t="str">
        <f ca="1"/>
        <v>Utilities</v>
      </c>
    </row>
    <row r="109" spans="5:13" x14ac:dyDescent="0.25">
      <c r="E109" s="12" t="s">
        <v>1001</v>
      </c>
      <c r="F109" s="12" t="str">
        <f ca="1"/>
        <v>XS1713463716</v>
      </c>
      <c r="G109" s="12" t="str">
        <f ca="1"/>
        <v>ENELIM 2 1/2 11/24/78</v>
      </c>
      <c r="H109" s="12" t="str">
        <f ca="1"/>
        <v>ENELIM</v>
      </c>
      <c r="I109" s="12">
        <f ca="1"/>
        <v>2.5</v>
      </c>
      <c r="J109" s="31" t="str">
        <f ca="1"/>
        <v>24 Aug 23</v>
      </c>
      <c r="K109" s="31" t="str">
        <f ca="1"/>
        <v>CALLABLE</v>
      </c>
      <c r="L109" s="12" t="str">
        <f ca="1"/>
        <v>ENELIM 2 1/2 11/24/78 nc-23</v>
      </c>
      <c r="M109" s="12" t="str">
        <f ca="1"/>
        <v>Utilities</v>
      </c>
    </row>
    <row r="110" spans="5:13" x14ac:dyDescent="0.25">
      <c r="E110" s="12" t="s">
        <v>1002</v>
      </c>
      <c r="F110" s="12" t="str">
        <f ca="1"/>
        <v>XS0954675129</v>
      </c>
      <c r="G110" s="12" t="str">
        <f ca="1"/>
        <v>ENELIM 5.451 01/10/74</v>
      </c>
      <c r="H110" s="12" t="str">
        <f ca="1"/>
        <v>ENELIM</v>
      </c>
      <c r="I110" s="12">
        <f ca="1"/>
        <v>5.4509999999999996</v>
      </c>
      <c r="J110" s="31" t="str">
        <f ca="1"/>
        <v>10 Jan 24</v>
      </c>
      <c r="K110" s="31" t="str">
        <f ca="1"/>
        <v>CALLABLE</v>
      </c>
      <c r="L110" s="12" t="str">
        <f ca="1"/>
        <v>ENELIM 5.451 01/10/74 nc-24</v>
      </c>
      <c r="M110" s="12" t="str">
        <f ca="1"/>
        <v>Utilities</v>
      </c>
    </row>
    <row r="111" spans="5:13" x14ac:dyDescent="0.25">
      <c r="E111" s="12" t="s">
        <v>1003</v>
      </c>
      <c r="F111" s="12" t="str">
        <f ca="1"/>
        <v>XS2000719992</v>
      </c>
      <c r="G111" s="12" t="str">
        <f ca="1"/>
        <v>ENELIM 3 1/2 05/24/80</v>
      </c>
      <c r="H111" s="12" t="str">
        <f ca="1"/>
        <v>ENELIM</v>
      </c>
      <c r="I111" s="12">
        <f ca="1"/>
        <v>3.5</v>
      </c>
      <c r="J111" s="31" t="str">
        <f ca="1"/>
        <v>24 Feb 25</v>
      </c>
      <c r="K111" s="31" t="str">
        <f ca="1"/>
        <v>CALLABLE</v>
      </c>
      <c r="L111" s="12" t="str">
        <f ca="1"/>
        <v>ENELIM 3 1/2 05/24/80 nc-25</v>
      </c>
      <c r="M111" s="12" t="str">
        <f ca="1"/>
        <v>Utilities</v>
      </c>
    </row>
    <row r="112" spans="5:13" x14ac:dyDescent="0.25">
      <c r="E112" s="12" t="s">
        <v>1004</v>
      </c>
      <c r="F112" s="12" t="str">
        <f ca="1"/>
        <v>XS1713463559</v>
      </c>
      <c r="G112" s="12" t="str">
        <f ca="1"/>
        <v>ENELIM 3 3/8 11/24/81</v>
      </c>
      <c r="H112" s="12" t="str">
        <f ca="1"/>
        <v>ENELIM</v>
      </c>
      <c r="I112" s="12">
        <f ca="1"/>
        <v>3.375</v>
      </c>
      <c r="J112" s="31" t="str">
        <f ca="1"/>
        <v>24 Aug 26</v>
      </c>
      <c r="K112" s="31" t="str">
        <f ca="1"/>
        <v>CALLABLE</v>
      </c>
      <c r="L112" s="12" t="str">
        <f ca="1"/>
        <v>ENELIM 3 3/8 11/24/81 nc-26</v>
      </c>
      <c r="M112" s="12" t="str">
        <f ca="1"/>
        <v>Utilities</v>
      </c>
    </row>
    <row r="113" spans="5:13" x14ac:dyDescent="0.25">
      <c r="E113" s="12" t="s">
        <v>1005</v>
      </c>
      <c r="F113" s="12" t="str">
        <f ca="1"/>
        <v>XS0954674825</v>
      </c>
      <c r="G113" s="12" t="str">
        <f ca="1"/>
        <v>ENELIM 7 3/4 09/10/75</v>
      </c>
      <c r="H113" s="12" t="str">
        <f ca="1"/>
        <v>ENELIM</v>
      </c>
      <c r="I113" s="12">
        <f ca="1"/>
        <v>7.75</v>
      </c>
      <c r="J113" s="31" t="str">
        <f ca="1"/>
        <v>10 Sep 20</v>
      </c>
      <c r="K113" s="31" t="str">
        <f ca="1"/>
        <v>CALLABLE</v>
      </c>
      <c r="L113" s="12" t="str">
        <f ca="1"/>
        <v>ENELIM 7 3/4 09/10/75 nc-20</v>
      </c>
      <c r="M113" s="12" t="str">
        <f ca="1"/>
        <v>Utilities</v>
      </c>
    </row>
    <row r="114" spans="5:13" x14ac:dyDescent="0.25">
      <c r="E114" s="12" t="s">
        <v>1006</v>
      </c>
      <c r="F114" s="12" t="str">
        <f ca="1"/>
        <v>XS1014987355</v>
      </c>
      <c r="G114" s="12" t="str">
        <f ca="1"/>
        <v>ENELIM 6 5/8 09/15/76</v>
      </c>
      <c r="H114" s="12" t="str">
        <f ca="1"/>
        <v>ENELIM</v>
      </c>
      <c r="I114" s="12">
        <f ca="1"/>
        <v>6.625</v>
      </c>
      <c r="J114" s="31" t="str">
        <f ca="1"/>
        <v>15 Sep 21</v>
      </c>
      <c r="K114" s="31" t="str">
        <f ca="1"/>
        <v>CALLABLE</v>
      </c>
      <c r="L114" s="12" t="str">
        <f ca="1"/>
        <v>ENELIM 6 5/8 09/15/76 nc-21</v>
      </c>
      <c r="M114" s="12" t="str">
        <f ca="1"/>
        <v>Utilities</v>
      </c>
    </row>
    <row r="115" spans="5:13" x14ac:dyDescent="0.25">
      <c r="E115" s="12" t="s">
        <v>1007</v>
      </c>
      <c r="F115" s="12" t="str">
        <f ca="1"/>
        <v>US29265WAA62</v>
      </c>
      <c r="G115" s="12" t="str">
        <f ca="1"/>
        <v>ENELIM 8 3/4 09/24/73</v>
      </c>
      <c r="H115" s="12" t="str">
        <f ca="1"/>
        <v>ENELIM</v>
      </c>
      <c r="I115" s="12">
        <f ca="1"/>
        <v>8.75</v>
      </c>
      <c r="J115" s="31" t="str">
        <f ca="1"/>
        <v>24 Sep 23</v>
      </c>
      <c r="K115" s="31" t="str">
        <f ca="1"/>
        <v>CALLABLE</v>
      </c>
      <c r="L115" s="12" t="str">
        <f ca="1"/>
        <v>ENELIM 8 3/4 09/24/73 nc-23</v>
      </c>
      <c r="M115" s="12" t="str">
        <f ca="1"/>
        <v>Utilities</v>
      </c>
    </row>
    <row r="116" spans="5:13" x14ac:dyDescent="0.25">
      <c r="E116" s="12" t="s">
        <v>1008</v>
      </c>
      <c r="F116" s="12" t="str">
        <f ca="1"/>
        <v>XS1721244371</v>
      </c>
      <c r="G116" s="12" t="str">
        <f ca="1"/>
        <v>IBESM 1 7/8 PERP</v>
      </c>
      <c r="H116" s="12" t="str">
        <f ca="1"/>
        <v>IBESM</v>
      </c>
      <c r="I116" s="12">
        <f ca="1"/>
        <v>1.875</v>
      </c>
      <c r="J116" s="31" t="str">
        <f ca="1"/>
        <v>22 Feb 23</v>
      </c>
      <c r="K116" s="31" t="str">
        <f ca="1"/>
        <v>PERP/CALL</v>
      </c>
      <c r="L116" s="12" t="str">
        <f ca="1"/>
        <v>IBESM 1 7/8 PERP nc-23</v>
      </c>
      <c r="M116" s="12" t="str">
        <f ca="1"/>
        <v>Utilities</v>
      </c>
    </row>
    <row r="117" spans="5:13" x14ac:dyDescent="0.25">
      <c r="E117" s="12" t="s">
        <v>1009</v>
      </c>
      <c r="F117" s="12" t="str">
        <f ca="1"/>
        <v>XS1797138960</v>
      </c>
      <c r="G117" s="12" t="str">
        <f ca="1"/>
        <v>IBESM 2 5/8 PERP</v>
      </c>
      <c r="H117" s="12" t="str">
        <f ca="1"/>
        <v>IBESM</v>
      </c>
      <c r="I117" s="12">
        <f ca="1"/>
        <v>2.625</v>
      </c>
      <c r="J117" s="31" t="str">
        <f ca="1"/>
        <v>26 Mar 24</v>
      </c>
      <c r="K117" s="31" t="str">
        <f ca="1"/>
        <v>PERP/CALL</v>
      </c>
      <c r="L117" s="12" t="str">
        <f ca="1"/>
        <v>IBESM 2 5/8 PERP nc-24</v>
      </c>
      <c r="M117" s="12" t="str">
        <f ca="1"/>
        <v>Utilities</v>
      </c>
    </row>
    <row r="118" spans="5:13" x14ac:dyDescent="0.25">
      <c r="E118" s="12" t="s">
        <v>1010</v>
      </c>
      <c r="F118" s="12" t="str">
        <f ca="1"/>
        <v>XS1890845875</v>
      </c>
      <c r="G118" s="12" t="str">
        <f ca="1"/>
        <v>IBESM 3 1/4 PERP</v>
      </c>
      <c r="H118" s="12" t="str">
        <f ca="1"/>
        <v>IBESM</v>
      </c>
      <c r="I118" s="12">
        <f ca="1"/>
        <v>3.25</v>
      </c>
      <c r="J118" s="31" t="str">
        <f ca="1"/>
        <v>12 Nov 24</v>
      </c>
      <c r="K118" s="31" t="str">
        <f ca="1"/>
        <v>PERP/CALL</v>
      </c>
      <c r="L118" s="12" t="str">
        <f ca="1"/>
        <v>IBESM 3 1/4 PERP nc-24</v>
      </c>
      <c r="M118" s="12" t="str">
        <f ca="1"/>
        <v>Utilities</v>
      </c>
    </row>
    <row r="119" spans="5:13" x14ac:dyDescent="0.25">
      <c r="E119" s="12" t="s">
        <v>1011</v>
      </c>
      <c r="F119" s="12" t="str">
        <f ca="1"/>
        <v>XS1139494493</v>
      </c>
      <c r="G119" s="12" t="str">
        <f ca="1"/>
        <v>NTGYSM 4 1/8 PERP</v>
      </c>
      <c r="H119" s="12" t="str">
        <f ca="1"/>
        <v>NTGYSM</v>
      </c>
      <c r="I119" s="12">
        <f ca="1"/>
        <v>4.125</v>
      </c>
      <c r="J119" s="31" t="str">
        <f ca="1"/>
        <v>18 Nov 22</v>
      </c>
      <c r="K119" s="31" t="str">
        <f ca="1"/>
        <v>PERP/CALL</v>
      </c>
      <c r="L119" s="12" t="str">
        <f ca="1"/>
        <v>NTGYSM 4 1/8 PERP nc-22</v>
      </c>
      <c r="M119" s="12" t="str">
        <f ca="1"/>
        <v>Utilities</v>
      </c>
    </row>
    <row r="120" spans="5:13" x14ac:dyDescent="0.25">
      <c r="E120" s="12" t="s">
        <v>1012</v>
      </c>
      <c r="F120" s="12" t="str">
        <f ca="1"/>
        <v>XS1224710399</v>
      </c>
      <c r="G120" s="12" t="str">
        <f ca="1"/>
        <v>NTGYSM 3 3/8 PERP</v>
      </c>
      <c r="H120" s="12" t="str">
        <f ca="1"/>
        <v>NTGYSM</v>
      </c>
      <c r="I120" s="12">
        <f ca="1"/>
        <v>3.375</v>
      </c>
      <c r="J120" s="31" t="str">
        <f ca="1"/>
        <v>24 Apr 24</v>
      </c>
      <c r="K120" s="31" t="str">
        <f ca="1"/>
        <v>PERP/CALL</v>
      </c>
      <c r="L120" s="12" t="str">
        <f ca="1"/>
        <v>NTGYSM 3 3/8 PERP nc-24</v>
      </c>
      <c r="M120" s="12" t="str">
        <f ca="1"/>
        <v>Utilities</v>
      </c>
    </row>
    <row r="121" spans="5:13" x14ac:dyDescent="0.25">
      <c r="E121" s="12" t="s">
        <v>1013</v>
      </c>
      <c r="F121" s="12" t="str">
        <f ca="1"/>
        <v>XS1216020161</v>
      </c>
      <c r="G121" s="12" t="str">
        <f ca="1"/>
        <v>CNALN 3 04/10/76</v>
      </c>
      <c r="H121" s="12" t="str">
        <f ca="1"/>
        <v>CNALN</v>
      </c>
      <c r="I121" s="12">
        <f ca="1"/>
        <v>3</v>
      </c>
      <c r="J121" s="31" t="str">
        <f ca="1"/>
        <v>10 Apr 21</v>
      </c>
      <c r="K121" s="31" t="str">
        <f ca="1"/>
        <v>CALLABLE</v>
      </c>
      <c r="L121" s="12" t="str">
        <f ca="1"/>
        <v>CNALN 3 04/10/76 nc-21</v>
      </c>
      <c r="M121" s="12" t="str">
        <f ca="1"/>
        <v>Utilities</v>
      </c>
    </row>
    <row r="122" spans="5:13" x14ac:dyDescent="0.25">
      <c r="E122" s="12" t="s">
        <v>1014</v>
      </c>
      <c r="F122" s="12" t="str">
        <f ca="1"/>
        <v>XS1216019585</v>
      </c>
      <c r="G122" s="12" t="str">
        <f ca="1"/>
        <v>CNALN 5 1/4 04/10/75</v>
      </c>
      <c r="H122" s="12" t="str">
        <f ca="1"/>
        <v>CNALN</v>
      </c>
      <c r="I122" s="12">
        <f ca="1"/>
        <v>5.25</v>
      </c>
      <c r="J122" s="31" t="str">
        <f ca="1"/>
        <v>10 Apr 25</v>
      </c>
      <c r="K122" s="31" t="str">
        <f ca="1"/>
        <v>CALLABLE</v>
      </c>
      <c r="L122" s="12" t="str">
        <f ca="1"/>
        <v>CNALN 5 1/4 04/10/75 nc-25</v>
      </c>
      <c r="M122" s="12" t="str">
        <f ca="1"/>
        <v>Utilities</v>
      </c>
    </row>
    <row r="123" spans="5:13" x14ac:dyDescent="0.25">
      <c r="E123" s="12" t="s">
        <v>1015</v>
      </c>
      <c r="F123" s="12" t="str">
        <f ca="1"/>
        <v>XS2010044977</v>
      </c>
      <c r="G123" s="12" t="str">
        <f ca="1"/>
        <v>NGGLN 1 5/8 12/05/79</v>
      </c>
      <c r="H123" s="12" t="str">
        <f ca="1"/>
        <v>NGGLN</v>
      </c>
      <c r="I123" s="12">
        <f ca="1"/>
        <v>1.625</v>
      </c>
      <c r="J123" s="31" t="str">
        <f ca="1"/>
        <v>05 Sep 24</v>
      </c>
      <c r="K123" s="31" t="str">
        <f ca="1"/>
        <v>CALLABLE</v>
      </c>
      <c r="L123" s="12" t="str">
        <f ca="1"/>
        <v>NGGLN 1 5/8 12/05/79 nc-24</v>
      </c>
      <c r="M123" s="12" t="str">
        <f ca="1"/>
        <v>Utilities</v>
      </c>
    </row>
    <row r="124" spans="5:13" x14ac:dyDescent="0.25">
      <c r="E124" s="12" t="s">
        <v>1016</v>
      </c>
      <c r="F124" s="12" t="str">
        <f ca="1"/>
        <v>XS2010045511</v>
      </c>
      <c r="G124" s="12" t="str">
        <f ca="1"/>
        <v>NGGLN 2 1/8 09/05/82</v>
      </c>
      <c r="H124" s="12" t="str">
        <f ca="1"/>
        <v>NGGLN</v>
      </c>
      <c r="I124" s="12">
        <f ca="1"/>
        <v>2.125</v>
      </c>
      <c r="J124" s="31" t="str">
        <f ca="1"/>
        <v>05 Jun 27</v>
      </c>
      <c r="K124" s="31" t="str">
        <f ca="1"/>
        <v>CALLABLE</v>
      </c>
      <c r="L124" s="12" t="str">
        <f ca="1"/>
        <v>NGGLN 2 1/8 09/05/82 nc-27</v>
      </c>
      <c r="M124" s="12" t="str">
        <f ca="1"/>
        <v>Utilities</v>
      </c>
    </row>
    <row r="125" spans="5:13" x14ac:dyDescent="0.25">
      <c r="E125" s="12" t="s">
        <v>1017</v>
      </c>
      <c r="F125" s="12" t="str">
        <f ca="1"/>
        <v>XS0903532090</v>
      </c>
      <c r="G125" s="12" t="str">
        <f ca="1"/>
        <v>NGGLN 5 5/8 06/18/73</v>
      </c>
      <c r="H125" s="12" t="str">
        <f ca="1"/>
        <v>NGGLN</v>
      </c>
      <c r="I125" s="12">
        <f ca="1"/>
        <v>5.625</v>
      </c>
      <c r="J125" s="31" t="str">
        <f ca="1"/>
        <v>18 Jun 25</v>
      </c>
      <c r="K125" s="31" t="str">
        <f ca="1"/>
        <v>CALLABLE</v>
      </c>
      <c r="L125" s="12" t="str">
        <f ca="1"/>
        <v>NGGLN 5 5/8 06/18/73 nc-25</v>
      </c>
      <c r="M125" s="12" t="str">
        <f ca="1"/>
        <v>Utilities</v>
      </c>
    </row>
    <row r="126" spans="5:13" x14ac:dyDescent="0.25">
      <c r="E126" s="12" t="s">
        <v>1018</v>
      </c>
      <c r="F126" s="12" t="str">
        <f ca="1"/>
        <v>XS1196713298</v>
      </c>
      <c r="G126" s="12" t="str">
        <f ca="1"/>
        <v>SSELN 2 3/8 PERP</v>
      </c>
      <c r="H126" s="12" t="str">
        <f ca="1"/>
        <v>SSELN</v>
      </c>
      <c r="I126" s="12">
        <f ca="1"/>
        <v>2.375</v>
      </c>
      <c r="J126" s="31" t="str">
        <f ca="1"/>
        <v>01 Apr 21</v>
      </c>
      <c r="K126" s="31" t="str">
        <f ca="1"/>
        <v>PERP/CALL</v>
      </c>
      <c r="L126" s="12" t="str">
        <f ca="1"/>
        <v>SSELN 2 3/8 PERP nc-21</v>
      </c>
      <c r="M126" s="12" t="str">
        <f ca="1"/>
        <v>Utilities</v>
      </c>
    </row>
    <row r="127" spans="5:13" x14ac:dyDescent="0.25">
      <c r="E127" s="12" t="s">
        <v>1019</v>
      </c>
      <c r="F127" s="12" t="str">
        <f ca="1"/>
        <v>XS1196714429</v>
      </c>
      <c r="G127" s="12" t="str">
        <f ca="1"/>
        <v>SSELN 3 7/8 PERP</v>
      </c>
      <c r="H127" s="12" t="str">
        <f ca="1"/>
        <v>SSELN</v>
      </c>
      <c r="I127" s="12">
        <f ca="1"/>
        <v>3.875</v>
      </c>
      <c r="J127" s="31" t="str">
        <f ca="1"/>
        <v>10 Sep 20</v>
      </c>
      <c r="K127" s="31" t="str">
        <f ca="1"/>
        <v>PERP/CALL</v>
      </c>
      <c r="L127" s="12" t="str">
        <f ca="1"/>
        <v>SSELN 3 7/8 PERP nc-20</v>
      </c>
      <c r="M127" s="12" t="str">
        <f ca="1"/>
        <v>Utilities</v>
      </c>
    </row>
    <row r="128" spans="5:13" x14ac:dyDescent="0.25">
      <c r="E128" s="12" t="s">
        <v>1020</v>
      </c>
      <c r="F128" s="12" t="str">
        <f ca="1"/>
        <v>XS1572349865</v>
      </c>
      <c r="G128" s="12" t="str">
        <f ca="1"/>
        <v>SSELN 3 5/8 09/16/77</v>
      </c>
      <c r="H128" s="12" t="str">
        <f ca="1"/>
        <v>SSELN</v>
      </c>
      <c r="I128" s="12">
        <f ca="1"/>
        <v>3.625</v>
      </c>
      <c r="J128" s="31" t="str">
        <f ca="1"/>
        <v>16 Jun 22</v>
      </c>
      <c r="K128" s="31" t="str">
        <f ca="1"/>
        <v>CALLABLE</v>
      </c>
      <c r="L128" s="12" t="str">
        <f ca="1"/>
        <v>SSELN 3 5/8 09/16/77 nc-22</v>
      </c>
      <c r="M128" s="12" t="str">
        <f ca="1"/>
        <v>Utilities</v>
      </c>
    </row>
    <row r="129" spans="5:14" x14ac:dyDescent="0.25">
      <c r="E129" s="12" t="s">
        <v>1021</v>
      </c>
      <c r="F129" s="12" t="str">
        <f ca="1"/>
        <v>XS1572343744</v>
      </c>
      <c r="G129" s="12" t="str">
        <f ca="1"/>
        <v>SSELN 4 3/4 09/16/77</v>
      </c>
      <c r="H129" s="12" t="str">
        <f ca="1"/>
        <v>SSELN</v>
      </c>
      <c r="I129" s="12">
        <f ca="1"/>
        <v>4.75</v>
      </c>
      <c r="J129" s="31" t="str">
        <f ca="1"/>
        <v>16 Jun 22</v>
      </c>
      <c r="K129" s="31" t="str">
        <f ca="1"/>
        <v>CALLABLE</v>
      </c>
      <c r="L129" s="12" t="str">
        <f ca="1"/>
        <v>SSELN 4 3/4 09/16/77 nc-22</v>
      </c>
      <c r="M129" s="12" t="str">
        <f ca="1"/>
        <v>Utilities</v>
      </c>
    </row>
    <row r="130" spans="5:14" x14ac:dyDescent="0.25">
      <c r="E130" s="12" t="s">
        <v>1022</v>
      </c>
      <c r="F130" s="12" t="str">
        <f ca="1"/>
        <v>XS1757377400</v>
      </c>
      <c r="G130" s="12" t="str">
        <f ca="1"/>
        <v>ALLRNV 1 5/8 PERP</v>
      </c>
      <c r="H130" s="12" t="str">
        <f ca="1"/>
        <v>ALLRNV</v>
      </c>
      <c r="I130" s="12">
        <f ca="1"/>
        <v>1.625</v>
      </c>
      <c r="J130" s="31" t="str">
        <f ca="1"/>
        <v>30 Mar 25</v>
      </c>
      <c r="K130" s="31" t="str">
        <f ca="1"/>
        <v>PERP/CALL</v>
      </c>
      <c r="L130" s="12" t="str">
        <f ca="1"/>
        <v>ALLRNV 1 5/8 PERP nc-25</v>
      </c>
      <c r="M130" s="12" t="str">
        <f ca="1"/>
        <v>Utilities</v>
      </c>
    </row>
    <row r="131" spans="5:14" x14ac:dyDescent="0.25">
      <c r="E131" s="12" t="s">
        <v>1023</v>
      </c>
      <c r="F131" s="12" t="str">
        <f ca="1"/>
        <v>XS0943370543</v>
      </c>
      <c r="G131" s="12" t="str">
        <f ca="1"/>
        <v>ORSTED 6 1/4 06/26/13</v>
      </c>
      <c r="H131" s="12" t="str">
        <f ca="1"/>
        <v>ORSTED</v>
      </c>
      <c r="I131" s="12">
        <f ca="1"/>
        <v>6.25</v>
      </c>
      <c r="J131" s="31" t="str">
        <f ca="1"/>
        <v>26 Jun 23</v>
      </c>
      <c r="K131" s="31" t="str">
        <f ca="1"/>
        <v>CALLABLE</v>
      </c>
      <c r="L131" s="12" t="str">
        <f ca="1"/>
        <v>ORSTED 6 1/4 06/26/13 nc-23</v>
      </c>
      <c r="M131" s="12" t="str">
        <f ca="1"/>
        <v>Utilities</v>
      </c>
    </row>
    <row r="132" spans="5:14" x14ac:dyDescent="0.25">
      <c r="E132" s="12" t="s">
        <v>1024</v>
      </c>
      <c r="F132" s="12" t="str">
        <f ca="1"/>
        <v>XS1720192696</v>
      </c>
      <c r="G132" s="12" t="str">
        <f ca="1"/>
        <v>ORSTED 2 1/4 11/24/17</v>
      </c>
      <c r="H132" s="12" t="str">
        <f ca="1"/>
        <v>ORSTED</v>
      </c>
      <c r="I132" s="12">
        <f ca="1"/>
        <v>2.25</v>
      </c>
      <c r="J132" s="31" t="str">
        <f ca="1"/>
        <v>24 Aug 24</v>
      </c>
      <c r="K132" s="31" t="str">
        <f ca="1"/>
        <v>CALLABLE</v>
      </c>
      <c r="L132" s="12" t="str">
        <f ca="1"/>
        <v>ORSTED 2 1/4 11/24/17 nc-24</v>
      </c>
      <c r="M132" s="12" t="str">
        <f ca="1"/>
        <v>Utilities</v>
      </c>
    </row>
    <row r="133" spans="5:14" x14ac:dyDescent="0.25">
      <c r="E133" s="12" t="s">
        <v>1025</v>
      </c>
      <c r="F133" s="12" t="str">
        <f ca="1"/>
        <v>XS2010036874</v>
      </c>
      <c r="G133" s="12" t="str">
        <f ca="1"/>
        <v>ORSTED 1 3/4 12/09/19</v>
      </c>
      <c r="H133" s="12" t="str">
        <f ca="1"/>
        <v>ORSTED</v>
      </c>
      <c r="I133" s="12">
        <f ca="1"/>
        <v>1.75</v>
      </c>
      <c r="J133" s="31" t="str">
        <f ca="1"/>
        <v>09 Sep 27</v>
      </c>
      <c r="K133" s="31" t="str">
        <f ca="1"/>
        <v>CALLABLE</v>
      </c>
      <c r="L133" s="12" t="str">
        <f ca="1"/>
        <v>ORSTED 1 3/4 12/09/19 nc-27</v>
      </c>
      <c r="M133" s="12" t="str">
        <f ca="1"/>
        <v>Utilities</v>
      </c>
    </row>
    <row r="134" spans="5:14" x14ac:dyDescent="0.25">
      <c r="E134" s="12" t="s">
        <v>1026</v>
      </c>
      <c r="F134" s="12" t="str">
        <f ca="1"/>
        <v>XS1141810991</v>
      </c>
      <c r="G134" s="12" t="str">
        <f ca="1"/>
        <v>STEDIN 3 1/4 PERP</v>
      </c>
      <c r="H134" s="12" t="str">
        <f ca="1"/>
        <v>STEDIN</v>
      </c>
      <c r="I134" s="12">
        <f ca="1"/>
        <v>3.25</v>
      </c>
      <c r="J134" s="31" t="str">
        <f ca="1"/>
        <v>01 Dec 21</v>
      </c>
      <c r="K134" s="31" t="str">
        <f ca="1"/>
        <v>PERP/CALL</v>
      </c>
      <c r="L134" s="12" t="str">
        <f ca="1"/>
        <v>STEDIN 3 1/4 PERP nc-21</v>
      </c>
      <c r="M134" s="12" t="str">
        <f ca="1"/>
        <v>Utilities</v>
      </c>
    </row>
    <row r="135" spans="5:14" x14ac:dyDescent="0.25">
      <c r="E135" s="12" t="s">
        <v>1027</v>
      </c>
      <c r="F135" s="12" t="str">
        <f ca="1"/>
        <v>PTEDPKOM0034</v>
      </c>
      <c r="G135" s="12" t="str">
        <f ca="1"/>
        <v>EDPPL 4.496 04/30/79</v>
      </c>
      <c r="H135" s="12" t="str">
        <f ca="1"/>
        <v>EDPPL</v>
      </c>
      <c r="I135" s="12">
        <f ca="1"/>
        <v>4.4960000000000004</v>
      </c>
      <c r="J135" s="31" t="str">
        <f ca="1"/>
        <v>30 Jan 24</v>
      </c>
      <c r="K135" s="31" t="str">
        <f ca="1"/>
        <v>CALLABLE</v>
      </c>
      <c r="L135" s="12" t="str">
        <f ca="1"/>
        <v>EDPPL 4.496 04/30/79 nc-24</v>
      </c>
      <c r="M135" s="12" t="str">
        <f ca="1"/>
        <v>Utilities</v>
      </c>
    </row>
    <row r="136" spans="5:14" x14ac:dyDescent="0.25">
      <c r="E136" s="12" t="s">
        <v>1028</v>
      </c>
      <c r="F136" s="12" t="str">
        <f ca="1"/>
        <v>PTEDPLOM0017</v>
      </c>
      <c r="G136" s="12" t="str">
        <f ca="1"/>
        <v>EDPPL 1.7 07/20/80</v>
      </c>
      <c r="H136" s="12" t="str">
        <f ca="1"/>
        <v>EDPPL</v>
      </c>
      <c r="I136" s="12">
        <f ca="1"/>
        <v>1.7</v>
      </c>
      <c r="J136" s="31" t="str">
        <f ca="1"/>
        <v>20 Apr 25</v>
      </c>
      <c r="K136" s="31" t="str">
        <f ca="1"/>
        <v>CALLABLE</v>
      </c>
      <c r="L136" s="12" t="str">
        <f ca="1"/>
        <v>EDPPL 1.7 07/20/80 nc-25</v>
      </c>
      <c r="M136" s="12" t="str">
        <f ca="1"/>
        <v>Utilities</v>
      </c>
    </row>
    <row r="137" spans="5:14" x14ac:dyDescent="0.25">
      <c r="E137" s="12" t="s">
        <v>1029</v>
      </c>
      <c r="F137" s="12" t="str">
        <f ca="1"/>
        <v>BE0002597756</v>
      </c>
      <c r="G137" s="12" t="str">
        <f ca="1"/>
        <v>ELIASO 2 3/4 PERP</v>
      </c>
      <c r="H137" s="12" t="str">
        <f ca="1"/>
        <v>ELIASO</v>
      </c>
      <c r="I137" s="12">
        <f ca="1"/>
        <v>2.75</v>
      </c>
      <c r="J137" s="31" t="str">
        <f ca="1"/>
        <v>05 Sep 23</v>
      </c>
      <c r="K137" s="31" t="str">
        <f ca="1"/>
        <v>PERP/CALL</v>
      </c>
      <c r="L137" s="12" t="str">
        <f ca="1"/>
        <v>ELIASO 2 3/4 PERP nc-23</v>
      </c>
      <c r="M137" s="12" t="str">
        <f ca="1"/>
        <v>Utilities</v>
      </c>
    </row>
    <row r="138" spans="5:14" x14ac:dyDescent="0.25">
      <c r="E138" s="12" t="s">
        <v>1292</v>
      </c>
      <c r="F138" s="12" t="str">
        <f ca="1"/>
        <v>XS1150673892</v>
      </c>
      <c r="G138" s="12" t="str">
        <f ca="1"/>
        <v>VLVY 4.2 06/10/75</v>
      </c>
      <c r="H138" s="12" t="str">
        <f ca="1"/>
        <v>VLVY</v>
      </c>
      <c r="I138" s="12">
        <f ca="1"/>
        <v>4.2</v>
      </c>
      <c r="J138" s="31" t="str">
        <f ca="1"/>
        <v>#N/A Field Not Applicable</v>
      </c>
      <c r="K138" s="31" t="str">
        <f ca="1"/>
        <v>CALLABLE</v>
      </c>
      <c r="L138" s="12" t="str">
        <f ca="1"/>
        <v>VLVY 4.2 06/10/75 nc-le</v>
      </c>
      <c r="M138" s="12" t="str">
        <f ca="1"/>
        <v>Consumer, Cyclical</v>
      </c>
    </row>
    <row r="139" spans="5:14" x14ac:dyDescent="0.25">
      <c r="E139" s="12" t="s">
        <v>1030</v>
      </c>
      <c r="F139" s="12" t="str">
        <f ca="1"/>
        <v>XS1150695192</v>
      </c>
      <c r="G139" s="12" t="str">
        <f ca="1"/>
        <v>VLVY 4.85 03/10/78</v>
      </c>
      <c r="H139" s="12" t="str">
        <f ca="1"/>
        <v>VLVY</v>
      </c>
      <c r="I139" s="12">
        <f ca="1"/>
        <v>4.8499999999999996</v>
      </c>
      <c r="J139" s="31" t="str">
        <f ca="1"/>
        <v>10 Mar 23</v>
      </c>
      <c r="K139" s="31" t="str">
        <f ca="1"/>
        <v>CALLABLE</v>
      </c>
      <c r="L139" s="12" t="str">
        <f ca="1"/>
        <v>VLVY 4.85 03/10/78 nc-23</v>
      </c>
      <c r="M139" s="12" t="str">
        <f ca="1"/>
        <v>Consumer, Cyclical</v>
      </c>
    </row>
    <row r="140" spans="5:14" x14ac:dyDescent="0.25">
      <c r="E140" s="12" t="s">
        <v>1031</v>
      </c>
      <c r="F140" s="12" t="str">
        <f ca="1"/>
        <v>XS1048428012</v>
      </c>
      <c r="G140" s="12" t="str">
        <f ca="1"/>
        <v>VW 3 3/4 PERP</v>
      </c>
      <c r="H140" s="12" t="str">
        <f ca="1"/>
        <v>VW</v>
      </c>
      <c r="I140" s="12">
        <f ca="1"/>
        <v>3.75</v>
      </c>
      <c r="J140" s="31" t="str">
        <f ca="1"/>
        <v>24 Mar 21</v>
      </c>
      <c r="K140" s="31" t="str">
        <f ca="1"/>
        <v>PERP/CALL</v>
      </c>
      <c r="L140" s="12" t="str">
        <f ca="1"/>
        <v>VW 3 3/4 PERP nc-21</v>
      </c>
      <c r="M140" s="12" t="str">
        <f ca="1"/>
        <v>Consumer, Cyclical</v>
      </c>
    </row>
    <row r="141" spans="5:14" x14ac:dyDescent="0.25">
      <c r="E141" s="12" t="s">
        <v>1032</v>
      </c>
      <c r="F141" s="12" t="str">
        <f ca="1"/>
        <v>XS1206540806</v>
      </c>
      <c r="G141" s="12" t="str">
        <f ca="1"/>
        <v>VW 2 1/2 PERP</v>
      </c>
      <c r="H141" s="12" t="str">
        <f ca="1"/>
        <v>VW</v>
      </c>
      <c r="I141" s="12">
        <f ca="1"/>
        <v>2.5</v>
      </c>
      <c r="J141" s="31" t="str">
        <f ca="1"/>
        <v>20 Mar 22</v>
      </c>
      <c r="K141" s="31" t="str">
        <f ca="1"/>
        <v>PERP/CALL</v>
      </c>
      <c r="L141" s="12" t="str">
        <f ca="1"/>
        <v>VW 2 1/2 PERP nc-22</v>
      </c>
      <c r="M141" s="12" t="str">
        <f ca="1"/>
        <v>Consumer, Cyclical</v>
      </c>
    </row>
    <row r="142" spans="5:14" x14ac:dyDescent="0.25">
      <c r="E142" s="12" t="s">
        <v>1033</v>
      </c>
      <c r="F142" s="12" t="str">
        <f ca="1"/>
        <v>XS1629658755</v>
      </c>
      <c r="G142" s="12" t="str">
        <f ca="1"/>
        <v>VW 2.7 PERP</v>
      </c>
      <c r="H142" s="12" t="str">
        <f ca="1"/>
        <v>VW</v>
      </c>
      <c r="I142" s="12">
        <f ca="1"/>
        <v>2.7</v>
      </c>
      <c r="J142" s="31" t="str">
        <f ca="1"/>
        <v>14 Dec 22</v>
      </c>
      <c r="K142" s="31" t="str">
        <f ca="1"/>
        <v>PERP/CALL</v>
      </c>
      <c r="L142" s="12" t="str">
        <f ca="1"/>
        <v>VW 2.7 PERP nc-22</v>
      </c>
      <c r="M142" s="12" t="str">
        <f ca="1"/>
        <v>Consumer, Cyclical</v>
      </c>
      <c r="N142" s="33"/>
    </row>
    <row r="143" spans="5:14" x14ac:dyDescent="0.25">
      <c r="E143" s="12" t="s">
        <v>1034</v>
      </c>
      <c r="F143" s="12" t="str">
        <f ca="1"/>
        <v>XS0968913342</v>
      </c>
      <c r="G143" s="12" t="str">
        <f ca="1"/>
        <v>VW 5 1/8 PERP</v>
      </c>
      <c r="H143" s="12" t="str">
        <f ca="1"/>
        <v>VW</v>
      </c>
      <c r="I143" s="12">
        <f ca="1"/>
        <v>5.125</v>
      </c>
      <c r="J143" s="31" t="str">
        <f ca="1"/>
        <v>04 Sep 23</v>
      </c>
      <c r="K143" s="31" t="str">
        <f ca="1"/>
        <v>PERP/CALL</v>
      </c>
      <c r="L143" s="12" t="str">
        <f ca="1"/>
        <v>VW 5 1/8 PERP nc-23</v>
      </c>
      <c r="M143" s="12" t="str">
        <f ca="1"/>
        <v>Consumer, Cyclical</v>
      </c>
      <c r="N143" s="33"/>
    </row>
    <row r="144" spans="5:14" x14ac:dyDescent="0.25">
      <c r="E144" s="12" t="s">
        <v>1035</v>
      </c>
      <c r="F144" s="12" t="str">
        <f ca="1"/>
        <v>XS1799938995</v>
      </c>
      <c r="G144" s="12" t="str">
        <f ca="1"/>
        <v>VW 3 3/8 PERP</v>
      </c>
      <c r="H144" s="12" t="str">
        <f ca="1"/>
        <v>VW</v>
      </c>
      <c r="I144" s="12">
        <f ca="1"/>
        <v>3.375</v>
      </c>
      <c r="J144" s="31" t="str">
        <f ca="1"/>
        <v>27 Jun 24</v>
      </c>
      <c r="K144" s="31" t="str">
        <f ca="1"/>
        <v>PERP/CALL</v>
      </c>
      <c r="L144" s="12" t="str">
        <f ca="1"/>
        <v>VW 3 3/8 PERP nc-24</v>
      </c>
      <c r="M144" s="12" t="str">
        <f ca="1"/>
        <v>Consumer, Cyclical</v>
      </c>
      <c r="N144" s="33"/>
    </row>
    <row r="145" spans="5:13" x14ac:dyDescent="0.25">
      <c r="E145" s="12" t="s">
        <v>1036</v>
      </c>
      <c r="F145" s="12" t="str">
        <f ca="1"/>
        <v>XS1048428442</v>
      </c>
      <c r="G145" s="12" t="str">
        <f ca="1"/>
        <v>VW 4 5/8 PERP</v>
      </c>
      <c r="H145" s="12" t="str">
        <f ca="1"/>
        <v>VW</v>
      </c>
      <c r="I145" s="12">
        <f ca="1"/>
        <v>4.625</v>
      </c>
      <c r="J145" s="31" t="str">
        <f ca="1"/>
        <v>24 Mar 26</v>
      </c>
      <c r="K145" s="31" t="str">
        <f ca="1"/>
        <v>PERP/CALL</v>
      </c>
      <c r="L145" s="12" t="str">
        <f ca="1"/>
        <v>VW 4 5/8 PERP nc-26</v>
      </c>
      <c r="M145" s="12" t="str">
        <f ca="1"/>
        <v>Consumer, Cyclical</v>
      </c>
    </row>
    <row r="146" spans="5:13" x14ac:dyDescent="0.25">
      <c r="E146" s="12" t="s">
        <v>1037</v>
      </c>
      <c r="F146" s="12" t="str">
        <f ca="1"/>
        <v>XS1629774230</v>
      </c>
      <c r="G146" s="12" t="str">
        <f ca="1"/>
        <v>VW 3 7/8 PERP</v>
      </c>
      <c r="H146" s="12" t="str">
        <f ca="1"/>
        <v>VW</v>
      </c>
      <c r="I146" s="12">
        <f ca="1"/>
        <v>3.875</v>
      </c>
      <c r="J146" s="31" t="str">
        <f ca="1"/>
        <v>14 Jun 27</v>
      </c>
      <c r="K146" s="31" t="str">
        <f ca="1"/>
        <v>PERP/CALL</v>
      </c>
      <c r="L146" s="12" t="str">
        <f ca="1"/>
        <v>VW 3 7/8 PERP nc-27</v>
      </c>
      <c r="M146" s="12" t="str">
        <f ca="1"/>
        <v>Consumer, Cyclical</v>
      </c>
    </row>
    <row r="147" spans="5:13" x14ac:dyDescent="0.25">
      <c r="E147" s="12" t="s">
        <v>1038</v>
      </c>
      <c r="F147" s="12" t="str">
        <f ca="1"/>
        <v>XS1799939027</v>
      </c>
      <c r="G147" s="12" t="str">
        <f ca="1"/>
        <v>VW 4 5/8 PERP</v>
      </c>
      <c r="H147" s="12" t="str">
        <f ca="1"/>
        <v>VW</v>
      </c>
      <c r="I147" s="12">
        <f ca="1"/>
        <v>4.625</v>
      </c>
      <c r="J147" s="31" t="str">
        <f ca="1"/>
        <v>27 Jun 28</v>
      </c>
      <c r="K147" s="31" t="str">
        <f ca="1"/>
        <v>PERP/CALL</v>
      </c>
      <c r="L147" s="12" t="str">
        <f ca="1"/>
        <v>VW 4 5/8 PERP nc-28</v>
      </c>
      <c r="M147" s="12" t="str">
        <f ca="1"/>
        <v>Consumer, Cyclical</v>
      </c>
    </row>
    <row r="148" spans="5:13" x14ac:dyDescent="0.25">
      <c r="E148" s="12" t="s">
        <v>1039</v>
      </c>
      <c r="F148" s="12" t="str">
        <f ca="1"/>
        <v>XS1206541366</v>
      </c>
      <c r="G148" s="12" t="str">
        <f ca="1"/>
        <v>VW 3 1/2 PERP</v>
      </c>
      <c r="H148" s="12" t="str">
        <f ca="1"/>
        <v>VW</v>
      </c>
      <c r="I148" s="12">
        <f ca="1"/>
        <v>3.5</v>
      </c>
      <c r="J148" s="31" t="str">
        <f ca="1"/>
        <v>20 Mar 30</v>
      </c>
      <c r="K148" s="31" t="str">
        <f ca="1"/>
        <v>PERP/CALL</v>
      </c>
      <c r="L148" s="12" t="str">
        <f ca="1"/>
        <v>VW 3 1/2 PERP nc-30</v>
      </c>
      <c r="M148" s="12" t="str">
        <f ca="1"/>
        <v>Consumer, Cyclical</v>
      </c>
    </row>
    <row r="149" spans="5:13" x14ac:dyDescent="0.25">
      <c r="E149" s="12" t="s">
        <v>1040</v>
      </c>
      <c r="F149" s="12" t="str">
        <f ca="1"/>
        <v>FR0012005924</v>
      </c>
      <c r="G149" s="12" t="str">
        <f ca="1"/>
        <v>ACFP 4 1/8 PERP</v>
      </c>
      <c r="H149" s="12" t="str">
        <f ca="1"/>
        <v>ACFP</v>
      </c>
      <c r="I149" s="12">
        <f ca="1"/>
        <v>4.125</v>
      </c>
      <c r="J149" s="31" t="str">
        <f ca="1"/>
        <v>#N/A Field Not Applicable</v>
      </c>
      <c r="K149" s="31" t="str">
        <f ca="1"/>
        <v>PERP/CALL</v>
      </c>
      <c r="L149" s="12" t="str">
        <f ca="1"/>
        <v>ACFP 4 1/8 PERP nc-le</v>
      </c>
      <c r="M149" s="12" t="str">
        <f ca="1"/>
        <v>Consumer, Cyclical</v>
      </c>
    </row>
    <row r="150" spans="5:13" x14ac:dyDescent="0.25">
      <c r="E150" s="12" t="s">
        <v>1041</v>
      </c>
      <c r="F150" s="12" t="str">
        <f ca="1"/>
        <v>FR0013399177</v>
      </c>
      <c r="G150" s="12" t="str">
        <f ca="1"/>
        <v>ACFP 4 3/8 PERP</v>
      </c>
      <c r="H150" s="12" t="str">
        <f ca="1"/>
        <v>ACFP</v>
      </c>
      <c r="I150" s="12">
        <f ca="1"/>
        <v>4.375</v>
      </c>
      <c r="J150" s="31" t="str">
        <f ca="1"/>
        <v>30 Jan 24</v>
      </c>
      <c r="K150" s="31" t="str">
        <f ca="1"/>
        <v>PERP/CALL</v>
      </c>
      <c r="L150" s="12" t="str">
        <f ca="1"/>
        <v>ACFP 4 3/8 PERP nc-24</v>
      </c>
      <c r="M150" s="12" t="str">
        <f ca="1"/>
        <v>Consumer, Cyclical</v>
      </c>
    </row>
    <row r="151" spans="5:13" x14ac:dyDescent="0.25">
      <c r="E151" s="12" t="s">
        <v>1293</v>
      </c>
      <c r="F151" s="12" t="str">
        <f ca="1"/>
        <v>IE00B3F81R35</v>
      </c>
      <c r="G151" s="12" t="str">
        <f ca="1"/>
        <v>#N/A Invalid Security</v>
      </c>
      <c r="H151" s="12" t="str">
        <f ca="1"/>
        <v>#N/A Invalid Security</v>
      </c>
      <c r="I151" s="12" t="str">
        <f ca="1"/>
        <v>#N/A Invalid Security</v>
      </c>
      <c r="J151" s="31" t="str">
        <f ca="1"/>
        <v>#N/A Invalid Security</v>
      </c>
      <c r="K151" s="31" t="str">
        <f ca="1"/>
        <v>#N/A Invalid Security</v>
      </c>
      <c r="L151" s="12" t="str">
        <f ca="1"/>
        <v>#N/A Invalid Security nc-ty</v>
      </c>
      <c r="M151" s="12" t="str">
        <f ca="1"/>
        <v>#N/A Invalid Security</v>
      </c>
    </row>
    <row r="152" spans="5:13" x14ac:dyDescent="0.25">
      <c r="E152" s="12" t="s">
        <v>1042</v>
      </c>
      <c r="F152" s="12" t="str">
        <f ca="1"/>
        <v>FR0013457157</v>
      </c>
      <c r="G152" s="12" t="str">
        <f ca="1"/>
        <v>ACFP 2 5/8 PERP</v>
      </c>
      <c r="H152" s="12" t="str">
        <f ca="1"/>
        <v>ACFP</v>
      </c>
      <c r="I152" s="12">
        <f ca="1"/>
        <v>2.625</v>
      </c>
      <c r="J152" s="31" t="str">
        <f ca="1"/>
        <v>30 Jan 25</v>
      </c>
      <c r="K152" s="31" t="str">
        <f ca="1"/>
        <v>PERP/CALL</v>
      </c>
      <c r="L152" s="12" t="str">
        <f ca="1"/>
        <v>ACFP 2 5/8 PERP nc-25</v>
      </c>
      <c r="M152" s="12" t="str">
        <f ca="1"/>
        <v>Consumer, Cyclical</v>
      </c>
    </row>
    <row r="153" spans="5:13" x14ac:dyDescent="0.25">
      <c r="E153" s="12" t="s">
        <v>1043</v>
      </c>
      <c r="F153" s="12" t="str">
        <f ca="1"/>
        <v>FR0012650281</v>
      </c>
      <c r="G153" s="12" t="str">
        <f ca="1"/>
        <v>AFFP 6 1/4 PERP</v>
      </c>
      <c r="H153" s="12" t="str">
        <f ca="1"/>
        <v>AFFP</v>
      </c>
      <c r="I153" s="12">
        <f ca="1"/>
        <v>6.25</v>
      </c>
      <c r="J153" s="31" t="str">
        <f ca="1"/>
        <v>01 Oct 20</v>
      </c>
      <c r="K153" s="31" t="str">
        <f ca="1"/>
        <v>PERP/CALL</v>
      </c>
      <c r="L153" s="12" t="str">
        <f ca="1"/>
        <v>AFFP 6 1/4 PERP nc-20</v>
      </c>
      <c r="M153" s="12" t="str">
        <f ca="1"/>
        <v>Consumer, Cyclical</v>
      </c>
    </row>
    <row r="154" spans="5:13" x14ac:dyDescent="0.25">
      <c r="E154" s="12" t="s">
        <v>1044</v>
      </c>
      <c r="F154" s="12" t="str">
        <f ca="1"/>
        <v>XS1271836600</v>
      </c>
      <c r="G154" s="12" t="str">
        <f ca="1"/>
        <v>LHAGR 5 1/8 08/12/75</v>
      </c>
      <c r="H154" s="12" t="str">
        <f ca="1"/>
        <v>LHAGR</v>
      </c>
      <c r="I154" s="12">
        <f ca="1"/>
        <v>5.125</v>
      </c>
      <c r="J154" s="31" t="str">
        <f ca="1"/>
        <v>12 Feb 21</v>
      </c>
      <c r="K154" s="31" t="str">
        <f ca="1"/>
        <v>CALLABLE</v>
      </c>
      <c r="L154" s="12" t="str">
        <f ca="1"/>
        <v>LHAGR 5 1/8 08/12/75 nc-21</v>
      </c>
      <c r="M154" s="12" t="str">
        <f ca="1"/>
        <v>Consumer, Cyclical</v>
      </c>
    </row>
    <row r="155" spans="5:13" x14ac:dyDescent="0.25">
      <c r="E155" s="12" t="s">
        <v>1045</v>
      </c>
      <c r="F155" s="12" t="str">
        <f ca="1"/>
        <v>DE000A1ZN206</v>
      </c>
      <c r="G155" s="12" t="str">
        <f ca="1"/>
        <v>WIEAV 5 PERP</v>
      </c>
      <c r="H155" s="12" t="str">
        <f ca="1"/>
        <v>WIEAV</v>
      </c>
      <c r="I155" s="12">
        <f ca="1"/>
        <v>5</v>
      </c>
      <c r="J155" s="31" t="str">
        <f ca="1"/>
        <v>09 Feb 21</v>
      </c>
      <c r="K155" s="31" t="str">
        <f ca="1"/>
        <v>PERP/CALL</v>
      </c>
      <c r="L155" s="12" t="str">
        <f ca="1"/>
        <v>WIEAV 5 PERP nc-21</v>
      </c>
      <c r="M155" s="12" t="str">
        <f ca="1"/>
        <v>Industrial</v>
      </c>
    </row>
    <row r="156" spans="5:13" x14ac:dyDescent="0.25">
      <c r="E156" s="12" t="s">
        <v>1046</v>
      </c>
      <c r="F156" s="12" t="str">
        <f ca="1"/>
        <v>XS1716927766</v>
      </c>
      <c r="G156" s="12" t="str">
        <f ca="1"/>
        <v>FERSM 2.124 PERP</v>
      </c>
      <c r="H156" s="12" t="str">
        <f ca="1"/>
        <v>FERSM</v>
      </c>
      <c r="I156" s="12">
        <f ca="1"/>
        <v>2.1240000000000001</v>
      </c>
      <c r="J156" s="31" t="str">
        <f ca="1"/>
        <v>14 Feb 23</v>
      </c>
      <c r="K156" s="31" t="str">
        <f ca="1"/>
        <v>PERP/CALL</v>
      </c>
      <c r="L156" s="12" t="str">
        <f ca="1"/>
        <v>FERSM 2.124 PERP nc-23</v>
      </c>
      <c r="M156" s="12" t="str">
        <f ca="1"/>
        <v>Industrial</v>
      </c>
    </row>
    <row r="157" spans="5:13" x14ac:dyDescent="0.25">
      <c r="E157" s="12" t="s">
        <v>906</v>
      </c>
      <c r="F157" s="12" t="str">
        <f ca="1"/>
        <v>FR0013292828</v>
      </c>
      <c r="G157" s="12" t="str">
        <f ca="1"/>
        <v>BNFP 1 3/4 PERP</v>
      </c>
      <c r="H157" s="12" t="str">
        <f ca="1"/>
        <v>BNFP</v>
      </c>
      <c r="I157" s="12">
        <f ca="1"/>
        <v>1.75</v>
      </c>
      <c r="J157" s="31" t="str">
        <f ca="1"/>
        <v>27 Mar 23</v>
      </c>
      <c r="K157" s="31" t="str">
        <f ca="1"/>
        <v>PERP/CALL</v>
      </c>
      <c r="L157" s="12" t="str">
        <f ca="1"/>
        <v>BNFP 1 3/4 PERP nc-23</v>
      </c>
      <c r="M157" s="12" t="str">
        <f ca="1"/>
        <v>Consumer, Non-cyclical</v>
      </c>
    </row>
    <row r="158" spans="5:13" x14ac:dyDescent="0.25">
      <c r="E158" s="12" t="s">
        <v>1047</v>
      </c>
      <c r="F158" s="12" t="str">
        <f ca="1"/>
        <v>XS1268050397</v>
      </c>
      <c r="G158" s="12" t="str">
        <f ca="1"/>
        <v>SBRYLN 6 1/2 PERP</v>
      </c>
      <c r="H158" s="12" t="str">
        <f ca="1"/>
        <v>SBRYLN</v>
      </c>
      <c r="I158" s="12">
        <f ca="1"/>
        <v>6.5</v>
      </c>
      <c r="J158" s="31" t="str">
        <f ca="1"/>
        <v>30 Jul 20</v>
      </c>
      <c r="K158" s="31" t="str">
        <f ca="1"/>
        <v>PERP/CALL</v>
      </c>
      <c r="L158" s="12" t="str">
        <f ca="1"/>
        <v>SBRYLN 6 1/2 PERP nc-20</v>
      </c>
      <c r="M158" s="12" t="str">
        <f ca="1"/>
        <v>Consumer, Non-cyclical</v>
      </c>
    </row>
    <row r="159" spans="5:13" x14ac:dyDescent="0.25">
      <c r="E159" s="12" t="s">
        <v>1048</v>
      </c>
      <c r="F159" s="12" t="str">
        <f ca="1"/>
        <v>DE000A161W62</v>
      </c>
      <c r="G159" s="12" t="str">
        <f ca="1"/>
        <v>DBOERS 2 3/4 02/05/41</v>
      </c>
      <c r="H159" s="12" t="str">
        <f ca="1"/>
        <v>DBOERS</v>
      </c>
      <c r="I159" s="12">
        <f ca="1"/>
        <v>2.75</v>
      </c>
      <c r="J159" s="31" t="str">
        <f ca="1"/>
        <v>05 Nov 20</v>
      </c>
      <c r="K159" s="31" t="str">
        <f ca="1"/>
        <v>CALLABLE</v>
      </c>
      <c r="L159" s="12" t="str">
        <f ca="1"/>
        <v>DBOERS 2 3/4 02/05/41 nc-20</v>
      </c>
      <c r="M159" s="12" t="str">
        <f ca="1"/>
        <v>Financial</v>
      </c>
    </row>
    <row r="160" spans="5:13" x14ac:dyDescent="0.25">
      <c r="E160" s="12" t="s">
        <v>1049</v>
      </c>
      <c r="F160" s="12" t="str">
        <f ca="1"/>
        <v>XS1117300837</v>
      </c>
      <c r="G160" s="12" t="str">
        <f ca="1"/>
        <v>ANNGR 4 PERP</v>
      </c>
      <c r="H160" s="12" t="str">
        <f ca="1"/>
        <v>ANNGR</v>
      </c>
      <c r="I160" s="12">
        <f ca="1"/>
        <v>4</v>
      </c>
      <c r="J160" s="31" t="str">
        <f ca="1"/>
        <v>17 Dec 21</v>
      </c>
      <c r="K160" s="31" t="str">
        <f ca="1"/>
        <v>PERP/CALL</v>
      </c>
      <c r="L160" s="12" t="str">
        <f ca="1"/>
        <v>ANNGR 4 PERP nc-21</v>
      </c>
      <c r="M160" s="12" t="str">
        <f ca="1"/>
        <v>Financial</v>
      </c>
    </row>
    <row r="161" spans="5:13" x14ac:dyDescent="0.25">
      <c r="E161" s="12" t="s">
        <v>1050</v>
      </c>
      <c r="F161" s="12" t="str">
        <f ca="1"/>
        <v>FR0013330529</v>
      </c>
      <c r="G161" s="12" t="str">
        <f ca="1"/>
        <v>ULFP 2 1/8 PERP</v>
      </c>
      <c r="H161" s="12" t="str">
        <f ca="1"/>
        <v>ULFP</v>
      </c>
      <c r="I161" s="12">
        <f ca="1"/>
        <v>2.125</v>
      </c>
      <c r="J161" s="31" t="str">
        <f ca="1"/>
        <v>25 Jul 23</v>
      </c>
      <c r="K161" s="31" t="str">
        <f ca="1"/>
        <v>PERP/CALL</v>
      </c>
      <c r="L161" s="12" t="str">
        <f ca="1"/>
        <v>ULFP 2 1/8 PERP nc-23</v>
      </c>
      <c r="M161" s="12" t="str">
        <f ca="1"/>
        <v>Financial</v>
      </c>
    </row>
    <row r="162" spans="5:13" x14ac:dyDescent="0.25">
      <c r="E162" s="12" t="s">
        <v>1051</v>
      </c>
      <c r="F162" s="12" t="str">
        <f ca="1"/>
        <v>FR0013330537</v>
      </c>
      <c r="G162" s="12" t="str">
        <f ca="1"/>
        <v>ULFP 2 7/8 PERP</v>
      </c>
      <c r="H162" s="12" t="str">
        <f ca="1"/>
        <v>ULFP</v>
      </c>
      <c r="I162" s="12">
        <f ca="1"/>
        <v>2.875</v>
      </c>
      <c r="J162" s="31" t="str">
        <f ca="1"/>
        <v>25 Jan 26</v>
      </c>
      <c r="K162" s="31" t="str">
        <f ca="1"/>
        <v>PERP/CALL</v>
      </c>
      <c r="L162" s="12" t="str">
        <f ca="1"/>
        <v>ULFP 2 7/8 PERP nc-26</v>
      </c>
      <c r="M162" s="12" t="str">
        <f ca="1"/>
        <v>Financial</v>
      </c>
    </row>
    <row r="163" spans="5:13" x14ac:dyDescent="0.25">
      <c r="E163" s="12" t="s">
        <v>1052</v>
      </c>
      <c r="F163" s="12" t="str">
        <f ca="1"/>
        <v>XS1788973573</v>
      </c>
      <c r="G163" s="12" t="str">
        <f ca="1"/>
        <v>AKFAST 3 7/8 10/05/78</v>
      </c>
      <c r="H163" s="12" t="str">
        <f ca="1"/>
        <v>AKFAST</v>
      </c>
      <c r="I163" s="12">
        <f ca="1"/>
        <v>3.875</v>
      </c>
      <c r="J163" s="31" t="str">
        <f ca="1"/>
        <v>08 Jul 23</v>
      </c>
      <c r="K163" s="31" t="str">
        <f ca="1"/>
        <v>CALLABLE</v>
      </c>
      <c r="L163" s="12" t="str">
        <f ca="1"/>
        <v>AKFAST 3 7/8 10/05/78 nc-23</v>
      </c>
      <c r="M163" s="12" t="str">
        <f ca="1"/>
        <v>Financial</v>
      </c>
    </row>
    <row r="164" spans="5:13" x14ac:dyDescent="0.25">
      <c r="E164" s="12" t="s">
        <v>1053</v>
      </c>
      <c r="F164" s="12" t="str">
        <f ca="1"/>
        <v>XS2110077299</v>
      </c>
      <c r="G164" s="12" t="str">
        <f ca="1"/>
        <v>AKFAST 2.249 05/17/81</v>
      </c>
      <c r="H164" s="12" t="str">
        <f ca="1"/>
        <v>AKFAST</v>
      </c>
      <c r="I164" s="12">
        <f ca="1"/>
        <v>2.2490000000000001</v>
      </c>
      <c r="J164" s="31" t="str">
        <f ca="1"/>
        <v>17 Feb 26</v>
      </c>
      <c r="K164" s="31" t="str">
        <f ca="1"/>
        <v>CALLABLE</v>
      </c>
      <c r="L164" s="12" t="str">
        <f ca="1"/>
        <v>AKFAST 2.249 05/17/81 nc-26</v>
      </c>
      <c r="M164" s="12" t="str">
        <f ca="1"/>
        <v>Financial</v>
      </c>
    </row>
    <row r="165" spans="5:13" x14ac:dyDescent="0.25">
      <c r="E165" s="12" t="s">
        <v>1054</v>
      </c>
      <c r="F165" s="12" t="str">
        <f ca="1"/>
        <v>XS1677911825</v>
      </c>
      <c r="G165" s="12" t="str">
        <f ca="1"/>
        <v>BALDER 3 03/07/78</v>
      </c>
      <c r="H165" s="12" t="str">
        <f ca="1"/>
        <v>BALDER</v>
      </c>
      <c r="I165" s="12">
        <f ca="1"/>
        <v>3</v>
      </c>
      <c r="J165" s="31" t="str">
        <f ca="1"/>
        <v>07 Mar 23</v>
      </c>
      <c r="K165" s="31" t="str">
        <f ca="1"/>
        <v>CALLABLE</v>
      </c>
      <c r="L165" s="12" t="str">
        <f ca="1"/>
        <v>BALDER 3 03/07/78 nc-23</v>
      </c>
      <c r="M165" s="12" t="str">
        <f ca="1"/>
        <v>Financial</v>
      </c>
    </row>
    <row r="166" spans="5:13" x14ac:dyDescent="0.25">
      <c r="E166" s="12" t="s">
        <v>1055</v>
      </c>
      <c r="F166" s="12" t="str">
        <f ca="1"/>
        <v>XS2055106210</v>
      </c>
      <c r="G166" s="12" t="str">
        <f ca="1"/>
        <v>TLGGR 3 3/8 PERP</v>
      </c>
      <c r="H166" s="12" t="str">
        <f ca="1"/>
        <v>TLGGR</v>
      </c>
      <c r="I166" s="12">
        <f ca="1"/>
        <v>3.375</v>
      </c>
      <c r="J166" s="31" t="str">
        <f ca="1"/>
        <v>23 Sep 24</v>
      </c>
      <c r="K166" s="31" t="str">
        <f ca="1"/>
        <v>PERP/CALL</v>
      </c>
      <c r="L166" s="12" t="str">
        <f ca="1"/>
        <v>TLGGR 3 3/8 PERP nc-24</v>
      </c>
      <c r="M166" s="12" t="str">
        <f ca="1"/>
        <v>Financial</v>
      </c>
    </row>
    <row r="167" spans="5:13" x14ac:dyDescent="0.25">
      <c r="E167" s="12" t="s">
        <v>1056</v>
      </c>
      <c r="F167" s="12" t="str">
        <f ca="1"/>
        <v>XS2010037765</v>
      </c>
      <c r="G167" s="12" t="str">
        <f ca="1"/>
        <v>HEIBOS 3.248 PERP</v>
      </c>
      <c r="H167" s="12" t="str">
        <f ca="1"/>
        <v>HEIBOS</v>
      </c>
      <c r="I167" s="12">
        <f ca="1"/>
        <v>3.2480000000000002</v>
      </c>
      <c r="J167" s="31" t="str">
        <f ca="1"/>
        <v>19 Nov 24</v>
      </c>
      <c r="K167" s="31" t="str">
        <f ca="1"/>
        <v>PERP/CALL</v>
      </c>
      <c r="L167" s="12" t="str">
        <f ca="1"/>
        <v>HEIBOS 3.248 PERP nc-24</v>
      </c>
      <c r="M167" s="12" t="str">
        <f ca="1"/>
        <v>Financial</v>
      </c>
    </row>
    <row r="168" spans="5:13" x14ac:dyDescent="0.25">
      <c r="E168" s="12" t="s">
        <v>1057</v>
      </c>
      <c r="F168" s="12" t="str">
        <f ca="1"/>
        <v>XS1974894138</v>
      </c>
      <c r="G168" s="12" t="str">
        <f ca="1"/>
        <v>SBBBSS 4 5/8 PERP</v>
      </c>
      <c r="H168" s="12" t="str">
        <f ca="1"/>
        <v>SBBBSS</v>
      </c>
      <c r="I168" s="12">
        <f ca="1"/>
        <v>4.625</v>
      </c>
      <c r="J168" s="31" t="str">
        <f ca="1"/>
        <v>27 Apr 24</v>
      </c>
      <c r="K168" s="31" t="str">
        <f ca="1"/>
        <v>PERP/CALL</v>
      </c>
      <c r="L168" s="12" t="str">
        <f ca="1"/>
        <v>SBBBSS 4 5/8 PERP nc-24</v>
      </c>
      <c r="M168" s="12" t="str">
        <f ca="1"/>
        <v>Financial</v>
      </c>
    </row>
    <row r="169" spans="5:13" x14ac:dyDescent="0.25">
      <c r="E169" s="12" t="s">
        <v>1058</v>
      </c>
      <c r="F169" s="12" t="str">
        <f ca="1"/>
        <v>XS2010032618</v>
      </c>
      <c r="G169" s="12" t="str">
        <f ca="1"/>
        <v>SBBBSS 2.624 PERP</v>
      </c>
      <c r="H169" s="12" t="str">
        <f ca="1"/>
        <v>SBBBSS</v>
      </c>
      <c r="I169" s="12">
        <f ca="1"/>
        <v>2.6240000000000001</v>
      </c>
      <c r="J169" s="31" t="str">
        <f ca="1"/>
        <v>30 Jan 25</v>
      </c>
      <c r="K169" s="31" t="str">
        <f ca="1"/>
        <v>PERP/CALL</v>
      </c>
      <c r="L169" s="12" t="str">
        <f ca="1"/>
        <v>SBBBSS 2.624 PERP nc-25</v>
      </c>
      <c r="M169" s="12" t="str">
        <f ca="1"/>
        <v>Financial</v>
      </c>
    </row>
    <row r="170" spans="5:13" x14ac:dyDescent="0.25">
      <c r="E170" s="12" t="s">
        <v>1059</v>
      </c>
      <c r="F170" s="12" t="str">
        <f ca="1"/>
        <v>XS1508392625</v>
      </c>
      <c r="G170" s="12" t="str">
        <f ca="1"/>
        <v>ARNDTN 3 3/4 PERP</v>
      </c>
      <c r="H170" s="12" t="str">
        <f ca="1"/>
        <v>ARNDTN</v>
      </c>
      <c r="I170" s="12">
        <f ca="1"/>
        <v>3.75</v>
      </c>
      <c r="J170" s="31" t="str">
        <f ca="1"/>
        <v>20 Jan 23</v>
      </c>
      <c r="K170" s="31" t="str">
        <f ca="1"/>
        <v>PERP/CALL</v>
      </c>
      <c r="L170" s="12" t="str">
        <f ca="1"/>
        <v>ARNDTN 3 3/4 PERP nc-23</v>
      </c>
      <c r="M170" s="12" t="str">
        <f ca="1"/>
        <v>Financial</v>
      </c>
    </row>
    <row r="171" spans="5:13" x14ac:dyDescent="0.25">
      <c r="E171" s="12" t="s">
        <v>1060</v>
      </c>
      <c r="F171" s="12" t="str">
        <f ca="1"/>
        <v>XS1752984440</v>
      </c>
      <c r="G171" s="12" t="str">
        <f ca="1"/>
        <v>ARNDTN 2 1/8 PERP</v>
      </c>
      <c r="H171" s="12" t="str">
        <f ca="1"/>
        <v>ARNDTN</v>
      </c>
      <c r="I171" s="12">
        <f ca="1"/>
        <v>2.125</v>
      </c>
      <c r="J171" s="31" t="str">
        <f ca="1"/>
        <v>17 Jan 24</v>
      </c>
      <c r="K171" s="31" t="str">
        <f ca="1"/>
        <v>PERP/CALL</v>
      </c>
      <c r="L171" s="12" t="str">
        <f ca="1"/>
        <v>ARNDTN 2 1/8 PERP nc-24</v>
      </c>
      <c r="M171" s="12" t="str">
        <f ca="1"/>
        <v>Financial</v>
      </c>
    </row>
    <row r="172" spans="5:13" x14ac:dyDescent="0.25">
      <c r="E172" s="12" t="s">
        <v>1061</v>
      </c>
      <c r="F172" s="12" t="str">
        <f ca="1"/>
        <v>XS2027946610</v>
      </c>
      <c r="G172" s="12" t="str">
        <f ca="1"/>
        <v>ARNDTN 2 7/8 PERP</v>
      </c>
      <c r="H172" s="12" t="str">
        <f ca="1"/>
        <v>ARNDTN</v>
      </c>
      <c r="I172" s="12">
        <f ca="1"/>
        <v>2.875</v>
      </c>
      <c r="J172" s="31" t="str">
        <f ca="1"/>
        <v>12 Jan 25</v>
      </c>
      <c r="K172" s="31" t="str">
        <f ca="1"/>
        <v>PERP/CALL</v>
      </c>
      <c r="L172" s="12" t="str">
        <f ca="1"/>
        <v>ARNDTN 2 7/8 PERP nc-25</v>
      </c>
      <c r="M172" s="12" t="str">
        <f ca="1"/>
        <v>Financial</v>
      </c>
    </row>
    <row r="173" spans="5:13" x14ac:dyDescent="0.25">
      <c r="E173" s="12" t="s">
        <v>1062</v>
      </c>
      <c r="F173" s="12" t="str">
        <f ca="1"/>
        <v>XS1634523754</v>
      </c>
      <c r="G173" s="12" t="str">
        <f ca="1"/>
        <v>ARNDTN 5 1/4 PERP</v>
      </c>
      <c r="H173" s="12" t="str">
        <f ca="1"/>
        <v>ARNDTN</v>
      </c>
      <c r="I173" s="12">
        <f ca="1"/>
        <v>5.25</v>
      </c>
      <c r="J173" s="31" t="str">
        <f ca="1"/>
        <v>21 Jul 23</v>
      </c>
      <c r="K173" s="31" t="str">
        <f ca="1"/>
        <v>PERP/CALL</v>
      </c>
      <c r="L173" s="12" t="str">
        <f ca="1"/>
        <v>ARNDTN 5 1/4 PERP nc-23</v>
      </c>
      <c r="M173" s="12" t="str">
        <f ca="1"/>
        <v>Financial</v>
      </c>
    </row>
    <row r="174" spans="5:13" x14ac:dyDescent="0.25">
      <c r="E174" s="12" t="s">
        <v>1063</v>
      </c>
      <c r="F174" s="12" t="str">
        <f ca="1"/>
        <v>XS2017788592</v>
      </c>
      <c r="G174" s="12" t="str">
        <f ca="1"/>
        <v>ARNDTN 4 3/4 PERP</v>
      </c>
      <c r="H174" s="12" t="str">
        <f ca="1"/>
        <v>ARNDTN</v>
      </c>
      <c r="I174" s="12">
        <f ca="1"/>
        <v>4.75</v>
      </c>
      <c r="J174" s="31" t="str">
        <f ca="1"/>
        <v>25 Jun 24</v>
      </c>
      <c r="K174" s="31" t="str">
        <f ca="1"/>
        <v>PERP/CALL</v>
      </c>
      <c r="L174" s="12" t="str">
        <f ca="1"/>
        <v>ARNDTN 4 3/4 PERP nc-24</v>
      </c>
      <c r="M174" s="12" t="str">
        <f ca="1"/>
        <v>Financial</v>
      </c>
    </row>
    <row r="175" spans="5:13" x14ac:dyDescent="0.25">
      <c r="E175" s="12" t="s">
        <v>1064</v>
      </c>
      <c r="F175" s="12" t="str">
        <f ca="1"/>
        <v>XS1191320297</v>
      </c>
      <c r="G175" s="12" t="str">
        <f ca="1"/>
        <v>GYCGR 3 3/4 PERP</v>
      </c>
      <c r="H175" s="12" t="str">
        <f ca="1"/>
        <v>GYCGR</v>
      </c>
      <c r="I175" s="12">
        <f ca="1"/>
        <v>3.75</v>
      </c>
      <c r="J175" s="31" t="str">
        <f ca="1"/>
        <v>18 Feb 22</v>
      </c>
      <c r="K175" s="31" t="str">
        <f ca="1"/>
        <v>PERP/CALL</v>
      </c>
      <c r="L175" s="12" t="str">
        <f ca="1"/>
        <v>GYCGR 3 3/4 PERP nc-22</v>
      </c>
      <c r="M175" s="12" t="str">
        <f ca="1"/>
        <v>Financial</v>
      </c>
    </row>
    <row r="176" spans="5:13" x14ac:dyDescent="0.25">
      <c r="E176" s="12" t="s">
        <v>1065</v>
      </c>
      <c r="F176" s="12" t="str">
        <f ca="1"/>
        <v>XS1491364953</v>
      </c>
      <c r="G176" s="12" t="str">
        <f ca="1"/>
        <v>GYCGR 2 3/4 PERP</v>
      </c>
      <c r="H176" s="12" t="str">
        <f ca="1"/>
        <v>GYCGR</v>
      </c>
      <c r="I176" s="12">
        <f ca="1"/>
        <v>2.75</v>
      </c>
      <c r="J176" s="31" t="str">
        <f ca="1"/>
        <v>22 Jan 23</v>
      </c>
      <c r="K176" s="31" t="str">
        <f ca="1"/>
        <v>PERP/CALL</v>
      </c>
      <c r="L176" s="12" t="str">
        <f ca="1"/>
        <v>GYCGR 2 3/4 PERP nc-23</v>
      </c>
      <c r="M176" s="12" t="str">
        <f ca="1"/>
        <v>Financial</v>
      </c>
    </row>
    <row r="177" spans="5:13" x14ac:dyDescent="0.25">
      <c r="E177" s="12" t="s">
        <v>1066</v>
      </c>
      <c r="F177" s="12" t="str">
        <f ca="1"/>
        <v>XS1811181566</v>
      </c>
      <c r="G177" s="12" t="str">
        <f ca="1"/>
        <v>GYCGR 2 1/2 PERP</v>
      </c>
      <c r="H177" s="12" t="str">
        <f ca="1"/>
        <v>GYCGR</v>
      </c>
      <c r="I177" s="12">
        <f ca="1"/>
        <v>2.5</v>
      </c>
      <c r="J177" s="31" t="str">
        <f ca="1"/>
        <v>24 Jul 23</v>
      </c>
      <c r="K177" s="31" t="str">
        <f ca="1"/>
        <v>PERP/CALL</v>
      </c>
      <c r="L177" s="12" t="str">
        <f ca="1"/>
        <v>GYCGR 2 1/2 PERP nc-23</v>
      </c>
      <c r="M177" s="12" t="str">
        <f ca="1"/>
        <v>Financial</v>
      </c>
    </row>
    <row r="178" spans="5:13" x14ac:dyDescent="0.25">
      <c r="E178" s="12" t="s">
        <v>1067</v>
      </c>
      <c r="F178" s="12" t="str">
        <f ca="1"/>
        <v>XS1819537132</v>
      </c>
      <c r="G178" s="12" t="str">
        <f ca="1"/>
        <v>CPIPGR 4 3/8 PERP</v>
      </c>
      <c r="H178" s="12" t="str">
        <f ca="1"/>
        <v>CPIPGR</v>
      </c>
      <c r="I178" s="12">
        <f ca="1"/>
        <v>4.375</v>
      </c>
      <c r="J178" s="31" t="str">
        <f ca="1"/>
        <v>09 Aug 23</v>
      </c>
      <c r="K178" s="31" t="str">
        <f ca="1"/>
        <v>PERP/CALL</v>
      </c>
      <c r="L178" s="12" t="str">
        <f ca="1"/>
        <v>CPIPGR 4 3/8 PERP nc-23</v>
      </c>
      <c r="M178" s="12" t="str">
        <f ca="1"/>
        <v>Financial</v>
      </c>
    </row>
    <row r="179" spans="5:13" x14ac:dyDescent="0.25">
      <c r="E179" s="12" t="s">
        <v>1068</v>
      </c>
      <c r="F179" s="12" t="str">
        <f ca="1"/>
        <v>XS1982704824</v>
      </c>
      <c r="G179" s="12" t="str">
        <f ca="1"/>
        <v>CPIPGR 4 7/8 PERP</v>
      </c>
      <c r="H179" s="12" t="str">
        <f ca="1"/>
        <v>CPIPGR</v>
      </c>
      <c r="I179" s="12">
        <f ca="1"/>
        <v>4.875</v>
      </c>
      <c r="J179" s="31" t="str">
        <f ca="1"/>
        <v>16 Jul 25</v>
      </c>
      <c r="K179" s="31" t="str">
        <f ca="1"/>
        <v>PERP/CALL</v>
      </c>
      <c r="L179" s="12" t="str">
        <f ca="1"/>
        <v>CPIPGR 4 7/8 PERP nc-25</v>
      </c>
      <c r="M179" s="12" t="str">
        <f ca="1"/>
        <v>Financial</v>
      </c>
    </row>
    <row r="180" spans="5:13" x14ac:dyDescent="0.25">
      <c r="E180" s="12" t="s">
        <v>1069</v>
      </c>
      <c r="F180" s="12" t="str">
        <f ca="1"/>
        <v>XS1934875219</v>
      </c>
      <c r="G180" s="12" t="str">
        <f ca="1"/>
        <v>JUSTLN 9 3/8 PERP</v>
      </c>
      <c r="H180" s="12" t="str">
        <f ca="1"/>
        <v>JUSTLN</v>
      </c>
      <c r="I180" s="12">
        <f ca="1"/>
        <v>9.375</v>
      </c>
      <c r="J180" s="31" t="str">
        <f ca="1"/>
        <v>26 Apr 24</v>
      </c>
      <c r="K180" s="31" t="str">
        <f ca="1"/>
        <v>PERP/CALL</v>
      </c>
      <c r="L180" s="12" t="str">
        <f ca="1"/>
        <v>JUSTLN 9 3/8 PERP nc-24</v>
      </c>
      <c r="M180" s="12" t="str">
        <f ca="1"/>
        <v>Financial</v>
      </c>
    </row>
    <row r="181" spans="5:13" x14ac:dyDescent="0.25">
      <c r="E181" s="12" t="s">
        <v>1070</v>
      </c>
      <c r="F181" s="12" t="str">
        <f ca="1"/>
        <v>XS0222524372</v>
      </c>
      <c r="G181" s="12" t="str">
        <f ca="1"/>
        <v>SZUGR Float PERP</v>
      </c>
      <c r="H181" s="12" t="str">
        <f ca="1"/>
        <v>SZUGR</v>
      </c>
      <c r="I181" s="12">
        <f ca="1"/>
        <v>2.6970000000000001</v>
      </c>
      <c r="J181" s="31" t="str">
        <f ca="1"/>
        <v>30 Sep 20</v>
      </c>
      <c r="K181" s="31" t="str">
        <f ca="1"/>
        <v>PERP/CALL</v>
      </c>
      <c r="L181" s="12" t="str">
        <f ca="1"/>
        <v>SZUGR Float PERP nc-20</v>
      </c>
      <c r="M181" s="12" t="str">
        <f ca="1"/>
        <v>Consumer, Non-cyclical</v>
      </c>
    </row>
    <row r="182" spans="5:13" x14ac:dyDescent="0.25">
      <c r="E182" s="12" t="s">
        <v>1071</v>
      </c>
      <c r="F182" s="12" t="str">
        <f ca="1"/>
        <v>FR0011606169</v>
      </c>
      <c r="G182" s="12" t="str">
        <f ca="1"/>
        <v>COFP 3.992 PERP</v>
      </c>
      <c r="H182" s="12" t="str">
        <f ca="1"/>
        <v>COFP</v>
      </c>
      <c r="I182" s="12">
        <f ca="1"/>
        <v>3.992</v>
      </c>
      <c r="J182" s="31" t="str">
        <f ca="1"/>
        <v>31 Jan 24</v>
      </c>
      <c r="K182" s="31" t="str">
        <f ca="1"/>
        <v>PERP/CALL</v>
      </c>
      <c r="L182" s="12" t="str">
        <f ca="1"/>
        <v>COFP 3.992 PERP nc-24</v>
      </c>
      <c r="M182" s="12" t="str">
        <f ca="1"/>
        <v>Consumer, Non-cyclical</v>
      </c>
    </row>
    <row r="183" spans="5:13" x14ac:dyDescent="0.25">
      <c r="E183" s="12" t="s">
        <v>1072</v>
      </c>
      <c r="F183" s="12" t="str">
        <f ca="1"/>
        <v>XS1582433428</v>
      </c>
      <c r="G183" s="12" t="str">
        <f ca="1"/>
        <v>TRAFIG 6 7/8 PERP</v>
      </c>
      <c r="H183" s="12" t="str">
        <f ca="1"/>
        <v>TRAFIG</v>
      </c>
      <c r="I183" s="12">
        <f ca="1"/>
        <v>6.875</v>
      </c>
      <c r="J183" s="31" t="str">
        <f ca="1"/>
        <v>22 Dec 21</v>
      </c>
      <c r="K183" s="31" t="str">
        <f ca="1"/>
        <v>PERP/CALL</v>
      </c>
      <c r="L183" s="12" t="str">
        <f ca="1"/>
        <v>TRAFIG 6 7/8 PERP nc-21</v>
      </c>
      <c r="M183" s="12" t="str">
        <f ca="1"/>
        <v>Energy</v>
      </c>
    </row>
    <row r="184" spans="5:13" x14ac:dyDescent="0.25">
      <c r="E184" s="12" t="s">
        <v>1073</v>
      </c>
      <c r="F184" s="12" t="str">
        <f ca="1"/>
        <v>XS2033327854</v>
      </c>
      <c r="G184" s="12" t="str">
        <f ca="1"/>
        <v>TRAFIG 7 1/2 PERP</v>
      </c>
      <c r="H184" s="12" t="str">
        <f ca="1"/>
        <v>TRAFIG</v>
      </c>
      <c r="I184" s="12">
        <f ca="1"/>
        <v>7.5</v>
      </c>
      <c r="J184" s="31" t="str">
        <f ca="1"/>
        <v>31 Jul 24</v>
      </c>
      <c r="K184" s="31" t="str">
        <f ca="1"/>
        <v>PERP/CALL</v>
      </c>
      <c r="L184" s="12" t="str">
        <f ca="1"/>
        <v>TRAFIG 7 1/2 PERP nc-24</v>
      </c>
      <c r="M184" s="12" t="str">
        <f ca="1"/>
        <v>Energy</v>
      </c>
    </row>
    <row r="185" spans="5:13" x14ac:dyDescent="0.25">
      <c r="E185" s="12" t="s">
        <v>1074</v>
      </c>
      <c r="F185" s="12" t="str">
        <f ca="1"/>
        <v>XS1797663967</v>
      </c>
      <c r="G185" s="12" t="str">
        <f ca="1"/>
        <v>ECLEAR 2 5/8 04/11/48</v>
      </c>
      <c r="H185" s="12" t="str">
        <f ca="1"/>
        <v>ECLEAR</v>
      </c>
      <c r="I185" s="12">
        <f ca="1"/>
        <v>2.625</v>
      </c>
      <c r="J185" s="31" t="str">
        <f ca="1"/>
        <v>11 Apr 28</v>
      </c>
      <c r="K185" s="31" t="str">
        <f ca="1"/>
        <v>CALLABLE</v>
      </c>
      <c r="L185" s="12" t="str">
        <f ca="1"/>
        <v>ECLEAR 2 5/8 04/11/48 nc-28</v>
      </c>
      <c r="M185" s="12" t="str">
        <f ca="1"/>
        <v>Financial</v>
      </c>
    </row>
    <row r="186" spans="5:13" x14ac:dyDescent="0.25">
      <c r="E186" s="12" t="s">
        <v>1075</v>
      </c>
      <c r="F186" s="12" t="str">
        <f ca="1"/>
        <v>XS1642682410</v>
      </c>
      <c r="G186" s="12" t="str">
        <f ca="1"/>
        <v>SOFTBK 6 PERP</v>
      </c>
      <c r="H186" s="12" t="str">
        <f ca="1"/>
        <v>SOFTBK</v>
      </c>
      <c r="I186" s="12">
        <f ca="1"/>
        <v>6</v>
      </c>
      <c r="J186" s="31" t="str">
        <f ca="1"/>
        <v>19 Jul 23</v>
      </c>
      <c r="K186" s="31" t="str">
        <f ca="1"/>
        <v>PERP/CALL</v>
      </c>
      <c r="L186" s="12" t="str">
        <f ca="1"/>
        <v>SOFTBK 6 PERP nc-23</v>
      </c>
      <c r="M186" s="12" t="str">
        <f ca="1"/>
        <v>Communications</v>
      </c>
    </row>
    <row r="187" spans="5:13" x14ac:dyDescent="0.25">
      <c r="E187" s="12" t="s">
        <v>1076</v>
      </c>
      <c r="F187" s="12" t="str">
        <f ca="1"/>
        <v>XS1642686676</v>
      </c>
      <c r="G187" s="12" t="str">
        <f ca="1"/>
        <v>SOFTBK 6 7/8 PERP</v>
      </c>
      <c r="H187" s="12" t="str">
        <f ca="1"/>
        <v>SOFTBK</v>
      </c>
      <c r="I187" s="12">
        <f ca="1"/>
        <v>6.875</v>
      </c>
      <c r="J187" s="31" t="str">
        <f ca="1"/>
        <v>19 Jul 27</v>
      </c>
      <c r="K187" s="31" t="str">
        <f ca="1"/>
        <v>PERP/CALL</v>
      </c>
      <c r="L187" s="12" t="str">
        <f ca="1"/>
        <v>SOFTBK 6 7/8 PERP nc-27</v>
      </c>
      <c r="M187" s="12" t="str">
        <f ca="1"/>
        <v>Communications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90DC7-70E3-477C-8962-E963942D8D97}">
  <dimension ref="A1"/>
  <sheetViews>
    <sheetView workbookViewId="0">
      <selection activeCell="D3" sqref="D3"/>
    </sheetView>
  </sheetViews>
  <sheetFormatPr defaultRowHeight="14.5" x14ac:dyDescent="0.35"/>
  <cols>
    <col min="4" max="4" width="14.36328125" bestFit="1" customWidth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C6CC3-5E7D-493D-8E95-3AAF7A02D4A1}">
  <dimension ref="C3:T110"/>
  <sheetViews>
    <sheetView workbookViewId="0">
      <selection activeCell="E42" sqref="E42"/>
    </sheetView>
  </sheetViews>
  <sheetFormatPr defaultRowHeight="10.5" x14ac:dyDescent="0.25"/>
  <cols>
    <col min="1" max="3" width="8.7265625" style="12"/>
    <col min="4" max="4" width="12.81640625" style="12" customWidth="1"/>
    <col min="5" max="5" width="11.7265625" style="12" bestFit="1" customWidth="1"/>
    <col min="6" max="6" width="16.36328125" style="12" bestFit="1" customWidth="1"/>
    <col min="7" max="7" width="8.7265625" style="12"/>
    <col min="8" max="8" width="11" style="12" customWidth="1"/>
    <col min="9" max="9" width="24.7265625" style="12" bestFit="1" customWidth="1"/>
    <col min="10" max="17" width="8.7265625" style="12"/>
    <col min="18" max="18" width="10.26953125" style="12" customWidth="1"/>
    <col min="19" max="16384" width="8.7265625" style="12"/>
  </cols>
  <sheetData>
    <row r="3" spans="3:12" x14ac:dyDescent="0.25">
      <c r="C3" s="21" t="s">
        <v>1116</v>
      </c>
      <c r="D3" s="30" t="s">
        <v>1112</v>
      </c>
    </row>
    <row r="5" spans="3:12" ht="11" x14ac:dyDescent="0.3">
      <c r="D5" s="14" t="s">
        <v>1118</v>
      </c>
      <c r="E5" s="14" t="s">
        <v>0</v>
      </c>
      <c r="F5" s="14" t="s">
        <v>1077</v>
      </c>
      <c r="G5" s="14" t="s">
        <v>1111</v>
      </c>
      <c r="H5" s="14" t="s">
        <v>1119</v>
      </c>
      <c r="I5" s="14" t="s">
        <v>1090</v>
      </c>
    </row>
    <row r="6" spans="3:12" x14ac:dyDescent="0.25">
      <c r="D6" s="12" t="str" cm="1">
        <f t="array" aca="1" ref="D6:L9" ca="1">_xlfn._xlws.FILTER(tkrBbg!E:M,tkrBbg!H:H=D3,"nothing is here")</f>
        <v>QJ937853 Corp</v>
      </c>
      <c r="E6" s="12" t="str">
        <f ca="1"/>
        <v>XS1323897485</v>
      </c>
      <c r="F6" s="12" t="str">
        <f ca="1"/>
        <v>SOLBBB 5.118 PERP</v>
      </c>
      <c r="G6" s="12" t="str">
        <f ca="1"/>
        <v>SOLBBB</v>
      </c>
      <c r="H6" s="31">
        <f ca="1"/>
        <v>5.1180000000000003</v>
      </c>
      <c r="I6" s="12" t="str">
        <f ca="1"/>
        <v>02 Jun 21</v>
      </c>
      <c r="J6" s="12" t="str">
        <f ca="1"/>
        <v>PERP/CALL</v>
      </c>
      <c r="K6" s="12" t="str">
        <f ca="1"/>
        <v>SOLBBB 5.118 PERP nc-21</v>
      </c>
      <c r="L6" s="12" t="str">
        <f ca="1"/>
        <v>Basic Materials</v>
      </c>
    </row>
    <row r="7" spans="3:12" x14ac:dyDescent="0.25">
      <c r="D7" s="12" t="str">
        <f ca="1"/>
        <v>EJ917655 Corp</v>
      </c>
      <c r="E7" s="12" t="str">
        <f ca="1"/>
        <v>XS0992293901</v>
      </c>
      <c r="F7" s="12" t="str">
        <f ca="1"/>
        <v>SOLBBB 5.425 PERP</v>
      </c>
      <c r="G7" s="12" t="str">
        <f ca="1"/>
        <v>SOLBBB</v>
      </c>
      <c r="H7" s="31">
        <f ca="1"/>
        <v>5.4249999999999998</v>
      </c>
      <c r="I7" s="12" t="str">
        <f ca="1"/>
        <v>12 Nov 23</v>
      </c>
      <c r="J7" s="12" t="str">
        <f ca="1"/>
        <v>PERP/CALL</v>
      </c>
      <c r="K7" s="12" t="str">
        <f ca="1"/>
        <v>SOLBBB 5.425 PERP nc-23</v>
      </c>
      <c r="L7" s="12" t="str">
        <f ca="1"/>
        <v>Basic Materials</v>
      </c>
    </row>
    <row r="8" spans="3:12" x14ac:dyDescent="0.25">
      <c r="D8" s="12" t="str">
        <f ca="1"/>
        <v>AV915324 Corp</v>
      </c>
      <c r="E8" s="12" t="str">
        <f ca="1"/>
        <v>BE6309987400</v>
      </c>
      <c r="F8" s="12" t="str">
        <f ca="1"/>
        <v>SOLBBB 4 1/4 PERP</v>
      </c>
      <c r="G8" s="12" t="str">
        <f ca="1"/>
        <v>SOLBBB</v>
      </c>
      <c r="H8" s="31">
        <f ca="1"/>
        <v>4.25</v>
      </c>
      <c r="I8" s="12" t="str">
        <f ca="1"/>
        <v>04 Dec 23</v>
      </c>
      <c r="J8" s="12" t="str">
        <f ca="1"/>
        <v>PERP/CALL</v>
      </c>
      <c r="K8" s="12" t="str">
        <f ca="1"/>
        <v>SOLBBB 4 1/4 PERP nc-23</v>
      </c>
      <c r="L8" s="12" t="str">
        <f ca="1"/>
        <v>Basic Materials</v>
      </c>
    </row>
    <row r="9" spans="3:12" x14ac:dyDescent="0.25">
      <c r="D9" s="12" t="str">
        <f ca="1"/>
        <v>QJ937566 Corp</v>
      </c>
      <c r="E9" s="12" t="str">
        <f ca="1"/>
        <v>XS1323897725</v>
      </c>
      <c r="F9" s="12" t="str">
        <f ca="1"/>
        <v>SOLBBB 5.869 PERP</v>
      </c>
      <c r="G9" s="12" t="str">
        <f ca="1"/>
        <v>SOLBBB</v>
      </c>
      <c r="H9" s="31">
        <f ca="1"/>
        <v>5.8689999999999998</v>
      </c>
      <c r="I9" s="12" t="str">
        <f ca="1"/>
        <v>03 Jun 24</v>
      </c>
      <c r="J9" s="12" t="str">
        <f ca="1"/>
        <v>PERP/CALL</v>
      </c>
      <c r="K9" s="12" t="str">
        <f ca="1"/>
        <v>SOLBBB 5.869 PERP nc-24</v>
      </c>
      <c r="L9" s="12" t="str">
        <f ca="1"/>
        <v>Basic Materials</v>
      </c>
    </row>
    <row r="13" spans="3:12" x14ac:dyDescent="0.25">
      <c r="C13" s="21" t="s">
        <v>1117</v>
      </c>
      <c r="D13" s="30" t="s">
        <v>1120</v>
      </c>
    </row>
    <row r="15" spans="3:12" ht="11" x14ac:dyDescent="0.3">
      <c r="D15" s="14" t="s">
        <v>1118</v>
      </c>
      <c r="E15" s="14" t="s">
        <v>0</v>
      </c>
      <c r="F15" s="14" t="s">
        <v>1077</v>
      </c>
      <c r="G15" s="14" t="s">
        <v>1111</v>
      </c>
      <c r="H15" s="14" t="s">
        <v>1119</v>
      </c>
      <c r="I15" s="14" t="s">
        <v>1090</v>
      </c>
      <c r="J15" s="14" t="s">
        <v>1122</v>
      </c>
    </row>
    <row r="16" spans="3:12" x14ac:dyDescent="0.25">
      <c r="D16" s="12" t="str" cm="1">
        <f t="array" aca="1" ref="D16:L38" ca="1">_xlfn._xlws.FILTER(tkrBbg!E:M,tkrBbg!M:M=D13,"nothing is here")</f>
        <v>UV391246 Corp</v>
      </c>
      <c r="E16" s="12" t="str">
        <f ca="1"/>
        <v>DE000A161W62</v>
      </c>
      <c r="F16" s="12" t="str">
        <f ca="1"/>
        <v>DBOERS 2 3/4 02/05/41</v>
      </c>
      <c r="G16" s="12" t="str">
        <f ca="1"/>
        <v>DBOERS</v>
      </c>
      <c r="H16" s="31">
        <f ca="1"/>
        <v>2.75</v>
      </c>
      <c r="I16" s="12" t="str">
        <f ca="1"/>
        <v>05 Nov 20</v>
      </c>
      <c r="J16" s="12" t="str">
        <f ca="1"/>
        <v>CALLABLE</v>
      </c>
      <c r="K16" s="12" t="str">
        <f ca="1"/>
        <v>DBOERS 2 3/4 02/05/41 nc-20</v>
      </c>
      <c r="L16" s="12" t="str">
        <f ca="1"/>
        <v>Financial</v>
      </c>
    </row>
    <row r="17" spans="4:12" x14ac:dyDescent="0.25">
      <c r="D17" s="12" t="str">
        <f ca="1"/>
        <v>EK642935 Corp</v>
      </c>
      <c r="E17" s="12" t="str">
        <f ca="1"/>
        <v>XS1117300837</v>
      </c>
      <c r="F17" s="12" t="str">
        <f ca="1"/>
        <v>ANNGR 4 PERP</v>
      </c>
      <c r="G17" s="12" t="str">
        <f ca="1"/>
        <v>ANNGR</v>
      </c>
      <c r="H17" s="31">
        <f ca="1"/>
        <v>4</v>
      </c>
      <c r="I17" s="12" t="str">
        <f ca="1"/>
        <v>17 Dec 21</v>
      </c>
      <c r="J17" s="12" t="str">
        <f ca="1"/>
        <v>PERP/CALL</v>
      </c>
      <c r="K17" s="12" t="str">
        <f ca="1"/>
        <v>ANNGR 4 PERP nc-21</v>
      </c>
      <c r="L17" s="12" t="str">
        <f ca="1"/>
        <v>Financial</v>
      </c>
    </row>
    <row r="18" spans="4:12" x14ac:dyDescent="0.25">
      <c r="D18" s="12" t="str">
        <f ca="1"/>
        <v>AS146424 Corp</v>
      </c>
      <c r="E18" s="12" t="str">
        <f ca="1"/>
        <v>FR0013330529</v>
      </c>
      <c r="F18" s="12" t="str">
        <f ca="1"/>
        <v>ULFP 2 1/8 PERP</v>
      </c>
      <c r="G18" s="12" t="str">
        <f ca="1"/>
        <v>ULFP</v>
      </c>
      <c r="H18" s="31">
        <f ca="1"/>
        <v>2.125</v>
      </c>
      <c r="I18" s="12" t="str">
        <f ca="1"/>
        <v>25 Jul 23</v>
      </c>
      <c r="J18" s="12" t="str">
        <f ca="1"/>
        <v>PERP/CALL</v>
      </c>
      <c r="K18" s="12" t="str">
        <f ca="1"/>
        <v>ULFP 2 1/8 PERP nc-23</v>
      </c>
      <c r="L18" s="12" t="str">
        <f ca="1"/>
        <v>Financial</v>
      </c>
    </row>
    <row r="19" spans="4:12" x14ac:dyDescent="0.25">
      <c r="D19" s="12" t="str">
        <f ca="1"/>
        <v>AS146490 Corp</v>
      </c>
      <c r="E19" s="12" t="str">
        <f ca="1"/>
        <v>FR0013330537</v>
      </c>
      <c r="F19" s="12" t="str">
        <f ca="1"/>
        <v>ULFP 2 7/8 PERP</v>
      </c>
      <c r="G19" s="12" t="str">
        <f ca="1"/>
        <v>ULFP</v>
      </c>
      <c r="H19" s="31">
        <f ca="1"/>
        <v>2.875</v>
      </c>
      <c r="I19" s="12" t="str">
        <f ca="1"/>
        <v>25 Jan 26</v>
      </c>
      <c r="J19" s="12" t="str">
        <f ca="1"/>
        <v>PERP/CALL</v>
      </c>
      <c r="K19" s="12" t="str">
        <f ca="1"/>
        <v>ULFP 2 7/8 PERP nc-26</v>
      </c>
      <c r="L19" s="12" t="str">
        <f ca="1"/>
        <v>Financial</v>
      </c>
    </row>
    <row r="20" spans="4:12" x14ac:dyDescent="0.25">
      <c r="D20" s="12" t="str">
        <f ca="1"/>
        <v>AR936992 Corp</v>
      </c>
      <c r="E20" s="12" t="str">
        <f ca="1"/>
        <v>XS1788973573</v>
      </c>
      <c r="F20" s="12" t="str">
        <f ca="1"/>
        <v>AKFAST 3 7/8 10/05/78</v>
      </c>
      <c r="G20" s="12" t="str">
        <f ca="1"/>
        <v>AKFAST</v>
      </c>
      <c r="H20" s="31">
        <f ca="1"/>
        <v>3.875</v>
      </c>
      <c r="I20" s="12" t="str">
        <f ca="1"/>
        <v>08 Jul 23</v>
      </c>
      <c r="J20" s="12" t="str">
        <f ca="1"/>
        <v>CALLABLE</v>
      </c>
      <c r="K20" s="12" t="str">
        <f ca="1"/>
        <v>AKFAST 3 7/8 10/05/78 nc-23</v>
      </c>
      <c r="L20" s="12" t="str">
        <f ca="1"/>
        <v>Financial</v>
      </c>
    </row>
    <row r="21" spans="4:12" x14ac:dyDescent="0.25">
      <c r="D21" s="12" t="str">
        <f ca="1"/>
        <v>ZP989429 Corp</v>
      </c>
      <c r="E21" s="12" t="str">
        <f ca="1"/>
        <v>XS2110077299</v>
      </c>
      <c r="F21" s="12" t="str">
        <f ca="1"/>
        <v>AKFAST 2.249 05/17/81</v>
      </c>
      <c r="G21" s="12" t="str">
        <f ca="1"/>
        <v>AKFAST</v>
      </c>
      <c r="H21" s="31">
        <f ca="1"/>
        <v>2.2490000000000001</v>
      </c>
      <c r="I21" s="12" t="str">
        <f ca="1"/>
        <v>17 Feb 26</v>
      </c>
      <c r="J21" s="12" t="str">
        <f ca="1"/>
        <v>CALLABLE</v>
      </c>
      <c r="K21" s="12" t="str">
        <f ca="1"/>
        <v>AKFAST 2.249 05/17/81 nc-26</v>
      </c>
      <c r="L21" s="12" t="str">
        <f ca="1"/>
        <v>Financial</v>
      </c>
    </row>
    <row r="22" spans="4:12" x14ac:dyDescent="0.25">
      <c r="D22" s="12" t="str">
        <f ca="1"/>
        <v>AO971106 Corp</v>
      </c>
      <c r="E22" s="12" t="str">
        <f ca="1"/>
        <v>XS1677911825</v>
      </c>
      <c r="F22" s="12" t="str">
        <f ca="1"/>
        <v>BALDER 3 03/07/78</v>
      </c>
      <c r="G22" s="12" t="str">
        <f ca="1"/>
        <v>BALDER</v>
      </c>
      <c r="H22" s="31">
        <f ca="1"/>
        <v>3</v>
      </c>
      <c r="I22" s="12" t="str">
        <f ca="1"/>
        <v>07 Mar 23</v>
      </c>
      <c r="J22" s="12" t="str">
        <f ca="1"/>
        <v>CALLABLE</v>
      </c>
      <c r="K22" s="12" t="str">
        <f ca="1"/>
        <v>BALDER 3 03/07/78 nc-23</v>
      </c>
      <c r="L22" s="12" t="str">
        <f ca="1"/>
        <v>Financial</v>
      </c>
    </row>
    <row r="23" spans="4:12" x14ac:dyDescent="0.25">
      <c r="D23" s="12" t="str">
        <f ca="1"/>
        <v>ZR668027 Corp</v>
      </c>
      <c r="E23" s="12" t="str">
        <f ca="1"/>
        <v>XS2055106210</v>
      </c>
      <c r="F23" s="12" t="str">
        <f ca="1"/>
        <v>TLGGR 3 3/8 PERP</v>
      </c>
      <c r="G23" s="12" t="str">
        <f ca="1"/>
        <v>TLGGR</v>
      </c>
      <c r="H23" s="31">
        <f ca="1"/>
        <v>3.375</v>
      </c>
      <c r="I23" s="12" t="str">
        <f ca="1"/>
        <v>23 Sep 24</v>
      </c>
      <c r="J23" s="12" t="str">
        <f ca="1"/>
        <v>PERP/CALL</v>
      </c>
      <c r="K23" s="12" t="str">
        <f ca="1"/>
        <v>TLGGR 3 3/8 PERP nc-24</v>
      </c>
      <c r="L23" s="12" t="str">
        <f ca="1"/>
        <v>Financial</v>
      </c>
    </row>
    <row r="24" spans="4:12" x14ac:dyDescent="0.25">
      <c r="D24" s="12" t="str">
        <f ca="1"/>
        <v>ZQ578143 Corp</v>
      </c>
      <c r="E24" s="12" t="str">
        <f ca="1"/>
        <v>XS2010037765</v>
      </c>
      <c r="F24" s="12" t="str">
        <f ca="1"/>
        <v>HEIBOS 3.248 PERP</v>
      </c>
      <c r="G24" s="12" t="str">
        <f ca="1"/>
        <v>HEIBOS</v>
      </c>
      <c r="H24" s="31">
        <f ca="1"/>
        <v>3.2480000000000002</v>
      </c>
      <c r="I24" s="12" t="str">
        <f ca="1"/>
        <v>19 Nov 24</v>
      </c>
      <c r="J24" s="12" t="str">
        <f ca="1"/>
        <v>PERP/CALL</v>
      </c>
      <c r="K24" s="12" t="str">
        <f ca="1"/>
        <v>HEIBOS 3.248 PERP nc-24</v>
      </c>
      <c r="L24" s="12" t="str">
        <f ca="1"/>
        <v>Financial</v>
      </c>
    </row>
    <row r="25" spans="4:12" x14ac:dyDescent="0.25">
      <c r="D25" s="12" t="str">
        <f ca="1"/>
        <v>ZS235422 Corp</v>
      </c>
      <c r="E25" s="12" t="str">
        <f ca="1"/>
        <v>XS1974894138</v>
      </c>
      <c r="F25" s="12" t="str">
        <f ca="1"/>
        <v>SBBBSS 4 5/8 PERP</v>
      </c>
      <c r="G25" s="12" t="str">
        <f ca="1"/>
        <v>SBBBSS</v>
      </c>
      <c r="H25" s="31">
        <f ca="1"/>
        <v>4.625</v>
      </c>
      <c r="I25" s="12" t="str">
        <f ca="1"/>
        <v>27 Apr 24</v>
      </c>
      <c r="J25" s="12" t="str">
        <f ca="1"/>
        <v>PERP/CALL</v>
      </c>
      <c r="K25" s="12" t="str">
        <f ca="1"/>
        <v>SBBBSS 4 5/8 PERP nc-24</v>
      </c>
      <c r="L25" s="12" t="str">
        <f ca="1"/>
        <v>Financial</v>
      </c>
    </row>
    <row r="26" spans="4:12" x14ac:dyDescent="0.25">
      <c r="D26" s="12" t="str">
        <f ca="1"/>
        <v>ZP659512 Corp</v>
      </c>
      <c r="E26" s="12" t="str">
        <f ca="1"/>
        <v>XS2010032618</v>
      </c>
      <c r="F26" s="12" t="str">
        <f ca="1"/>
        <v>SBBBSS 2.624 PERP</v>
      </c>
      <c r="G26" s="12" t="str">
        <f ca="1"/>
        <v>SBBBSS</v>
      </c>
      <c r="H26" s="31">
        <f ca="1"/>
        <v>2.6240000000000001</v>
      </c>
      <c r="I26" s="12" t="str">
        <f ca="1"/>
        <v>30 Jan 25</v>
      </c>
      <c r="J26" s="12" t="str">
        <f ca="1"/>
        <v>PERP/CALL</v>
      </c>
      <c r="K26" s="12" t="str">
        <f ca="1"/>
        <v>SBBBSS 2.624 PERP nc-25</v>
      </c>
      <c r="L26" s="12" t="str">
        <f ca="1"/>
        <v>Financial</v>
      </c>
    </row>
    <row r="27" spans="4:12" x14ac:dyDescent="0.25">
      <c r="D27" s="12" t="str">
        <f ca="1"/>
        <v>QZ912649 Corp</v>
      </c>
      <c r="E27" s="12" t="str">
        <f ca="1"/>
        <v>XS1508392625</v>
      </c>
      <c r="F27" s="12" t="str">
        <f ca="1"/>
        <v>ARNDTN 3 3/4 PERP</v>
      </c>
      <c r="G27" s="12" t="str">
        <f ca="1"/>
        <v>ARNDTN</v>
      </c>
      <c r="H27" s="31">
        <f ca="1"/>
        <v>3.75</v>
      </c>
      <c r="I27" s="12" t="str">
        <f ca="1"/>
        <v>20 Jan 23</v>
      </c>
      <c r="J27" s="12" t="str">
        <f ca="1"/>
        <v>PERP/CALL</v>
      </c>
      <c r="K27" s="12" t="str">
        <f ca="1"/>
        <v>ARNDTN 3 3/4 PERP nc-23</v>
      </c>
      <c r="L27" s="12" t="str">
        <f ca="1"/>
        <v>Financial</v>
      </c>
    </row>
    <row r="28" spans="4:12" x14ac:dyDescent="0.25">
      <c r="D28" s="12" t="str">
        <f ca="1"/>
        <v>AQ713600 Corp</v>
      </c>
      <c r="E28" s="12" t="str">
        <f ca="1"/>
        <v>XS1752984440</v>
      </c>
      <c r="F28" s="12" t="str">
        <f ca="1"/>
        <v>ARNDTN 2 1/8 PERP</v>
      </c>
      <c r="G28" s="12" t="str">
        <f ca="1"/>
        <v>ARNDTN</v>
      </c>
      <c r="H28" s="31">
        <f ca="1"/>
        <v>2.125</v>
      </c>
      <c r="I28" s="12" t="str">
        <f ca="1"/>
        <v>17 Jan 24</v>
      </c>
      <c r="J28" s="12" t="str">
        <f ca="1"/>
        <v>PERP/CALL</v>
      </c>
      <c r="K28" s="12" t="str">
        <f ca="1"/>
        <v>ARNDTN 2 1/8 PERP nc-24</v>
      </c>
      <c r="L28" s="12" t="str">
        <f ca="1"/>
        <v>Financial</v>
      </c>
    </row>
    <row r="29" spans="4:12" x14ac:dyDescent="0.25">
      <c r="D29" s="12" t="str">
        <f ca="1"/>
        <v>AZ576858 Corp</v>
      </c>
      <c r="E29" s="12" t="str">
        <f ca="1"/>
        <v>XS2027946610</v>
      </c>
      <c r="F29" s="12" t="str">
        <f ca="1"/>
        <v>ARNDTN 2 7/8 PERP</v>
      </c>
      <c r="G29" s="12" t="str">
        <f ca="1"/>
        <v>ARNDTN</v>
      </c>
      <c r="H29" s="31">
        <f ca="1"/>
        <v>2.875</v>
      </c>
      <c r="I29" s="12" t="str">
        <f ca="1"/>
        <v>12 Jan 25</v>
      </c>
      <c r="J29" s="12" t="str">
        <f ca="1"/>
        <v>PERP/CALL</v>
      </c>
      <c r="K29" s="12" t="str">
        <f ca="1"/>
        <v>ARNDTN 2 7/8 PERP nc-25</v>
      </c>
      <c r="L29" s="12" t="str">
        <f ca="1"/>
        <v>Financial</v>
      </c>
    </row>
    <row r="30" spans="4:12" x14ac:dyDescent="0.25">
      <c r="D30" s="12" t="str">
        <f ca="1"/>
        <v>AN964724 Corp</v>
      </c>
      <c r="E30" s="12" t="str">
        <f ca="1"/>
        <v>XS1634523754</v>
      </c>
      <c r="F30" s="12" t="str">
        <f ca="1"/>
        <v>ARNDTN 5 1/4 PERP</v>
      </c>
      <c r="G30" s="12" t="str">
        <f ca="1"/>
        <v>ARNDTN</v>
      </c>
      <c r="H30" s="31">
        <f ca="1"/>
        <v>5.25</v>
      </c>
      <c r="I30" s="12" t="str">
        <f ca="1"/>
        <v>21 Jul 23</v>
      </c>
      <c r="J30" s="12" t="str">
        <f ca="1"/>
        <v>PERP/CALL</v>
      </c>
      <c r="K30" s="12" t="str">
        <f ca="1"/>
        <v>ARNDTN 5 1/4 PERP nc-23</v>
      </c>
      <c r="L30" s="12" t="str">
        <f ca="1"/>
        <v>Financial</v>
      </c>
    </row>
    <row r="31" spans="4:12" x14ac:dyDescent="0.25">
      <c r="D31" s="12" t="str">
        <f ca="1"/>
        <v>AZ207973 Corp</v>
      </c>
      <c r="E31" s="12" t="str">
        <f ca="1"/>
        <v>XS2017788592</v>
      </c>
      <c r="F31" s="12" t="str">
        <f ca="1"/>
        <v>ARNDTN 4 3/4 PERP</v>
      </c>
      <c r="G31" s="12" t="str">
        <f ca="1"/>
        <v>ARNDTN</v>
      </c>
      <c r="H31" s="31">
        <f ca="1"/>
        <v>4.75</v>
      </c>
      <c r="I31" s="12" t="str">
        <f ca="1"/>
        <v>25 Jun 24</v>
      </c>
      <c r="J31" s="12" t="str">
        <f ca="1"/>
        <v>PERP/CALL</v>
      </c>
      <c r="K31" s="12" t="str">
        <f ca="1"/>
        <v>ARNDTN 4 3/4 PERP nc-24</v>
      </c>
      <c r="L31" s="12" t="str">
        <f ca="1"/>
        <v>Financial</v>
      </c>
    </row>
    <row r="32" spans="4:12" x14ac:dyDescent="0.25">
      <c r="D32" s="12" t="str">
        <f ca="1"/>
        <v>EK753416 Corp</v>
      </c>
      <c r="E32" s="12" t="str">
        <f ca="1"/>
        <v>XS1191320297</v>
      </c>
      <c r="F32" s="12" t="str">
        <f ca="1"/>
        <v>GYCGR 3 3/4 PERP</v>
      </c>
      <c r="G32" s="12" t="str">
        <f ca="1"/>
        <v>GYCGR</v>
      </c>
      <c r="H32" s="31">
        <f ca="1"/>
        <v>3.75</v>
      </c>
      <c r="I32" s="12" t="str">
        <f ca="1"/>
        <v>18 Feb 22</v>
      </c>
      <c r="J32" s="12" t="str">
        <f ca="1"/>
        <v>PERP/CALL</v>
      </c>
      <c r="K32" s="12" t="str">
        <f ca="1"/>
        <v>GYCGR 3 3/4 PERP nc-22</v>
      </c>
      <c r="L32" s="12" t="str">
        <f ca="1"/>
        <v>Financial</v>
      </c>
    </row>
    <row r="33" spans="3:12" x14ac:dyDescent="0.25">
      <c r="D33" s="12" t="str">
        <f ca="1"/>
        <v>QZ509895 Corp</v>
      </c>
      <c r="E33" s="12" t="str">
        <f ca="1"/>
        <v>XS1491364953</v>
      </c>
      <c r="F33" s="12" t="str">
        <f ca="1"/>
        <v>GYCGR 2 3/4 PERP</v>
      </c>
      <c r="G33" s="12" t="str">
        <f ca="1"/>
        <v>GYCGR</v>
      </c>
      <c r="H33" s="31">
        <f ca="1"/>
        <v>2.75</v>
      </c>
      <c r="I33" s="12" t="str">
        <f ca="1"/>
        <v>22 Jan 23</v>
      </c>
      <c r="J33" s="12" t="str">
        <f ca="1"/>
        <v>PERP/CALL</v>
      </c>
      <c r="K33" s="12" t="str">
        <f ca="1"/>
        <v>GYCGR 2 3/4 PERP nc-23</v>
      </c>
      <c r="L33" s="12" t="str">
        <f ca="1"/>
        <v>Financial</v>
      </c>
    </row>
    <row r="34" spans="3:12" x14ac:dyDescent="0.25">
      <c r="D34" s="12" t="str">
        <f ca="1"/>
        <v>AS256491 Corp</v>
      </c>
      <c r="E34" s="12" t="str">
        <f ca="1"/>
        <v>XS1811181566</v>
      </c>
      <c r="F34" s="12" t="str">
        <f ca="1"/>
        <v>GYCGR 2 1/2 PERP</v>
      </c>
      <c r="G34" s="12" t="str">
        <f ca="1"/>
        <v>GYCGR</v>
      </c>
      <c r="H34" s="31">
        <f ca="1"/>
        <v>2.5</v>
      </c>
      <c r="I34" s="12" t="str">
        <f ca="1"/>
        <v>24 Jul 23</v>
      </c>
      <c r="J34" s="12" t="str">
        <f ca="1"/>
        <v>PERP/CALL</v>
      </c>
      <c r="K34" s="12" t="str">
        <f ca="1"/>
        <v>GYCGR 2 1/2 PERP nc-23</v>
      </c>
      <c r="L34" s="12" t="str">
        <f ca="1"/>
        <v>Financial</v>
      </c>
    </row>
    <row r="35" spans="3:12" x14ac:dyDescent="0.25">
      <c r="D35" s="12" t="str">
        <f ca="1"/>
        <v>AS322477 Corp</v>
      </c>
      <c r="E35" s="12" t="str">
        <f ca="1"/>
        <v>XS1819537132</v>
      </c>
      <c r="F35" s="12" t="str">
        <f ca="1"/>
        <v>CPIPGR 4 3/8 PERP</v>
      </c>
      <c r="G35" s="12" t="str">
        <f ca="1"/>
        <v>CPIPGR</v>
      </c>
      <c r="H35" s="31">
        <f ca="1"/>
        <v>4.375</v>
      </c>
      <c r="I35" s="12" t="str">
        <f ca="1"/>
        <v>09 Aug 23</v>
      </c>
      <c r="J35" s="12" t="str">
        <f ca="1"/>
        <v>PERP/CALL</v>
      </c>
      <c r="K35" s="12" t="str">
        <f ca="1"/>
        <v>CPIPGR 4 3/8 PERP nc-23</v>
      </c>
      <c r="L35" s="12" t="str">
        <f ca="1"/>
        <v>Financial</v>
      </c>
    </row>
    <row r="36" spans="3:12" x14ac:dyDescent="0.25">
      <c r="D36" s="12" t="str">
        <f ca="1"/>
        <v>ZS108668 Corp</v>
      </c>
      <c r="E36" s="12" t="str">
        <f ca="1"/>
        <v>XS1982704824</v>
      </c>
      <c r="F36" s="12" t="str">
        <f ca="1"/>
        <v>CPIPGR 4 7/8 PERP</v>
      </c>
      <c r="G36" s="12" t="str">
        <f ca="1"/>
        <v>CPIPGR</v>
      </c>
      <c r="H36" s="31">
        <f ca="1"/>
        <v>4.875</v>
      </c>
      <c r="I36" s="12" t="str">
        <f ca="1"/>
        <v>16 Jul 25</v>
      </c>
      <c r="J36" s="12" t="str">
        <f ca="1"/>
        <v>PERP/CALL</v>
      </c>
      <c r="K36" s="12" t="str">
        <f ca="1"/>
        <v>CPIPGR 4 7/8 PERP nc-25</v>
      </c>
      <c r="L36" s="12" t="str">
        <f ca="1"/>
        <v>Financial</v>
      </c>
    </row>
    <row r="37" spans="3:12" x14ac:dyDescent="0.25">
      <c r="D37" s="12" t="str">
        <f ca="1"/>
        <v>AX691342 Corp</v>
      </c>
      <c r="E37" s="12" t="str">
        <f ca="1"/>
        <v>XS1934875219</v>
      </c>
      <c r="F37" s="12" t="str">
        <f ca="1"/>
        <v>JUSTLN 9 3/8 PERP</v>
      </c>
      <c r="G37" s="12" t="str">
        <f ca="1"/>
        <v>JUSTLN</v>
      </c>
      <c r="H37" s="31">
        <f ca="1"/>
        <v>9.375</v>
      </c>
      <c r="I37" s="12" t="str">
        <f ca="1"/>
        <v>26 Apr 24</v>
      </c>
      <c r="J37" s="12" t="str">
        <f ca="1"/>
        <v>PERP/CALL</v>
      </c>
      <c r="K37" s="12" t="str">
        <f ca="1"/>
        <v>JUSTLN 9 3/8 PERP nc-24</v>
      </c>
      <c r="L37" s="12" t="str">
        <f ca="1"/>
        <v>Financial</v>
      </c>
    </row>
    <row r="38" spans="3:12" x14ac:dyDescent="0.25">
      <c r="D38" s="12" t="str">
        <f ca="1"/>
        <v>AR887333 Corp</v>
      </c>
      <c r="E38" s="12" t="str">
        <f ca="1"/>
        <v>XS1797663967</v>
      </c>
      <c r="F38" s="12" t="str">
        <f ca="1"/>
        <v>ECLEAR 2 5/8 04/11/48</v>
      </c>
      <c r="G38" s="12" t="str">
        <f ca="1"/>
        <v>ECLEAR</v>
      </c>
      <c r="H38" s="31">
        <f ca="1"/>
        <v>2.625</v>
      </c>
      <c r="I38" s="12" t="str">
        <f ca="1"/>
        <v>11 Apr 28</v>
      </c>
      <c r="J38" s="12" t="str">
        <f ca="1"/>
        <v>CALLABLE</v>
      </c>
      <c r="K38" s="12" t="str">
        <f ca="1"/>
        <v>ECLEAR 2 5/8 04/11/48 nc-28</v>
      </c>
      <c r="L38" s="12" t="str">
        <f ca="1"/>
        <v>Financial</v>
      </c>
    </row>
    <row r="39" spans="3:12" x14ac:dyDescent="0.25">
      <c r="H39" s="31"/>
    </row>
    <row r="48" spans="3:12" x14ac:dyDescent="0.25">
      <c r="C48" s="21" t="s">
        <v>1124</v>
      </c>
      <c r="D48" s="12" t="s">
        <v>1112</v>
      </c>
    </row>
    <row r="49" spans="3:12" x14ac:dyDescent="0.25">
      <c r="C49" s="21" t="s">
        <v>1125</v>
      </c>
      <c r="D49" s="12" t="s">
        <v>1123</v>
      </c>
    </row>
    <row r="50" spans="3:12" x14ac:dyDescent="0.25">
      <c r="C50" s="21" t="s">
        <v>1126</v>
      </c>
      <c r="D50" s="12" t="s">
        <v>1127</v>
      </c>
    </row>
    <row r="52" spans="3:12" ht="11" x14ac:dyDescent="0.3">
      <c r="D52" s="14" t="s">
        <v>1118</v>
      </c>
      <c r="E52" s="14" t="s">
        <v>0</v>
      </c>
      <c r="F52" s="14" t="s">
        <v>1077</v>
      </c>
      <c r="G52" s="14" t="s">
        <v>1111</v>
      </c>
      <c r="H52" s="14" t="s">
        <v>1119</v>
      </c>
      <c r="I52" s="14" t="s">
        <v>1090</v>
      </c>
      <c r="J52" s="14" t="s">
        <v>1122</v>
      </c>
    </row>
    <row r="53" spans="3:12" x14ac:dyDescent="0.25">
      <c r="D53" s="12" t="str" cm="1">
        <f t="array" aca="1" ref="D53:L67" ca="1">_xlfn._xlws.FILTER(tkrBbg!E:M,(tkrBbg!H:H=D48)+(tkrBbg!H:H=D49)+(tkrBbg!H:H=D50),"nothing is here")</f>
        <v>QJ937853 Corp</v>
      </c>
      <c r="E53" s="12" t="str">
        <f ca="1"/>
        <v>XS1323897485</v>
      </c>
      <c r="F53" s="12" t="str">
        <f ca="1"/>
        <v>SOLBBB 5.118 PERP</v>
      </c>
      <c r="G53" s="12" t="str">
        <f ca="1"/>
        <v>SOLBBB</v>
      </c>
      <c r="H53" s="31">
        <f ca="1"/>
        <v>5.1180000000000003</v>
      </c>
      <c r="I53" s="12" t="str">
        <f ca="1"/>
        <v>02 Jun 21</v>
      </c>
      <c r="J53" s="12" t="str">
        <f ca="1"/>
        <v>PERP/CALL</v>
      </c>
      <c r="K53" s="12" t="str">
        <f ca="1"/>
        <v>SOLBBB 5.118 PERP nc-21</v>
      </c>
      <c r="L53" s="12" t="str">
        <f ca="1"/>
        <v>Basic Materials</v>
      </c>
    </row>
    <row r="54" spans="3:12" x14ac:dyDescent="0.25">
      <c r="D54" s="12" t="str">
        <f ca="1"/>
        <v>EJ917655 Corp</v>
      </c>
      <c r="E54" s="12" t="str">
        <f ca="1"/>
        <v>XS0992293901</v>
      </c>
      <c r="F54" s="12" t="str">
        <f ca="1"/>
        <v>SOLBBB 5.425 PERP</v>
      </c>
      <c r="G54" s="12" t="str">
        <f ca="1"/>
        <v>SOLBBB</v>
      </c>
      <c r="H54" s="31">
        <f ca="1"/>
        <v>5.4249999999999998</v>
      </c>
      <c r="I54" s="12" t="str">
        <f ca="1"/>
        <v>12 Nov 23</v>
      </c>
      <c r="J54" s="12" t="str">
        <f ca="1"/>
        <v>PERP/CALL</v>
      </c>
      <c r="K54" s="12" t="str">
        <f ca="1"/>
        <v>SOLBBB 5.425 PERP nc-23</v>
      </c>
      <c r="L54" s="12" t="str">
        <f ca="1"/>
        <v>Basic Materials</v>
      </c>
    </row>
    <row r="55" spans="3:12" x14ac:dyDescent="0.25">
      <c r="D55" s="12" t="str">
        <f ca="1"/>
        <v>AV915324 Corp</v>
      </c>
      <c r="E55" s="12" t="str">
        <f ca="1"/>
        <v>BE6309987400</v>
      </c>
      <c r="F55" s="12" t="str">
        <f ca="1"/>
        <v>SOLBBB 4 1/4 PERP</v>
      </c>
      <c r="G55" s="12" t="str">
        <f ca="1"/>
        <v>SOLBBB</v>
      </c>
      <c r="H55" s="31">
        <f ca="1"/>
        <v>4.25</v>
      </c>
      <c r="I55" s="12" t="str">
        <f ca="1"/>
        <v>04 Dec 23</v>
      </c>
      <c r="J55" s="12" t="str">
        <f ca="1"/>
        <v>PERP/CALL</v>
      </c>
      <c r="K55" s="12" t="str">
        <f ca="1"/>
        <v>SOLBBB 4 1/4 PERP nc-23</v>
      </c>
      <c r="L55" s="12" t="str">
        <f ca="1"/>
        <v>Basic Materials</v>
      </c>
    </row>
    <row r="56" spans="3:12" x14ac:dyDescent="0.25">
      <c r="D56" s="12" t="str">
        <f ca="1"/>
        <v>QJ937566 Corp</v>
      </c>
      <c r="E56" s="12" t="str">
        <f ca="1"/>
        <v>XS1323897725</v>
      </c>
      <c r="F56" s="12" t="str">
        <f ca="1"/>
        <v>SOLBBB 5.869 PERP</v>
      </c>
      <c r="G56" s="12" t="str">
        <f ca="1"/>
        <v>SOLBBB</v>
      </c>
      <c r="H56" s="31">
        <f ca="1"/>
        <v>5.8689999999999998</v>
      </c>
      <c r="I56" s="12" t="str">
        <f ca="1"/>
        <v>03 Jun 24</v>
      </c>
      <c r="J56" s="12" t="str">
        <f ca="1"/>
        <v>PERP/CALL</v>
      </c>
      <c r="K56" s="12" t="str">
        <f ca="1"/>
        <v>SOLBBB 5.869 PERP nc-24</v>
      </c>
      <c r="L56" s="12" t="str">
        <f ca="1"/>
        <v>Basic Materials</v>
      </c>
    </row>
    <row r="57" spans="3:12" x14ac:dyDescent="0.25">
      <c r="D57" s="12" t="str">
        <f ca="1"/>
        <v>AP691131 Corp</v>
      </c>
      <c r="E57" s="12" t="str">
        <f ca="1"/>
        <v>FR0013292828</v>
      </c>
      <c r="F57" s="12" t="str">
        <f ca="1"/>
        <v>BNFP 1 3/4 PERP</v>
      </c>
      <c r="G57" s="12" t="str">
        <f ca="1"/>
        <v>BNFP</v>
      </c>
      <c r="H57" s="31">
        <f ca="1"/>
        <v>1.75</v>
      </c>
      <c r="I57" s="12" t="str">
        <f ca="1"/>
        <v>27 Mar 23</v>
      </c>
      <c r="J57" s="12" t="str">
        <f ca="1"/>
        <v>PERP/CALL</v>
      </c>
      <c r="K57" s="12" t="str">
        <f ca="1"/>
        <v>BNFP 1 3/4 PERP nc-23</v>
      </c>
      <c r="L57" s="12" t="str">
        <f ca="1"/>
        <v>Consumer, Non-cyclical</v>
      </c>
    </row>
    <row r="58" spans="3:12" x14ac:dyDescent="0.25">
      <c r="D58" s="12" t="str">
        <f ca="1"/>
        <v>EK131366 Corp</v>
      </c>
      <c r="E58" s="12" t="str">
        <f ca="1"/>
        <v>XS1048428012</v>
      </c>
      <c r="F58" s="12" t="str">
        <f ca="1"/>
        <v>VW 3 3/4 PERP</v>
      </c>
      <c r="G58" s="12" t="str">
        <f ca="1"/>
        <v>VW</v>
      </c>
      <c r="H58" s="31">
        <f ca="1"/>
        <v>3.75</v>
      </c>
      <c r="I58" s="12" t="str">
        <f ca="1"/>
        <v>24 Mar 21</v>
      </c>
      <c r="J58" s="12" t="str">
        <f ca="1"/>
        <v>PERP/CALL</v>
      </c>
      <c r="K58" s="12" t="str">
        <f ca="1"/>
        <v>VW 3 3/4 PERP nc-21</v>
      </c>
      <c r="L58" s="12" t="str">
        <f ca="1"/>
        <v>Consumer, Cyclical</v>
      </c>
    </row>
    <row r="59" spans="3:12" x14ac:dyDescent="0.25">
      <c r="D59" s="12" t="str">
        <f ca="1"/>
        <v>EK811633 Corp</v>
      </c>
      <c r="E59" s="12" t="str">
        <f ca="1"/>
        <v>XS1206540806</v>
      </c>
      <c r="F59" s="12" t="str">
        <f ca="1"/>
        <v>VW 2 1/2 PERP</v>
      </c>
      <c r="G59" s="12" t="str">
        <f ca="1"/>
        <v>VW</v>
      </c>
      <c r="H59" s="31">
        <f ca="1"/>
        <v>2.5</v>
      </c>
      <c r="I59" s="12" t="str">
        <f ca="1"/>
        <v>20 Mar 22</v>
      </c>
      <c r="J59" s="12" t="str">
        <f ca="1"/>
        <v>PERP/CALL</v>
      </c>
      <c r="K59" s="12" t="str">
        <f ca="1"/>
        <v>VW 2 1/2 PERP nc-22</v>
      </c>
      <c r="L59" s="12" t="str">
        <f ca="1"/>
        <v>Consumer, Cyclical</v>
      </c>
    </row>
    <row r="60" spans="3:12" x14ac:dyDescent="0.25">
      <c r="D60" s="12" t="str">
        <f ca="1"/>
        <v>AN880322 Corp</v>
      </c>
      <c r="E60" s="12" t="str">
        <f ca="1"/>
        <v>XS1629658755</v>
      </c>
      <c r="F60" s="12" t="str">
        <f ca="1"/>
        <v>VW 2.7 PERP</v>
      </c>
      <c r="G60" s="12" t="str">
        <f ca="1"/>
        <v>VW</v>
      </c>
      <c r="H60" s="31">
        <f ca="1"/>
        <v>2.7</v>
      </c>
      <c r="I60" s="12" t="str">
        <f ca="1"/>
        <v>14 Dec 22</v>
      </c>
      <c r="J60" s="12" t="str">
        <f ca="1"/>
        <v>PERP/CALL</v>
      </c>
      <c r="K60" s="12" t="str">
        <f ca="1"/>
        <v>VW 2.7 PERP nc-22</v>
      </c>
      <c r="L60" s="12" t="str">
        <f ca="1"/>
        <v>Consumer, Cyclical</v>
      </c>
    </row>
    <row r="61" spans="3:12" x14ac:dyDescent="0.25">
      <c r="D61" s="12" t="str">
        <f ca="1"/>
        <v>EJ811600 Corp</v>
      </c>
      <c r="E61" s="12" t="str">
        <f ca="1"/>
        <v>XS0968913342</v>
      </c>
      <c r="F61" s="12" t="str">
        <f ca="1"/>
        <v>VW 5 1/8 PERP</v>
      </c>
      <c r="G61" s="12" t="str">
        <f ca="1"/>
        <v>VW</v>
      </c>
      <c r="H61" s="31">
        <f ca="1"/>
        <v>5.125</v>
      </c>
      <c r="I61" s="12" t="str">
        <f ca="1"/>
        <v>04 Sep 23</v>
      </c>
      <c r="J61" s="12" t="str">
        <f ca="1"/>
        <v>PERP/CALL</v>
      </c>
      <c r="K61" s="12" t="str">
        <f ca="1"/>
        <v>VW 5 1/8 PERP nc-23</v>
      </c>
      <c r="L61" s="12" t="str">
        <f ca="1"/>
        <v>Consumer, Cyclical</v>
      </c>
    </row>
    <row r="62" spans="3:12" x14ac:dyDescent="0.25">
      <c r="D62" s="12" t="str">
        <f ca="1"/>
        <v>AT214421 Corp</v>
      </c>
      <c r="E62" s="12" t="str">
        <f ca="1"/>
        <v>XS1799938995</v>
      </c>
      <c r="F62" s="12" t="str">
        <f ca="1"/>
        <v>VW 3 3/8 PERP</v>
      </c>
      <c r="G62" s="12" t="str">
        <f ca="1"/>
        <v>VW</v>
      </c>
      <c r="H62" s="31">
        <f ca="1"/>
        <v>3.375</v>
      </c>
      <c r="I62" s="12" t="str">
        <f ca="1"/>
        <v>27 Jun 24</v>
      </c>
      <c r="J62" s="12" t="str">
        <f ca="1"/>
        <v>PERP/CALL</v>
      </c>
      <c r="K62" s="12" t="str">
        <f ca="1"/>
        <v>VW 3 3/8 PERP nc-24</v>
      </c>
      <c r="L62" s="12" t="str">
        <f ca="1"/>
        <v>Consumer, Cyclical</v>
      </c>
    </row>
    <row r="63" spans="3:12" x14ac:dyDescent="0.25">
      <c r="D63" s="12" t="str">
        <f ca="1"/>
        <v>EK131372 Corp</v>
      </c>
      <c r="E63" s="12" t="str">
        <f ca="1"/>
        <v>XS1048428442</v>
      </c>
      <c r="F63" s="12" t="str">
        <f ca="1"/>
        <v>VW 4 5/8 PERP</v>
      </c>
      <c r="G63" s="12" t="str">
        <f ca="1"/>
        <v>VW</v>
      </c>
      <c r="H63" s="31">
        <f ca="1"/>
        <v>4.625</v>
      </c>
      <c r="I63" s="12" t="str">
        <f ca="1"/>
        <v>24 Mar 26</v>
      </c>
      <c r="J63" s="12" t="str">
        <f ca="1"/>
        <v>PERP/CALL</v>
      </c>
      <c r="K63" s="12" t="str">
        <f ca="1"/>
        <v>VW 4 5/8 PERP nc-26</v>
      </c>
      <c r="L63" s="12" t="str">
        <f ca="1"/>
        <v>Consumer, Cyclical</v>
      </c>
    </row>
    <row r="64" spans="3:12" x14ac:dyDescent="0.25">
      <c r="D64" s="12" t="str">
        <f ca="1"/>
        <v>AN880326 Corp</v>
      </c>
      <c r="E64" s="12" t="str">
        <f ca="1"/>
        <v>XS1629774230</v>
      </c>
      <c r="F64" s="12" t="str">
        <f ca="1"/>
        <v>VW 3 7/8 PERP</v>
      </c>
      <c r="G64" s="12" t="str">
        <f ca="1"/>
        <v>VW</v>
      </c>
      <c r="H64" s="31">
        <f ca="1"/>
        <v>3.875</v>
      </c>
      <c r="I64" s="12" t="str">
        <f ca="1"/>
        <v>14 Jun 27</v>
      </c>
      <c r="J64" s="12" t="str">
        <f ca="1"/>
        <v>PERP/CALL</v>
      </c>
      <c r="K64" s="12" t="str">
        <f ca="1"/>
        <v>VW 3 7/8 PERP nc-27</v>
      </c>
      <c r="L64" s="12" t="str">
        <f ca="1"/>
        <v>Consumer, Cyclical</v>
      </c>
    </row>
    <row r="65" spans="3:20" x14ac:dyDescent="0.25">
      <c r="D65" s="12" t="str">
        <f ca="1"/>
        <v>AT214434 Corp</v>
      </c>
      <c r="E65" s="12" t="str">
        <f ca="1"/>
        <v>XS1799939027</v>
      </c>
      <c r="F65" s="12" t="str">
        <f ca="1"/>
        <v>VW 4 5/8 PERP</v>
      </c>
      <c r="G65" s="12" t="str">
        <f ca="1"/>
        <v>VW</v>
      </c>
      <c r="H65" s="31">
        <f ca="1"/>
        <v>4.625</v>
      </c>
      <c r="I65" s="12" t="str">
        <f ca="1"/>
        <v>27 Jun 28</v>
      </c>
      <c r="J65" s="12" t="str">
        <f ca="1"/>
        <v>PERP/CALL</v>
      </c>
      <c r="K65" s="12" t="str">
        <f ca="1"/>
        <v>VW 4 5/8 PERP nc-28</v>
      </c>
      <c r="L65" s="12" t="str">
        <f ca="1"/>
        <v>Consumer, Cyclical</v>
      </c>
    </row>
    <row r="66" spans="3:20" x14ac:dyDescent="0.25">
      <c r="D66" s="12" t="str">
        <f ca="1"/>
        <v>EK811579 Corp</v>
      </c>
      <c r="E66" s="12" t="str">
        <f ca="1"/>
        <v>XS1206541366</v>
      </c>
      <c r="F66" s="12" t="str">
        <f ca="1"/>
        <v>VW 3 1/2 PERP</v>
      </c>
      <c r="G66" s="12" t="str">
        <f ca="1"/>
        <v>VW</v>
      </c>
      <c r="H66" s="31">
        <f ca="1"/>
        <v>3.5</v>
      </c>
      <c r="I66" s="12" t="str">
        <f ca="1"/>
        <v>20 Mar 30</v>
      </c>
      <c r="J66" s="12" t="str">
        <f ca="1"/>
        <v>PERP/CALL</v>
      </c>
      <c r="K66" s="12" t="str">
        <f ca="1"/>
        <v>VW 3 1/2 PERP nc-30</v>
      </c>
      <c r="L66" s="12" t="str">
        <f ca="1"/>
        <v>Consumer, Cyclical</v>
      </c>
    </row>
    <row r="67" spans="3:20" x14ac:dyDescent="0.25">
      <c r="D67" s="12" t="str">
        <f ca="1"/>
        <v>AP691131 Corp</v>
      </c>
      <c r="E67" s="12" t="str">
        <f ca="1"/>
        <v>FR0013292828</v>
      </c>
      <c r="F67" s="12" t="str">
        <f ca="1"/>
        <v>BNFP 1 3/4 PERP</v>
      </c>
      <c r="G67" s="12" t="str">
        <f ca="1"/>
        <v>BNFP</v>
      </c>
      <c r="H67" s="31">
        <f ca="1"/>
        <v>1.75</v>
      </c>
      <c r="I67" s="12" t="str">
        <f ca="1"/>
        <v>27 Mar 23</v>
      </c>
      <c r="J67" s="12" t="str">
        <f ca="1"/>
        <v>PERP/CALL</v>
      </c>
      <c r="K67" s="12" t="str">
        <f ca="1"/>
        <v>BNFP 1 3/4 PERP nc-23</v>
      </c>
      <c r="L67" s="12" t="str">
        <f ca="1"/>
        <v>Consumer, Non-cyclical</v>
      </c>
    </row>
    <row r="68" spans="3:20" x14ac:dyDescent="0.25">
      <c r="H68" s="31"/>
    </row>
    <row r="69" spans="3:20" x14ac:dyDescent="0.25">
      <c r="H69" s="31"/>
    </row>
    <row r="72" spans="3:20" x14ac:dyDescent="0.25">
      <c r="C72" s="21" t="s">
        <v>1124</v>
      </c>
      <c r="D72" s="12" t="s">
        <v>1112</v>
      </c>
    </row>
    <row r="73" spans="3:20" x14ac:dyDescent="0.25">
      <c r="C73" s="21" t="s">
        <v>1125</v>
      </c>
      <c r="D73" s="12" t="s">
        <v>1123</v>
      </c>
    </row>
    <row r="74" spans="3:20" x14ac:dyDescent="0.25">
      <c r="C74" s="21" t="s">
        <v>1126</v>
      </c>
      <c r="D74" s="12" t="s">
        <v>1127</v>
      </c>
    </row>
    <row r="76" spans="3:20" ht="11" x14ac:dyDescent="0.3">
      <c r="D76" s="14" t="s">
        <v>1118</v>
      </c>
      <c r="E76" s="14" t="s">
        <v>0</v>
      </c>
      <c r="F76" s="14" t="s">
        <v>1077</v>
      </c>
      <c r="G76" s="14" t="s">
        <v>1111</v>
      </c>
      <c r="H76" s="14" t="s">
        <v>1119</v>
      </c>
      <c r="I76" s="14" t="s">
        <v>1090</v>
      </c>
      <c r="J76" s="14" t="s">
        <v>1122</v>
      </c>
      <c r="N76" s="14" t="s">
        <v>1118</v>
      </c>
      <c r="O76" s="14" t="s">
        <v>0</v>
      </c>
      <c r="P76" s="14" t="s">
        <v>1077</v>
      </c>
      <c r="Q76" s="14" t="s">
        <v>1111</v>
      </c>
      <c r="R76" s="14" t="s">
        <v>1119</v>
      </c>
      <c r="S76" s="14" t="s">
        <v>1090</v>
      </c>
      <c r="T76" s="14" t="s">
        <v>1122</v>
      </c>
    </row>
    <row r="77" spans="3:20" x14ac:dyDescent="0.25">
      <c r="D77" s="12" t="str" cm="1">
        <f t="array" aca="1" ref="D77:L91" ca="1">_xlfn._xlws.FILTER(tkrBbg!E:M,(tkrBbg!H:H=D72)+(tkrBbg!H:H=D73)+(tkrBbg!H:H=D74),"nothing is here")</f>
        <v>QJ937853 Corp</v>
      </c>
      <c r="E77" s="12" t="str">
        <f ca="1"/>
        <v>XS1323897485</v>
      </c>
      <c r="F77" s="12" t="str">
        <f ca="1"/>
        <v>SOLBBB 5.118 PERP</v>
      </c>
      <c r="G77" s="12" t="str">
        <f ca="1"/>
        <v>SOLBBB</v>
      </c>
      <c r="H77" s="31">
        <f ca="1"/>
        <v>5.1180000000000003</v>
      </c>
      <c r="I77" s="12" t="str">
        <f ca="1"/>
        <v>02 Jun 21</v>
      </c>
      <c r="J77" s="12" t="str">
        <f ca="1"/>
        <v>PERP/CALL</v>
      </c>
      <c r="K77" s="12" t="str">
        <f ca="1"/>
        <v>SOLBBB 5.118 PERP nc-21</v>
      </c>
      <c r="L77" s="12" t="str">
        <f ca="1"/>
        <v>Basic Materials</v>
      </c>
      <c r="N77" s="12" t="e" cm="1">
        <f t="array" aca="1" ref="N77" ca="1">_xlfn.SORTBY(_xlfn.ANCHORARRAY(D77),G77:G93,1,H77:H93,-1)</f>
        <v>#VALUE!</v>
      </c>
      <c r="R77" s="31"/>
    </row>
    <row r="78" spans="3:20" x14ac:dyDescent="0.25">
      <c r="D78" s="12" t="str">
        <f ca="1"/>
        <v>EJ917655 Corp</v>
      </c>
      <c r="E78" s="12" t="str">
        <f ca="1"/>
        <v>XS0992293901</v>
      </c>
      <c r="F78" s="12" t="str">
        <f ca="1"/>
        <v>SOLBBB 5.425 PERP</v>
      </c>
      <c r="G78" s="12" t="str">
        <f ca="1"/>
        <v>SOLBBB</v>
      </c>
      <c r="H78" s="31">
        <f ca="1"/>
        <v>5.4249999999999998</v>
      </c>
      <c r="I78" s="12" t="str">
        <f ca="1"/>
        <v>12 Nov 23</v>
      </c>
      <c r="J78" s="12" t="str">
        <f ca="1"/>
        <v>PERP/CALL</v>
      </c>
      <c r="K78" s="12" t="str">
        <f ca="1"/>
        <v>SOLBBB 5.425 PERP nc-23</v>
      </c>
      <c r="L78" s="12" t="str">
        <f ca="1"/>
        <v>Basic Materials</v>
      </c>
      <c r="R78" s="31"/>
    </row>
    <row r="79" spans="3:20" x14ac:dyDescent="0.25">
      <c r="D79" s="12" t="str">
        <f ca="1"/>
        <v>AV915324 Corp</v>
      </c>
      <c r="E79" s="12" t="str">
        <f ca="1"/>
        <v>BE6309987400</v>
      </c>
      <c r="F79" s="12" t="str">
        <f ca="1"/>
        <v>SOLBBB 4 1/4 PERP</v>
      </c>
      <c r="G79" s="12" t="str">
        <f ca="1"/>
        <v>SOLBBB</v>
      </c>
      <c r="H79" s="31">
        <f ca="1"/>
        <v>4.25</v>
      </c>
      <c r="I79" s="12" t="str">
        <f ca="1"/>
        <v>04 Dec 23</v>
      </c>
      <c r="J79" s="12" t="str">
        <f ca="1"/>
        <v>PERP/CALL</v>
      </c>
      <c r="K79" s="12" t="str">
        <f ca="1"/>
        <v>SOLBBB 4 1/4 PERP nc-23</v>
      </c>
      <c r="L79" s="12" t="str">
        <f ca="1"/>
        <v>Basic Materials</v>
      </c>
      <c r="R79" s="31"/>
    </row>
    <row r="80" spans="3:20" x14ac:dyDescent="0.25">
      <c r="D80" s="12" t="str">
        <f ca="1"/>
        <v>QJ937566 Corp</v>
      </c>
      <c r="E80" s="12" t="str">
        <f ca="1"/>
        <v>XS1323897725</v>
      </c>
      <c r="F80" s="12" t="str">
        <f ca="1"/>
        <v>SOLBBB 5.869 PERP</v>
      </c>
      <c r="G80" s="12" t="str">
        <f ca="1"/>
        <v>SOLBBB</v>
      </c>
      <c r="H80" s="31">
        <f ca="1"/>
        <v>5.8689999999999998</v>
      </c>
      <c r="I80" s="12" t="str">
        <f ca="1"/>
        <v>03 Jun 24</v>
      </c>
      <c r="J80" s="12" t="str">
        <f ca="1"/>
        <v>PERP/CALL</v>
      </c>
      <c r="K80" s="12" t="str">
        <f ca="1"/>
        <v>SOLBBB 5.869 PERP nc-24</v>
      </c>
      <c r="L80" s="12" t="str">
        <f ca="1"/>
        <v>Basic Materials</v>
      </c>
      <c r="R80" s="31"/>
    </row>
    <row r="81" spans="3:18" x14ac:dyDescent="0.25">
      <c r="D81" s="12" t="str">
        <f ca="1"/>
        <v>AP691131 Corp</v>
      </c>
      <c r="E81" s="12" t="str">
        <f ca="1"/>
        <v>FR0013292828</v>
      </c>
      <c r="F81" s="12" t="str">
        <f ca="1"/>
        <v>BNFP 1 3/4 PERP</v>
      </c>
      <c r="G81" s="12" t="str">
        <f ca="1"/>
        <v>BNFP</v>
      </c>
      <c r="H81" s="31">
        <f ca="1"/>
        <v>1.75</v>
      </c>
      <c r="I81" s="12" t="str">
        <f ca="1"/>
        <v>27 Mar 23</v>
      </c>
      <c r="J81" s="12" t="str">
        <f ca="1"/>
        <v>PERP/CALL</v>
      </c>
      <c r="K81" s="12" t="str">
        <f ca="1"/>
        <v>BNFP 1 3/4 PERP nc-23</v>
      </c>
      <c r="L81" s="12" t="str">
        <f ca="1"/>
        <v>Consumer, Non-cyclical</v>
      </c>
      <c r="R81" s="31"/>
    </row>
    <row r="82" spans="3:18" x14ac:dyDescent="0.25">
      <c r="D82" s="12" t="str">
        <f ca="1"/>
        <v>EK131366 Corp</v>
      </c>
      <c r="E82" s="12" t="str">
        <f ca="1"/>
        <v>XS1048428012</v>
      </c>
      <c r="F82" s="12" t="str">
        <f ca="1"/>
        <v>VW 3 3/4 PERP</v>
      </c>
      <c r="G82" s="12" t="str">
        <f ca="1"/>
        <v>VW</v>
      </c>
      <c r="H82" s="31">
        <f ca="1"/>
        <v>3.75</v>
      </c>
      <c r="I82" s="12" t="str">
        <f ca="1"/>
        <v>24 Mar 21</v>
      </c>
      <c r="J82" s="12" t="str">
        <f ca="1"/>
        <v>PERP/CALL</v>
      </c>
      <c r="K82" s="12" t="str">
        <f ca="1"/>
        <v>VW 3 3/4 PERP nc-21</v>
      </c>
      <c r="L82" s="12" t="str">
        <f ca="1"/>
        <v>Consumer, Cyclical</v>
      </c>
      <c r="R82" s="31"/>
    </row>
    <row r="83" spans="3:18" x14ac:dyDescent="0.25">
      <c r="D83" s="12" t="str">
        <f ca="1"/>
        <v>EK811633 Corp</v>
      </c>
      <c r="E83" s="12" t="str">
        <f ca="1"/>
        <v>XS1206540806</v>
      </c>
      <c r="F83" s="12" t="str">
        <f ca="1"/>
        <v>VW 2 1/2 PERP</v>
      </c>
      <c r="G83" s="12" t="str">
        <f ca="1"/>
        <v>VW</v>
      </c>
      <c r="H83" s="31">
        <f ca="1"/>
        <v>2.5</v>
      </c>
      <c r="I83" s="12" t="str">
        <f ca="1"/>
        <v>20 Mar 22</v>
      </c>
      <c r="J83" s="12" t="str">
        <f ca="1"/>
        <v>PERP/CALL</v>
      </c>
      <c r="K83" s="12" t="str">
        <f ca="1"/>
        <v>VW 2 1/2 PERP nc-22</v>
      </c>
      <c r="L83" s="12" t="str">
        <f ca="1"/>
        <v>Consumer, Cyclical</v>
      </c>
      <c r="R83" s="31"/>
    </row>
    <row r="84" spans="3:18" x14ac:dyDescent="0.25">
      <c r="D84" s="12" t="str">
        <f ca="1"/>
        <v>AN880322 Corp</v>
      </c>
      <c r="E84" s="12" t="str">
        <f ca="1"/>
        <v>XS1629658755</v>
      </c>
      <c r="F84" s="12" t="str">
        <f ca="1"/>
        <v>VW 2.7 PERP</v>
      </c>
      <c r="G84" s="12" t="str">
        <f ca="1"/>
        <v>VW</v>
      </c>
      <c r="H84" s="31">
        <f ca="1"/>
        <v>2.7</v>
      </c>
      <c r="I84" s="12" t="str">
        <f ca="1"/>
        <v>14 Dec 22</v>
      </c>
      <c r="J84" s="12" t="str">
        <f ca="1"/>
        <v>PERP/CALL</v>
      </c>
      <c r="K84" s="12" t="str">
        <f ca="1"/>
        <v>VW 2.7 PERP nc-22</v>
      </c>
      <c r="L84" s="12" t="str">
        <f ca="1"/>
        <v>Consumer, Cyclical</v>
      </c>
      <c r="R84" s="31"/>
    </row>
    <row r="85" spans="3:18" x14ac:dyDescent="0.25">
      <c r="D85" s="12" t="str">
        <f ca="1"/>
        <v>EJ811600 Corp</v>
      </c>
      <c r="E85" s="12" t="str">
        <f ca="1"/>
        <v>XS0968913342</v>
      </c>
      <c r="F85" s="12" t="str">
        <f ca="1"/>
        <v>VW 5 1/8 PERP</v>
      </c>
      <c r="G85" s="12" t="str">
        <f ca="1"/>
        <v>VW</v>
      </c>
      <c r="H85" s="31">
        <f ca="1"/>
        <v>5.125</v>
      </c>
      <c r="I85" s="12" t="str">
        <f ca="1"/>
        <v>04 Sep 23</v>
      </c>
      <c r="J85" s="12" t="str">
        <f ca="1"/>
        <v>PERP/CALL</v>
      </c>
      <c r="K85" s="12" t="str">
        <f ca="1"/>
        <v>VW 5 1/8 PERP nc-23</v>
      </c>
      <c r="L85" s="12" t="str">
        <f ca="1"/>
        <v>Consumer, Cyclical</v>
      </c>
      <c r="R85" s="31"/>
    </row>
    <row r="86" spans="3:18" x14ac:dyDescent="0.25">
      <c r="D86" s="12" t="str">
        <f ca="1"/>
        <v>AT214421 Corp</v>
      </c>
      <c r="E86" s="12" t="str">
        <f ca="1"/>
        <v>XS1799938995</v>
      </c>
      <c r="F86" s="12" t="str">
        <f ca="1"/>
        <v>VW 3 3/8 PERP</v>
      </c>
      <c r="G86" s="12" t="str">
        <f ca="1"/>
        <v>VW</v>
      </c>
      <c r="H86" s="31">
        <f ca="1"/>
        <v>3.375</v>
      </c>
      <c r="I86" s="12" t="str">
        <f ca="1"/>
        <v>27 Jun 24</v>
      </c>
      <c r="J86" s="12" t="str">
        <f ca="1"/>
        <v>PERP/CALL</v>
      </c>
      <c r="K86" s="12" t="str">
        <f ca="1"/>
        <v>VW 3 3/8 PERP nc-24</v>
      </c>
      <c r="L86" s="12" t="str">
        <f ca="1"/>
        <v>Consumer, Cyclical</v>
      </c>
      <c r="R86" s="31"/>
    </row>
    <row r="87" spans="3:18" x14ac:dyDescent="0.25">
      <c r="D87" s="12" t="str">
        <f ca="1"/>
        <v>EK131372 Corp</v>
      </c>
      <c r="E87" s="12" t="str">
        <f ca="1"/>
        <v>XS1048428442</v>
      </c>
      <c r="F87" s="12" t="str">
        <f ca="1"/>
        <v>VW 4 5/8 PERP</v>
      </c>
      <c r="G87" s="12" t="str">
        <f ca="1"/>
        <v>VW</v>
      </c>
      <c r="H87" s="31">
        <f ca="1"/>
        <v>4.625</v>
      </c>
      <c r="I87" s="12" t="str">
        <f ca="1"/>
        <v>24 Mar 26</v>
      </c>
      <c r="J87" s="12" t="str">
        <f ca="1"/>
        <v>PERP/CALL</v>
      </c>
      <c r="K87" s="12" t="str">
        <f ca="1"/>
        <v>VW 4 5/8 PERP nc-26</v>
      </c>
      <c r="L87" s="12" t="str">
        <f ca="1"/>
        <v>Consumer, Cyclical</v>
      </c>
      <c r="R87" s="31"/>
    </row>
    <row r="88" spans="3:18" x14ac:dyDescent="0.25">
      <c r="D88" s="12" t="str">
        <f ca="1"/>
        <v>AN880326 Corp</v>
      </c>
      <c r="E88" s="12" t="str">
        <f ca="1"/>
        <v>XS1629774230</v>
      </c>
      <c r="F88" s="12" t="str">
        <f ca="1"/>
        <v>VW 3 7/8 PERP</v>
      </c>
      <c r="G88" s="12" t="str">
        <f ca="1"/>
        <v>VW</v>
      </c>
      <c r="H88" s="31">
        <f ca="1"/>
        <v>3.875</v>
      </c>
      <c r="I88" s="12" t="str">
        <f ca="1"/>
        <v>14 Jun 27</v>
      </c>
      <c r="J88" s="12" t="str">
        <f ca="1"/>
        <v>PERP/CALL</v>
      </c>
      <c r="K88" s="12" t="str">
        <f ca="1"/>
        <v>VW 3 7/8 PERP nc-27</v>
      </c>
      <c r="L88" s="12" t="str">
        <f ca="1"/>
        <v>Consumer, Cyclical</v>
      </c>
      <c r="R88" s="31"/>
    </row>
    <row r="89" spans="3:18" x14ac:dyDescent="0.25">
      <c r="D89" s="12" t="str">
        <f ca="1"/>
        <v>AT214434 Corp</v>
      </c>
      <c r="E89" s="12" t="str">
        <f ca="1"/>
        <v>XS1799939027</v>
      </c>
      <c r="F89" s="12" t="str">
        <f ca="1"/>
        <v>VW 4 5/8 PERP</v>
      </c>
      <c r="G89" s="12" t="str">
        <f ca="1"/>
        <v>VW</v>
      </c>
      <c r="H89" s="31">
        <f ca="1"/>
        <v>4.625</v>
      </c>
      <c r="I89" s="12" t="str">
        <f ca="1"/>
        <v>27 Jun 28</v>
      </c>
      <c r="J89" s="12" t="str">
        <f ca="1"/>
        <v>PERP/CALL</v>
      </c>
      <c r="K89" s="12" t="str">
        <f ca="1"/>
        <v>VW 4 5/8 PERP nc-28</v>
      </c>
      <c r="L89" s="12" t="str">
        <f ca="1"/>
        <v>Consumer, Cyclical</v>
      </c>
      <c r="R89" s="31"/>
    </row>
    <row r="90" spans="3:18" x14ac:dyDescent="0.25">
      <c r="D90" s="12" t="str">
        <f ca="1"/>
        <v>EK811579 Corp</v>
      </c>
      <c r="E90" s="12" t="str">
        <f ca="1"/>
        <v>XS1206541366</v>
      </c>
      <c r="F90" s="12" t="str">
        <f ca="1"/>
        <v>VW 3 1/2 PERP</v>
      </c>
      <c r="G90" s="12" t="str">
        <f ca="1"/>
        <v>VW</v>
      </c>
      <c r="H90" s="31">
        <f ca="1"/>
        <v>3.5</v>
      </c>
      <c r="I90" s="12" t="str">
        <f ca="1"/>
        <v>20 Mar 30</v>
      </c>
      <c r="J90" s="12" t="str">
        <f ca="1"/>
        <v>PERP/CALL</v>
      </c>
      <c r="K90" s="12" t="str">
        <f ca="1"/>
        <v>VW 3 1/2 PERP nc-30</v>
      </c>
      <c r="L90" s="12" t="str">
        <f ca="1"/>
        <v>Consumer, Cyclical</v>
      </c>
      <c r="R90" s="31"/>
    </row>
    <row r="91" spans="3:18" x14ac:dyDescent="0.25">
      <c r="D91" s="12" t="str">
        <f ca="1"/>
        <v>AP691131 Corp</v>
      </c>
      <c r="E91" s="12" t="str">
        <f ca="1"/>
        <v>FR0013292828</v>
      </c>
      <c r="F91" s="12" t="str">
        <f ca="1"/>
        <v>BNFP 1 3/4 PERP</v>
      </c>
      <c r="G91" s="12" t="str">
        <f ca="1"/>
        <v>BNFP</v>
      </c>
      <c r="H91" s="31">
        <f ca="1"/>
        <v>1.75</v>
      </c>
      <c r="I91" s="12" t="str">
        <f ca="1"/>
        <v>27 Mar 23</v>
      </c>
      <c r="J91" s="12" t="str">
        <f ca="1"/>
        <v>PERP/CALL</v>
      </c>
      <c r="K91" s="12" t="str">
        <f ca="1"/>
        <v>BNFP 1 3/4 PERP nc-23</v>
      </c>
      <c r="L91" s="12" t="str">
        <f ca="1"/>
        <v>Consumer, Non-cyclical</v>
      </c>
      <c r="R91" s="31"/>
    </row>
    <row r="92" spans="3:18" x14ac:dyDescent="0.25">
      <c r="H92" s="31"/>
      <c r="R92" s="31"/>
    </row>
    <row r="93" spans="3:18" x14ac:dyDescent="0.25">
      <c r="H93" s="31"/>
      <c r="R93" s="31"/>
    </row>
    <row r="96" spans="3:18" x14ac:dyDescent="0.25">
      <c r="C96" s="21" t="s">
        <v>1124</v>
      </c>
      <c r="D96" s="12" t="s">
        <v>1112</v>
      </c>
    </row>
    <row r="97" spans="3:16" x14ac:dyDescent="0.25">
      <c r="C97" s="21" t="s">
        <v>1125</v>
      </c>
      <c r="D97" s="12" t="s">
        <v>1128</v>
      </c>
    </row>
    <row r="98" spans="3:16" x14ac:dyDescent="0.25">
      <c r="C98" s="21" t="s">
        <v>1126</v>
      </c>
      <c r="D98" s="12" t="s">
        <v>1127</v>
      </c>
    </row>
    <row r="100" spans="3:16" ht="11" x14ac:dyDescent="0.3">
      <c r="D100" s="14" t="s">
        <v>1118</v>
      </c>
      <c r="E100" s="14" t="s">
        <v>0</v>
      </c>
      <c r="F100" s="14" t="s">
        <v>1077</v>
      </c>
      <c r="G100" s="14" t="s">
        <v>1111</v>
      </c>
      <c r="H100" s="14" t="s">
        <v>1119</v>
      </c>
      <c r="I100" s="14" t="s">
        <v>1090</v>
      </c>
      <c r="J100" s="14" t="s">
        <v>1122</v>
      </c>
    </row>
    <row r="101" spans="3:16" x14ac:dyDescent="0.25">
      <c r="D101" s="12" t="str" cm="1">
        <f t="array" aca="1" ref="D101:L110" ca="1">_xlfn._xlws.FILTER(tkrBbg!E:M,(tkrBbg!H:H=D96)+(tkrBbg!H:H=D97)+(tkrBbg!H:H=D98),"nothing is here")</f>
        <v>QJ937853 Corp</v>
      </c>
      <c r="E101" s="12" t="str">
        <f ca="1"/>
        <v>XS1323897485</v>
      </c>
      <c r="F101" s="12" t="str">
        <f ca="1"/>
        <v>SOLBBB 5.118 PERP</v>
      </c>
      <c r="G101" s="12" t="str">
        <f ca="1"/>
        <v>SOLBBB</v>
      </c>
      <c r="H101" s="12">
        <f ca="1"/>
        <v>5.1180000000000003</v>
      </c>
      <c r="I101" s="12" t="str">
        <f ca="1"/>
        <v>02 Jun 21</v>
      </c>
      <c r="J101" s="12" t="str">
        <f ca="1"/>
        <v>PERP/CALL</v>
      </c>
      <c r="K101" s="12" t="str">
        <f ca="1"/>
        <v>SOLBBB 5.118 PERP nc-21</v>
      </c>
      <c r="L101" s="12" t="str">
        <f ca="1"/>
        <v>Basic Materials</v>
      </c>
      <c r="N101" s="12">
        <f ca="1">ROWS(_xlfn.ANCHORARRAY(D101))</f>
        <v>10</v>
      </c>
      <c r="P101" s="12" cm="1">
        <f t="array" aca="1" ref="P101:P110" ca="1">ROW(_xlfn.ANCHORARRAY(D101))</f>
        <v>101</v>
      </c>
    </row>
    <row r="102" spans="3:16" x14ac:dyDescent="0.25">
      <c r="D102" s="12" t="str">
        <f ca="1"/>
        <v>EJ917655 Corp</v>
      </c>
      <c r="E102" s="12" t="str">
        <f ca="1"/>
        <v>XS0992293901</v>
      </c>
      <c r="F102" s="12" t="str">
        <f ca="1"/>
        <v>SOLBBB 5.425 PERP</v>
      </c>
      <c r="G102" s="12" t="str">
        <f ca="1"/>
        <v>SOLBBB</v>
      </c>
      <c r="H102" s="12">
        <f ca="1"/>
        <v>5.4249999999999998</v>
      </c>
      <c r="I102" s="12" t="str">
        <f ca="1"/>
        <v>12 Nov 23</v>
      </c>
      <c r="J102" s="12" t="str">
        <f ca="1"/>
        <v>PERP/CALL</v>
      </c>
      <c r="K102" s="12" t="str">
        <f ca="1"/>
        <v>SOLBBB 5.425 PERP nc-23</v>
      </c>
      <c r="L102" s="12" t="str">
        <f ca="1"/>
        <v>Basic Materials</v>
      </c>
      <c r="N102" s="12">
        <f ca="1">COLUMNS(_xlfn.ANCHORARRAY(D101))</f>
        <v>9</v>
      </c>
      <c r="P102" s="12">
        <f ca="1"/>
        <v>102</v>
      </c>
    </row>
    <row r="103" spans="3:16" x14ac:dyDescent="0.25">
      <c r="D103" s="12" t="str">
        <f ca="1"/>
        <v>AV915324 Corp</v>
      </c>
      <c r="E103" s="12" t="str">
        <f ca="1"/>
        <v>BE6309987400</v>
      </c>
      <c r="F103" s="12" t="str">
        <f ca="1"/>
        <v>SOLBBB 4 1/4 PERP</v>
      </c>
      <c r="G103" s="12" t="str">
        <f ca="1"/>
        <v>SOLBBB</v>
      </c>
      <c r="H103" s="12">
        <f ca="1"/>
        <v>4.25</v>
      </c>
      <c r="I103" s="12" t="str">
        <f ca="1"/>
        <v>04 Dec 23</v>
      </c>
      <c r="J103" s="12" t="str">
        <f ca="1"/>
        <v>PERP/CALL</v>
      </c>
      <c r="K103" s="12" t="str">
        <f ca="1"/>
        <v>SOLBBB 4 1/4 PERP nc-23</v>
      </c>
      <c r="L103" s="12" t="str">
        <f ca="1"/>
        <v>Basic Materials</v>
      </c>
      <c r="P103" s="12">
        <f ca="1"/>
        <v>103</v>
      </c>
    </row>
    <row r="104" spans="3:16" x14ac:dyDescent="0.25">
      <c r="D104" s="12" t="str">
        <f ca="1"/>
        <v>QJ937566 Corp</v>
      </c>
      <c r="E104" s="12" t="str">
        <f ca="1"/>
        <v>XS1323897725</v>
      </c>
      <c r="F104" s="12" t="str">
        <f ca="1"/>
        <v>SOLBBB 5.869 PERP</v>
      </c>
      <c r="G104" s="12" t="str">
        <f ca="1"/>
        <v>SOLBBB</v>
      </c>
      <c r="H104" s="12">
        <f ca="1"/>
        <v>5.8689999999999998</v>
      </c>
      <c r="I104" s="12" t="str">
        <f ca="1"/>
        <v>03 Jun 24</v>
      </c>
      <c r="J104" s="12" t="str">
        <f ca="1"/>
        <v>PERP/CALL</v>
      </c>
      <c r="K104" s="12" t="str">
        <f ca="1"/>
        <v>SOLBBB 5.869 PERP nc-24</v>
      </c>
      <c r="L104" s="12" t="str">
        <f ca="1"/>
        <v>Basic Materials</v>
      </c>
      <c r="P104" s="12">
        <f ca="1"/>
        <v>104</v>
      </c>
    </row>
    <row r="105" spans="3:16" x14ac:dyDescent="0.25">
      <c r="D105" s="12" t="str">
        <f ca="1"/>
        <v>EK834863 Corp</v>
      </c>
      <c r="E105" s="12" t="str">
        <f ca="1"/>
        <v>DE000A14J611</v>
      </c>
      <c r="F105" s="12" t="str">
        <f ca="1"/>
        <v>BAYNGR 2 3/8 04/02/75</v>
      </c>
      <c r="G105" s="12" t="str">
        <f ca="1"/>
        <v>BAYNGR</v>
      </c>
      <c r="H105" s="12">
        <f ca="1"/>
        <v>2.375</v>
      </c>
      <c r="I105" s="12" t="str">
        <f ca="1"/>
        <v>02 Oct 22</v>
      </c>
      <c r="J105" s="12" t="str">
        <f ca="1"/>
        <v>CALLABLE</v>
      </c>
      <c r="K105" s="12" t="str">
        <f ca="1"/>
        <v>BAYNGR 2 3/8 04/02/75 nc-22</v>
      </c>
      <c r="L105" s="12" t="str">
        <f ca="1"/>
        <v>Consumer, Non-cyclical</v>
      </c>
      <c r="P105" s="12">
        <f ca="1"/>
        <v>105</v>
      </c>
    </row>
    <row r="106" spans="3:16" x14ac:dyDescent="0.25">
      <c r="D106" s="12" t="str">
        <f ca="1"/>
        <v>EK352403 Corp</v>
      </c>
      <c r="E106" s="12" t="str">
        <f ca="1"/>
        <v>DE000A11QR73</v>
      </c>
      <c r="F106" s="12" t="str">
        <f ca="1"/>
        <v>BAYNGR 3 3/4 07/01/74</v>
      </c>
      <c r="G106" s="12" t="str">
        <f ca="1"/>
        <v>BAYNGR</v>
      </c>
      <c r="H106" s="12">
        <f ca="1"/>
        <v>3.75</v>
      </c>
      <c r="I106" s="12" t="str">
        <f ca="1"/>
        <v>01 Jul 24</v>
      </c>
      <c r="J106" s="12" t="str">
        <f ca="1"/>
        <v>CALLABLE</v>
      </c>
      <c r="K106" s="12" t="str">
        <f ca="1"/>
        <v>BAYNGR 3 3/4 07/01/74 nc-24</v>
      </c>
      <c r="L106" s="12" t="str">
        <f ca="1"/>
        <v>Consumer, Non-cyclical</v>
      </c>
      <c r="P106" s="12">
        <f ca="1"/>
        <v>106</v>
      </c>
    </row>
    <row r="107" spans="3:16" x14ac:dyDescent="0.25">
      <c r="D107" s="12" t="str">
        <f ca="1"/>
        <v>ZQ512606 Corp</v>
      </c>
      <c r="E107" s="12" t="str">
        <f ca="1"/>
        <v>XS2077670003</v>
      </c>
      <c r="F107" s="12" t="str">
        <f ca="1"/>
        <v>BAYNGR 2 3/8 11/12/79</v>
      </c>
      <c r="G107" s="12" t="str">
        <f ca="1"/>
        <v>BAYNGR</v>
      </c>
      <c r="H107" s="12">
        <f ca="1"/>
        <v>2.375</v>
      </c>
      <c r="I107" s="12" t="str">
        <f ca="1"/>
        <v>12 Feb 25</v>
      </c>
      <c r="J107" s="12" t="str">
        <f ca="1"/>
        <v>CALLABLE</v>
      </c>
      <c r="K107" s="12" t="str">
        <f ca="1"/>
        <v>BAYNGR 2 3/8 11/12/79 nc-25</v>
      </c>
      <c r="L107" s="12" t="str">
        <f ca="1"/>
        <v>Consumer, Non-cyclical</v>
      </c>
      <c r="P107" s="12">
        <f ca="1"/>
        <v>107</v>
      </c>
    </row>
    <row r="108" spans="3:16" x14ac:dyDescent="0.25">
      <c r="D108" s="12" t="str">
        <f ca="1"/>
        <v>ZQ513315 Corp</v>
      </c>
      <c r="E108" s="12" t="str">
        <f ca="1"/>
        <v>XS2077670342</v>
      </c>
      <c r="F108" s="12" t="str">
        <f ca="1"/>
        <v>BAYNGR 3 1/8 11/12/79</v>
      </c>
      <c r="G108" s="12" t="str">
        <f ca="1"/>
        <v>BAYNGR</v>
      </c>
      <c r="H108" s="12">
        <f ca="1"/>
        <v>3.125</v>
      </c>
      <c r="I108" s="12" t="str">
        <f ca="1"/>
        <v>12 Aug 27</v>
      </c>
      <c r="J108" s="12" t="str">
        <f ca="1"/>
        <v>CALLABLE</v>
      </c>
      <c r="K108" s="12" t="str">
        <f ca="1"/>
        <v>BAYNGR 3 1/8 11/12/79 nc-27</v>
      </c>
      <c r="L108" s="12" t="str">
        <f ca="1"/>
        <v>Consumer, Non-cyclical</v>
      </c>
      <c r="P108" s="12">
        <f ca="1"/>
        <v>108</v>
      </c>
    </row>
    <row r="109" spans="3:16" x14ac:dyDescent="0.25">
      <c r="D109" s="12" t="str">
        <f ca="1"/>
        <v>AP691131 Corp</v>
      </c>
      <c r="E109" s="12" t="str">
        <f ca="1"/>
        <v>FR0013292828</v>
      </c>
      <c r="F109" s="12" t="str">
        <f ca="1"/>
        <v>BNFP 1 3/4 PERP</v>
      </c>
      <c r="G109" s="12" t="str">
        <f ca="1"/>
        <v>BNFP</v>
      </c>
      <c r="H109" s="12">
        <f ca="1"/>
        <v>1.75</v>
      </c>
      <c r="I109" s="12" t="str">
        <f ca="1"/>
        <v>27 Mar 23</v>
      </c>
      <c r="J109" s="12" t="str">
        <f ca="1"/>
        <v>PERP/CALL</v>
      </c>
      <c r="K109" s="12" t="str">
        <f ca="1"/>
        <v>BNFP 1 3/4 PERP nc-23</v>
      </c>
      <c r="L109" s="12" t="str">
        <f ca="1"/>
        <v>Consumer, Non-cyclical</v>
      </c>
      <c r="P109" s="12">
        <f ca="1"/>
        <v>109</v>
      </c>
    </row>
    <row r="110" spans="3:16" x14ac:dyDescent="0.25">
      <c r="D110" s="12" t="str">
        <f ca="1"/>
        <v>AP691131 Corp</v>
      </c>
      <c r="E110" s="12" t="str">
        <f ca="1"/>
        <v>FR0013292828</v>
      </c>
      <c r="F110" s="12" t="str">
        <f ca="1"/>
        <v>BNFP 1 3/4 PERP</v>
      </c>
      <c r="G110" s="12" t="str">
        <f ca="1"/>
        <v>BNFP</v>
      </c>
      <c r="H110" s="12">
        <f ca="1"/>
        <v>1.75</v>
      </c>
      <c r="I110" s="12" t="str">
        <f ca="1"/>
        <v>27 Mar 23</v>
      </c>
      <c r="J110" s="12" t="str">
        <f ca="1"/>
        <v>PERP/CALL</v>
      </c>
      <c r="K110" s="12" t="str">
        <f ca="1"/>
        <v>BNFP 1 3/4 PERP nc-23</v>
      </c>
      <c r="L110" s="12" t="str">
        <f ca="1"/>
        <v>Consumer, Non-cyclical</v>
      </c>
      <c r="P110" s="12">
        <f ca="1"/>
        <v>110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06674C0-8D8A-4EAE-AC85-F315FB238378}">
          <x14:formula1>
            <xm:f>tkrBbg!$O:$O</xm:f>
          </x14:formula1>
          <xm:sqref>D13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6977-7C24-4ACF-BA78-AAC9D108842B}">
  <dimension ref="B4:SV541"/>
  <sheetViews>
    <sheetView workbookViewId="0">
      <selection activeCell="F12" sqref="F12"/>
    </sheetView>
  </sheetViews>
  <sheetFormatPr defaultRowHeight="10.5" x14ac:dyDescent="0.25"/>
  <cols>
    <col min="1" max="1" width="8.7265625" style="2"/>
    <col min="2" max="2" width="22.90625" style="2" bestFit="1" customWidth="1"/>
    <col min="3" max="3" width="9" style="2" bestFit="1" customWidth="1"/>
    <col min="4" max="16384" width="8.7265625" style="2"/>
  </cols>
  <sheetData>
    <row r="4" spans="2:516" x14ac:dyDescent="0.25">
      <c r="B4" s="2" t="s">
        <v>751</v>
      </c>
    </row>
    <row r="5" spans="2:516" x14ac:dyDescent="0.25">
      <c r="B5" s="2" t="s">
        <v>745</v>
      </c>
    </row>
    <row r="7" spans="2:516" x14ac:dyDescent="0.25">
      <c r="B7" s="2" t="s">
        <v>894</v>
      </c>
      <c r="C7" s="2" t="s">
        <v>1080</v>
      </c>
      <c r="D7" s="2" t="s">
        <v>765</v>
      </c>
      <c r="F7" s="18">
        <f>_xll.BDH(D7,"px_last",C15,C16,"Dates=o",C18,C19,"dir=H","cols=506;rows=1")</f>
        <v>44005</v>
      </c>
      <c r="G7" s="18">
        <v>44004</v>
      </c>
      <c r="H7" s="18">
        <v>44001</v>
      </c>
      <c r="I7" s="18">
        <v>44000</v>
      </c>
      <c r="J7" s="18">
        <v>43999</v>
      </c>
      <c r="K7" s="18">
        <v>43998</v>
      </c>
      <c r="L7" s="18">
        <v>43997</v>
      </c>
      <c r="M7" s="18">
        <v>43994</v>
      </c>
      <c r="N7" s="18">
        <v>43993</v>
      </c>
      <c r="O7" s="18">
        <v>43992</v>
      </c>
      <c r="P7" s="18">
        <v>43991</v>
      </c>
      <c r="Q7" s="18">
        <v>43990</v>
      </c>
      <c r="R7" s="18">
        <v>43987</v>
      </c>
      <c r="S7" s="18">
        <v>43986</v>
      </c>
      <c r="T7" s="18">
        <v>43985</v>
      </c>
      <c r="U7" s="18">
        <v>43984</v>
      </c>
      <c r="V7" s="18">
        <v>43983</v>
      </c>
      <c r="W7" s="18">
        <v>43980</v>
      </c>
      <c r="X7" s="18">
        <v>43979</v>
      </c>
      <c r="Y7" s="18">
        <v>43978</v>
      </c>
      <c r="Z7" s="18">
        <v>43977</v>
      </c>
      <c r="AA7" s="18">
        <v>43973</v>
      </c>
      <c r="AB7" s="18">
        <v>43972</v>
      </c>
      <c r="AC7" s="18">
        <v>43971</v>
      </c>
      <c r="AD7" s="18">
        <v>43970</v>
      </c>
      <c r="AE7" s="18">
        <v>43969</v>
      </c>
      <c r="AF7" s="18">
        <v>43966</v>
      </c>
      <c r="AG7" s="18">
        <v>43965</v>
      </c>
      <c r="AH7" s="18">
        <v>43964</v>
      </c>
      <c r="AI7" s="18">
        <v>43963</v>
      </c>
      <c r="AJ7" s="18">
        <v>43962</v>
      </c>
      <c r="AK7" s="18">
        <v>43958</v>
      </c>
      <c r="AL7" s="18">
        <v>43957</v>
      </c>
      <c r="AM7" s="18">
        <v>43956</v>
      </c>
      <c r="AN7" s="18">
        <v>43955</v>
      </c>
      <c r="AO7" s="18">
        <v>43952</v>
      </c>
      <c r="AP7" s="18">
        <v>43951</v>
      </c>
      <c r="AQ7" s="18">
        <v>43950</v>
      </c>
      <c r="AR7" s="18">
        <v>43949</v>
      </c>
      <c r="AS7" s="18">
        <v>43948</v>
      </c>
      <c r="AT7" s="18">
        <v>43945</v>
      </c>
      <c r="AU7" s="18">
        <v>43944</v>
      </c>
      <c r="AV7" s="18">
        <v>43943</v>
      </c>
      <c r="AW7" s="18">
        <v>43942</v>
      </c>
      <c r="AX7" s="18">
        <v>43941</v>
      </c>
      <c r="AY7" s="18">
        <v>43938</v>
      </c>
      <c r="AZ7" s="18">
        <v>43937</v>
      </c>
      <c r="BA7" s="18">
        <v>43936</v>
      </c>
      <c r="BB7" s="18">
        <v>43935</v>
      </c>
      <c r="BC7" s="18">
        <v>43930</v>
      </c>
      <c r="BD7" s="18">
        <v>43929</v>
      </c>
      <c r="BE7" s="18">
        <v>43928</v>
      </c>
      <c r="BF7" s="18">
        <v>43927</v>
      </c>
      <c r="BG7" s="18">
        <v>43924</v>
      </c>
      <c r="BH7" s="18">
        <v>43923</v>
      </c>
      <c r="BI7" s="18">
        <v>43922</v>
      </c>
      <c r="BJ7" s="18">
        <v>43921</v>
      </c>
      <c r="BK7" s="18">
        <v>43920</v>
      </c>
      <c r="BL7" s="18">
        <v>43917</v>
      </c>
      <c r="BM7" s="18">
        <v>43916</v>
      </c>
      <c r="BN7" s="18">
        <v>43915</v>
      </c>
      <c r="BO7" s="18">
        <v>43914</v>
      </c>
      <c r="BP7" s="18">
        <v>43913</v>
      </c>
      <c r="BQ7" s="18">
        <v>43910</v>
      </c>
      <c r="BR7" s="18">
        <v>43909</v>
      </c>
      <c r="BS7" s="18">
        <v>43908</v>
      </c>
      <c r="BT7" s="18">
        <v>43907</v>
      </c>
      <c r="BU7" s="18">
        <v>43906</v>
      </c>
      <c r="BV7" s="18">
        <v>43903</v>
      </c>
      <c r="BW7" s="18">
        <v>43902</v>
      </c>
      <c r="BX7" s="18">
        <v>43901</v>
      </c>
      <c r="BY7" s="18">
        <v>43900</v>
      </c>
      <c r="BZ7" s="18">
        <v>43899</v>
      </c>
      <c r="CA7" s="18">
        <v>43896</v>
      </c>
      <c r="CB7" s="18">
        <v>43895</v>
      </c>
      <c r="CC7" s="18">
        <v>43894</v>
      </c>
      <c r="CD7" s="18">
        <v>43893</v>
      </c>
      <c r="CE7" s="18">
        <v>43892</v>
      </c>
      <c r="CF7" s="18">
        <v>43889</v>
      </c>
      <c r="CG7" s="18">
        <v>43888</v>
      </c>
      <c r="CH7" s="18">
        <v>43887</v>
      </c>
      <c r="CI7" s="18">
        <v>43886</v>
      </c>
      <c r="CJ7" s="18">
        <v>43885</v>
      </c>
      <c r="CK7" s="18">
        <v>43882</v>
      </c>
      <c r="CL7" s="18">
        <v>43881</v>
      </c>
      <c r="CM7" s="18">
        <v>43880</v>
      </c>
      <c r="CN7" s="18">
        <v>43879</v>
      </c>
      <c r="CO7" s="18">
        <v>43878</v>
      </c>
      <c r="CP7" s="18">
        <v>43875</v>
      </c>
      <c r="CQ7" s="18">
        <v>43874</v>
      </c>
      <c r="CR7" s="18">
        <v>43873</v>
      </c>
      <c r="CS7" s="18">
        <v>43872</v>
      </c>
      <c r="CT7" s="18">
        <v>43871</v>
      </c>
      <c r="CU7" s="18">
        <v>43868</v>
      </c>
      <c r="CV7" s="18">
        <v>43867</v>
      </c>
      <c r="CW7" s="18">
        <v>43866</v>
      </c>
      <c r="CX7" s="18">
        <v>43865</v>
      </c>
      <c r="CY7" s="18">
        <v>43864</v>
      </c>
      <c r="CZ7" s="18">
        <v>43861</v>
      </c>
      <c r="DA7" s="18">
        <v>43860</v>
      </c>
      <c r="DB7" s="18">
        <v>43859</v>
      </c>
      <c r="DC7" s="18">
        <v>43858</v>
      </c>
      <c r="DD7" s="18">
        <v>43857</v>
      </c>
      <c r="DE7" s="18">
        <v>43854</v>
      </c>
      <c r="DF7" s="18">
        <v>43853</v>
      </c>
      <c r="DG7" s="18">
        <v>43852</v>
      </c>
      <c r="DH7" s="18">
        <v>43851</v>
      </c>
      <c r="DI7" s="18">
        <v>43850</v>
      </c>
      <c r="DJ7" s="18">
        <v>43847</v>
      </c>
      <c r="DK7" s="18">
        <v>43846</v>
      </c>
      <c r="DL7" s="18">
        <v>43845</v>
      </c>
      <c r="DM7" s="18">
        <v>43844</v>
      </c>
      <c r="DN7" s="18">
        <v>43843</v>
      </c>
      <c r="DO7" s="18">
        <v>43840</v>
      </c>
      <c r="DP7" s="18">
        <v>43839</v>
      </c>
      <c r="DQ7" s="18">
        <v>43838</v>
      </c>
      <c r="DR7" s="18">
        <v>43837</v>
      </c>
      <c r="DS7" s="18">
        <v>43836</v>
      </c>
      <c r="DT7" s="18">
        <v>43833</v>
      </c>
      <c r="DU7" s="18">
        <v>43832</v>
      </c>
      <c r="DV7" s="18">
        <v>43830</v>
      </c>
      <c r="DW7" s="18">
        <v>43829</v>
      </c>
      <c r="DX7" s="18">
        <v>43826</v>
      </c>
      <c r="DY7" s="18">
        <v>43823</v>
      </c>
      <c r="DZ7" s="18">
        <v>43822</v>
      </c>
      <c r="EA7" s="18">
        <v>43819</v>
      </c>
      <c r="EB7" s="18">
        <v>43818</v>
      </c>
      <c r="EC7" s="18">
        <v>43817</v>
      </c>
      <c r="ED7" s="18">
        <v>43816</v>
      </c>
      <c r="EE7" s="18">
        <v>43815</v>
      </c>
      <c r="EF7" s="18">
        <v>43812</v>
      </c>
      <c r="EG7" s="18">
        <v>43811</v>
      </c>
      <c r="EH7" s="18">
        <v>43810</v>
      </c>
      <c r="EI7" s="18">
        <v>43809</v>
      </c>
      <c r="EJ7" s="18">
        <v>43808</v>
      </c>
      <c r="EK7" s="18">
        <v>43805</v>
      </c>
      <c r="EL7" s="18">
        <v>43804</v>
      </c>
      <c r="EM7" s="18">
        <v>43803</v>
      </c>
      <c r="EN7" s="18">
        <v>43802</v>
      </c>
      <c r="EO7" s="18">
        <v>43801</v>
      </c>
      <c r="EP7" s="18">
        <v>43798</v>
      </c>
      <c r="EQ7" s="18">
        <v>43797</v>
      </c>
      <c r="ER7" s="18">
        <v>43796</v>
      </c>
      <c r="ES7" s="18">
        <v>43795</v>
      </c>
      <c r="ET7" s="18">
        <v>43794</v>
      </c>
      <c r="EU7" s="18">
        <v>43791</v>
      </c>
      <c r="EV7" s="18">
        <v>43790</v>
      </c>
      <c r="EW7" s="18">
        <v>43789</v>
      </c>
      <c r="EX7" s="18">
        <v>43788</v>
      </c>
      <c r="EY7" s="18">
        <v>43787</v>
      </c>
      <c r="EZ7" s="18">
        <v>43784</v>
      </c>
      <c r="FA7" s="18">
        <v>43783</v>
      </c>
      <c r="FB7" s="18">
        <v>43782</v>
      </c>
      <c r="FC7" s="18">
        <v>43781</v>
      </c>
      <c r="FD7" s="18">
        <v>43780</v>
      </c>
      <c r="FE7" s="18">
        <v>43777</v>
      </c>
      <c r="FF7" s="18">
        <v>43776</v>
      </c>
      <c r="FG7" s="18">
        <v>43775</v>
      </c>
      <c r="FH7" s="18">
        <v>43774</v>
      </c>
      <c r="FI7" s="18">
        <v>43773</v>
      </c>
      <c r="FJ7" s="18">
        <v>43770</v>
      </c>
      <c r="FK7" s="18">
        <v>43769</v>
      </c>
      <c r="FL7" s="18">
        <v>43768</v>
      </c>
      <c r="FM7" s="18">
        <v>43767</v>
      </c>
      <c r="FN7" s="18">
        <v>43766</v>
      </c>
      <c r="FO7" s="18">
        <v>43763</v>
      </c>
      <c r="FP7" s="18">
        <v>43762</v>
      </c>
      <c r="FQ7" s="18">
        <v>43761</v>
      </c>
      <c r="FR7" s="18">
        <v>43760</v>
      </c>
      <c r="FS7" s="18">
        <v>43759</v>
      </c>
      <c r="FT7" s="18">
        <v>43756</v>
      </c>
      <c r="FU7" s="18">
        <v>43755</v>
      </c>
      <c r="FV7" s="18">
        <v>43754</v>
      </c>
      <c r="FW7" s="18">
        <v>43753</v>
      </c>
      <c r="FX7" s="18">
        <v>43752</v>
      </c>
      <c r="FY7" s="18">
        <v>43749</v>
      </c>
      <c r="FZ7" s="18">
        <v>43748</v>
      </c>
      <c r="GA7" s="18">
        <v>43747</v>
      </c>
      <c r="GB7" s="18">
        <v>43746</v>
      </c>
      <c r="GC7" s="18">
        <v>43745</v>
      </c>
      <c r="GD7" s="18">
        <v>43742</v>
      </c>
      <c r="GE7" s="18">
        <v>43741</v>
      </c>
      <c r="GF7" s="18">
        <v>43740</v>
      </c>
      <c r="GG7" s="18">
        <v>43739</v>
      </c>
      <c r="GH7" s="18">
        <v>43738</v>
      </c>
      <c r="GI7" s="18">
        <v>43735</v>
      </c>
      <c r="GJ7" s="18">
        <v>43734</v>
      </c>
      <c r="GK7" s="18">
        <v>43733</v>
      </c>
      <c r="GL7" s="18">
        <v>43732</v>
      </c>
      <c r="GM7" s="18">
        <v>43731</v>
      </c>
      <c r="GN7" s="18">
        <v>43728</v>
      </c>
      <c r="GO7" s="18">
        <v>43727</v>
      </c>
      <c r="GP7" s="18">
        <v>43726</v>
      </c>
      <c r="GQ7" s="18">
        <v>43725</v>
      </c>
      <c r="GR7" s="18">
        <v>43724</v>
      </c>
      <c r="GS7" s="18">
        <v>43721</v>
      </c>
      <c r="GT7" s="18">
        <v>43720</v>
      </c>
      <c r="GU7" s="18">
        <v>43719</v>
      </c>
      <c r="GV7" s="18">
        <v>43718</v>
      </c>
      <c r="GW7" s="18">
        <v>43717</v>
      </c>
      <c r="GX7" s="18">
        <v>43714</v>
      </c>
      <c r="GY7" s="18">
        <v>43713</v>
      </c>
      <c r="GZ7" s="18">
        <v>43712</v>
      </c>
      <c r="HA7" s="18">
        <v>43711</v>
      </c>
      <c r="HB7" s="18">
        <v>43710</v>
      </c>
      <c r="HC7" s="18">
        <v>43707</v>
      </c>
      <c r="HD7" s="18">
        <v>43706</v>
      </c>
      <c r="HE7" s="18">
        <v>43705</v>
      </c>
      <c r="HF7" s="18">
        <v>43704</v>
      </c>
      <c r="HG7" s="18">
        <v>43700</v>
      </c>
      <c r="HH7" s="18">
        <v>43699</v>
      </c>
      <c r="HI7" s="18">
        <v>43698</v>
      </c>
      <c r="HJ7" s="18">
        <v>43697</v>
      </c>
      <c r="HK7" s="18">
        <v>43696</v>
      </c>
      <c r="HL7" s="18">
        <v>43693</v>
      </c>
      <c r="HM7" s="18">
        <v>43692</v>
      </c>
      <c r="HN7" s="18">
        <v>43691</v>
      </c>
      <c r="HO7" s="18">
        <v>43690</v>
      </c>
      <c r="HP7" s="18">
        <v>43689</v>
      </c>
      <c r="HQ7" s="18">
        <v>43686</v>
      </c>
      <c r="HR7" s="18">
        <v>43685</v>
      </c>
      <c r="HS7" s="18">
        <v>43684</v>
      </c>
      <c r="HT7" s="18">
        <v>43683</v>
      </c>
      <c r="HU7" s="18">
        <v>43682</v>
      </c>
      <c r="HV7" s="18">
        <v>43679</v>
      </c>
      <c r="HW7" s="18">
        <v>43678</v>
      </c>
      <c r="HX7" s="18">
        <v>43677</v>
      </c>
      <c r="HY7" s="18">
        <v>43676</v>
      </c>
      <c r="HZ7" s="18">
        <v>43675</v>
      </c>
      <c r="IA7" s="18">
        <v>43672</v>
      </c>
      <c r="IB7" s="18">
        <v>43671</v>
      </c>
      <c r="IC7" s="18">
        <v>43670</v>
      </c>
      <c r="ID7" s="18">
        <v>43669</v>
      </c>
      <c r="IE7" s="18">
        <v>43668</v>
      </c>
      <c r="IF7" s="18">
        <v>43665</v>
      </c>
      <c r="IG7" s="18">
        <v>43664</v>
      </c>
      <c r="IH7" s="18">
        <v>43663</v>
      </c>
      <c r="II7" s="18">
        <v>43662</v>
      </c>
      <c r="IJ7" s="18">
        <v>43661</v>
      </c>
      <c r="IK7" s="18">
        <v>43658</v>
      </c>
      <c r="IL7" s="18">
        <v>43657</v>
      </c>
      <c r="IM7" s="18">
        <v>43656</v>
      </c>
      <c r="IN7" s="18">
        <v>43655</v>
      </c>
      <c r="IO7" s="18">
        <v>43654</v>
      </c>
      <c r="IP7" s="18">
        <v>43651</v>
      </c>
      <c r="IQ7" s="18">
        <v>43650</v>
      </c>
      <c r="IR7" s="18">
        <v>43649</v>
      </c>
      <c r="IS7" s="18">
        <v>43648</v>
      </c>
      <c r="IT7" s="18">
        <v>43647</v>
      </c>
      <c r="IU7" s="18">
        <v>43644</v>
      </c>
      <c r="IV7" s="18">
        <v>43643</v>
      </c>
      <c r="IW7" s="18">
        <v>43642</v>
      </c>
      <c r="IX7" s="18">
        <v>43641</v>
      </c>
      <c r="IY7" s="18">
        <v>43640</v>
      </c>
      <c r="IZ7" s="18">
        <v>43637</v>
      </c>
      <c r="JA7" s="18">
        <v>43636</v>
      </c>
      <c r="JB7" s="18">
        <v>43635</v>
      </c>
      <c r="JC7" s="18">
        <v>43634</v>
      </c>
      <c r="JD7" s="18">
        <v>43633</v>
      </c>
      <c r="JE7" s="18">
        <v>43630</v>
      </c>
      <c r="JF7" s="18">
        <v>43629</v>
      </c>
      <c r="JG7" s="18">
        <v>43628</v>
      </c>
      <c r="JH7" s="18">
        <v>43627</v>
      </c>
      <c r="JI7" s="18">
        <v>43626</v>
      </c>
      <c r="JJ7" s="18">
        <v>43623</v>
      </c>
      <c r="JK7" s="18">
        <v>43622</v>
      </c>
      <c r="JL7" s="18">
        <v>43621</v>
      </c>
      <c r="JM7" s="18">
        <v>43620</v>
      </c>
      <c r="JN7" s="18">
        <v>43619</v>
      </c>
      <c r="JO7" s="18">
        <v>43616</v>
      </c>
      <c r="JP7" s="18">
        <v>43615</v>
      </c>
      <c r="JQ7" s="18">
        <v>43614</v>
      </c>
      <c r="JR7" s="18">
        <v>43613</v>
      </c>
      <c r="JS7" s="18">
        <v>43609</v>
      </c>
      <c r="JT7" s="18">
        <v>43608</v>
      </c>
      <c r="JU7" s="18">
        <v>43607</v>
      </c>
      <c r="JV7" s="18">
        <v>43606</v>
      </c>
      <c r="JW7" s="18">
        <v>43605</v>
      </c>
      <c r="JX7" s="18">
        <v>43602</v>
      </c>
      <c r="JY7" s="18">
        <v>43601</v>
      </c>
      <c r="JZ7" s="18">
        <v>43600</v>
      </c>
      <c r="KA7" s="18">
        <v>43599</v>
      </c>
      <c r="KB7" s="18">
        <v>43598</v>
      </c>
      <c r="KC7" s="18">
        <v>43595</v>
      </c>
      <c r="KD7" s="18">
        <v>43594</v>
      </c>
      <c r="KE7" s="18">
        <v>43593</v>
      </c>
      <c r="KF7" s="18">
        <v>43592</v>
      </c>
      <c r="KG7" s="18">
        <v>43588</v>
      </c>
      <c r="KH7" s="18">
        <v>43587</v>
      </c>
      <c r="KI7" s="18">
        <v>43586</v>
      </c>
      <c r="KJ7" s="18">
        <v>43585</v>
      </c>
      <c r="KK7" s="18">
        <v>43584</v>
      </c>
      <c r="KL7" s="18">
        <v>43581</v>
      </c>
      <c r="KM7" s="18">
        <v>43580</v>
      </c>
      <c r="KN7" s="18">
        <v>43579</v>
      </c>
      <c r="KO7" s="18">
        <v>43578</v>
      </c>
      <c r="KP7" s="18">
        <v>43573</v>
      </c>
      <c r="KQ7" s="18">
        <v>43572</v>
      </c>
      <c r="KR7" s="18">
        <v>43571</v>
      </c>
      <c r="KS7" s="18">
        <v>43570</v>
      </c>
      <c r="KT7" s="18">
        <v>43567</v>
      </c>
      <c r="KU7" s="18">
        <v>43566</v>
      </c>
      <c r="KV7" s="18">
        <v>43565</v>
      </c>
      <c r="KW7" s="18">
        <v>43564</v>
      </c>
      <c r="KX7" s="18">
        <v>43563</v>
      </c>
      <c r="KY7" s="18">
        <v>43560</v>
      </c>
      <c r="KZ7" s="18">
        <v>43559</v>
      </c>
      <c r="LA7" s="18">
        <v>43558</v>
      </c>
      <c r="LB7" s="18">
        <v>43557</v>
      </c>
      <c r="LC7" s="18">
        <v>43556</v>
      </c>
      <c r="LD7" s="18">
        <v>43553</v>
      </c>
      <c r="LE7" s="18">
        <v>43552</v>
      </c>
      <c r="LF7" s="18">
        <v>43551</v>
      </c>
      <c r="LG7" s="18">
        <v>43550</v>
      </c>
      <c r="LH7" s="18">
        <v>43549</v>
      </c>
      <c r="LI7" s="18">
        <v>43546</v>
      </c>
      <c r="LJ7" s="18">
        <v>43545</v>
      </c>
      <c r="LK7" s="18">
        <v>43544</v>
      </c>
      <c r="LL7" s="18">
        <v>43543</v>
      </c>
      <c r="LM7" s="18">
        <v>43542</v>
      </c>
      <c r="LN7" s="18">
        <v>43539</v>
      </c>
      <c r="LO7" s="18">
        <v>43538</v>
      </c>
      <c r="LP7" s="18">
        <v>43537</v>
      </c>
      <c r="LQ7" s="18">
        <v>43536</v>
      </c>
      <c r="LR7" s="18">
        <v>43535</v>
      </c>
      <c r="LS7" s="18">
        <v>43532</v>
      </c>
      <c r="LT7" s="18">
        <v>43531</v>
      </c>
      <c r="LU7" s="18">
        <v>43530</v>
      </c>
      <c r="LV7" s="18">
        <v>43529</v>
      </c>
      <c r="LW7" s="18">
        <v>43528</v>
      </c>
      <c r="LX7" s="18">
        <v>43525</v>
      </c>
      <c r="LY7" s="18">
        <v>43524</v>
      </c>
      <c r="LZ7" s="18">
        <v>43523</v>
      </c>
      <c r="MA7" s="18">
        <v>43522</v>
      </c>
      <c r="MB7" s="18">
        <v>43521</v>
      </c>
      <c r="MC7" s="18">
        <v>43518</v>
      </c>
      <c r="MD7" s="18">
        <v>43517</v>
      </c>
      <c r="ME7" s="18">
        <v>43516</v>
      </c>
      <c r="MF7" s="18">
        <v>43515</v>
      </c>
      <c r="MG7" s="18">
        <v>43514</v>
      </c>
      <c r="MH7" s="18">
        <v>43511</v>
      </c>
      <c r="MI7" s="18">
        <v>43510</v>
      </c>
      <c r="MJ7" s="18">
        <v>43509</v>
      </c>
      <c r="MK7" s="18">
        <v>43508</v>
      </c>
      <c r="ML7" s="18">
        <v>43507</v>
      </c>
      <c r="MM7" s="18">
        <v>43504</v>
      </c>
      <c r="MN7" s="18">
        <v>43503</v>
      </c>
      <c r="MO7" s="18">
        <v>43502</v>
      </c>
      <c r="MP7" s="18">
        <v>43501</v>
      </c>
      <c r="MQ7" s="18">
        <v>43500</v>
      </c>
      <c r="MR7" s="18">
        <v>43497</v>
      </c>
      <c r="MS7" s="18">
        <v>43496</v>
      </c>
      <c r="MT7" s="18">
        <v>43495</v>
      </c>
      <c r="MU7" s="18">
        <v>43494</v>
      </c>
      <c r="MV7" s="18">
        <v>43493</v>
      </c>
      <c r="MW7" s="18">
        <v>43490</v>
      </c>
      <c r="MX7" s="18">
        <v>43489</v>
      </c>
      <c r="MY7" s="18">
        <v>43488</v>
      </c>
      <c r="MZ7" s="18">
        <v>43487</v>
      </c>
      <c r="NA7" s="18">
        <v>43486</v>
      </c>
      <c r="NB7" s="18">
        <v>43483</v>
      </c>
      <c r="NC7" s="18">
        <v>43482</v>
      </c>
      <c r="ND7" s="18">
        <v>43481</v>
      </c>
      <c r="NE7" s="18">
        <v>43480</v>
      </c>
      <c r="NF7" s="18">
        <v>43479</v>
      </c>
      <c r="NG7" s="18">
        <v>43476</v>
      </c>
      <c r="NH7" s="18">
        <v>43475</v>
      </c>
      <c r="NI7" s="18">
        <v>43474</v>
      </c>
      <c r="NJ7" s="18">
        <v>43473</v>
      </c>
      <c r="NK7" s="18">
        <v>43472</v>
      </c>
      <c r="NL7" s="18">
        <v>43469</v>
      </c>
      <c r="NM7" s="18">
        <v>43468</v>
      </c>
      <c r="NN7" s="18">
        <v>43467</v>
      </c>
      <c r="NO7" s="18">
        <v>43465</v>
      </c>
      <c r="NP7" s="18">
        <v>43462</v>
      </c>
      <c r="NQ7" s="18">
        <v>43461</v>
      </c>
      <c r="NR7" s="18">
        <v>43458</v>
      </c>
      <c r="NS7" s="18">
        <v>43455</v>
      </c>
      <c r="NT7" s="18">
        <v>43454</v>
      </c>
      <c r="NU7" s="18">
        <v>43453</v>
      </c>
      <c r="NV7" s="18">
        <v>43452</v>
      </c>
      <c r="NW7" s="18">
        <v>43451</v>
      </c>
      <c r="NX7" s="18">
        <v>43448</v>
      </c>
      <c r="NY7" s="18">
        <v>43447</v>
      </c>
      <c r="NZ7" s="18">
        <v>43446</v>
      </c>
      <c r="OA7" s="18">
        <v>43445</v>
      </c>
      <c r="OB7" s="18">
        <v>43444</v>
      </c>
      <c r="OC7" s="18">
        <v>43441</v>
      </c>
      <c r="OD7" s="18">
        <v>43440</v>
      </c>
      <c r="OE7" s="18">
        <v>43439</v>
      </c>
      <c r="OF7" s="18">
        <v>43438</v>
      </c>
      <c r="OG7" s="18">
        <v>43437</v>
      </c>
      <c r="OH7" s="18">
        <v>43434</v>
      </c>
      <c r="OI7" s="18">
        <v>43433</v>
      </c>
      <c r="OJ7" s="18">
        <v>43432</v>
      </c>
      <c r="OK7" s="18">
        <v>43431</v>
      </c>
      <c r="OL7" s="18">
        <v>43430</v>
      </c>
      <c r="OM7" s="18">
        <v>43427</v>
      </c>
      <c r="ON7" s="18">
        <v>43426</v>
      </c>
      <c r="OO7" s="18">
        <v>43425</v>
      </c>
      <c r="OP7" s="18">
        <v>43424</v>
      </c>
      <c r="OQ7" s="18">
        <v>43423</v>
      </c>
      <c r="OR7" s="18">
        <v>43420</v>
      </c>
      <c r="OS7" s="18">
        <v>43419</v>
      </c>
      <c r="OT7" s="18">
        <v>43418</v>
      </c>
      <c r="OU7" s="18">
        <v>43417</v>
      </c>
      <c r="OV7" s="18">
        <v>43416</v>
      </c>
      <c r="OW7" s="18">
        <v>43413</v>
      </c>
      <c r="OX7" s="18">
        <v>43412</v>
      </c>
      <c r="OY7" s="18">
        <v>43411</v>
      </c>
      <c r="OZ7" s="18">
        <v>43410</v>
      </c>
      <c r="PA7" s="18">
        <v>43409</v>
      </c>
      <c r="PB7" s="18">
        <v>43406</v>
      </c>
      <c r="PC7" s="18">
        <v>43405</v>
      </c>
      <c r="PD7" s="18">
        <v>43404</v>
      </c>
      <c r="PE7" s="18">
        <v>43403</v>
      </c>
      <c r="PF7" s="18">
        <v>43402</v>
      </c>
      <c r="PG7" s="18">
        <v>43399</v>
      </c>
      <c r="PH7" s="18">
        <v>43398</v>
      </c>
      <c r="PI7" s="18">
        <v>43397</v>
      </c>
      <c r="PJ7" s="18">
        <v>43396</v>
      </c>
      <c r="PK7" s="18">
        <v>43395</v>
      </c>
      <c r="PL7" s="18">
        <v>43392</v>
      </c>
      <c r="PM7" s="18">
        <v>43391</v>
      </c>
      <c r="PN7" s="18">
        <v>43390</v>
      </c>
      <c r="PO7" s="18">
        <v>43389</v>
      </c>
      <c r="PP7" s="18">
        <v>43388</v>
      </c>
      <c r="PQ7" s="18">
        <v>43385</v>
      </c>
      <c r="PR7" s="18">
        <v>43384</v>
      </c>
      <c r="PS7" s="18">
        <v>43383</v>
      </c>
      <c r="PT7" s="18">
        <v>43382</v>
      </c>
      <c r="PU7" s="18">
        <v>43381</v>
      </c>
      <c r="PV7" s="18">
        <v>43378</v>
      </c>
      <c r="PW7" s="18">
        <v>43377</v>
      </c>
      <c r="PX7" s="18">
        <v>43376</v>
      </c>
      <c r="PY7" s="18">
        <v>43375</v>
      </c>
      <c r="PZ7" s="18">
        <v>43374</v>
      </c>
      <c r="QA7" s="18">
        <v>43371</v>
      </c>
      <c r="QB7" s="18">
        <v>43370</v>
      </c>
      <c r="QC7" s="18">
        <v>43369</v>
      </c>
      <c r="QD7" s="18">
        <v>43368</v>
      </c>
      <c r="QE7" s="18">
        <v>43367</v>
      </c>
      <c r="QF7" s="18">
        <v>43364</v>
      </c>
      <c r="QG7" s="18">
        <v>43363</v>
      </c>
      <c r="QH7" s="18">
        <v>43362</v>
      </c>
      <c r="QI7" s="18">
        <v>43361</v>
      </c>
      <c r="QJ7" s="18">
        <v>43360</v>
      </c>
      <c r="QK7" s="18">
        <v>43357</v>
      </c>
      <c r="QL7" s="18">
        <v>43356</v>
      </c>
      <c r="QM7" s="18">
        <v>43355</v>
      </c>
      <c r="QN7" s="18">
        <v>43354</v>
      </c>
      <c r="QO7" s="18">
        <v>43353</v>
      </c>
      <c r="QP7" s="18">
        <v>43350</v>
      </c>
      <c r="QQ7" s="18">
        <v>43349</v>
      </c>
      <c r="QR7" s="18">
        <v>43348</v>
      </c>
      <c r="QS7" s="18">
        <v>43347</v>
      </c>
      <c r="QT7" s="18">
        <v>43346</v>
      </c>
      <c r="QU7" s="18">
        <v>43343</v>
      </c>
      <c r="QV7" s="18">
        <v>43342</v>
      </c>
      <c r="QW7" s="18">
        <v>43341</v>
      </c>
      <c r="QX7" s="18">
        <v>43340</v>
      </c>
      <c r="QY7" s="18">
        <v>43336</v>
      </c>
      <c r="QZ7" s="18">
        <v>43335</v>
      </c>
      <c r="RA7" s="18">
        <v>43334</v>
      </c>
      <c r="RB7" s="18">
        <v>43333</v>
      </c>
      <c r="RC7" s="18">
        <v>43332</v>
      </c>
      <c r="RD7" s="18">
        <v>43329</v>
      </c>
      <c r="RE7" s="18">
        <v>43328</v>
      </c>
      <c r="RF7" s="18">
        <v>43327</v>
      </c>
      <c r="RG7" s="18">
        <v>43326</v>
      </c>
      <c r="RH7" s="18">
        <v>43325</v>
      </c>
      <c r="RI7" s="18">
        <v>43322</v>
      </c>
      <c r="RJ7" s="18">
        <v>43321</v>
      </c>
      <c r="RK7" s="18">
        <v>43320</v>
      </c>
      <c r="RL7" s="18">
        <v>43319</v>
      </c>
      <c r="RM7" s="18">
        <v>43318</v>
      </c>
      <c r="RN7" s="18">
        <v>43315</v>
      </c>
      <c r="RO7" s="18">
        <v>43314</v>
      </c>
      <c r="RP7" s="18">
        <v>43313</v>
      </c>
      <c r="RQ7" s="18">
        <v>43312</v>
      </c>
      <c r="RR7" s="18">
        <v>43311</v>
      </c>
      <c r="RS7" s="18">
        <v>43308</v>
      </c>
      <c r="RT7" s="18">
        <v>43307</v>
      </c>
      <c r="RU7" s="18">
        <v>43306</v>
      </c>
      <c r="RV7" s="18">
        <v>43305</v>
      </c>
      <c r="RW7" s="18">
        <v>43304</v>
      </c>
      <c r="RX7" s="18">
        <v>43301</v>
      </c>
      <c r="RY7" s="18">
        <v>43300</v>
      </c>
      <c r="RZ7" s="18">
        <v>43299</v>
      </c>
      <c r="SA7" s="18">
        <v>43298</v>
      </c>
      <c r="SB7" s="18">
        <v>43297</v>
      </c>
      <c r="SC7" s="18">
        <v>43294</v>
      </c>
      <c r="SD7" s="18">
        <v>43293</v>
      </c>
      <c r="SE7" s="18">
        <v>43292</v>
      </c>
      <c r="SF7" s="18">
        <v>43291</v>
      </c>
      <c r="SG7" s="18">
        <v>43290</v>
      </c>
      <c r="SH7" s="18">
        <v>43287</v>
      </c>
      <c r="SI7" s="18">
        <v>43286</v>
      </c>
      <c r="SJ7" s="18">
        <v>43285</v>
      </c>
      <c r="SK7" s="18">
        <v>43284</v>
      </c>
      <c r="SL7" s="18">
        <v>43283</v>
      </c>
      <c r="SM7" s="18">
        <v>43280</v>
      </c>
      <c r="SN7" s="18">
        <v>43279</v>
      </c>
      <c r="SO7" s="18">
        <v>43278</v>
      </c>
      <c r="SP7" s="18">
        <v>43277</v>
      </c>
      <c r="SQ7" s="18">
        <v>43276</v>
      </c>
    </row>
    <row r="8" spans="2:516" x14ac:dyDescent="0.25">
      <c r="B8" s="15" t="s">
        <v>499</v>
      </c>
      <c r="C8" s="2">
        <f ca="1">MATCH(B8,tkrBbg!G:G,0)</f>
        <v>21</v>
      </c>
      <c r="D8" s="2" t="str" cm="1">
        <f t="array" aca="1" ref="D8" ca="1">INDEX(tkrBbg!E:E,C8)</f>
        <v>AL243419 Corp</v>
      </c>
      <c r="F8" s="19">
        <f ca="1">_xll.BDH(D8,$B$5,"-2AY",,"Dates=H","Fill=C","Sort=R","Dir=H","cols=511;rows=1")</f>
        <v>325.21499999999997</v>
      </c>
      <c r="G8" s="19">
        <v>326.75200000000001</v>
      </c>
      <c r="H8" s="19">
        <v>330.745</v>
      </c>
      <c r="I8" s="19">
        <v>330.553</v>
      </c>
      <c r="J8" s="19">
        <v>331.524</v>
      </c>
      <c r="K8" s="19">
        <v>328.52199999999999</v>
      </c>
      <c r="L8" s="19">
        <v>323.93299999999999</v>
      </c>
      <c r="M8" s="19">
        <v>323.20699999999999</v>
      </c>
      <c r="N8" s="19">
        <v>322.56700000000001</v>
      </c>
      <c r="O8" s="19">
        <v>313.48500000000001</v>
      </c>
      <c r="P8" s="19">
        <v>309.745</v>
      </c>
      <c r="Q8" s="19">
        <v>295.84399999999999</v>
      </c>
      <c r="R8" s="19">
        <v>285.24200000000002</v>
      </c>
      <c r="S8" s="19">
        <v>306.04399999999998</v>
      </c>
      <c r="T8" s="19">
        <v>300.42700000000002</v>
      </c>
      <c r="U8" s="19">
        <v>303.03399999999999</v>
      </c>
      <c r="V8" s="19">
        <v>284.64600000000002</v>
      </c>
      <c r="W8" s="19">
        <v>269.334</v>
      </c>
      <c r="X8" s="19">
        <v>260.79399999999998</v>
      </c>
      <c r="Y8" s="19">
        <v>279.678</v>
      </c>
      <c r="Z8" s="19">
        <v>305.13200000000001</v>
      </c>
      <c r="AA8" s="19">
        <v>316.41199999999998</v>
      </c>
      <c r="AB8" s="19">
        <v>334.19400000000002</v>
      </c>
      <c r="AC8" s="19">
        <v>339.16199999999998</v>
      </c>
      <c r="AD8" s="19">
        <v>340.68900000000002</v>
      </c>
      <c r="AE8" s="19">
        <v>334.625</v>
      </c>
      <c r="AF8" s="19">
        <v>336.22399999999999</v>
      </c>
      <c r="AG8" s="19">
        <v>362.68</v>
      </c>
      <c r="AH8" s="19">
        <v>372.35500000000002</v>
      </c>
      <c r="AI8" s="19">
        <v>384.82100000000003</v>
      </c>
      <c r="AJ8" s="19">
        <v>390.39</v>
      </c>
      <c r="AK8" s="19">
        <v>394.78199999999998</v>
      </c>
      <c r="AL8" s="19">
        <v>408.22500000000002</v>
      </c>
      <c r="AM8" s="19">
        <v>425.69499999999999</v>
      </c>
      <c r="AN8" s="19">
        <v>430.71199999999999</v>
      </c>
      <c r="AO8" s="19">
        <v>430.86799999999999</v>
      </c>
      <c r="AP8" s="19">
        <v>423.57799999999997</v>
      </c>
      <c r="AQ8" s="19">
        <v>420.88499999999999</v>
      </c>
      <c r="AR8" s="19">
        <v>421.62400000000002</v>
      </c>
      <c r="AS8" s="19">
        <v>396.80500000000001</v>
      </c>
      <c r="AT8" s="19">
        <v>421.24599999999998</v>
      </c>
      <c r="AU8" s="19">
        <v>428.24</v>
      </c>
      <c r="AV8" s="19">
        <v>433.745</v>
      </c>
      <c r="AW8" s="19">
        <v>433.839</v>
      </c>
      <c r="AX8" s="19">
        <v>430.94099999999997</v>
      </c>
      <c r="AY8" s="19">
        <v>436.40699999999998</v>
      </c>
      <c r="AZ8" s="19">
        <v>441.64</v>
      </c>
      <c r="BA8" s="19">
        <v>444.71899999999999</v>
      </c>
      <c r="BB8" s="19">
        <v>467.84800000000001</v>
      </c>
      <c r="BC8" s="19">
        <v>475.30700000000002</v>
      </c>
      <c r="BD8" s="19">
        <v>483.738</v>
      </c>
      <c r="BE8" s="19">
        <v>489.11099999999999</v>
      </c>
      <c r="BF8" s="19">
        <v>491.625</v>
      </c>
      <c r="BG8" s="19">
        <v>501.67200000000003</v>
      </c>
      <c r="BH8" s="19">
        <v>504.08800000000002</v>
      </c>
      <c r="BI8" s="19">
        <v>502.745</v>
      </c>
      <c r="BJ8" s="19">
        <v>504.55599999999998</v>
      </c>
      <c r="BK8" s="19">
        <v>556.18700000000001</v>
      </c>
      <c r="BL8" s="19">
        <v>577.49099999999999</v>
      </c>
      <c r="BM8" s="19">
        <v>591.26400000000001</v>
      </c>
      <c r="BN8" s="19">
        <v>607.56200000000001</v>
      </c>
      <c r="BO8" s="19">
        <v>610.40700000000004</v>
      </c>
      <c r="BP8" s="19">
        <v>608.34500000000003</v>
      </c>
      <c r="BQ8" s="19">
        <v>606.42399999999998</v>
      </c>
      <c r="BR8" s="19">
        <v>606.76800000000003</v>
      </c>
      <c r="BS8" s="19">
        <v>608.89</v>
      </c>
      <c r="BT8" s="19">
        <v>608.77200000000005</v>
      </c>
      <c r="BU8" s="19">
        <v>621.69799999999998</v>
      </c>
      <c r="BV8" s="19">
        <v>614.245</v>
      </c>
      <c r="BW8" s="19">
        <v>650.822</v>
      </c>
      <c r="BX8" s="19">
        <v>644.23</v>
      </c>
      <c r="BY8" s="19">
        <v>613.66300000000001</v>
      </c>
      <c r="BZ8" s="19">
        <v>612.16399999999999</v>
      </c>
      <c r="CA8" s="19">
        <v>617.36900000000003</v>
      </c>
      <c r="CB8" s="19">
        <v>534.46199999999999</v>
      </c>
      <c r="CC8" s="19">
        <v>462.12400000000002</v>
      </c>
      <c r="CD8" s="19">
        <v>382.85399999999998</v>
      </c>
      <c r="CE8" s="19">
        <v>369.59199999999998</v>
      </c>
      <c r="CF8" s="19">
        <v>317.79199999999997</v>
      </c>
      <c r="CG8" s="19">
        <v>306.72699999999998</v>
      </c>
      <c r="CH8" s="19">
        <v>309.01799999999997</v>
      </c>
      <c r="CI8" s="19">
        <v>264.09699999999998</v>
      </c>
      <c r="CJ8" s="19">
        <v>233.75399999999999</v>
      </c>
      <c r="CK8" s="19">
        <v>221.209</v>
      </c>
      <c r="CL8" s="19">
        <v>227.36799999999999</v>
      </c>
      <c r="CM8" s="19">
        <v>237.83600000000001</v>
      </c>
      <c r="CN8" s="19">
        <v>233.958</v>
      </c>
      <c r="CO8" s="19">
        <v>208.886</v>
      </c>
      <c r="CP8" s="19">
        <v>193.07599999999999</v>
      </c>
      <c r="CQ8" s="19">
        <v>183.203</v>
      </c>
      <c r="CR8" s="19">
        <v>172.881</v>
      </c>
      <c r="CS8" s="19">
        <v>158.65600000000001</v>
      </c>
      <c r="CT8" s="19">
        <v>160.346</v>
      </c>
      <c r="CU8" s="19">
        <v>162.32400000000001</v>
      </c>
      <c r="CV8" s="19">
        <v>163.90600000000001</v>
      </c>
      <c r="CW8" s="19">
        <v>163.56899999999999</v>
      </c>
      <c r="CX8" s="19">
        <v>165.815</v>
      </c>
      <c r="CY8" s="19">
        <v>165.637</v>
      </c>
      <c r="CZ8" s="19">
        <v>166.59299999999999</v>
      </c>
      <c r="DA8" s="19">
        <v>168.405</v>
      </c>
      <c r="DB8" s="19">
        <v>169.34200000000001</v>
      </c>
      <c r="DC8" s="19">
        <v>168.12899999999999</v>
      </c>
      <c r="DD8" s="19">
        <v>167.05600000000001</v>
      </c>
      <c r="DE8" s="19">
        <v>171.24700000000001</v>
      </c>
      <c r="DF8" s="19">
        <v>175.33699999999999</v>
      </c>
      <c r="DG8" s="19">
        <v>186.18100000000001</v>
      </c>
      <c r="DH8" s="19">
        <v>185.66900000000001</v>
      </c>
      <c r="DI8" s="19">
        <v>180.84</v>
      </c>
      <c r="DJ8" s="19">
        <v>176.25200000000001</v>
      </c>
      <c r="DK8" s="19">
        <v>176.547</v>
      </c>
      <c r="DL8" s="19">
        <v>176.94300000000001</v>
      </c>
      <c r="DM8" s="19">
        <v>166.19200000000001</v>
      </c>
      <c r="DN8" s="19">
        <v>161.929</v>
      </c>
      <c r="DO8" s="19">
        <v>160.85599999999999</v>
      </c>
      <c r="DP8" s="19">
        <v>162.32400000000001</v>
      </c>
      <c r="DQ8" s="19">
        <v>161.624</v>
      </c>
      <c r="DR8" s="19">
        <v>164.80099999999999</v>
      </c>
      <c r="DS8" s="19">
        <v>171.417</v>
      </c>
      <c r="DT8" s="19">
        <v>175.00399999999999</v>
      </c>
      <c r="DU8" s="19">
        <v>176.39400000000001</v>
      </c>
      <c r="DV8" s="19">
        <v>177.05199999999999</v>
      </c>
      <c r="DW8" s="19">
        <v>180.54400000000001</v>
      </c>
      <c r="DX8" s="19">
        <v>180.20699999999999</v>
      </c>
      <c r="DY8" s="19">
        <v>184.744</v>
      </c>
      <c r="DZ8" s="19">
        <v>183.32</v>
      </c>
      <c r="EA8" s="19">
        <v>181.727</v>
      </c>
      <c r="EB8" s="19">
        <v>180.291</v>
      </c>
      <c r="EC8" s="19">
        <v>176.26900000000001</v>
      </c>
      <c r="ED8" s="19">
        <v>175.964</v>
      </c>
      <c r="EE8" s="19">
        <v>175.45099999999999</v>
      </c>
      <c r="EF8" s="19">
        <v>176.69200000000001</v>
      </c>
      <c r="EG8" s="19">
        <v>178.63</v>
      </c>
      <c r="EH8" s="19">
        <v>180.02699999999999</v>
      </c>
      <c r="EI8" s="19">
        <v>181.02099999999999</v>
      </c>
      <c r="EJ8" s="19">
        <v>182.14599999999999</v>
      </c>
      <c r="EK8" s="19">
        <v>183.16</v>
      </c>
      <c r="EL8" s="19">
        <v>186.08600000000001</v>
      </c>
      <c r="EM8" s="19">
        <v>187.06200000000001</v>
      </c>
      <c r="EN8" s="19">
        <v>187.01300000000001</v>
      </c>
      <c r="EO8" s="19">
        <v>193.215</v>
      </c>
      <c r="EP8" s="19">
        <v>196.59200000000001</v>
      </c>
      <c r="EQ8" s="19">
        <v>195.048</v>
      </c>
      <c r="ER8" s="19">
        <v>200.95500000000001</v>
      </c>
      <c r="ES8" s="19">
        <v>204.14400000000001</v>
      </c>
      <c r="ET8" s="19">
        <v>209.82300000000001</v>
      </c>
      <c r="EU8" s="19">
        <v>213.46</v>
      </c>
      <c r="EV8" s="19">
        <v>212.75800000000001</v>
      </c>
      <c r="EW8" s="19">
        <v>207.505</v>
      </c>
      <c r="EX8" s="19">
        <v>210.357</v>
      </c>
      <c r="EY8" s="19">
        <v>211.964</v>
      </c>
      <c r="EZ8" s="19">
        <v>210.2</v>
      </c>
      <c r="FA8" s="19">
        <v>207.10400000000001</v>
      </c>
      <c r="FB8" s="19">
        <v>210.07900000000001</v>
      </c>
      <c r="FC8" s="19">
        <v>212.685</v>
      </c>
      <c r="FD8" s="19">
        <v>210.90299999999999</v>
      </c>
      <c r="FE8" s="19">
        <v>212.495</v>
      </c>
      <c r="FF8" s="19">
        <v>204.364</v>
      </c>
      <c r="FG8" s="19">
        <v>202.63900000000001</v>
      </c>
      <c r="FH8" s="19">
        <v>201.12200000000001</v>
      </c>
      <c r="FI8" s="19">
        <v>200.96600000000001</v>
      </c>
      <c r="FJ8" s="19">
        <v>199.52099999999999</v>
      </c>
      <c r="FK8" s="19">
        <v>194.56899999999999</v>
      </c>
      <c r="FL8" s="19">
        <v>193.96</v>
      </c>
      <c r="FM8" s="19">
        <v>191.25399999999999</v>
      </c>
      <c r="FN8" s="19">
        <v>187.95599999999999</v>
      </c>
      <c r="FO8" s="19">
        <v>192.52099999999999</v>
      </c>
      <c r="FP8" s="19">
        <v>190.85400000000001</v>
      </c>
      <c r="FQ8" s="19">
        <v>193.39699999999999</v>
      </c>
      <c r="FR8" s="19">
        <v>196.43700000000001</v>
      </c>
      <c r="FS8" s="19">
        <v>197.089</v>
      </c>
      <c r="FT8" s="19">
        <v>194.846</v>
      </c>
      <c r="FU8" s="19">
        <v>192.39599999999999</v>
      </c>
      <c r="FV8" s="19">
        <v>190.613</v>
      </c>
      <c r="FW8" s="19">
        <v>191.65199999999999</v>
      </c>
      <c r="FX8" s="19">
        <v>194.054</v>
      </c>
      <c r="FY8" s="19">
        <v>194.29499999999999</v>
      </c>
      <c r="FZ8" s="19">
        <v>194.11099999999999</v>
      </c>
      <c r="GA8" s="19">
        <v>194.822</v>
      </c>
      <c r="GB8" s="19">
        <v>196.66800000000001</v>
      </c>
      <c r="GC8" s="19">
        <v>199.446</v>
      </c>
      <c r="GD8" s="19">
        <v>202.06299999999999</v>
      </c>
      <c r="GE8" s="19">
        <v>203.15100000000001</v>
      </c>
      <c r="GF8" s="19">
        <v>205.54400000000001</v>
      </c>
      <c r="GG8" s="19">
        <v>208.2</v>
      </c>
      <c r="GH8" s="19">
        <v>212.80199999999999</v>
      </c>
      <c r="GI8" s="19">
        <v>215.11799999999999</v>
      </c>
      <c r="GJ8" s="19">
        <v>218.54</v>
      </c>
      <c r="GK8" s="19">
        <v>216.28</v>
      </c>
      <c r="GL8" s="19">
        <v>216.60400000000001</v>
      </c>
      <c r="GM8" s="19">
        <v>217.095</v>
      </c>
      <c r="GN8" s="19">
        <v>214.12100000000001</v>
      </c>
      <c r="GO8" s="19">
        <v>212.499</v>
      </c>
      <c r="GP8" s="19">
        <v>212.60400000000001</v>
      </c>
      <c r="GQ8" s="19">
        <v>213.464</v>
      </c>
      <c r="GR8" s="19">
        <v>213.96100000000001</v>
      </c>
      <c r="GS8" s="19">
        <v>213.97399999999999</v>
      </c>
      <c r="GT8" s="19">
        <v>210.53200000000001</v>
      </c>
      <c r="GU8" s="19">
        <v>209.40700000000001</v>
      </c>
      <c r="GV8" s="19">
        <v>205.33199999999999</v>
      </c>
      <c r="GW8" s="19">
        <v>209.286</v>
      </c>
      <c r="GX8" s="19">
        <v>208.12100000000001</v>
      </c>
      <c r="GY8" s="19">
        <v>199.13</v>
      </c>
      <c r="GZ8" s="19">
        <v>195.673</v>
      </c>
      <c r="HA8" s="19">
        <v>189.53399999999999</v>
      </c>
      <c r="HB8" s="19">
        <v>192.3</v>
      </c>
      <c r="HC8" s="19">
        <v>211.64599999999999</v>
      </c>
      <c r="HD8" s="19">
        <v>208.83099999999999</v>
      </c>
      <c r="HE8" s="19">
        <v>207.73699999999999</v>
      </c>
      <c r="HF8" s="19">
        <v>207.81899999999999</v>
      </c>
      <c r="HG8" s="19">
        <v>205.83600000000001</v>
      </c>
      <c r="HH8" s="19">
        <v>211.56899999999999</v>
      </c>
      <c r="HI8" s="19">
        <v>214.08699999999999</v>
      </c>
      <c r="HJ8" s="19">
        <v>211.85</v>
      </c>
      <c r="HK8" s="19">
        <v>211.126</v>
      </c>
      <c r="HL8" s="19">
        <v>211.59100000000001</v>
      </c>
      <c r="HM8" s="19">
        <v>211.98500000000001</v>
      </c>
      <c r="HN8" s="19">
        <v>211.86699999999999</v>
      </c>
      <c r="HO8" s="19">
        <v>210.995</v>
      </c>
      <c r="HP8" s="19">
        <v>212.54499999999999</v>
      </c>
      <c r="HQ8" s="19">
        <v>210.059</v>
      </c>
      <c r="HR8" s="19">
        <v>215.03100000000001</v>
      </c>
      <c r="HS8" s="19">
        <v>222.78700000000001</v>
      </c>
      <c r="HT8" s="19">
        <v>223.59100000000001</v>
      </c>
      <c r="HU8" s="19">
        <v>233.107</v>
      </c>
      <c r="HV8" s="19">
        <v>237.19900000000001</v>
      </c>
      <c r="HW8" s="19">
        <v>226.43700000000001</v>
      </c>
      <c r="HX8" s="19">
        <v>221.07300000000001</v>
      </c>
      <c r="HY8" s="19">
        <v>213.584</v>
      </c>
      <c r="HZ8" s="19">
        <v>216.47499999999999</v>
      </c>
      <c r="IA8" s="19">
        <v>220.458</v>
      </c>
      <c r="IB8" s="19">
        <v>226.34100000000001</v>
      </c>
      <c r="IC8" s="19">
        <v>229.56700000000001</v>
      </c>
      <c r="ID8" s="19">
        <v>231.31299999999999</v>
      </c>
      <c r="IE8" s="19">
        <v>222.42400000000001</v>
      </c>
      <c r="IF8" s="19">
        <v>209.071</v>
      </c>
      <c r="IG8" s="19">
        <v>207.35400000000001</v>
      </c>
      <c r="IH8" s="19">
        <v>210.041</v>
      </c>
      <c r="II8" s="19">
        <v>200.69399999999999</v>
      </c>
      <c r="IJ8" s="19">
        <v>198.31800000000001</v>
      </c>
      <c r="IK8" s="19">
        <v>198.81299999999999</v>
      </c>
      <c r="IL8" s="19">
        <v>205.221</v>
      </c>
      <c r="IM8" s="19">
        <v>206.49299999999999</v>
      </c>
      <c r="IN8" s="19">
        <v>206.15700000000001</v>
      </c>
      <c r="IO8" s="19">
        <v>205.214</v>
      </c>
      <c r="IP8" s="19">
        <v>203.02799999999999</v>
      </c>
      <c r="IQ8" s="19">
        <v>197.18299999999999</v>
      </c>
      <c r="IR8" s="19">
        <v>192.583</v>
      </c>
      <c r="IS8" s="19">
        <v>192.691</v>
      </c>
      <c r="IT8" s="19">
        <v>192.05199999999999</v>
      </c>
      <c r="IU8" s="19">
        <v>192.29400000000001</v>
      </c>
      <c r="IV8" s="19">
        <v>198.96299999999999</v>
      </c>
      <c r="IW8" s="19">
        <v>201.32300000000001</v>
      </c>
      <c r="IX8" s="19">
        <v>195.441</v>
      </c>
      <c r="IY8" s="19">
        <v>190.73</v>
      </c>
      <c r="IZ8" s="19">
        <v>190.40299999999999</v>
      </c>
      <c r="JA8" s="19">
        <v>192.12299999999999</v>
      </c>
      <c r="JB8" s="19">
        <v>199.05699999999999</v>
      </c>
      <c r="JC8" s="19">
        <v>198.29400000000001</v>
      </c>
      <c r="JD8" s="19">
        <v>204.858</v>
      </c>
      <c r="JE8" s="19">
        <v>212.017</v>
      </c>
      <c r="JF8" s="19">
        <v>214.57400000000001</v>
      </c>
      <c r="JG8" s="19">
        <v>212.958</v>
      </c>
      <c r="JH8" s="19">
        <v>212.38200000000001</v>
      </c>
      <c r="JI8" s="19">
        <v>211.399</v>
      </c>
      <c r="JJ8" s="19">
        <v>209.81200000000001</v>
      </c>
      <c r="JK8" s="19">
        <v>212.69200000000001</v>
      </c>
      <c r="JL8" s="19">
        <v>225.667</v>
      </c>
      <c r="JM8" s="19">
        <v>236.94900000000001</v>
      </c>
      <c r="JN8" s="19">
        <v>240.655</v>
      </c>
      <c r="JO8" s="19">
        <v>241.10300000000001</v>
      </c>
      <c r="JP8" s="19">
        <v>241.41399999999999</v>
      </c>
      <c r="JQ8" s="19">
        <v>236.16900000000001</v>
      </c>
      <c r="JR8" s="19">
        <v>251.63900000000001</v>
      </c>
      <c r="JS8" s="19">
        <v>259.70100000000002</v>
      </c>
      <c r="JT8" s="19">
        <v>259.815</v>
      </c>
      <c r="JU8" s="19">
        <v>264.56900000000002</v>
      </c>
      <c r="JV8" s="19">
        <v>269.89299999999997</v>
      </c>
      <c r="JW8" s="19">
        <v>277.767</v>
      </c>
      <c r="JX8" s="19">
        <v>276.77499999999998</v>
      </c>
      <c r="JY8" s="19">
        <v>273.50299999999999</v>
      </c>
      <c r="JZ8" s="19">
        <v>275.58699999999999</v>
      </c>
      <c r="KA8" s="19">
        <v>273.04000000000002</v>
      </c>
      <c r="KB8" s="19">
        <v>274.35199999999998</v>
      </c>
      <c r="KC8" s="19">
        <v>270.56799999999998</v>
      </c>
      <c r="KD8" s="19">
        <v>275.11599999999999</v>
      </c>
      <c r="KE8" s="19">
        <v>265.50400000000002</v>
      </c>
      <c r="KF8" s="19">
        <v>262.66399999999999</v>
      </c>
      <c r="KG8" s="19">
        <v>258.95299999999997</v>
      </c>
      <c r="KH8" s="19">
        <v>258.27800000000002</v>
      </c>
      <c r="KI8" s="19">
        <v>257.791</v>
      </c>
      <c r="KJ8" s="19">
        <v>261.745</v>
      </c>
      <c r="KK8" s="19">
        <v>260.09500000000003</v>
      </c>
      <c r="KL8" s="19">
        <v>260.30700000000002</v>
      </c>
      <c r="KM8" s="19">
        <v>252.73400000000001</v>
      </c>
      <c r="KN8" s="19">
        <v>254.851</v>
      </c>
      <c r="KO8" s="19">
        <v>231.41399999999999</v>
      </c>
      <c r="KP8" s="19">
        <v>213.297</v>
      </c>
      <c r="KQ8" s="19">
        <v>206.82900000000001</v>
      </c>
      <c r="KR8" s="19">
        <v>206.637</v>
      </c>
      <c r="KS8" s="19">
        <v>206.62200000000001</v>
      </c>
      <c r="KT8" s="19">
        <v>209.36</v>
      </c>
      <c r="KU8" s="19">
        <v>210.631</v>
      </c>
      <c r="KV8" s="19">
        <v>211.482</v>
      </c>
      <c r="KW8" s="19">
        <v>208.05500000000001</v>
      </c>
      <c r="KX8" s="19">
        <v>207.30199999999999</v>
      </c>
      <c r="KY8" s="19">
        <v>206.029</v>
      </c>
      <c r="KZ8" s="19">
        <v>206.767</v>
      </c>
      <c r="LA8" s="19">
        <v>205.52799999999999</v>
      </c>
      <c r="LB8" s="19">
        <v>206.57599999999999</v>
      </c>
      <c r="LC8" s="19">
        <v>208.96799999999999</v>
      </c>
      <c r="LD8" s="19">
        <v>213.09299999999999</v>
      </c>
      <c r="LE8" s="19">
        <v>224.40100000000001</v>
      </c>
      <c r="LF8" s="19">
        <v>232.40299999999999</v>
      </c>
      <c r="LG8" s="19">
        <v>231.40199999999999</v>
      </c>
      <c r="LH8" s="19">
        <v>232.38300000000001</v>
      </c>
      <c r="LI8" s="19">
        <v>232.32400000000001</v>
      </c>
      <c r="LJ8" s="19">
        <v>237.48099999999999</v>
      </c>
      <c r="LK8" s="19">
        <v>237.38200000000001</v>
      </c>
      <c r="LL8" s="19">
        <v>243.80699999999999</v>
      </c>
      <c r="LM8" s="19">
        <v>246.91900000000001</v>
      </c>
      <c r="LN8" s="19">
        <v>256.87700000000001</v>
      </c>
      <c r="LO8" s="19">
        <v>264.53399999999999</v>
      </c>
      <c r="LP8" s="19">
        <v>266.35599999999999</v>
      </c>
      <c r="LQ8" s="19">
        <v>262.35199999999998</v>
      </c>
      <c r="LR8" s="19">
        <v>267.55</v>
      </c>
      <c r="LS8" s="19">
        <v>265.59500000000003</v>
      </c>
      <c r="LT8" s="19">
        <v>263.60899999999998</v>
      </c>
      <c r="LU8" s="19">
        <v>256.86500000000001</v>
      </c>
      <c r="LV8" s="19">
        <v>254.92400000000001</v>
      </c>
      <c r="LW8" s="19">
        <v>256.45</v>
      </c>
      <c r="LX8" s="19">
        <v>265.25200000000001</v>
      </c>
      <c r="LY8" s="19">
        <v>268.3</v>
      </c>
      <c r="LZ8" s="19">
        <v>276.74099999999999</v>
      </c>
      <c r="MA8" s="19">
        <v>280.48200000000003</v>
      </c>
      <c r="MB8" s="19">
        <v>285.55500000000001</v>
      </c>
      <c r="MC8" s="19">
        <v>288.38600000000002</v>
      </c>
      <c r="MD8" s="19">
        <v>286.27800000000002</v>
      </c>
      <c r="ME8" s="19">
        <v>280.91899999999998</v>
      </c>
      <c r="MF8" s="19">
        <v>276.85599999999999</v>
      </c>
      <c r="MG8" s="19">
        <v>278.03300000000002</v>
      </c>
      <c r="MH8" s="19">
        <v>277.452</v>
      </c>
      <c r="MI8" s="19">
        <v>276.27699999999999</v>
      </c>
      <c r="MJ8" s="19">
        <v>279.07499999999999</v>
      </c>
      <c r="MK8" s="19">
        <v>284.3</v>
      </c>
      <c r="ML8" s="19">
        <v>291.68299999999999</v>
      </c>
      <c r="MM8" s="19">
        <v>294.91699999999997</v>
      </c>
      <c r="MN8" s="19">
        <v>294.58</v>
      </c>
      <c r="MO8" s="19">
        <v>296.255</v>
      </c>
      <c r="MP8" s="19">
        <v>298.56299999999999</v>
      </c>
      <c r="MQ8" s="19">
        <v>297.97000000000003</v>
      </c>
      <c r="MR8" s="19">
        <v>302.04000000000002</v>
      </c>
      <c r="MS8" s="19">
        <v>302.43</v>
      </c>
      <c r="MT8" s="19">
        <v>303.101</v>
      </c>
      <c r="MU8" s="19">
        <v>306.678</v>
      </c>
      <c r="MV8" s="19">
        <v>313.685</v>
      </c>
      <c r="MW8" s="19">
        <v>313.08800000000002</v>
      </c>
      <c r="MX8" s="19">
        <v>305.97000000000003</v>
      </c>
      <c r="MY8" s="19">
        <v>293.87799999999999</v>
      </c>
      <c r="MZ8" s="19">
        <v>296.774</v>
      </c>
      <c r="NA8" s="19">
        <v>298.62</v>
      </c>
      <c r="NB8" s="19">
        <v>301.02699999999999</v>
      </c>
      <c r="NC8" s="19">
        <v>302.37700000000001</v>
      </c>
      <c r="ND8" s="19">
        <v>313.649</v>
      </c>
      <c r="NE8" s="19">
        <v>314.625</v>
      </c>
      <c r="NF8" s="19">
        <v>311.80500000000001</v>
      </c>
      <c r="NG8" s="19">
        <v>312.21100000000001</v>
      </c>
      <c r="NH8" s="19">
        <v>313.68700000000001</v>
      </c>
      <c r="NI8" s="19">
        <v>309.988</v>
      </c>
      <c r="NJ8" s="19">
        <v>300.72000000000003</v>
      </c>
      <c r="NK8" s="19">
        <v>292.69799999999998</v>
      </c>
      <c r="NL8" s="19">
        <v>307.81599999999997</v>
      </c>
      <c r="NM8" s="19">
        <v>340.26499999999999</v>
      </c>
      <c r="NN8" s="19">
        <v>345.649</v>
      </c>
      <c r="NO8" s="19">
        <v>362.92899999999997</v>
      </c>
      <c r="NP8" s="19">
        <v>359.673</v>
      </c>
      <c r="NQ8" s="19">
        <v>355.19400000000002</v>
      </c>
      <c r="NR8" s="19">
        <v>372.29300000000001</v>
      </c>
      <c r="NS8" s="19">
        <v>373.048</v>
      </c>
      <c r="NT8" s="19">
        <v>395.87700000000001</v>
      </c>
      <c r="NU8" s="19">
        <v>406.90899999999999</v>
      </c>
      <c r="NV8" s="19">
        <v>417.17099999999999</v>
      </c>
      <c r="NW8" s="19">
        <v>422.60399999999998</v>
      </c>
      <c r="NX8" s="19">
        <v>402.88</v>
      </c>
      <c r="NY8" s="19">
        <v>395.85399999999998</v>
      </c>
      <c r="NZ8" s="19">
        <v>394.75599999999997</v>
      </c>
      <c r="OA8" s="19">
        <v>393.89100000000002</v>
      </c>
      <c r="OB8" s="19">
        <v>393.54700000000003</v>
      </c>
      <c r="OC8" s="19">
        <v>392.94600000000003</v>
      </c>
      <c r="OD8" s="19">
        <v>391.79700000000003</v>
      </c>
      <c r="OE8" s="19">
        <v>390.572</v>
      </c>
      <c r="OF8" s="19">
        <v>389.71899999999999</v>
      </c>
      <c r="OG8" s="19">
        <v>384.84500000000003</v>
      </c>
      <c r="OH8" s="19">
        <v>383.12799999999999</v>
      </c>
      <c r="OI8" s="19">
        <v>384.18400000000003</v>
      </c>
      <c r="OJ8" s="19">
        <v>404.32900000000001</v>
      </c>
      <c r="OK8" s="19">
        <v>423.79500000000002</v>
      </c>
      <c r="OL8" s="19">
        <v>425.55799999999999</v>
      </c>
      <c r="OM8" s="19">
        <v>418.41</v>
      </c>
      <c r="ON8" s="19">
        <v>417.82400000000001</v>
      </c>
      <c r="OO8" s="19">
        <v>392.61399999999998</v>
      </c>
      <c r="OP8" s="19">
        <v>369.89299999999997</v>
      </c>
      <c r="OQ8" s="19">
        <v>347.25799999999998</v>
      </c>
      <c r="OR8" s="19">
        <v>345.10700000000003</v>
      </c>
      <c r="OS8" s="19">
        <v>333.51100000000002</v>
      </c>
      <c r="OT8" s="19">
        <v>317.17</v>
      </c>
      <c r="OU8" s="19">
        <v>303.88099999999997</v>
      </c>
      <c r="OV8" s="19">
        <v>297.548</v>
      </c>
      <c r="OW8" s="19">
        <v>300.68</v>
      </c>
      <c r="OX8" s="19">
        <v>299.71699999999998</v>
      </c>
      <c r="OY8" s="19">
        <v>301.08499999999998</v>
      </c>
      <c r="OZ8" s="19">
        <v>304.42200000000003</v>
      </c>
      <c r="PA8" s="19">
        <v>286.62700000000001</v>
      </c>
      <c r="PB8" s="19">
        <v>279.803</v>
      </c>
      <c r="PC8" s="19">
        <v>274.02999999999997</v>
      </c>
      <c r="PD8" s="19">
        <v>265.06700000000001</v>
      </c>
      <c r="PE8" s="19">
        <v>261.86399999999998</v>
      </c>
      <c r="PF8" s="19">
        <v>261.18700000000001</v>
      </c>
      <c r="PG8" s="19">
        <v>260.35500000000002</v>
      </c>
      <c r="PH8" s="19">
        <v>257.512</v>
      </c>
      <c r="PI8" s="19">
        <v>260.37200000000001</v>
      </c>
      <c r="PJ8" s="19">
        <v>263.505</v>
      </c>
      <c r="PK8" s="19">
        <v>264.16000000000003</v>
      </c>
      <c r="PL8" s="19">
        <v>265.94900000000001</v>
      </c>
      <c r="PM8" s="19">
        <v>271.64</v>
      </c>
      <c r="PN8" s="19">
        <v>277.45299999999997</v>
      </c>
      <c r="PO8" s="19">
        <v>276.55399999999997</v>
      </c>
      <c r="PP8" s="19">
        <v>275.99700000000001</v>
      </c>
      <c r="PQ8" s="19">
        <v>276.39</v>
      </c>
      <c r="PR8" s="19">
        <v>266.642</v>
      </c>
      <c r="PS8" s="19">
        <v>264.42099999999999</v>
      </c>
      <c r="PT8" s="19">
        <v>260.39800000000002</v>
      </c>
      <c r="PU8" s="19">
        <v>255.08699999999999</v>
      </c>
      <c r="PV8" s="19">
        <v>254.58099999999999</v>
      </c>
      <c r="PW8" s="19">
        <v>255.21799999999999</v>
      </c>
      <c r="PX8" s="19">
        <v>252.017</v>
      </c>
      <c r="PY8" s="19">
        <v>251.17400000000001</v>
      </c>
      <c r="PZ8" s="19">
        <v>239.72900000000001</v>
      </c>
      <c r="QA8" s="19">
        <v>235.44200000000001</v>
      </c>
      <c r="QB8" s="19">
        <v>234.33</v>
      </c>
      <c r="QC8" s="19">
        <v>219.32499999999999</v>
      </c>
      <c r="QD8" s="19">
        <v>212.16200000000001</v>
      </c>
      <c r="QE8" s="19">
        <v>212.501</v>
      </c>
      <c r="QF8" s="19">
        <v>208.983</v>
      </c>
      <c r="QG8" s="19">
        <v>209.864</v>
      </c>
      <c r="QH8" s="19">
        <v>213.708</v>
      </c>
      <c r="QI8" s="19">
        <v>216.143</v>
      </c>
      <c r="QJ8" s="19">
        <v>214.37299999999999</v>
      </c>
      <c r="QK8" s="19">
        <v>215.04499999999999</v>
      </c>
      <c r="QL8" s="19">
        <v>211.38900000000001</v>
      </c>
      <c r="QM8" s="19">
        <v>212.44399999999999</v>
      </c>
      <c r="QN8" s="19">
        <v>213.083</v>
      </c>
      <c r="QO8" s="19">
        <v>215.55799999999999</v>
      </c>
      <c r="QP8" s="19">
        <v>217.42400000000001</v>
      </c>
      <c r="QQ8" s="19">
        <v>217.279</v>
      </c>
      <c r="QR8" s="19">
        <v>217.52</v>
      </c>
      <c r="QS8" s="19">
        <v>219.55199999999999</v>
      </c>
      <c r="QT8" s="19">
        <v>220.43299999999999</v>
      </c>
      <c r="QU8" s="19">
        <v>221.15600000000001</v>
      </c>
      <c r="QV8" s="19">
        <v>223.73099999999999</v>
      </c>
      <c r="QW8" s="19">
        <v>224.74799999999999</v>
      </c>
      <c r="QX8" s="19">
        <v>225.35499999999999</v>
      </c>
      <c r="QY8" s="19">
        <v>228.28200000000001</v>
      </c>
      <c r="QZ8" s="19">
        <v>230.559</v>
      </c>
      <c r="RA8" s="19">
        <v>233.017</v>
      </c>
      <c r="RB8" s="19">
        <v>232.36600000000001</v>
      </c>
      <c r="RC8" s="19">
        <v>231.67400000000001</v>
      </c>
      <c r="RD8" s="19">
        <v>232.476</v>
      </c>
      <c r="RE8" s="19">
        <v>232.21199999999999</v>
      </c>
      <c r="RF8" s="19">
        <v>229.333</v>
      </c>
      <c r="RG8" s="19">
        <v>224.62899999999999</v>
      </c>
      <c r="RH8" s="19">
        <v>225.911</v>
      </c>
      <c r="RI8" s="19">
        <v>225.721</v>
      </c>
      <c r="RJ8" s="19">
        <v>227.87799999999999</v>
      </c>
      <c r="RK8" s="19">
        <v>228.756</v>
      </c>
      <c r="RL8" s="19">
        <v>228.947</v>
      </c>
      <c r="RM8" s="19">
        <v>228.72399999999999</v>
      </c>
      <c r="RN8" s="19">
        <v>231.17400000000001</v>
      </c>
      <c r="RO8" s="19">
        <v>231.09299999999999</v>
      </c>
      <c r="RP8" s="19">
        <v>230.726</v>
      </c>
      <c r="RQ8" s="19">
        <v>231.39</v>
      </c>
      <c r="RR8" s="19">
        <v>227.57599999999999</v>
      </c>
      <c r="RS8" s="19">
        <v>227.38399999999999</v>
      </c>
      <c r="RT8" s="19">
        <v>222.87</v>
      </c>
      <c r="RU8" s="19">
        <v>221.547</v>
      </c>
      <c r="RV8" s="19">
        <v>222.00399999999999</v>
      </c>
      <c r="RW8" s="19">
        <v>229.73</v>
      </c>
      <c r="RX8" s="19">
        <v>230.98699999999999</v>
      </c>
      <c r="RY8" s="19">
        <v>229.047</v>
      </c>
      <c r="RZ8" s="19">
        <v>227.56700000000001</v>
      </c>
      <c r="SA8" s="19">
        <v>226.25299999999999</v>
      </c>
      <c r="SB8" s="19">
        <v>227.65100000000001</v>
      </c>
      <c r="SC8" s="19">
        <v>228.304</v>
      </c>
      <c r="SD8" s="19">
        <v>230.98400000000001</v>
      </c>
      <c r="SE8" s="19">
        <v>231.71600000000001</v>
      </c>
      <c r="SF8" s="19">
        <v>237.64699999999999</v>
      </c>
      <c r="SG8" s="19">
        <v>237.71700000000001</v>
      </c>
      <c r="SH8" s="19">
        <v>238.303</v>
      </c>
      <c r="SI8" s="19">
        <v>240.68899999999999</v>
      </c>
      <c r="SJ8" s="19">
        <v>242.08500000000001</v>
      </c>
      <c r="SK8" s="19">
        <v>243.346</v>
      </c>
      <c r="SL8" s="19">
        <v>243.11600000000001</v>
      </c>
      <c r="SM8" s="19">
        <v>242.16399999999999</v>
      </c>
      <c r="SN8" s="19">
        <v>244.25299999999999</v>
      </c>
      <c r="SO8" s="19">
        <v>242.20400000000001</v>
      </c>
      <c r="SP8" s="19">
        <v>242.18899999999999</v>
      </c>
      <c r="SQ8" s="19">
        <v>241.39699999999999</v>
      </c>
      <c r="SR8" s="19">
        <v>246.327</v>
      </c>
      <c r="SS8" s="19">
        <v>250.93899999999999</v>
      </c>
      <c r="ST8" s="19">
        <v>252.453</v>
      </c>
      <c r="SU8" s="19">
        <v>253.98699999999999</v>
      </c>
      <c r="SV8" s="2">
        <v>253.684</v>
      </c>
    </row>
    <row r="9" spans="2:516" x14ac:dyDescent="0.25">
      <c r="B9" s="15" t="s">
        <v>477</v>
      </c>
      <c r="C9" s="2">
        <f ca="1">MATCH(B9,tkrBbg!G:G,0)</f>
        <v>25</v>
      </c>
      <c r="D9" s="2" t="str" cm="1">
        <f t="array" aca="1" ref="D9" ca="1">INDEX(tkrBbg!E:E,C9)</f>
        <v>ZQ100348 Corp</v>
      </c>
      <c r="F9" s="19">
        <f ca="1">_xll.BDH(D9,$B$5,"-2AY",,"Dates=H","Fill=C","Sort=R","Dir=H","cols=181;rows=1")</f>
        <v>208.73699999999999</v>
      </c>
      <c r="G9" s="19">
        <v>208.20099999999999</v>
      </c>
      <c r="H9" s="19">
        <v>212.82300000000001</v>
      </c>
      <c r="I9" s="19">
        <v>212.16499999999999</v>
      </c>
      <c r="J9" s="19">
        <v>211.24199999999999</v>
      </c>
      <c r="K9" s="19">
        <v>209.05099999999999</v>
      </c>
      <c r="L9" s="19">
        <v>205.54400000000001</v>
      </c>
      <c r="M9" s="19">
        <v>203.34100000000001</v>
      </c>
      <c r="N9" s="19">
        <v>204.172</v>
      </c>
      <c r="O9" s="19">
        <v>199.101</v>
      </c>
      <c r="P9" s="19">
        <v>198.1</v>
      </c>
      <c r="Q9" s="19">
        <v>194.559</v>
      </c>
      <c r="R9" s="19">
        <v>192.517</v>
      </c>
      <c r="S9" s="19">
        <v>199.58600000000001</v>
      </c>
      <c r="T9" s="19">
        <v>197.89099999999999</v>
      </c>
      <c r="U9" s="19">
        <v>193.221</v>
      </c>
      <c r="V9" s="19">
        <v>178.71600000000001</v>
      </c>
      <c r="W9" s="19">
        <v>169.744</v>
      </c>
      <c r="X9" s="19">
        <v>163.5</v>
      </c>
      <c r="Y9" s="19">
        <v>164.446</v>
      </c>
      <c r="Z9" s="19">
        <v>175.91399999999999</v>
      </c>
      <c r="AA9" s="19">
        <v>184.46700000000001</v>
      </c>
      <c r="AB9" s="19">
        <v>191.23400000000001</v>
      </c>
      <c r="AC9" s="19">
        <v>192.52600000000001</v>
      </c>
      <c r="AD9" s="19">
        <v>194.04599999999999</v>
      </c>
      <c r="AE9" s="19">
        <v>185.73500000000001</v>
      </c>
      <c r="AF9" s="19">
        <v>180.56800000000001</v>
      </c>
      <c r="AG9" s="19">
        <v>183.92</v>
      </c>
      <c r="AH9" s="19">
        <v>190.47200000000001</v>
      </c>
      <c r="AI9" s="19">
        <v>193.422</v>
      </c>
      <c r="AJ9" s="19">
        <v>194.625</v>
      </c>
      <c r="AK9" s="19">
        <v>195.24600000000001</v>
      </c>
      <c r="AL9" s="19">
        <v>200.02799999999999</v>
      </c>
      <c r="AM9" s="19">
        <v>203.614</v>
      </c>
      <c r="AN9" s="19">
        <v>208.84200000000001</v>
      </c>
      <c r="AO9" s="19">
        <v>208.00700000000001</v>
      </c>
      <c r="AP9" s="19">
        <v>203.43600000000001</v>
      </c>
      <c r="AQ9" s="19">
        <v>224.846</v>
      </c>
      <c r="AR9" s="19">
        <v>192.80799999999999</v>
      </c>
      <c r="AS9" s="19">
        <v>191.64699999999999</v>
      </c>
      <c r="AT9" s="19">
        <v>192.839</v>
      </c>
      <c r="AU9" s="19">
        <v>192.24199999999999</v>
      </c>
      <c r="AV9" s="19">
        <v>196.48500000000001</v>
      </c>
      <c r="AW9" s="19">
        <v>195.41300000000001</v>
      </c>
      <c r="AX9" s="19">
        <v>191.226</v>
      </c>
      <c r="AY9" s="19">
        <v>184.03100000000001</v>
      </c>
      <c r="AZ9" s="19">
        <v>182.256</v>
      </c>
      <c r="BA9" s="19">
        <v>181.73</v>
      </c>
      <c r="BB9" s="19">
        <v>185.661</v>
      </c>
      <c r="BC9" s="19">
        <v>185.28899999999999</v>
      </c>
      <c r="BD9" s="19">
        <v>184.82300000000001</v>
      </c>
      <c r="BE9" s="19">
        <v>190.91</v>
      </c>
      <c r="BF9" s="19">
        <v>187.81899999999999</v>
      </c>
      <c r="BG9" s="19">
        <v>190.06299999999999</v>
      </c>
      <c r="BH9" s="19">
        <v>191.78800000000001</v>
      </c>
      <c r="BI9" s="19">
        <v>189.947</v>
      </c>
      <c r="BJ9" s="19">
        <v>187.285</v>
      </c>
      <c r="BK9" s="19">
        <v>197.00800000000001</v>
      </c>
      <c r="BL9" s="19">
        <v>204.745</v>
      </c>
      <c r="BM9" s="19">
        <v>208.74100000000001</v>
      </c>
      <c r="BN9" s="19">
        <v>222.02</v>
      </c>
      <c r="BO9" s="19">
        <v>225.29300000000001</v>
      </c>
      <c r="BP9" s="19">
        <v>224.751</v>
      </c>
      <c r="BQ9" s="19">
        <v>222.68299999999999</v>
      </c>
      <c r="BR9" s="19">
        <v>225.19499999999999</v>
      </c>
      <c r="BS9" s="19">
        <v>233.45699999999999</v>
      </c>
      <c r="BT9" s="19">
        <v>237.911</v>
      </c>
      <c r="BU9" s="19">
        <v>234.74799999999999</v>
      </c>
      <c r="BV9" s="19">
        <v>240.36799999999999</v>
      </c>
      <c r="BW9" s="19">
        <v>267.29700000000003</v>
      </c>
      <c r="BX9" s="19">
        <v>277.94600000000003</v>
      </c>
      <c r="BY9" s="19">
        <v>263.40100000000001</v>
      </c>
      <c r="BZ9" s="19">
        <v>266.45299999999997</v>
      </c>
      <c r="CA9" s="19">
        <v>272.88099999999997</v>
      </c>
      <c r="CB9" s="19">
        <v>252.148</v>
      </c>
      <c r="CC9" s="19">
        <v>220.46799999999999</v>
      </c>
      <c r="CD9" s="19">
        <v>191.904</v>
      </c>
      <c r="CE9" s="19">
        <v>198.57</v>
      </c>
      <c r="CF9" s="19">
        <v>175.81</v>
      </c>
      <c r="CG9" s="19">
        <v>176.85900000000001</v>
      </c>
      <c r="CH9" s="19">
        <v>191.68899999999999</v>
      </c>
      <c r="CI9" s="19">
        <v>164.08</v>
      </c>
      <c r="CJ9" s="19">
        <v>153.245</v>
      </c>
      <c r="CK9" s="19">
        <v>149.416</v>
      </c>
      <c r="CL9" s="19">
        <v>150.16300000000001</v>
      </c>
      <c r="CM9" s="19">
        <v>157.297</v>
      </c>
      <c r="CN9" s="19">
        <v>155.62100000000001</v>
      </c>
      <c r="CO9" s="19">
        <v>146.02099999999999</v>
      </c>
      <c r="CP9" s="19">
        <v>135.84200000000001</v>
      </c>
      <c r="CQ9" s="19">
        <v>134.94399999999999</v>
      </c>
      <c r="CR9" s="19">
        <v>129.29300000000001</v>
      </c>
      <c r="CS9" s="19">
        <v>122.751</v>
      </c>
      <c r="CT9" s="19">
        <v>124.273</v>
      </c>
      <c r="CU9" s="19">
        <v>122.768</v>
      </c>
      <c r="CV9" s="19">
        <v>123.556</v>
      </c>
      <c r="CW9" s="19">
        <v>123.45699999999999</v>
      </c>
      <c r="CX9" s="19">
        <v>125.63</v>
      </c>
      <c r="CY9" s="19">
        <v>125.75700000000001</v>
      </c>
      <c r="CZ9" s="19">
        <v>124.801</v>
      </c>
      <c r="DA9" s="19">
        <v>127.125</v>
      </c>
      <c r="DB9" s="19">
        <v>129.49</v>
      </c>
      <c r="DC9" s="19">
        <v>126.877</v>
      </c>
      <c r="DD9" s="19">
        <v>124.65</v>
      </c>
      <c r="DE9" s="19">
        <v>125.297</v>
      </c>
      <c r="DF9" s="19">
        <v>130.46100000000001</v>
      </c>
      <c r="DG9" s="19">
        <v>136.01</v>
      </c>
      <c r="DH9" s="19">
        <v>136.18</v>
      </c>
      <c r="DI9" s="19">
        <v>134.66999999999999</v>
      </c>
      <c r="DJ9" s="19">
        <v>131.34899999999999</v>
      </c>
      <c r="DK9" s="19">
        <v>129.86000000000001</v>
      </c>
      <c r="DL9" s="19">
        <v>135.90299999999999</v>
      </c>
      <c r="DM9" s="19">
        <v>125.83</v>
      </c>
      <c r="DN9" s="19">
        <v>122.351</v>
      </c>
      <c r="DO9" s="19">
        <v>117.547</v>
      </c>
      <c r="DP9" s="19">
        <v>117.095</v>
      </c>
      <c r="DQ9" s="19">
        <v>114.035</v>
      </c>
      <c r="DR9" s="19">
        <v>114.39700000000001</v>
      </c>
      <c r="DS9" s="19">
        <v>117.98699999999999</v>
      </c>
      <c r="DT9" s="19">
        <v>118.512</v>
      </c>
      <c r="DU9" s="19">
        <v>116.57899999999999</v>
      </c>
      <c r="DV9" s="19">
        <v>115.527</v>
      </c>
      <c r="DW9" s="19">
        <v>118.738</v>
      </c>
      <c r="DX9" s="19">
        <v>117.928</v>
      </c>
      <c r="DY9" s="19">
        <v>121.51300000000001</v>
      </c>
      <c r="DZ9" s="19">
        <v>122.23699999999999</v>
      </c>
      <c r="EA9" s="19">
        <v>121.727</v>
      </c>
      <c r="EB9" s="19">
        <v>119.29900000000001</v>
      </c>
      <c r="EC9" s="19">
        <v>113.572</v>
      </c>
      <c r="ED9" s="19">
        <v>108.84399999999999</v>
      </c>
      <c r="EE9" s="19">
        <v>108.41200000000001</v>
      </c>
      <c r="EF9" s="19">
        <v>112.83799999999999</v>
      </c>
      <c r="EG9" s="19">
        <v>112.86</v>
      </c>
      <c r="EH9" s="19">
        <v>112.325</v>
      </c>
      <c r="EI9" s="19">
        <v>113.23399999999999</v>
      </c>
      <c r="EJ9" s="19">
        <v>112.676</v>
      </c>
      <c r="EK9" s="19">
        <v>114.122</v>
      </c>
      <c r="EL9" s="19">
        <v>118.3</v>
      </c>
      <c r="EM9" s="19">
        <v>118.3</v>
      </c>
      <c r="EN9" s="19">
        <v>120.76</v>
      </c>
      <c r="EO9" s="19">
        <v>120.376</v>
      </c>
      <c r="EP9" s="19">
        <v>124.181</v>
      </c>
      <c r="EQ9" s="19">
        <v>122.02200000000001</v>
      </c>
      <c r="ER9" s="19">
        <v>123.117</v>
      </c>
      <c r="ES9" s="19">
        <v>125.02500000000001</v>
      </c>
      <c r="ET9" s="19">
        <v>127.039</v>
      </c>
      <c r="EU9" s="19">
        <v>130.59200000000001</v>
      </c>
      <c r="EV9" s="19">
        <v>133.77000000000001</v>
      </c>
      <c r="EW9" s="19">
        <v>126.899</v>
      </c>
      <c r="EX9" s="19">
        <v>132.66200000000001</v>
      </c>
      <c r="EY9" s="19">
        <v>133.684</v>
      </c>
      <c r="EZ9" s="19">
        <v>133.33500000000001</v>
      </c>
      <c r="FA9" s="19">
        <v>131.87700000000001</v>
      </c>
      <c r="FB9" s="19">
        <v>136.87</v>
      </c>
      <c r="FC9" s="19">
        <v>142.08600000000001</v>
      </c>
      <c r="FD9" s="19">
        <v>140.679</v>
      </c>
      <c r="FE9" s="19">
        <v>143.69900000000001</v>
      </c>
      <c r="FF9" s="19">
        <v>140.15199999999999</v>
      </c>
      <c r="FG9" s="19">
        <v>139.179</v>
      </c>
      <c r="FH9" s="19">
        <v>138.29300000000001</v>
      </c>
      <c r="FI9" s="19">
        <v>138.94900000000001</v>
      </c>
      <c r="FJ9" s="19">
        <v>135.91399999999999</v>
      </c>
      <c r="FK9" s="19">
        <v>131.334</v>
      </c>
      <c r="FL9" s="19">
        <v>130.85300000000001</v>
      </c>
      <c r="FM9" s="19">
        <v>130.07400000000001</v>
      </c>
      <c r="FN9" s="19">
        <v>128.47499999999999</v>
      </c>
      <c r="FO9" s="19">
        <v>125.791</v>
      </c>
      <c r="FP9" s="19">
        <v>119.66800000000001</v>
      </c>
      <c r="FQ9" s="19">
        <v>125.405</v>
      </c>
      <c r="FR9" s="19">
        <v>131.68799999999999</v>
      </c>
      <c r="FS9" s="19">
        <v>135.43799999999999</v>
      </c>
      <c r="FT9" s="19">
        <v>131.756</v>
      </c>
      <c r="FU9" s="19">
        <v>129.64599999999999</v>
      </c>
      <c r="FV9" s="19">
        <v>123.357</v>
      </c>
      <c r="FW9" s="19">
        <v>123.508</v>
      </c>
      <c r="FX9" s="19">
        <v>129.274</v>
      </c>
      <c r="FY9" s="19">
        <v>131.57400000000001</v>
      </c>
      <c r="FZ9" s="19">
        <v>131.38200000000001</v>
      </c>
      <c r="GA9" s="19">
        <v>137.37</v>
      </c>
      <c r="GB9" s="19">
        <v>145.64500000000001</v>
      </c>
      <c r="GC9" s="19">
        <v>149.38</v>
      </c>
      <c r="GD9" s="19">
        <v>148.73099999999999</v>
      </c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</row>
    <row r="10" spans="2:516" x14ac:dyDescent="0.25">
      <c r="B10" s="15" t="s">
        <v>504</v>
      </c>
      <c r="C10" s="2">
        <f ca="1">MATCH(B10,tkrBbg!G:G,0)</f>
        <v>26</v>
      </c>
      <c r="D10" s="2" t="str" cm="1">
        <f t="array" aca="1" ref="D10" ca="1">INDEX(tkrBbg!E:E,C10)</f>
        <v>UV853118 Corp</v>
      </c>
      <c r="F10" s="19">
        <f ca="1">_xll.BDH(D10,$B$5,"-2AY",,"Dates=H","Fill=C","Sort=R","Dir=H","cols=511;rows=1")</f>
        <v>226.80199999999999</v>
      </c>
      <c r="G10" s="19">
        <v>226.98400000000001</v>
      </c>
      <c r="H10" s="19">
        <v>223.989</v>
      </c>
      <c r="I10" s="19">
        <v>230.33600000000001</v>
      </c>
      <c r="J10" s="19">
        <v>228.65299999999999</v>
      </c>
      <c r="K10" s="19">
        <v>230.23500000000001</v>
      </c>
      <c r="L10" s="19">
        <v>222.989</v>
      </c>
      <c r="M10" s="19">
        <v>217.40100000000001</v>
      </c>
      <c r="N10" s="19">
        <v>218.14699999999999</v>
      </c>
      <c r="O10" s="19">
        <v>210.93799999999999</v>
      </c>
      <c r="P10" s="19">
        <v>207.691</v>
      </c>
      <c r="Q10" s="19">
        <v>194.024</v>
      </c>
      <c r="R10" s="19">
        <v>189.45</v>
      </c>
      <c r="S10" s="19">
        <v>212.58699999999999</v>
      </c>
      <c r="T10" s="19">
        <v>201.82900000000001</v>
      </c>
      <c r="U10" s="19">
        <v>189.435</v>
      </c>
      <c r="V10" s="19">
        <v>176.261</v>
      </c>
      <c r="W10" s="19">
        <v>153.45099999999999</v>
      </c>
      <c r="X10" s="19">
        <v>144.39599999999999</v>
      </c>
      <c r="Y10" s="19">
        <v>164.9</v>
      </c>
      <c r="Z10" s="19">
        <v>207.899</v>
      </c>
      <c r="AA10" s="19">
        <v>222.75800000000001</v>
      </c>
      <c r="AB10" s="19">
        <v>251.7</v>
      </c>
      <c r="AC10" s="19">
        <v>252.339</v>
      </c>
      <c r="AD10" s="19">
        <v>259.63099999999997</v>
      </c>
      <c r="AE10" s="19">
        <v>260.47800000000001</v>
      </c>
      <c r="AF10" s="19">
        <v>268.98899999999998</v>
      </c>
      <c r="AG10" s="19">
        <v>293.56700000000001</v>
      </c>
      <c r="AH10" s="19">
        <v>302.18099999999998</v>
      </c>
      <c r="AI10" s="19">
        <v>335.16199999999998</v>
      </c>
      <c r="AJ10" s="19">
        <v>347.32600000000002</v>
      </c>
      <c r="AK10" s="19">
        <v>352.9</v>
      </c>
      <c r="AL10" s="19">
        <v>369.512</v>
      </c>
      <c r="AM10" s="19">
        <v>383.65199999999999</v>
      </c>
      <c r="AN10" s="19">
        <v>397.9</v>
      </c>
      <c r="AO10" s="19">
        <v>402.72399999999999</v>
      </c>
      <c r="AP10" s="19">
        <v>393.43099999999998</v>
      </c>
      <c r="AQ10" s="19">
        <v>393.83499999999998</v>
      </c>
      <c r="AR10" s="19">
        <v>393.47699999999998</v>
      </c>
      <c r="AS10" s="19">
        <v>398.68900000000002</v>
      </c>
      <c r="AT10" s="19">
        <v>401.56</v>
      </c>
      <c r="AU10" s="19">
        <v>399.19600000000003</v>
      </c>
      <c r="AV10" s="19">
        <v>403.59100000000001</v>
      </c>
      <c r="AW10" s="19">
        <v>404.88099999999997</v>
      </c>
      <c r="AX10" s="19">
        <v>391.78899999999999</v>
      </c>
      <c r="AY10" s="19">
        <v>387.762</v>
      </c>
      <c r="AZ10" s="19">
        <v>384.92899999999997</v>
      </c>
      <c r="BA10" s="19">
        <v>382.98599999999999</v>
      </c>
      <c r="BB10" s="19">
        <v>397.1</v>
      </c>
      <c r="BC10" s="19">
        <v>408.029</v>
      </c>
      <c r="BD10" s="19">
        <v>420.59100000000001</v>
      </c>
      <c r="BE10" s="19">
        <v>396.37599999999998</v>
      </c>
      <c r="BF10" s="19">
        <v>340.82299999999998</v>
      </c>
      <c r="BG10" s="19">
        <v>334.21899999999999</v>
      </c>
      <c r="BH10" s="19">
        <v>336.012</v>
      </c>
      <c r="BI10" s="19">
        <v>322.447</v>
      </c>
      <c r="BJ10" s="19">
        <v>318.59500000000003</v>
      </c>
      <c r="BK10" s="19">
        <v>384.54599999999999</v>
      </c>
      <c r="BL10" s="19">
        <v>415.58300000000003</v>
      </c>
      <c r="BM10" s="19">
        <v>443.577</v>
      </c>
      <c r="BN10" s="19">
        <v>484.69200000000001</v>
      </c>
      <c r="BO10" s="19">
        <v>490.46699999999998</v>
      </c>
      <c r="BP10" s="19">
        <v>479.62</v>
      </c>
      <c r="BQ10" s="19">
        <v>481.495</v>
      </c>
      <c r="BR10" s="19">
        <v>472.40600000000001</v>
      </c>
      <c r="BS10" s="19">
        <v>474.58100000000002</v>
      </c>
      <c r="BT10" s="19">
        <v>465.233</v>
      </c>
      <c r="BU10" s="19">
        <v>477.91399999999999</v>
      </c>
      <c r="BV10" s="19">
        <v>491.404</v>
      </c>
      <c r="BW10" s="19">
        <v>517.69600000000003</v>
      </c>
      <c r="BX10" s="19">
        <v>515.78200000000004</v>
      </c>
      <c r="BY10" s="19">
        <v>509.238</v>
      </c>
      <c r="BZ10" s="19">
        <v>509.97500000000002</v>
      </c>
      <c r="CA10" s="19">
        <v>452.10300000000001</v>
      </c>
      <c r="CB10" s="19">
        <v>387.4</v>
      </c>
      <c r="CC10" s="19">
        <v>347.18099999999998</v>
      </c>
      <c r="CD10" s="19">
        <v>245.61600000000001</v>
      </c>
      <c r="CE10" s="19">
        <v>226.64500000000001</v>
      </c>
      <c r="CF10" s="19">
        <v>197.167</v>
      </c>
      <c r="CG10" s="19">
        <v>192.26599999999999</v>
      </c>
      <c r="CH10" s="19">
        <v>200.78700000000001</v>
      </c>
      <c r="CI10" s="19">
        <v>128.17599999999999</v>
      </c>
      <c r="CJ10" s="19">
        <v>112.2</v>
      </c>
      <c r="CK10" s="19">
        <v>111.786</v>
      </c>
      <c r="CL10" s="19">
        <v>112.05</v>
      </c>
      <c r="CM10" s="19">
        <v>121.55500000000001</v>
      </c>
      <c r="CN10" s="19">
        <v>120.721</v>
      </c>
      <c r="CO10" s="19">
        <v>96.260999999999996</v>
      </c>
      <c r="CP10" s="19">
        <v>88.991</v>
      </c>
      <c r="CQ10" s="19">
        <v>80.91</v>
      </c>
      <c r="CR10" s="19">
        <v>71.263000000000005</v>
      </c>
      <c r="CS10" s="19">
        <v>64.03</v>
      </c>
      <c r="CT10" s="19">
        <v>64.466999999999999</v>
      </c>
      <c r="CU10" s="19">
        <v>66.584000000000003</v>
      </c>
      <c r="CV10" s="19">
        <v>67.738</v>
      </c>
      <c r="CW10" s="19">
        <v>67.783000000000001</v>
      </c>
      <c r="CX10" s="19">
        <v>66.382999999999996</v>
      </c>
      <c r="CY10" s="19">
        <v>66.263999999999996</v>
      </c>
      <c r="CZ10" s="19">
        <v>66.361999999999995</v>
      </c>
      <c r="DA10" s="19">
        <v>65.825000000000003</v>
      </c>
      <c r="DB10" s="19">
        <v>66.037000000000006</v>
      </c>
      <c r="DC10" s="19">
        <v>64.921000000000006</v>
      </c>
      <c r="DD10" s="19">
        <v>65.45</v>
      </c>
      <c r="DE10" s="19">
        <v>67.63</v>
      </c>
      <c r="DF10" s="19">
        <v>69.659000000000006</v>
      </c>
      <c r="DG10" s="19">
        <v>72.995000000000005</v>
      </c>
      <c r="DH10" s="19">
        <v>73.463999999999999</v>
      </c>
      <c r="DI10" s="19">
        <v>73.828000000000003</v>
      </c>
      <c r="DJ10" s="19">
        <v>72.466999999999999</v>
      </c>
      <c r="DK10" s="19">
        <v>73.971999999999994</v>
      </c>
      <c r="DL10" s="19">
        <v>74.125</v>
      </c>
      <c r="DM10" s="19">
        <v>64.456000000000003</v>
      </c>
      <c r="DN10" s="19">
        <v>63.725999999999999</v>
      </c>
      <c r="DO10" s="19">
        <v>61.695999999999998</v>
      </c>
      <c r="DP10" s="19">
        <v>60.856000000000002</v>
      </c>
      <c r="DQ10" s="19">
        <v>61.052</v>
      </c>
      <c r="DR10" s="19">
        <v>61.869</v>
      </c>
      <c r="DS10" s="19">
        <v>64.161000000000001</v>
      </c>
      <c r="DT10" s="19">
        <v>65.989000000000004</v>
      </c>
      <c r="DU10" s="19">
        <v>66.512</v>
      </c>
      <c r="DV10" s="19">
        <v>65.599000000000004</v>
      </c>
      <c r="DW10" s="19">
        <v>66.507000000000005</v>
      </c>
      <c r="DX10" s="19">
        <v>69.058999999999997</v>
      </c>
      <c r="DY10" s="19">
        <v>72.27</v>
      </c>
      <c r="DZ10" s="19">
        <v>68.852000000000004</v>
      </c>
      <c r="EA10" s="19">
        <v>68.373999999999995</v>
      </c>
      <c r="EB10" s="19">
        <v>67.510999999999996</v>
      </c>
      <c r="EC10" s="19">
        <v>66.730999999999995</v>
      </c>
      <c r="ED10" s="19">
        <v>64.754999999999995</v>
      </c>
      <c r="EE10" s="19">
        <v>64.463999999999999</v>
      </c>
      <c r="EF10" s="19">
        <v>66.593000000000004</v>
      </c>
      <c r="EG10" s="19">
        <v>68.242000000000004</v>
      </c>
      <c r="EH10" s="19">
        <v>70.272000000000006</v>
      </c>
      <c r="EI10" s="19">
        <v>69.97</v>
      </c>
      <c r="EJ10" s="19">
        <v>71.150000000000006</v>
      </c>
      <c r="EK10" s="19">
        <v>73.602000000000004</v>
      </c>
      <c r="EL10" s="19">
        <v>73.739000000000004</v>
      </c>
      <c r="EM10" s="19">
        <v>74.734999999999999</v>
      </c>
      <c r="EN10" s="19">
        <v>74.706999999999994</v>
      </c>
      <c r="EO10" s="19">
        <v>76.978999999999999</v>
      </c>
      <c r="EP10" s="19">
        <v>79.02</v>
      </c>
      <c r="EQ10" s="19">
        <v>79.594999999999999</v>
      </c>
      <c r="ER10" s="19">
        <v>79.831000000000003</v>
      </c>
      <c r="ES10" s="19">
        <v>80.713999999999999</v>
      </c>
      <c r="ET10" s="19">
        <v>81.855000000000004</v>
      </c>
      <c r="EU10" s="19">
        <v>84.936999999999998</v>
      </c>
      <c r="EV10" s="19">
        <v>83.278000000000006</v>
      </c>
      <c r="EW10" s="19">
        <v>79.430000000000007</v>
      </c>
      <c r="EX10" s="19">
        <v>80.283000000000001</v>
      </c>
      <c r="EY10" s="19">
        <v>83.179000000000002</v>
      </c>
      <c r="EZ10" s="19">
        <v>83.471999999999994</v>
      </c>
      <c r="FA10" s="19">
        <v>82.894000000000005</v>
      </c>
      <c r="FB10" s="19">
        <v>82.715999999999994</v>
      </c>
      <c r="FC10" s="19">
        <v>83.992000000000004</v>
      </c>
      <c r="FD10" s="19">
        <v>83.775000000000006</v>
      </c>
      <c r="FE10" s="19">
        <v>85.228999999999999</v>
      </c>
      <c r="FF10" s="19">
        <v>78.802999999999997</v>
      </c>
      <c r="FG10" s="19">
        <v>74.997</v>
      </c>
      <c r="FH10" s="19">
        <v>73.962000000000003</v>
      </c>
      <c r="FI10" s="19">
        <v>72.911000000000001</v>
      </c>
      <c r="FJ10" s="19">
        <v>72.14</v>
      </c>
      <c r="FK10" s="19">
        <v>68.712000000000003</v>
      </c>
      <c r="FL10" s="19">
        <v>67.668000000000006</v>
      </c>
      <c r="FM10" s="19">
        <v>64.528000000000006</v>
      </c>
      <c r="FN10" s="19">
        <v>63.609000000000002</v>
      </c>
      <c r="FO10" s="19">
        <v>67.066000000000003</v>
      </c>
      <c r="FP10" s="19">
        <v>66.227000000000004</v>
      </c>
      <c r="FQ10" s="19">
        <v>68.158000000000001</v>
      </c>
      <c r="FR10" s="19">
        <v>67.543999999999997</v>
      </c>
      <c r="FS10" s="19">
        <v>68.194999999999993</v>
      </c>
      <c r="FT10" s="19">
        <v>66.515000000000001</v>
      </c>
      <c r="FU10" s="19">
        <v>64.212999999999994</v>
      </c>
      <c r="FV10" s="19">
        <v>63.637999999999998</v>
      </c>
      <c r="FW10" s="19">
        <v>63.816000000000003</v>
      </c>
      <c r="FX10" s="19">
        <v>66.641000000000005</v>
      </c>
      <c r="FY10" s="19">
        <v>65.522000000000006</v>
      </c>
      <c r="FZ10" s="19">
        <v>66.251000000000005</v>
      </c>
      <c r="GA10" s="19">
        <v>65.741</v>
      </c>
      <c r="GB10" s="19">
        <v>67.584999999999994</v>
      </c>
      <c r="GC10" s="19">
        <v>67.876999999999995</v>
      </c>
      <c r="GD10" s="19">
        <v>69.304000000000002</v>
      </c>
      <c r="GE10" s="19">
        <v>72.555999999999997</v>
      </c>
      <c r="GF10" s="19">
        <v>73.257999999999996</v>
      </c>
      <c r="GG10" s="19">
        <v>73.873999999999995</v>
      </c>
      <c r="GH10" s="19">
        <v>76.932000000000002</v>
      </c>
      <c r="GI10" s="19">
        <v>81.254000000000005</v>
      </c>
      <c r="GJ10" s="19">
        <v>82.983999999999995</v>
      </c>
      <c r="GK10" s="19">
        <v>81.427999999999997</v>
      </c>
      <c r="GL10" s="19">
        <v>79.052999999999997</v>
      </c>
      <c r="GM10" s="19">
        <v>79.992000000000004</v>
      </c>
      <c r="GN10" s="19">
        <v>74.706000000000003</v>
      </c>
      <c r="GO10" s="19">
        <v>71.25</v>
      </c>
      <c r="GP10" s="19">
        <v>72.638999999999996</v>
      </c>
      <c r="GQ10" s="19">
        <v>72.936000000000007</v>
      </c>
      <c r="GR10" s="19">
        <v>73.159000000000006</v>
      </c>
      <c r="GS10" s="19">
        <v>74.680000000000007</v>
      </c>
      <c r="GT10" s="19">
        <v>73.290999999999997</v>
      </c>
      <c r="GU10" s="19">
        <v>72.828000000000003</v>
      </c>
      <c r="GV10" s="19">
        <v>70.06</v>
      </c>
      <c r="GW10" s="19">
        <v>72.045000000000002</v>
      </c>
      <c r="GX10" s="19">
        <v>70.022999999999996</v>
      </c>
      <c r="GY10" s="19">
        <v>65.887</v>
      </c>
      <c r="GZ10" s="19">
        <v>62.988</v>
      </c>
      <c r="HA10" s="19">
        <v>63.414999999999999</v>
      </c>
      <c r="HB10" s="19">
        <v>60.003</v>
      </c>
      <c r="HC10" s="19">
        <v>83.741</v>
      </c>
      <c r="HD10" s="19">
        <v>83.673000000000002</v>
      </c>
      <c r="HE10" s="19">
        <v>80.216999999999999</v>
      </c>
      <c r="HF10" s="19">
        <v>78.191999999999993</v>
      </c>
      <c r="HG10" s="19">
        <v>76.111000000000004</v>
      </c>
      <c r="HH10" s="19">
        <v>79.658000000000001</v>
      </c>
      <c r="HI10" s="19">
        <v>82.712999999999994</v>
      </c>
      <c r="HJ10" s="19">
        <v>84.015000000000001</v>
      </c>
      <c r="HK10" s="19">
        <v>82.381</v>
      </c>
      <c r="HL10" s="19">
        <v>81.980999999999995</v>
      </c>
      <c r="HM10" s="19">
        <v>83.721000000000004</v>
      </c>
      <c r="HN10" s="19">
        <v>83.378</v>
      </c>
      <c r="HO10" s="19">
        <v>81.795000000000002</v>
      </c>
      <c r="HP10" s="19">
        <v>84.108000000000004</v>
      </c>
      <c r="HQ10" s="19">
        <v>84.816999999999993</v>
      </c>
      <c r="HR10" s="19">
        <v>97.953000000000003</v>
      </c>
      <c r="HS10" s="19">
        <v>105.133</v>
      </c>
      <c r="HT10" s="19">
        <v>106.11799999999999</v>
      </c>
      <c r="HU10" s="19">
        <v>115.13500000000001</v>
      </c>
      <c r="HV10" s="19">
        <v>118.372</v>
      </c>
      <c r="HW10" s="19">
        <v>106.057</v>
      </c>
      <c r="HX10" s="19">
        <v>105.59399999999999</v>
      </c>
      <c r="HY10" s="19">
        <v>102.63800000000001</v>
      </c>
      <c r="HZ10" s="19">
        <v>103.637</v>
      </c>
      <c r="IA10" s="19">
        <v>102.792</v>
      </c>
      <c r="IB10" s="19">
        <v>103.684</v>
      </c>
      <c r="IC10" s="19">
        <v>104.197</v>
      </c>
      <c r="ID10" s="19">
        <v>106.36199999999999</v>
      </c>
      <c r="IE10" s="19">
        <v>95.924999999999997</v>
      </c>
      <c r="IF10" s="19">
        <v>89.466999999999999</v>
      </c>
      <c r="IG10" s="19">
        <v>89.16</v>
      </c>
      <c r="IH10" s="19">
        <v>89.418000000000006</v>
      </c>
      <c r="II10" s="19">
        <v>84.373999999999995</v>
      </c>
      <c r="IJ10" s="19">
        <v>86.518000000000001</v>
      </c>
      <c r="IK10" s="19">
        <v>88.313999999999993</v>
      </c>
      <c r="IL10" s="19">
        <v>92.385999999999996</v>
      </c>
      <c r="IM10" s="19">
        <v>97.400999999999996</v>
      </c>
      <c r="IN10" s="19">
        <v>100.71</v>
      </c>
      <c r="IO10" s="19">
        <v>99.832999999999998</v>
      </c>
      <c r="IP10" s="19">
        <v>97.504000000000005</v>
      </c>
      <c r="IQ10" s="19">
        <v>94.05</v>
      </c>
      <c r="IR10" s="19">
        <v>92.724999999999994</v>
      </c>
      <c r="IS10" s="19">
        <v>92.328000000000003</v>
      </c>
      <c r="IT10" s="19">
        <v>93.144999999999996</v>
      </c>
      <c r="IU10" s="19">
        <v>95.646000000000001</v>
      </c>
      <c r="IV10" s="19">
        <v>101.253</v>
      </c>
      <c r="IW10" s="19">
        <v>103.13500000000001</v>
      </c>
      <c r="IX10" s="19">
        <v>97.977999999999994</v>
      </c>
      <c r="IY10" s="19">
        <v>92.391999999999996</v>
      </c>
      <c r="IZ10" s="19">
        <v>89.466999999999999</v>
      </c>
      <c r="JA10" s="19">
        <v>92.364999999999995</v>
      </c>
      <c r="JB10" s="19">
        <v>95.835999999999999</v>
      </c>
      <c r="JC10" s="19">
        <v>98.721999999999994</v>
      </c>
      <c r="JD10" s="19">
        <v>101.077</v>
      </c>
      <c r="JE10" s="19">
        <v>104.149</v>
      </c>
      <c r="JF10" s="19">
        <v>107.023</v>
      </c>
      <c r="JG10" s="19">
        <v>105.83</v>
      </c>
      <c r="JH10" s="19">
        <v>104.277</v>
      </c>
      <c r="JI10" s="19">
        <v>104.598</v>
      </c>
      <c r="JJ10" s="19">
        <v>103.173</v>
      </c>
      <c r="JK10" s="19">
        <v>103.831</v>
      </c>
      <c r="JL10" s="19">
        <v>110.756</v>
      </c>
      <c r="JM10" s="19">
        <v>109.953</v>
      </c>
      <c r="JN10" s="19">
        <v>111.86499999999999</v>
      </c>
      <c r="JO10" s="19">
        <v>113.23099999999999</v>
      </c>
      <c r="JP10" s="19">
        <v>111.206</v>
      </c>
      <c r="JQ10" s="19">
        <v>106.815</v>
      </c>
      <c r="JR10" s="19">
        <v>113</v>
      </c>
      <c r="JS10" s="19">
        <v>121.011</v>
      </c>
      <c r="JT10" s="19">
        <v>124.277</v>
      </c>
      <c r="JU10" s="19">
        <v>129.22499999999999</v>
      </c>
      <c r="JV10" s="19">
        <v>143.41200000000001</v>
      </c>
      <c r="JW10" s="19">
        <v>148.49799999999999</v>
      </c>
      <c r="JX10" s="19">
        <v>147.114</v>
      </c>
      <c r="JY10" s="19">
        <v>145.59399999999999</v>
      </c>
      <c r="JZ10" s="19">
        <v>147.36699999999999</v>
      </c>
      <c r="KA10" s="19">
        <v>146.76300000000001</v>
      </c>
      <c r="KB10" s="19">
        <v>145.02500000000001</v>
      </c>
      <c r="KC10" s="19">
        <v>145.053</v>
      </c>
      <c r="KD10" s="19">
        <v>146.84</v>
      </c>
      <c r="KE10" s="19">
        <v>135.977</v>
      </c>
      <c r="KF10" s="19">
        <v>131.70699999999999</v>
      </c>
      <c r="KG10" s="19">
        <v>130.34399999999999</v>
      </c>
      <c r="KH10" s="19">
        <v>130.23599999999999</v>
      </c>
      <c r="KI10" s="19">
        <v>130.679</v>
      </c>
      <c r="KJ10" s="19">
        <v>130.869</v>
      </c>
      <c r="KK10" s="19">
        <v>130.161</v>
      </c>
      <c r="KL10" s="19">
        <v>128.66399999999999</v>
      </c>
      <c r="KM10" s="19">
        <v>125.01900000000001</v>
      </c>
      <c r="KN10" s="19">
        <v>126.07</v>
      </c>
      <c r="KO10" s="19">
        <v>123.017</v>
      </c>
      <c r="KP10" s="19">
        <v>100.623</v>
      </c>
      <c r="KQ10" s="19">
        <v>91.03</v>
      </c>
      <c r="KR10" s="19">
        <v>91.435000000000002</v>
      </c>
      <c r="KS10" s="19">
        <v>90.570999999999998</v>
      </c>
      <c r="KT10" s="19">
        <v>90.546999999999997</v>
      </c>
      <c r="KU10" s="19">
        <v>90.477000000000004</v>
      </c>
      <c r="KV10" s="19">
        <v>91.427999999999997</v>
      </c>
      <c r="KW10" s="19">
        <v>90.875</v>
      </c>
      <c r="KX10" s="19">
        <v>90.873999999999995</v>
      </c>
      <c r="KY10" s="19">
        <v>89.475999999999999</v>
      </c>
      <c r="KZ10" s="19">
        <v>88.61</v>
      </c>
      <c r="LA10" s="19">
        <v>87.003</v>
      </c>
      <c r="LB10" s="19">
        <v>81.710999999999999</v>
      </c>
      <c r="LC10" s="19">
        <v>80.316000000000003</v>
      </c>
      <c r="LD10" s="19">
        <v>81.582999999999998</v>
      </c>
      <c r="LE10" s="19">
        <v>85.245000000000005</v>
      </c>
      <c r="LF10" s="19">
        <v>87.253</v>
      </c>
      <c r="LG10" s="19">
        <v>85.162999999999997</v>
      </c>
      <c r="LH10" s="19">
        <v>84.203000000000003</v>
      </c>
      <c r="LI10" s="19">
        <v>82.438000000000002</v>
      </c>
      <c r="LJ10" s="19">
        <v>79.733999999999995</v>
      </c>
      <c r="LK10" s="19">
        <v>81.114999999999995</v>
      </c>
      <c r="LL10" s="19">
        <v>83.730999999999995</v>
      </c>
      <c r="LM10" s="19">
        <v>82.515000000000001</v>
      </c>
      <c r="LN10" s="19">
        <v>91.418999999999997</v>
      </c>
      <c r="LO10" s="19">
        <v>97.754999999999995</v>
      </c>
      <c r="LP10" s="19">
        <v>104.449</v>
      </c>
      <c r="LQ10" s="19">
        <v>104.458</v>
      </c>
      <c r="LR10" s="19">
        <v>111.03</v>
      </c>
      <c r="LS10" s="19">
        <v>108.334</v>
      </c>
      <c r="LT10" s="19">
        <v>107.71899999999999</v>
      </c>
      <c r="LU10" s="19">
        <v>103.066</v>
      </c>
      <c r="LV10" s="19">
        <v>97.947000000000003</v>
      </c>
      <c r="LW10" s="19">
        <v>100.684</v>
      </c>
      <c r="LX10" s="19">
        <v>104.729</v>
      </c>
      <c r="LY10" s="19">
        <v>106.09099999999999</v>
      </c>
      <c r="LZ10" s="19">
        <v>111.872</v>
      </c>
      <c r="MA10" s="19">
        <v>132.52600000000001</v>
      </c>
      <c r="MB10" s="19">
        <v>140.38300000000001</v>
      </c>
      <c r="MC10" s="19">
        <v>142.506</v>
      </c>
      <c r="MD10" s="19">
        <v>142.11799999999999</v>
      </c>
      <c r="ME10" s="19">
        <v>138.69</v>
      </c>
      <c r="MF10" s="19">
        <v>135.13200000000001</v>
      </c>
      <c r="MG10" s="19">
        <v>135.64699999999999</v>
      </c>
      <c r="MH10" s="19">
        <v>135.69</v>
      </c>
      <c r="MI10" s="19">
        <v>136.48400000000001</v>
      </c>
      <c r="MJ10" s="19">
        <v>137.11500000000001</v>
      </c>
      <c r="MK10" s="19">
        <v>144.684</v>
      </c>
      <c r="ML10" s="19">
        <v>150.571</v>
      </c>
      <c r="MM10" s="19">
        <v>152.95500000000001</v>
      </c>
      <c r="MN10" s="19">
        <v>151.78399999999999</v>
      </c>
      <c r="MO10" s="19">
        <v>152.18100000000001</v>
      </c>
      <c r="MP10" s="19">
        <v>151.18</v>
      </c>
      <c r="MQ10" s="19">
        <v>153.61199999999999</v>
      </c>
      <c r="MR10" s="19">
        <v>159.434</v>
      </c>
      <c r="MS10" s="19">
        <v>157.18899999999999</v>
      </c>
      <c r="MT10" s="19">
        <v>158.696</v>
      </c>
      <c r="MU10" s="19">
        <v>161.18700000000001</v>
      </c>
      <c r="MV10" s="19">
        <v>168.42599999999999</v>
      </c>
      <c r="MW10" s="19">
        <v>167.10900000000001</v>
      </c>
      <c r="MX10" s="19">
        <v>159.23599999999999</v>
      </c>
      <c r="MY10" s="19">
        <v>152.08099999999999</v>
      </c>
      <c r="MZ10" s="19">
        <v>153.423</v>
      </c>
      <c r="NA10" s="19">
        <v>162.10499999999999</v>
      </c>
      <c r="NB10" s="19">
        <v>161.11799999999999</v>
      </c>
      <c r="NC10" s="19">
        <v>167.012</v>
      </c>
      <c r="ND10" s="19">
        <v>180.44399999999999</v>
      </c>
      <c r="NE10" s="19">
        <v>182.00800000000001</v>
      </c>
      <c r="NF10" s="19">
        <v>182.929</v>
      </c>
      <c r="NG10" s="19">
        <v>176.36600000000001</v>
      </c>
      <c r="NH10" s="19">
        <v>180.21100000000001</v>
      </c>
      <c r="NI10" s="19">
        <v>179.965</v>
      </c>
      <c r="NJ10" s="19">
        <v>171.75200000000001</v>
      </c>
      <c r="NK10" s="19">
        <v>171.2</v>
      </c>
      <c r="NL10" s="19">
        <v>179.04599999999999</v>
      </c>
      <c r="NM10" s="19">
        <v>200.916</v>
      </c>
      <c r="NN10" s="19">
        <v>204.239</v>
      </c>
      <c r="NO10" s="19">
        <v>212.506</v>
      </c>
      <c r="NP10" s="19">
        <v>214.04</v>
      </c>
      <c r="NQ10" s="19">
        <v>205.76400000000001</v>
      </c>
      <c r="NR10" s="19">
        <v>219.95</v>
      </c>
      <c r="NS10" s="19">
        <v>227.51499999999999</v>
      </c>
      <c r="NT10" s="19">
        <v>254.643</v>
      </c>
      <c r="NU10" s="19">
        <v>267.10399999999998</v>
      </c>
      <c r="NV10" s="19">
        <v>280.10899999999998</v>
      </c>
      <c r="NW10" s="19">
        <v>283.60399999999998</v>
      </c>
      <c r="NX10" s="19">
        <v>278.017</v>
      </c>
      <c r="NY10" s="19">
        <v>268.27499999999998</v>
      </c>
      <c r="NZ10" s="19">
        <v>266.86200000000002</v>
      </c>
      <c r="OA10" s="19">
        <v>263.10700000000003</v>
      </c>
      <c r="OB10" s="19">
        <v>262.267</v>
      </c>
      <c r="OC10" s="19">
        <v>261.89499999999998</v>
      </c>
      <c r="OD10" s="19">
        <v>261.18200000000002</v>
      </c>
      <c r="OE10" s="19">
        <v>258.01100000000002</v>
      </c>
      <c r="OF10" s="19">
        <v>255.64500000000001</v>
      </c>
      <c r="OG10" s="19">
        <v>245.48599999999999</v>
      </c>
      <c r="OH10" s="19">
        <v>244.54</v>
      </c>
      <c r="OI10" s="19">
        <v>250.25700000000001</v>
      </c>
      <c r="OJ10" s="19">
        <v>273.476</v>
      </c>
      <c r="OK10" s="19">
        <v>297.06700000000001</v>
      </c>
      <c r="OL10" s="19">
        <v>294.92200000000003</v>
      </c>
      <c r="OM10" s="19">
        <v>286.98200000000003</v>
      </c>
      <c r="ON10" s="19">
        <v>284.66199999999998</v>
      </c>
      <c r="OO10" s="19">
        <v>277.52</v>
      </c>
      <c r="OP10" s="19">
        <v>264.61700000000002</v>
      </c>
      <c r="OQ10" s="19">
        <v>258.88299999999998</v>
      </c>
      <c r="OR10" s="19">
        <v>268.08499999999998</v>
      </c>
      <c r="OS10" s="19">
        <v>261.94099999999997</v>
      </c>
      <c r="OT10" s="19">
        <v>252.30600000000001</v>
      </c>
      <c r="OU10" s="19">
        <v>249.411</v>
      </c>
      <c r="OV10" s="19">
        <v>244.62799999999999</v>
      </c>
      <c r="OW10" s="19">
        <v>232.81899999999999</v>
      </c>
      <c r="OX10" s="19">
        <v>220.101</v>
      </c>
      <c r="OY10" s="19">
        <v>223.89699999999999</v>
      </c>
      <c r="OZ10" s="19">
        <v>244.83199999999999</v>
      </c>
      <c r="PA10" s="19">
        <v>215.66499999999999</v>
      </c>
      <c r="PB10" s="19">
        <v>206.05799999999999</v>
      </c>
      <c r="PC10" s="19">
        <v>201.64500000000001</v>
      </c>
      <c r="PD10" s="19">
        <v>194.21899999999999</v>
      </c>
      <c r="PE10" s="19">
        <v>183.40199999999999</v>
      </c>
      <c r="PF10" s="19">
        <v>178.35</v>
      </c>
      <c r="PG10" s="19">
        <v>174.7</v>
      </c>
      <c r="PH10" s="19">
        <v>160.34800000000001</v>
      </c>
      <c r="PI10" s="19">
        <v>160.02000000000001</v>
      </c>
      <c r="PJ10" s="19">
        <v>161.48699999999999</v>
      </c>
      <c r="PK10" s="19">
        <v>161.95699999999999</v>
      </c>
      <c r="PL10" s="19">
        <v>160.625</v>
      </c>
      <c r="PM10" s="19">
        <v>163.49299999999999</v>
      </c>
      <c r="PN10" s="19">
        <v>164.84100000000001</v>
      </c>
      <c r="PO10" s="19">
        <v>165.24600000000001</v>
      </c>
      <c r="PP10" s="19">
        <v>160.328</v>
      </c>
      <c r="PQ10" s="19">
        <v>155.732</v>
      </c>
      <c r="PR10" s="19">
        <v>148.76400000000001</v>
      </c>
      <c r="PS10" s="19">
        <v>141.62899999999999</v>
      </c>
      <c r="PT10" s="19">
        <v>136.11600000000001</v>
      </c>
      <c r="PU10" s="19">
        <v>133.363</v>
      </c>
      <c r="PV10" s="19">
        <v>132.98699999999999</v>
      </c>
      <c r="PW10" s="19">
        <v>131.547</v>
      </c>
      <c r="PX10" s="19">
        <v>129.404</v>
      </c>
      <c r="PY10" s="19">
        <v>128.71799999999999</v>
      </c>
      <c r="PZ10" s="19">
        <v>127.786</v>
      </c>
      <c r="QA10" s="19">
        <v>126.861</v>
      </c>
      <c r="QB10" s="19">
        <v>126.176</v>
      </c>
      <c r="QC10" s="19">
        <v>121.032</v>
      </c>
      <c r="QD10" s="19">
        <v>120.107</v>
      </c>
      <c r="QE10" s="19">
        <v>118.468</v>
      </c>
      <c r="QF10" s="19">
        <v>117.25</v>
      </c>
      <c r="QG10" s="19">
        <v>116.273</v>
      </c>
      <c r="QH10" s="19">
        <v>116.563</v>
      </c>
      <c r="QI10" s="19">
        <v>119.777</v>
      </c>
      <c r="QJ10" s="19">
        <v>117.85599999999999</v>
      </c>
      <c r="QK10" s="19">
        <v>117.843</v>
      </c>
      <c r="QL10" s="19">
        <v>115.501</v>
      </c>
      <c r="QM10" s="19">
        <v>116.574</v>
      </c>
      <c r="QN10" s="19">
        <v>116.11799999999999</v>
      </c>
      <c r="QO10" s="19">
        <v>118.497</v>
      </c>
      <c r="QP10" s="19">
        <v>120.9</v>
      </c>
      <c r="QQ10" s="19">
        <v>121.318</v>
      </c>
      <c r="QR10" s="19">
        <v>122.658</v>
      </c>
      <c r="QS10" s="19">
        <v>123.962</v>
      </c>
      <c r="QT10" s="19">
        <v>124.60599999999999</v>
      </c>
      <c r="QU10" s="19">
        <v>124.402</v>
      </c>
      <c r="QV10" s="19">
        <v>127.101</v>
      </c>
      <c r="QW10" s="19">
        <v>127.794</v>
      </c>
      <c r="QX10" s="19">
        <v>126.925</v>
      </c>
      <c r="QY10" s="19">
        <v>127.559</v>
      </c>
      <c r="QZ10" s="19">
        <v>128.46899999999999</v>
      </c>
      <c r="RA10" s="19">
        <v>130.46100000000001</v>
      </c>
      <c r="RB10" s="19">
        <v>131.62700000000001</v>
      </c>
      <c r="RC10" s="19">
        <v>130.721</v>
      </c>
      <c r="RD10" s="19">
        <v>129.309</v>
      </c>
      <c r="RE10" s="19">
        <v>126.79600000000001</v>
      </c>
      <c r="RF10" s="19">
        <v>123.96899999999999</v>
      </c>
      <c r="RG10" s="19">
        <v>121.29600000000001</v>
      </c>
      <c r="RH10" s="19">
        <v>121.611</v>
      </c>
      <c r="RI10" s="19">
        <v>121.605</v>
      </c>
      <c r="RJ10" s="19">
        <v>121.645</v>
      </c>
      <c r="RK10" s="19">
        <v>121</v>
      </c>
      <c r="RL10" s="19">
        <v>121.392</v>
      </c>
      <c r="RM10" s="19">
        <v>122.708</v>
      </c>
      <c r="RN10" s="19">
        <v>123.794</v>
      </c>
      <c r="RO10" s="19">
        <v>124.093</v>
      </c>
      <c r="RP10" s="19">
        <v>123.16500000000001</v>
      </c>
      <c r="RQ10" s="19">
        <v>123.25</v>
      </c>
      <c r="RR10" s="19">
        <v>116.907</v>
      </c>
      <c r="RS10" s="19">
        <v>117.78700000000001</v>
      </c>
      <c r="RT10" s="19">
        <v>115.17700000000001</v>
      </c>
      <c r="RU10" s="19">
        <v>110.018</v>
      </c>
      <c r="RV10" s="19">
        <v>109.953</v>
      </c>
      <c r="RW10" s="19">
        <v>108.54600000000001</v>
      </c>
      <c r="RX10" s="19">
        <v>109.655</v>
      </c>
      <c r="RY10" s="19">
        <v>109.298</v>
      </c>
      <c r="RZ10" s="19">
        <v>108.259</v>
      </c>
      <c r="SA10" s="19">
        <v>106.45099999999999</v>
      </c>
      <c r="SB10" s="19">
        <v>108.645</v>
      </c>
      <c r="SC10" s="19">
        <v>110.773</v>
      </c>
      <c r="SD10" s="19">
        <v>116.11499999999999</v>
      </c>
      <c r="SE10" s="19">
        <v>119.59099999999999</v>
      </c>
      <c r="SF10" s="19">
        <v>129.43199999999999</v>
      </c>
      <c r="SG10" s="19">
        <v>131.09299999999999</v>
      </c>
      <c r="SH10" s="19">
        <v>133.37899999999999</v>
      </c>
      <c r="SI10" s="19">
        <v>132.98400000000001</v>
      </c>
      <c r="SJ10" s="19">
        <v>131.73500000000001</v>
      </c>
      <c r="SK10" s="19">
        <v>132.809</v>
      </c>
      <c r="SL10" s="19">
        <v>133.124</v>
      </c>
      <c r="SM10" s="19">
        <v>136.161</v>
      </c>
      <c r="SN10" s="19">
        <v>141.215</v>
      </c>
      <c r="SO10" s="19">
        <v>142.60400000000001</v>
      </c>
      <c r="SP10" s="19">
        <v>142.84200000000001</v>
      </c>
      <c r="SQ10" s="19">
        <v>140.61199999999999</v>
      </c>
      <c r="SR10" s="19">
        <v>148.96700000000001</v>
      </c>
      <c r="SS10" s="19">
        <v>159.03299999999999</v>
      </c>
      <c r="ST10" s="19">
        <v>167.803</v>
      </c>
      <c r="SU10" s="19">
        <v>175.48599999999999</v>
      </c>
      <c r="SV10" s="2">
        <v>176.26900000000001</v>
      </c>
    </row>
    <row r="12" spans="2:516" x14ac:dyDescent="0.25">
      <c r="F12" s="19"/>
    </row>
    <row r="13" spans="2:516" x14ac:dyDescent="0.25">
      <c r="B13" s="2" t="s">
        <v>749</v>
      </c>
    </row>
    <row r="14" spans="2:516" x14ac:dyDescent="0.25">
      <c r="B14" s="2" t="s">
        <v>751</v>
      </c>
      <c r="C14" s="2" t="s">
        <v>745</v>
      </c>
    </row>
    <row r="15" spans="2:516" x14ac:dyDescent="0.25">
      <c r="B15" s="2" t="s">
        <v>746</v>
      </c>
      <c r="C15" s="2" t="s">
        <v>747</v>
      </c>
    </row>
    <row r="16" spans="2:516" x14ac:dyDescent="0.25">
      <c r="B16" s="2" t="s">
        <v>750</v>
      </c>
    </row>
    <row r="17" spans="2:513" x14ac:dyDescent="0.25">
      <c r="B17" s="2" t="s">
        <v>753</v>
      </c>
      <c r="C17" s="2" t="s">
        <v>752</v>
      </c>
    </row>
    <row r="18" spans="2:513" x14ac:dyDescent="0.25">
      <c r="B18" s="2" t="s">
        <v>754</v>
      </c>
      <c r="C18" s="2" t="s">
        <v>755</v>
      </c>
    </row>
    <row r="19" spans="2:513" x14ac:dyDescent="0.25">
      <c r="B19" s="2" t="s">
        <v>756</v>
      </c>
      <c r="C19" s="2" t="s">
        <v>757</v>
      </c>
    </row>
    <row r="20" spans="2:513" x14ac:dyDescent="0.25">
      <c r="B20" s="2" t="s">
        <v>1082</v>
      </c>
      <c r="C20" s="2" t="s">
        <v>1081</v>
      </c>
    </row>
    <row r="23" spans="2:513" x14ac:dyDescent="0.25">
      <c r="B23" s="2" t="s">
        <v>749</v>
      </c>
      <c r="C23" s="2" t="s">
        <v>765</v>
      </c>
      <c r="D23" s="2" t="str">
        <f ca="1">D8</f>
        <v>AL243419 Corp</v>
      </c>
    </row>
    <row r="24" spans="2:513" x14ac:dyDescent="0.25">
      <c r="B24" s="2" t="s">
        <v>751</v>
      </c>
      <c r="C24" s="2" t="s">
        <v>766</v>
      </c>
      <c r="D24" s="2" t="s">
        <v>745</v>
      </c>
    </row>
    <row r="25" spans="2:513" x14ac:dyDescent="0.25">
      <c r="B25" s="2" t="s">
        <v>746</v>
      </c>
      <c r="C25" s="13" t="s">
        <v>747</v>
      </c>
      <c r="D25" s="2" t="s">
        <v>747</v>
      </c>
    </row>
    <row r="26" spans="2:513" x14ac:dyDescent="0.25">
      <c r="B26" s="2" t="s">
        <v>750</v>
      </c>
      <c r="C26" s="13"/>
    </row>
    <row r="27" spans="2:513" x14ac:dyDescent="0.25">
      <c r="B27" s="2" t="s">
        <v>753</v>
      </c>
      <c r="C27" s="2" t="s">
        <v>763</v>
      </c>
      <c r="D27" s="2" t="s">
        <v>752</v>
      </c>
    </row>
    <row r="28" spans="2:513" x14ac:dyDescent="0.25">
      <c r="B28" s="2" t="s">
        <v>754</v>
      </c>
      <c r="C28" s="2" t="s">
        <v>755</v>
      </c>
      <c r="D28" s="2" t="s">
        <v>755</v>
      </c>
    </row>
    <row r="29" spans="2:513" x14ac:dyDescent="0.25">
      <c r="B29" s="2" t="s">
        <v>756</v>
      </c>
      <c r="C29" s="2" t="s">
        <v>757</v>
      </c>
      <c r="D29" s="2" t="s">
        <v>757</v>
      </c>
    </row>
    <row r="30" spans="2:513" x14ac:dyDescent="0.25">
      <c r="C30" s="2" t="s">
        <v>901</v>
      </c>
      <c r="D30" s="2" t="str">
        <f>B8</f>
        <v>LXSGR 4 1/2 12/06/76</v>
      </c>
    </row>
    <row r="31" spans="2:513" x14ac:dyDescent="0.25">
      <c r="C31" s="16">
        <f>_xll.BDH(C23,C24,C25,C26,C27,C28,C29,"cols=1;rows=506")</f>
        <v>44005</v>
      </c>
      <c r="D31" s="2">
        <f ca="1">_xll.BDH(D23,D24,D25,D26,D27,D28,D29,"cols=1;rows=511")</f>
        <v>325.21499999999997</v>
      </c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</row>
    <row r="32" spans="2:513" x14ac:dyDescent="0.25">
      <c r="C32" s="16">
        <v>44004</v>
      </c>
      <c r="D32" s="2">
        <v>326.75200000000001</v>
      </c>
      <c r="H32" s="17"/>
    </row>
    <row r="33" spans="3:8" x14ac:dyDescent="0.25">
      <c r="C33" s="16">
        <v>44001</v>
      </c>
      <c r="D33" s="2">
        <v>330.745</v>
      </c>
      <c r="H33" s="17"/>
    </row>
    <row r="34" spans="3:8" x14ac:dyDescent="0.25">
      <c r="C34" s="16">
        <v>44000</v>
      </c>
      <c r="D34" s="2">
        <v>330.553</v>
      </c>
      <c r="H34" s="17"/>
    </row>
    <row r="35" spans="3:8" x14ac:dyDescent="0.25">
      <c r="C35" s="16">
        <v>43999</v>
      </c>
      <c r="D35" s="2">
        <v>331.524</v>
      </c>
      <c r="H35" s="17"/>
    </row>
    <row r="36" spans="3:8" x14ac:dyDescent="0.25">
      <c r="C36" s="16">
        <v>43998</v>
      </c>
      <c r="D36" s="2">
        <v>328.52199999999999</v>
      </c>
      <c r="H36" s="17"/>
    </row>
    <row r="37" spans="3:8" x14ac:dyDescent="0.25">
      <c r="C37" s="16">
        <v>43997</v>
      </c>
      <c r="D37" s="2">
        <v>323.93299999999999</v>
      </c>
      <c r="H37" s="17"/>
    </row>
    <row r="38" spans="3:8" x14ac:dyDescent="0.25">
      <c r="C38" s="16">
        <v>43994</v>
      </c>
      <c r="D38" s="2">
        <v>323.20699999999999</v>
      </c>
      <c r="H38" s="17"/>
    </row>
    <row r="39" spans="3:8" x14ac:dyDescent="0.25">
      <c r="C39" s="16">
        <v>43993</v>
      </c>
      <c r="D39" s="2">
        <v>322.56700000000001</v>
      </c>
      <c r="H39" s="17"/>
    </row>
    <row r="40" spans="3:8" x14ac:dyDescent="0.25">
      <c r="C40" s="16">
        <v>43992</v>
      </c>
      <c r="D40" s="2">
        <v>313.48500000000001</v>
      </c>
      <c r="H40" s="17"/>
    </row>
    <row r="41" spans="3:8" x14ac:dyDescent="0.25">
      <c r="C41" s="16">
        <v>43991</v>
      </c>
      <c r="D41" s="2">
        <v>309.745</v>
      </c>
      <c r="H41" s="17"/>
    </row>
    <row r="42" spans="3:8" x14ac:dyDescent="0.25">
      <c r="C42" s="16">
        <v>43990</v>
      </c>
      <c r="D42" s="2">
        <v>295.84399999999999</v>
      </c>
      <c r="H42" s="17"/>
    </row>
    <row r="43" spans="3:8" x14ac:dyDescent="0.25">
      <c r="C43" s="16">
        <v>43987</v>
      </c>
      <c r="D43" s="2">
        <v>285.24200000000002</v>
      </c>
      <c r="H43" s="17"/>
    </row>
    <row r="44" spans="3:8" x14ac:dyDescent="0.25">
      <c r="C44" s="16">
        <v>43986</v>
      </c>
      <c r="D44" s="2">
        <v>306.04399999999998</v>
      </c>
      <c r="H44" s="17"/>
    </row>
    <row r="45" spans="3:8" x14ac:dyDescent="0.25">
      <c r="C45" s="16">
        <v>43985</v>
      </c>
      <c r="D45" s="2">
        <v>300.42700000000002</v>
      </c>
      <c r="H45" s="17"/>
    </row>
    <row r="46" spans="3:8" x14ac:dyDescent="0.25">
      <c r="C46" s="16">
        <v>43984</v>
      </c>
      <c r="D46" s="2">
        <v>303.03399999999999</v>
      </c>
      <c r="H46" s="17"/>
    </row>
    <row r="47" spans="3:8" x14ac:dyDescent="0.25">
      <c r="C47" s="16">
        <v>43983</v>
      </c>
      <c r="D47" s="2">
        <v>284.64600000000002</v>
      </c>
      <c r="H47" s="17"/>
    </row>
    <row r="48" spans="3:8" x14ac:dyDescent="0.25">
      <c r="C48" s="16">
        <v>43980</v>
      </c>
      <c r="D48" s="2">
        <v>269.334</v>
      </c>
      <c r="H48" s="17"/>
    </row>
    <row r="49" spans="3:8" x14ac:dyDescent="0.25">
      <c r="C49" s="16">
        <v>43979</v>
      </c>
      <c r="D49" s="2">
        <v>260.79399999999998</v>
      </c>
      <c r="H49" s="17"/>
    </row>
    <row r="50" spans="3:8" x14ac:dyDescent="0.25">
      <c r="C50" s="16">
        <v>43978</v>
      </c>
      <c r="D50" s="2">
        <v>279.678</v>
      </c>
      <c r="H50" s="17"/>
    </row>
    <row r="51" spans="3:8" x14ac:dyDescent="0.25">
      <c r="C51" s="16">
        <v>43977</v>
      </c>
      <c r="D51" s="2">
        <v>305.13200000000001</v>
      </c>
      <c r="H51" s="17"/>
    </row>
    <row r="52" spans="3:8" x14ac:dyDescent="0.25">
      <c r="C52" s="16">
        <v>43973</v>
      </c>
      <c r="D52" s="2">
        <v>316.41199999999998</v>
      </c>
      <c r="H52" s="17"/>
    </row>
    <row r="53" spans="3:8" x14ac:dyDescent="0.25">
      <c r="C53" s="16">
        <v>43972</v>
      </c>
      <c r="D53" s="2">
        <v>334.19400000000002</v>
      </c>
      <c r="H53" s="17"/>
    </row>
    <row r="54" spans="3:8" x14ac:dyDescent="0.25">
      <c r="C54" s="16">
        <v>43971</v>
      </c>
      <c r="D54" s="2">
        <v>339.16199999999998</v>
      </c>
      <c r="H54" s="17"/>
    </row>
    <row r="55" spans="3:8" x14ac:dyDescent="0.25">
      <c r="C55" s="16">
        <v>43970</v>
      </c>
      <c r="D55" s="2">
        <v>340.68900000000002</v>
      </c>
      <c r="H55" s="17"/>
    </row>
    <row r="56" spans="3:8" x14ac:dyDescent="0.25">
      <c r="C56" s="16">
        <v>43969</v>
      </c>
      <c r="D56" s="2">
        <v>334.625</v>
      </c>
      <c r="H56" s="17"/>
    </row>
    <row r="57" spans="3:8" x14ac:dyDescent="0.25">
      <c r="C57" s="16">
        <v>43966</v>
      </c>
      <c r="D57" s="2">
        <v>336.22399999999999</v>
      </c>
      <c r="H57" s="17"/>
    </row>
    <row r="58" spans="3:8" x14ac:dyDescent="0.25">
      <c r="C58" s="16">
        <v>43965</v>
      </c>
      <c r="D58" s="2">
        <v>362.68</v>
      </c>
      <c r="H58" s="17"/>
    </row>
    <row r="59" spans="3:8" x14ac:dyDescent="0.25">
      <c r="C59" s="16">
        <v>43964</v>
      </c>
      <c r="D59" s="2">
        <v>372.35500000000002</v>
      </c>
      <c r="H59" s="17"/>
    </row>
    <row r="60" spans="3:8" x14ac:dyDescent="0.25">
      <c r="C60" s="16">
        <v>43963</v>
      </c>
      <c r="D60" s="2">
        <v>384.82100000000003</v>
      </c>
      <c r="H60" s="17"/>
    </row>
    <row r="61" spans="3:8" x14ac:dyDescent="0.25">
      <c r="C61" s="16">
        <v>43962</v>
      </c>
      <c r="D61" s="2">
        <v>390.39</v>
      </c>
      <c r="H61" s="17"/>
    </row>
    <row r="62" spans="3:8" x14ac:dyDescent="0.25">
      <c r="C62" s="16">
        <v>43958</v>
      </c>
      <c r="D62" s="2">
        <v>394.78199999999998</v>
      </c>
      <c r="H62" s="17"/>
    </row>
    <row r="63" spans="3:8" x14ac:dyDescent="0.25">
      <c r="C63" s="16">
        <v>43957</v>
      </c>
      <c r="D63" s="2">
        <v>408.22500000000002</v>
      </c>
      <c r="H63" s="17"/>
    </row>
    <row r="64" spans="3:8" x14ac:dyDescent="0.25">
      <c r="C64" s="16">
        <v>43956</v>
      </c>
      <c r="D64" s="2">
        <v>425.69499999999999</v>
      </c>
      <c r="H64" s="17"/>
    </row>
    <row r="65" spans="3:8" x14ac:dyDescent="0.25">
      <c r="C65" s="16">
        <v>43955</v>
      </c>
      <c r="D65" s="2">
        <v>430.71199999999999</v>
      </c>
      <c r="H65" s="17"/>
    </row>
    <row r="66" spans="3:8" x14ac:dyDescent="0.25">
      <c r="C66" s="16">
        <v>43952</v>
      </c>
      <c r="D66" s="2">
        <v>430.86799999999999</v>
      </c>
      <c r="H66" s="17"/>
    </row>
    <row r="67" spans="3:8" x14ac:dyDescent="0.25">
      <c r="C67" s="16">
        <v>43951</v>
      </c>
      <c r="D67" s="2">
        <v>423.57799999999997</v>
      </c>
      <c r="H67" s="17"/>
    </row>
    <row r="68" spans="3:8" x14ac:dyDescent="0.25">
      <c r="C68" s="16">
        <v>43950</v>
      </c>
      <c r="D68" s="2">
        <v>420.88499999999999</v>
      </c>
      <c r="H68" s="17"/>
    </row>
    <row r="69" spans="3:8" x14ac:dyDescent="0.25">
      <c r="C69" s="16">
        <v>43949</v>
      </c>
      <c r="D69" s="2">
        <v>421.62400000000002</v>
      </c>
      <c r="H69" s="17"/>
    </row>
    <row r="70" spans="3:8" x14ac:dyDescent="0.25">
      <c r="C70" s="16">
        <v>43948</v>
      </c>
      <c r="D70" s="2">
        <v>396.80500000000001</v>
      </c>
      <c r="H70" s="17"/>
    </row>
    <row r="71" spans="3:8" x14ac:dyDescent="0.25">
      <c r="C71" s="16">
        <v>43945</v>
      </c>
      <c r="D71" s="2">
        <v>421.24599999999998</v>
      </c>
      <c r="H71" s="17"/>
    </row>
    <row r="72" spans="3:8" x14ac:dyDescent="0.25">
      <c r="C72" s="16">
        <v>43944</v>
      </c>
      <c r="D72" s="2">
        <v>428.24</v>
      </c>
      <c r="H72" s="17"/>
    </row>
    <row r="73" spans="3:8" x14ac:dyDescent="0.25">
      <c r="C73" s="16">
        <v>43943</v>
      </c>
      <c r="D73" s="2">
        <v>433.745</v>
      </c>
      <c r="H73" s="17"/>
    </row>
    <row r="74" spans="3:8" x14ac:dyDescent="0.25">
      <c r="C74" s="16">
        <v>43942</v>
      </c>
      <c r="D74" s="2">
        <v>433.839</v>
      </c>
      <c r="H74" s="17"/>
    </row>
    <row r="75" spans="3:8" x14ac:dyDescent="0.25">
      <c r="C75" s="16">
        <v>43941</v>
      </c>
      <c r="D75" s="2">
        <v>430.94099999999997</v>
      </c>
      <c r="H75" s="17"/>
    </row>
    <row r="76" spans="3:8" x14ac:dyDescent="0.25">
      <c r="C76" s="16">
        <v>43938</v>
      </c>
      <c r="D76" s="2">
        <v>436.40699999999998</v>
      </c>
      <c r="H76" s="17"/>
    </row>
    <row r="77" spans="3:8" x14ac:dyDescent="0.25">
      <c r="C77" s="16">
        <v>43937</v>
      </c>
      <c r="D77" s="2">
        <v>441.64</v>
      </c>
      <c r="H77" s="17"/>
    </row>
    <row r="78" spans="3:8" x14ac:dyDescent="0.25">
      <c r="C78" s="16">
        <v>43936</v>
      </c>
      <c r="D78" s="2">
        <v>444.71899999999999</v>
      </c>
      <c r="H78" s="17"/>
    </row>
    <row r="79" spans="3:8" x14ac:dyDescent="0.25">
      <c r="C79" s="16">
        <v>43935</v>
      </c>
      <c r="D79" s="2">
        <v>467.84800000000001</v>
      </c>
      <c r="H79" s="17"/>
    </row>
    <row r="80" spans="3:8" x14ac:dyDescent="0.25">
      <c r="C80" s="16">
        <v>43930</v>
      </c>
      <c r="D80" s="2">
        <v>475.30700000000002</v>
      </c>
      <c r="H80" s="17"/>
    </row>
    <row r="81" spans="3:8" x14ac:dyDescent="0.25">
      <c r="C81" s="16">
        <v>43929</v>
      </c>
      <c r="D81" s="2">
        <v>483.738</v>
      </c>
      <c r="H81" s="17"/>
    </row>
    <row r="82" spans="3:8" x14ac:dyDescent="0.25">
      <c r="C82" s="16">
        <v>43928</v>
      </c>
      <c r="D82" s="2">
        <v>489.11099999999999</v>
      </c>
      <c r="H82" s="17"/>
    </row>
    <row r="83" spans="3:8" x14ac:dyDescent="0.25">
      <c r="C83" s="16">
        <v>43927</v>
      </c>
      <c r="D83" s="2">
        <v>491.625</v>
      </c>
      <c r="H83" s="17"/>
    </row>
    <row r="84" spans="3:8" x14ac:dyDescent="0.25">
      <c r="C84" s="16">
        <v>43924</v>
      </c>
      <c r="D84" s="2">
        <v>501.67200000000003</v>
      </c>
      <c r="H84" s="17"/>
    </row>
    <row r="85" spans="3:8" x14ac:dyDescent="0.25">
      <c r="C85" s="16">
        <v>43923</v>
      </c>
      <c r="D85" s="2">
        <v>504.08800000000002</v>
      </c>
      <c r="H85" s="17"/>
    </row>
    <row r="86" spans="3:8" x14ac:dyDescent="0.25">
      <c r="C86" s="16">
        <v>43922</v>
      </c>
      <c r="D86" s="2">
        <v>502.745</v>
      </c>
      <c r="H86" s="17"/>
    </row>
    <row r="87" spans="3:8" x14ac:dyDescent="0.25">
      <c r="C87" s="16">
        <v>43921</v>
      </c>
      <c r="D87" s="2">
        <v>504.55599999999998</v>
      </c>
      <c r="H87" s="17"/>
    </row>
    <row r="88" spans="3:8" x14ac:dyDescent="0.25">
      <c r="C88" s="16">
        <v>43920</v>
      </c>
      <c r="D88" s="2">
        <v>556.18700000000001</v>
      </c>
      <c r="H88" s="17"/>
    </row>
    <row r="89" spans="3:8" x14ac:dyDescent="0.25">
      <c r="C89" s="16">
        <v>43917</v>
      </c>
      <c r="D89" s="2">
        <v>577.49099999999999</v>
      </c>
      <c r="H89" s="17"/>
    </row>
    <row r="90" spans="3:8" x14ac:dyDescent="0.25">
      <c r="C90" s="16">
        <v>43916</v>
      </c>
      <c r="D90" s="2">
        <v>591.26400000000001</v>
      </c>
      <c r="H90" s="17"/>
    </row>
    <row r="91" spans="3:8" x14ac:dyDescent="0.25">
      <c r="C91" s="16">
        <v>43915</v>
      </c>
      <c r="D91" s="2">
        <v>607.56200000000001</v>
      </c>
      <c r="H91" s="17"/>
    </row>
    <row r="92" spans="3:8" x14ac:dyDescent="0.25">
      <c r="C92" s="16">
        <v>43914</v>
      </c>
      <c r="D92" s="2">
        <v>610.40700000000004</v>
      </c>
      <c r="H92" s="17"/>
    </row>
    <row r="93" spans="3:8" x14ac:dyDescent="0.25">
      <c r="C93" s="16">
        <v>43913</v>
      </c>
      <c r="D93" s="2">
        <v>608.34500000000003</v>
      </c>
      <c r="H93" s="17"/>
    </row>
    <row r="94" spans="3:8" x14ac:dyDescent="0.25">
      <c r="C94" s="16">
        <v>43910</v>
      </c>
      <c r="D94" s="2">
        <v>606.42399999999998</v>
      </c>
      <c r="H94" s="17"/>
    </row>
    <row r="95" spans="3:8" x14ac:dyDescent="0.25">
      <c r="C95" s="16">
        <v>43909</v>
      </c>
      <c r="D95" s="2">
        <v>606.76800000000003</v>
      </c>
      <c r="H95" s="17"/>
    </row>
    <row r="96" spans="3:8" x14ac:dyDescent="0.25">
      <c r="C96" s="16">
        <v>43908</v>
      </c>
      <c r="D96" s="2">
        <v>608.89</v>
      </c>
      <c r="H96" s="17"/>
    </row>
    <row r="97" spans="3:8" x14ac:dyDescent="0.25">
      <c r="C97" s="16">
        <v>43907</v>
      </c>
      <c r="D97" s="2">
        <v>608.77200000000005</v>
      </c>
      <c r="H97" s="17"/>
    </row>
    <row r="98" spans="3:8" x14ac:dyDescent="0.25">
      <c r="C98" s="16">
        <v>43906</v>
      </c>
      <c r="D98" s="2">
        <v>621.69799999999998</v>
      </c>
      <c r="H98" s="17"/>
    </row>
    <row r="99" spans="3:8" x14ac:dyDescent="0.25">
      <c r="C99" s="16">
        <v>43903</v>
      </c>
      <c r="D99" s="2">
        <v>614.245</v>
      </c>
      <c r="H99" s="17"/>
    </row>
    <row r="100" spans="3:8" x14ac:dyDescent="0.25">
      <c r="C100" s="16">
        <v>43902</v>
      </c>
      <c r="D100" s="2">
        <v>650.822</v>
      </c>
      <c r="H100" s="17"/>
    </row>
    <row r="101" spans="3:8" x14ac:dyDescent="0.25">
      <c r="C101" s="16">
        <v>43901</v>
      </c>
      <c r="D101" s="2">
        <v>644.23</v>
      </c>
      <c r="H101" s="17"/>
    </row>
    <row r="102" spans="3:8" x14ac:dyDescent="0.25">
      <c r="C102" s="16">
        <v>43900</v>
      </c>
      <c r="D102" s="2">
        <v>613.66300000000001</v>
      </c>
      <c r="H102" s="17"/>
    </row>
    <row r="103" spans="3:8" x14ac:dyDescent="0.25">
      <c r="C103" s="16">
        <v>43899</v>
      </c>
      <c r="D103" s="2">
        <v>612.16399999999999</v>
      </c>
      <c r="H103" s="17"/>
    </row>
    <row r="104" spans="3:8" x14ac:dyDescent="0.25">
      <c r="C104" s="16">
        <v>43896</v>
      </c>
      <c r="D104" s="2">
        <v>617.36900000000003</v>
      </c>
      <c r="H104" s="17"/>
    </row>
    <row r="105" spans="3:8" x14ac:dyDescent="0.25">
      <c r="C105" s="16">
        <v>43895</v>
      </c>
      <c r="D105" s="2">
        <v>534.46199999999999</v>
      </c>
      <c r="H105" s="17"/>
    </row>
    <row r="106" spans="3:8" x14ac:dyDescent="0.25">
      <c r="C106" s="16">
        <v>43894</v>
      </c>
      <c r="D106" s="2">
        <v>462.12400000000002</v>
      </c>
      <c r="H106" s="17"/>
    </row>
    <row r="107" spans="3:8" x14ac:dyDescent="0.25">
      <c r="C107" s="16">
        <v>43893</v>
      </c>
      <c r="D107" s="2">
        <v>382.85399999999998</v>
      </c>
      <c r="H107" s="17"/>
    </row>
    <row r="108" spans="3:8" x14ac:dyDescent="0.25">
      <c r="C108" s="16">
        <v>43892</v>
      </c>
      <c r="D108" s="2">
        <v>369.59199999999998</v>
      </c>
      <c r="H108" s="17"/>
    </row>
    <row r="109" spans="3:8" x14ac:dyDescent="0.25">
      <c r="C109" s="16">
        <v>43889</v>
      </c>
      <c r="D109" s="2">
        <v>317.79199999999997</v>
      </c>
      <c r="H109" s="17"/>
    </row>
    <row r="110" spans="3:8" x14ac:dyDescent="0.25">
      <c r="C110" s="16">
        <v>43888</v>
      </c>
      <c r="D110" s="2">
        <v>306.72699999999998</v>
      </c>
      <c r="H110" s="17"/>
    </row>
    <row r="111" spans="3:8" x14ac:dyDescent="0.25">
      <c r="C111" s="16">
        <v>43887</v>
      </c>
      <c r="D111" s="2">
        <v>309.01799999999997</v>
      </c>
      <c r="H111" s="17"/>
    </row>
    <row r="112" spans="3:8" x14ac:dyDescent="0.25">
      <c r="C112" s="16">
        <v>43886</v>
      </c>
      <c r="D112" s="2">
        <v>264.09699999999998</v>
      </c>
      <c r="H112" s="17"/>
    </row>
    <row r="113" spans="3:8" x14ac:dyDescent="0.25">
      <c r="C113" s="16">
        <v>43885</v>
      </c>
      <c r="D113" s="2">
        <v>233.75399999999999</v>
      </c>
      <c r="H113" s="17"/>
    </row>
    <row r="114" spans="3:8" x14ac:dyDescent="0.25">
      <c r="C114" s="16">
        <v>43882</v>
      </c>
      <c r="D114" s="2">
        <v>221.209</v>
      </c>
      <c r="H114" s="17"/>
    </row>
    <row r="115" spans="3:8" x14ac:dyDescent="0.25">
      <c r="C115" s="16">
        <v>43881</v>
      </c>
      <c r="D115" s="2">
        <v>227.36799999999999</v>
      </c>
      <c r="H115" s="17"/>
    </row>
    <row r="116" spans="3:8" x14ac:dyDescent="0.25">
      <c r="C116" s="16">
        <v>43880</v>
      </c>
      <c r="D116" s="2">
        <v>237.83600000000001</v>
      </c>
      <c r="H116" s="17"/>
    </row>
    <row r="117" spans="3:8" x14ac:dyDescent="0.25">
      <c r="C117" s="16">
        <v>43879</v>
      </c>
      <c r="D117" s="2">
        <v>233.958</v>
      </c>
      <c r="H117" s="17"/>
    </row>
    <row r="118" spans="3:8" x14ac:dyDescent="0.25">
      <c r="C118" s="16">
        <v>43878</v>
      </c>
      <c r="D118" s="2">
        <v>208.886</v>
      </c>
      <c r="H118" s="17"/>
    </row>
    <row r="119" spans="3:8" x14ac:dyDescent="0.25">
      <c r="C119" s="16">
        <v>43875</v>
      </c>
      <c r="D119" s="2">
        <v>193.07599999999999</v>
      </c>
      <c r="H119" s="17"/>
    </row>
    <row r="120" spans="3:8" x14ac:dyDescent="0.25">
      <c r="C120" s="16">
        <v>43874</v>
      </c>
      <c r="D120" s="2">
        <v>183.203</v>
      </c>
      <c r="H120" s="17"/>
    </row>
    <row r="121" spans="3:8" x14ac:dyDescent="0.25">
      <c r="C121" s="16">
        <v>43873</v>
      </c>
      <c r="D121" s="2">
        <v>172.881</v>
      </c>
      <c r="H121" s="17"/>
    </row>
    <row r="122" spans="3:8" x14ac:dyDescent="0.25">
      <c r="C122" s="16">
        <v>43872</v>
      </c>
      <c r="D122" s="2">
        <v>158.65600000000001</v>
      </c>
      <c r="H122" s="17"/>
    </row>
    <row r="123" spans="3:8" x14ac:dyDescent="0.25">
      <c r="C123" s="16">
        <v>43871</v>
      </c>
      <c r="D123" s="2">
        <v>160.346</v>
      </c>
      <c r="H123" s="17"/>
    </row>
    <row r="124" spans="3:8" x14ac:dyDescent="0.25">
      <c r="C124" s="16">
        <v>43868</v>
      </c>
      <c r="D124" s="2">
        <v>162.32400000000001</v>
      </c>
      <c r="H124" s="17"/>
    </row>
    <row r="125" spans="3:8" x14ac:dyDescent="0.25">
      <c r="C125" s="16">
        <v>43867</v>
      </c>
      <c r="D125" s="2">
        <v>163.90600000000001</v>
      </c>
      <c r="H125" s="17"/>
    </row>
    <row r="126" spans="3:8" x14ac:dyDescent="0.25">
      <c r="C126" s="16">
        <v>43866</v>
      </c>
      <c r="D126" s="2">
        <v>163.56899999999999</v>
      </c>
      <c r="H126" s="17"/>
    </row>
    <row r="127" spans="3:8" x14ac:dyDescent="0.25">
      <c r="C127" s="16">
        <v>43865</v>
      </c>
      <c r="D127" s="2">
        <v>165.815</v>
      </c>
      <c r="H127" s="17"/>
    </row>
    <row r="128" spans="3:8" x14ac:dyDescent="0.25">
      <c r="C128" s="16">
        <v>43864</v>
      </c>
      <c r="D128" s="2">
        <v>165.637</v>
      </c>
      <c r="H128" s="17"/>
    </row>
    <row r="129" spans="3:8" x14ac:dyDescent="0.25">
      <c r="C129" s="16">
        <v>43861</v>
      </c>
      <c r="D129" s="2">
        <v>166.59299999999999</v>
      </c>
      <c r="H129" s="17"/>
    </row>
    <row r="130" spans="3:8" x14ac:dyDescent="0.25">
      <c r="C130" s="16">
        <v>43860</v>
      </c>
      <c r="D130" s="2">
        <v>168.405</v>
      </c>
      <c r="H130" s="17"/>
    </row>
    <row r="131" spans="3:8" x14ac:dyDescent="0.25">
      <c r="C131" s="16">
        <v>43859</v>
      </c>
      <c r="D131" s="2">
        <v>169.34200000000001</v>
      </c>
      <c r="H131" s="17"/>
    </row>
    <row r="132" spans="3:8" x14ac:dyDescent="0.25">
      <c r="C132" s="16">
        <v>43858</v>
      </c>
      <c r="D132" s="2">
        <v>168.12899999999999</v>
      </c>
      <c r="H132" s="17"/>
    </row>
    <row r="133" spans="3:8" x14ac:dyDescent="0.25">
      <c r="C133" s="16">
        <v>43857</v>
      </c>
      <c r="D133" s="2">
        <v>167.05600000000001</v>
      </c>
      <c r="H133" s="17"/>
    </row>
    <row r="134" spans="3:8" x14ac:dyDescent="0.25">
      <c r="C134" s="16">
        <v>43854</v>
      </c>
      <c r="D134" s="2">
        <v>171.24700000000001</v>
      </c>
      <c r="H134" s="17"/>
    </row>
    <row r="135" spans="3:8" x14ac:dyDescent="0.25">
      <c r="C135" s="16">
        <v>43853</v>
      </c>
      <c r="D135" s="2">
        <v>175.33699999999999</v>
      </c>
      <c r="H135" s="17"/>
    </row>
    <row r="136" spans="3:8" x14ac:dyDescent="0.25">
      <c r="C136" s="16">
        <v>43852</v>
      </c>
      <c r="D136" s="2">
        <v>186.18100000000001</v>
      </c>
      <c r="H136" s="17"/>
    </row>
    <row r="137" spans="3:8" x14ac:dyDescent="0.25">
      <c r="C137" s="16">
        <v>43851</v>
      </c>
      <c r="D137" s="2">
        <v>185.66900000000001</v>
      </c>
      <c r="H137" s="17"/>
    </row>
    <row r="138" spans="3:8" x14ac:dyDescent="0.25">
      <c r="C138" s="16">
        <v>43850</v>
      </c>
      <c r="D138" s="2">
        <v>180.84</v>
      </c>
      <c r="H138" s="17"/>
    </row>
    <row r="139" spans="3:8" x14ac:dyDescent="0.25">
      <c r="C139" s="16">
        <v>43847</v>
      </c>
      <c r="D139" s="2">
        <v>176.25200000000001</v>
      </c>
      <c r="H139" s="17"/>
    </row>
    <row r="140" spans="3:8" x14ac:dyDescent="0.25">
      <c r="C140" s="16">
        <v>43846</v>
      </c>
      <c r="D140" s="2">
        <v>176.547</v>
      </c>
      <c r="H140" s="17"/>
    </row>
    <row r="141" spans="3:8" x14ac:dyDescent="0.25">
      <c r="C141" s="16">
        <v>43845</v>
      </c>
      <c r="D141" s="2">
        <v>176.94300000000001</v>
      </c>
      <c r="H141" s="17"/>
    </row>
    <row r="142" spans="3:8" x14ac:dyDescent="0.25">
      <c r="C142" s="16">
        <v>43844</v>
      </c>
      <c r="D142" s="2">
        <v>166.19200000000001</v>
      </c>
      <c r="H142" s="17"/>
    </row>
    <row r="143" spans="3:8" x14ac:dyDescent="0.25">
      <c r="C143" s="16">
        <v>43843</v>
      </c>
      <c r="D143" s="2">
        <v>161.929</v>
      </c>
      <c r="H143" s="17"/>
    </row>
    <row r="144" spans="3:8" x14ac:dyDescent="0.25">
      <c r="C144" s="16">
        <v>43840</v>
      </c>
      <c r="D144" s="2">
        <v>160.85599999999999</v>
      </c>
      <c r="H144" s="17"/>
    </row>
    <row r="145" spans="3:8" x14ac:dyDescent="0.25">
      <c r="C145" s="16">
        <v>43839</v>
      </c>
      <c r="D145" s="2">
        <v>162.32400000000001</v>
      </c>
      <c r="H145" s="17"/>
    </row>
    <row r="146" spans="3:8" x14ac:dyDescent="0.25">
      <c r="C146" s="16">
        <v>43838</v>
      </c>
      <c r="D146" s="2">
        <v>161.624</v>
      </c>
      <c r="H146" s="17"/>
    </row>
    <row r="147" spans="3:8" x14ac:dyDescent="0.25">
      <c r="C147" s="16">
        <v>43837</v>
      </c>
      <c r="D147" s="2">
        <v>164.80099999999999</v>
      </c>
      <c r="H147" s="17"/>
    </row>
    <row r="148" spans="3:8" x14ac:dyDescent="0.25">
      <c r="C148" s="16">
        <v>43836</v>
      </c>
      <c r="D148" s="2">
        <v>171.417</v>
      </c>
      <c r="H148" s="17"/>
    </row>
    <row r="149" spans="3:8" x14ac:dyDescent="0.25">
      <c r="C149" s="16">
        <v>43833</v>
      </c>
      <c r="D149" s="2">
        <v>175.00399999999999</v>
      </c>
      <c r="H149" s="17"/>
    </row>
    <row r="150" spans="3:8" x14ac:dyDescent="0.25">
      <c r="C150" s="16">
        <v>43832</v>
      </c>
      <c r="D150" s="2">
        <v>176.39400000000001</v>
      </c>
      <c r="H150" s="17"/>
    </row>
    <row r="151" spans="3:8" x14ac:dyDescent="0.25">
      <c r="C151" s="16">
        <v>43830</v>
      </c>
      <c r="D151" s="2">
        <v>177.05199999999999</v>
      </c>
      <c r="H151" s="17"/>
    </row>
    <row r="152" spans="3:8" x14ac:dyDescent="0.25">
      <c r="C152" s="16">
        <v>43829</v>
      </c>
      <c r="D152" s="2">
        <v>180.54400000000001</v>
      </c>
      <c r="H152" s="17"/>
    </row>
    <row r="153" spans="3:8" x14ac:dyDescent="0.25">
      <c r="C153" s="16">
        <v>43826</v>
      </c>
      <c r="D153" s="2">
        <v>180.20699999999999</v>
      </c>
      <c r="H153" s="17"/>
    </row>
    <row r="154" spans="3:8" x14ac:dyDescent="0.25">
      <c r="C154" s="16">
        <v>43823</v>
      </c>
      <c r="D154" s="2">
        <v>184.744</v>
      </c>
      <c r="H154" s="17"/>
    </row>
    <row r="155" spans="3:8" x14ac:dyDescent="0.25">
      <c r="C155" s="16">
        <v>43822</v>
      </c>
      <c r="D155" s="2">
        <v>183.32</v>
      </c>
      <c r="H155" s="17"/>
    </row>
    <row r="156" spans="3:8" x14ac:dyDescent="0.25">
      <c r="C156" s="16">
        <v>43819</v>
      </c>
      <c r="D156" s="2">
        <v>181.727</v>
      </c>
      <c r="H156" s="17"/>
    </row>
    <row r="157" spans="3:8" x14ac:dyDescent="0.25">
      <c r="C157" s="16">
        <v>43818</v>
      </c>
      <c r="D157" s="2">
        <v>180.291</v>
      </c>
      <c r="H157" s="17"/>
    </row>
    <row r="158" spans="3:8" x14ac:dyDescent="0.25">
      <c r="C158" s="16">
        <v>43817</v>
      </c>
      <c r="D158" s="2">
        <v>176.26900000000001</v>
      </c>
      <c r="H158" s="17"/>
    </row>
    <row r="159" spans="3:8" x14ac:dyDescent="0.25">
      <c r="C159" s="16">
        <v>43816</v>
      </c>
      <c r="D159" s="2">
        <v>175.964</v>
      </c>
      <c r="H159" s="17"/>
    </row>
    <row r="160" spans="3:8" x14ac:dyDescent="0.25">
      <c r="C160" s="16">
        <v>43815</v>
      </c>
      <c r="D160" s="2">
        <v>175.45099999999999</v>
      </c>
      <c r="H160" s="17"/>
    </row>
    <row r="161" spans="3:8" x14ac:dyDescent="0.25">
      <c r="C161" s="16">
        <v>43812</v>
      </c>
      <c r="D161" s="2">
        <v>176.69200000000001</v>
      </c>
      <c r="H161" s="17"/>
    </row>
    <row r="162" spans="3:8" x14ac:dyDescent="0.25">
      <c r="C162" s="16">
        <v>43811</v>
      </c>
      <c r="D162" s="2">
        <v>178.63</v>
      </c>
      <c r="H162" s="17"/>
    </row>
    <row r="163" spans="3:8" x14ac:dyDescent="0.25">
      <c r="C163" s="16">
        <v>43810</v>
      </c>
      <c r="D163" s="2">
        <v>180.02699999999999</v>
      </c>
      <c r="H163" s="17"/>
    </row>
    <row r="164" spans="3:8" x14ac:dyDescent="0.25">
      <c r="C164" s="16">
        <v>43809</v>
      </c>
      <c r="D164" s="2">
        <v>181.02099999999999</v>
      </c>
      <c r="H164" s="17"/>
    </row>
    <row r="165" spans="3:8" x14ac:dyDescent="0.25">
      <c r="C165" s="16">
        <v>43808</v>
      </c>
      <c r="D165" s="2">
        <v>182.14599999999999</v>
      </c>
      <c r="H165" s="17"/>
    </row>
    <row r="166" spans="3:8" x14ac:dyDescent="0.25">
      <c r="C166" s="16">
        <v>43805</v>
      </c>
      <c r="D166" s="2">
        <v>183.16</v>
      </c>
      <c r="H166" s="17"/>
    </row>
    <row r="167" spans="3:8" x14ac:dyDescent="0.25">
      <c r="C167" s="16">
        <v>43804</v>
      </c>
      <c r="D167" s="2">
        <v>186.08600000000001</v>
      </c>
      <c r="H167" s="17"/>
    </row>
    <row r="168" spans="3:8" x14ac:dyDescent="0.25">
      <c r="C168" s="16">
        <v>43803</v>
      </c>
      <c r="D168" s="2">
        <v>187.06200000000001</v>
      </c>
      <c r="H168" s="17"/>
    </row>
    <row r="169" spans="3:8" x14ac:dyDescent="0.25">
      <c r="C169" s="16">
        <v>43802</v>
      </c>
      <c r="D169" s="2">
        <v>187.01300000000001</v>
      </c>
      <c r="H169" s="17"/>
    </row>
    <row r="170" spans="3:8" x14ac:dyDescent="0.25">
      <c r="C170" s="16">
        <v>43801</v>
      </c>
      <c r="D170" s="2">
        <v>193.215</v>
      </c>
      <c r="H170" s="17"/>
    </row>
    <row r="171" spans="3:8" x14ac:dyDescent="0.25">
      <c r="C171" s="16">
        <v>43798</v>
      </c>
      <c r="D171" s="2">
        <v>196.59200000000001</v>
      </c>
      <c r="H171" s="17"/>
    </row>
    <row r="172" spans="3:8" x14ac:dyDescent="0.25">
      <c r="C172" s="16">
        <v>43797</v>
      </c>
      <c r="D172" s="2">
        <v>195.048</v>
      </c>
      <c r="H172" s="17"/>
    </row>
    <row r="173" spans="3:8" x14ac:dyDescent="0.25">
      <c r="C173" s="16">
        <v>43796</v>
      </c>
      <c r="D173" s="2">
        <v>200.95500000000001</v>
      </c>
      <c r="H173" s="17"/>
    </row>
    <row r="174" spans="3:8" x14ac:dyDescent="0.25">
      <c r="C174" s="16">
        <v>43795</v>
      </c>
      <c r="D174" s="2">
        <v>204.14400000000001</v>
      </c>
      <c r="H174" s="17"/>
    </row>
    <row r="175" spans="3:8" x14ac:dyDescent="0.25">
      <c r="C175" s="16">
        <v>43794</v>
      </c>
      <c r="D175" s="2">
        <v>209.82300000000001</v>
      </c>
      <c r="H175" s="17"/>
    </row>
    <row r="176" spans="3:8" x14ac:dyDescent="0.25">
      <c r="C176" s="16">
        <v>43791</v>
      </c>
      <c r="D176" s="2">
        <v>213.46</v>
      </c>
      <c r="H176" s="17"/>
    </row>
    <row r="177" spans="3:8" x14ac:dyDescent="0.25">
      <c r="C177" s="16">
        <v>43790</v>
      </c>
      <c r="D177" s="2">
        <v>212.75800000000001</v>
      </c>
      <c r="H177" s="17"/>
    </row>
    <row r="178" spans="3:8" x14ac:dyDescent="0.25">
      <c r="C178" s="16">
        <v>43789</v>
      </c>
      <c r="D178" s="2">
        <v>207.505</v>
      </c>
      <c r="H178" s="17"/>
    </row>
    <row r="179" spans="3:8" x14ac:dyDescent="0.25">
      <c r="C179" s="16">
        <v>43788</v>
      </c>
      <c r="D179" s="2">
        <v>210.357</v>
      </c>
      <c r="H179" s="17"/>
    </row>
    <row r="180" spans="3:8" x14ac:dyDescent="0.25">
      <c r="C180" s="16">
        <v>43787</v>
      </c>
      <c r="D180" s="2">
        <v>211.964</v>
      </c>
      <c r="H180" s="17"/>
    </row>
    <row r="181" spans="3:8" x14ac:dyDescent="0.25">
      <c r="C181" s="16">
        <v>43784</v>
      </c>
      <c r="D181" s="2">
        <v>210.2</v>
      </c>
      <c r="H181" s="17"/>
    </row>
    <row r="182" spans="3:8" x14ac:dyDescent="0.25">
      <c r="C182" s="16">
        <v>43783</v>
      </c>
      <c r="D182" s="2">
        <v>207.10400000000001</v>
      </c>
      <c r="H182" s="17"/>
    </row>
    <row r="183" spans="3:8" x14ac:dyDescent="0.25">
      <c r="C183" s="16">
        <v>43782</v>
      </c>
      <c r="D183" s="2">
        <v>210.07900000000001</v>
      </c>
      <c r="H183" s="17"/>
    </row>
    <row r="184" spans="3:8" x14ac:dyDescent="0.25">
      <c r="C184" s="16">
        <v>43781</v>
      </c>
      <c r="D184" s="2">
        <v>212.685</v>
      </c>
      <c r="H184" s="17"/>
    </row>
    <row r="185" spans="3:8" x14ac:dyDescent="0.25">
      <c r="C185" s="16">
        <v>43780</v>
      </c>
      <c r="D185" s="2">
        <v>210.90299999999999</v>
      </c>
      <c r="H185" s="17"/>
    </row>
    <row r="186" spans="3:8" x14ac:dyDescent="0.25">
      <c r="C186" s="16">
        <v>43777</v>
      </c>
      <c r="D186" s="2">
        <v>212.495</v>
      </c>
      <c r="H186" s="17"/>
    </row>
    <row r="187" spans="3:8" x14ac:dyDescent="0.25">
      <c r="C187" s="16">
        <v>43776</v>
      </c>
      <c r="D187" s="2">
        <v>204.364</v>
      </c>
      <c r="H187" s="17"/>
    </row>
    <row r="188" spans="3:8" x14ac:dyDescent="0.25">
      <c r="C188" s="16">
        <v>43775</v>
      </c>
      <c r="D188" s="2">
        <v>202.63900000000001</v>
      </c>
      <c r="H188" s="17"/>
    </row>
    <row r="189" spans="3:8" x14ac:dyDescent="0.25">
      <c r="C189" s="16">
        <v>43774</v>
      </c>
      <c r="D189" s="2">
        <v>201.12200000000001</v>
      </c>
      <c r="H189" s="17"/>
    </row>
    <row r="190" spans="3:8" x14ac:dyDescent="0.25">
      <c r="C190" s="16">
        <v>43773</v>
      </c>
      <c r="D190" s="2">
        <v>200.96600000000001</v>
      </c>
      <c r="H190" s="17"/>
    </row>
    <row r="191" spans="3:8" x14ac:dyDescent="0.25">
      <c r="C191" s="16">
        <v>43770</v>
      </c>
      <c r="D191" s="2">
        <v>199.52099999999999</v>
      </c>
      <c r="H191" s="17"/>
    </row>
    <row r="192" spans="3:8" x14ac:dyDescent="0.25">
      <c r="C192" s="16">
        <v>43769</v>
      </c>
      <c r="D192" s="2">
        <v>194.56899999999999</v>
      </c>
      <c r="H192" s="17"/>
    </row>
    <row r="193" spans="3:8" x14ac:dyDescent="0.25">
      <c r="C193" s="16">
        <v>43768</v>
      </c>
      <c r="D193" s="2">
        <v>193.96</v>
      </c>
      <c r="H193" s="17"/>
    </row>
    <row r="194" spans="3:8" x14ac:dyDescent="0.25">
      <c r="C194" s="16">
        <v>43767</v>
      </c>
      <c r="D194" s="2">
        <v>191.25399999999999</v>
      </c>
      <c r="H194" s="17"/>
    </row>
    <row r="195" spans="3:8" x14ac:dyDescent="0.25">
      <c r="C195" s="16">
        <v>43766</v>
      </c>
      <c r="D195" s="2">
        <v>187.95599999999999</v>
      </c>
      <c r="H195" s="17"/>
    </row>
    <row r="196" spans="3:8" x14ac:dyDescent="0.25">
      <c r="C196" s="16">
        <v>43763</v>
      </c>
      <c r="D196" s="2">
        <v>192.52099999999999</v>
      </c>
      <c r="H196" s="17"/>
    </row>
    <row r="197" spans="3:8" x14ac:dyDescent="0.25">
      <c r="C197" s="16">
        <v>43762</v>
      </c>
      <c r="D197" s="2">
        <v>190.85400000000001</v>
      </c>
      <c r="H197" s="17"/>
    </row>
    <row r="198" spans="3:8" x14ac:dyDescent="0.25">
      <c r="C198" s="16">
        <v>43761</v>
      </c>
      <c r="D198" s="2">
        <v>193.39699999999999</v>
      </c>
      <c r="H198" s="17"/>
    </row>
    <row r="199" spans="3:8" x14ac:dyDescent="0.25">
      <c r="C199" s="16">
        <v>43760</v>
      </c>
      <c r="D199" s="2">
        <v>196.43700000000001</v>
      </c>
      <c r="H199" s="17"/>
    </row>
    <row r="200" spans="3:8" x14ac:dyDescent="0.25">
      <c r="C200" s="16">
        <v>43759</v>
      </c>
      <c r="D200" s="2">
        <v>197.089</v>
      </c>
      <c r="H200" s="17"/>
    </row>
    <row r="201" spans="3:8" x14ac:dyDescent="0.25">
      <c r="C201" s="16">
        <v>43756</v>
      </c>
      <c r="D201" s="2">
        <v>194.846</v>
      </c>
      <c r="H201" s="17"/>
    </row>
    <row r="202" spans="3:8" x14ac:dyDescent="0.25">
      <c r="C202" s="16">
        <v>43755</v>
      </c>
      <c r="D202" s="2">
        <v>192.39599999999999</v>
      </c>
      <c r="H202" s="17"/>
    </row>
    <row r="203" spans="3:8" x14ac:dyDescent="0.25">
      <c r="C203" s="16">
        <v>43754</v>
      </c>
      <c r="D203" s="2">
        <v>190.613</v>
      </c>
      <c r="H203" s="17"/>
    </row>
    <row r="204" spans="3:8" x14ac:dyDescent="0.25">
      <c r="C204" s="16">
        <v>43753</v>
      </c>
      <c r="D204" s="2">
        <v>191.65199999999999</v>
      </c>
      <c r="H204" s="17"/>
    </row>
    <row r="205" spans="3:8" x14ac:dyDescent="0.25">
      <c r="C205" s="16">
        <v>43752</v>
      </c>
      <c r="D205" s="2">
        <v>194.054</v>
      </c>
      <c r="H205" s="17"/>
    </row>
    <row r="206" spans="3:8" x14ac:dyDescent="0.25">
      <c r="C206" s="16">
        <v>43749</v>
      </c>
      <c r="D206" s="2">
        <v>194.29499999999999</v>
      </c>
      <c r="H206" s="17"/>
    </row>
    <row r="207" spans="3:8" x14ac:dyDescent="0.25">
      <c r="C207" s="16">
        <v>43748</v>
      </c>
      <c r="D207" s="2">
        <v>194.11099999999999</v>
      </c>
      <c r="H207" s="17"/>
    </row>
    <row r="208" spans="3:8" x14ac:dyDescent="0.25">
      <c r="C208" s="16">
        <v>43747</v>
      </c>
      <c r="D208" s="2">
        <v>194.822</v>
      </c>
      <c r="H208" s="17"/>
    </row>
    <row r="209" spans="3:8" x14ac:dyDescent="0.25">
      <c r="C209" s="16">
        <v>43746</v>
      </c>
      <c r="D209" s="2">
        <v>196.66800000000001</v>
      </c>
      <c r="H209" s="17"/>
    </row>
    <row r="210" spans="3:8" x14ac:dyDescent="0.25">
      <c r="C210" s="16">
        <v>43745</v>
      </c>
      <c r="D210" s="2">
        <v>199.446</v>
      </c>
      <c r="H210" s="17"/>
    </row>
    <row r="211" spans="3:8" x14ac:dyDescent="0.25">
      <c r="C211" s="16">
        <v>43742</v>
      </c>
      <c r="D211" s="2">
        <v>202.06299999999999</v>
      </c>
      <c r="H211" s="17"/>
    </row>
    <row r="212" spans="3:8" x14ac:dyDescent="0.25">
      <c r="C212" s="16">
        <v>43741</v>
      </c>
      <c r="D212" s="2">
        <v>203.15100000000001</v>
      </c>
      <c r="H212" s="17"/>
    </row>
    <row r="213" spans="3:8" x14ac:dyDescent="0.25">
      <c r="C213" s="16">
        <v>43740</v>
      </c>
      <c r="D213" s="2">
        <v>205.54400000000001</v>
      </c>
      <c r="H213" s="17"/>
    </row>
    <row r="214" spans="3:8" x14ac:dyDescent="0.25">
      <c r="C214" s="16">
        <v>43739</v>
      </c>
      <c r="D214" s="2">
        <v>208.2</v>
      </c>
      <c r="H214" s="17"/>
    </row>
    <row r="215" spans="3:8" x14ac:dyDescent="0.25">
      <c r="C215" s="16">
        <v>43738</v>
      </c>
      <c r="D215" s="2">
        <v>212.80199999999999</v>
      </c>
      <c r="H215" s="17"/>
    </row>
    <row r="216" spans="3:8" x14ac:dyDescent="0.25">
      <c r="C216" s="16">
        <v>43735</v>
      </c>
      <c r="D216" s="2">
        <v>215.11799999999999</v>
      </c>
      <c r="H216" s="17"/>
    </row>
    <row r="217" spans="3:8" x14ac:dyDescent="0.25">
      <c r="C217" s="16">
        <v>43734</v>
      </c>
      <c r="D217" s="2">
        <v>218.54</v>
      </c>
      <c r="H217" s="17"/>
    </row>
    <row r="218" spans="3:8" x14ac:dyDescent="0.25">
      <c r="C218" s="16">
        <v>43733</v>
      </c>
      <c r="D218" s="2">
        <v>216.28</v>
      </c>
      <c r="H218" s="17"/>
    </row>
    <row r="219" spans="3:8" x14ac:dyDescent="0.25">
      <c r="C219" s="16">
        <v>43732</v>
      </c>
      <c r="D219" s="2">
        <v>216.60400000000001</v>
      </c>
      <c r="H219" s="17"/>
    </row>
    <row r="220" spans="3:8" x14ac:dyDescent="0.25">
      <c r="C220" s="16">
        <v>43731</v>
      </c>
      <c r="D220" s="2">
        <v>217.095</v>
      </c>
      <c r="H220" s="17"/>
    </row>
    <row r="221" spans="3:8" x14ac:dyDescent="0.25">
      <c r="C221" s="16">
        <v>43728</v>
      </c>
      <c r="D221" s="2">
        <v>214.12100000000001</v>
      </c>
      <c r="H221" s="17"/>
    </row>
    <row r="222" spans="3:8" x14ac:dyDescent="0.25">
      <c r="C222" s="16">
        <v>43727</v>
      </c>
      <c r="D222" s="2">
        <v>212.499</v>
      </c>
      <c r="H222" s="17"/>
    </row>
    <row r="223" spans="3:8" x14ac:dyDescent="0.25">
      <c r="C223" s="16">
        <v>43726</v>
      </c>
      <c r="D223" s="2">
        <v>212.60400000000001</v>
      </c>
      <c r="H223" s="17"/>
    </row>
    <row r="224" spans="3:8" x14ac:dyDescent="0.25">
      <c r="C224" s="16">
        <v>43725</v>
      </c>
      <c r="D224" s="2">
        <v>213.464</v>
      </c>
      <c r="H224" s="17"/>
    </row>
    <row r="225" spans="3:8" x14ac:dyDescent="0.25">
      <c r="C225" s="16">
        <v>43724</v>
      </c>
      <c r="D225" s="2">
        <v>213.96100000000001</v>
      </c>
      <c r="H225" s="17"/>
    </row>
    <row r="226" spans="3:8" x14ac:dyDescent="0.25">
      <c r="C226" s="16">
        <v>43721</v>
      </c>
      <c r="D226" s="2">
        <v>213.97399999999999</v>
      </c>
      <c r="H226" s="17"/>
    </row>
    <row r="227" spans="3:8" x14ac:dyDescent="0.25">
      <c r="C227" s="16">
        <v>43720</v>
      </c>
      <c r="D227" s="2">
        <v>210.53200000000001</v>
      </c>
      <c r="H227" s="17"/>
    </row>
    <row r="228" spans="3:8" x14ac:dyDescent="0.25">
      <c r="C228" s="16">
        <v>43719</v>
      </c>
      <c r="D228" s="2">
        <v>209.40700000000001</v>
      </c>
      <c r="H228" s="17"/>
    </row>
    <row r="229" spans="3:8" x14ac:dyDescent="0.25">
      <c r="C229" s="16">
        <v>43718</v>
      </c>
      <c r="D229" s="2">
        <v>205.33199999999999</v>
      </c>
      <c r="H229" s="17"/>
    </row>
    <row r="230" spans="3:8" x14ac:dyDescent="0.25">
      <c r="C230" s="16">
        <v>43717</v>
      </c>
      <c r="D230" s="2">
        <v>209.286</v>
      </c>
      <c r="H230" s="17"/>
    </row>
    <row r="231" spans="3:8" x14ac:dyDescent="0.25">
      <c r="C231" s="16">
        <v>43714</v>
      </c>
      <c r="D231" s="2">
        <v>208.12100000000001</v>
      </c>
      <c r="H231" s="17"/>
    </row>
    <row r="232" spans="3:8" x14ac:dyDescent="0.25">
      <c r="C232" s="16">
        <v>43713</v>
      </c>
      <c r="D232" s="2">
        <v>199.13</v>
      </c>
      <c r="H232" s="17"/>
    </row>
    <row r="233" spans="3:8" x14ac:dyDescent="0.25">
      <c r="C233" s="16">
        <v>43712</v>
      </c>
      <c r="D233" s="2">
        <v>195.673</v>
      </c>
      <c r="H233" s="17"/>
    </row>
    <row r="234" spans="3:8" x14ac:dyDescent="0.25">
      <c r="C234" s="16">
        <v>43711</v>
      </c>
      <c r="D234" s="2">
        <v>189.53399999999999</v>
      </c>
      <c r="H234" s="17"/>
    </row>
    <row r="235" spans="3:8" x14ac:dyDescent="0.25">
      <c r="C235" s="16">
        <v>43710</v>
      </c>
      <c r="D235" s="2">
        <v>192.3</v>
      </c>
      <c r="H235" s="17"/>
    </row>
    <row r="236" spans="3:8" x14ac:dyDescent="0.25">
      <c r="C236" s="16">
        <v>43707</v>
      </c>
      <c r="D236" s="2">
        <v>211.64599999999999</v>
      </c>
      <c r="H236" s="17"/>
    </row>
    <row r="237" spans="3:8" x14ac:dyDescent="0.25">
      <c r="C237" s="16">
        <v>43706</v>
      </c>
      <c r="D237" s="2">
        <v>208.83099999999999</v>
      </c>
      <c r="H237" s="17"/>
    </row>
    <row r="238" spans="3:8" x14ac:dyDescent="0.25">
      <c r="C238" s="16">
        <v>43705</v>
      </c>
      <c r="D238" s="2">
        <v>207.73699999999999</v>
      </c>
      <c r="H238" s="17"/>
    </row>
    <row r="239" spans="3:8" x14ac:dyDescent="0.25">
      <c r="C239" s="16">
        <v>43704</v>
      </c>
      <c r="D239" s="2">
        <v>207.81899999999999</v>
      </c>
      <c r="H239" s="17"/>
    </row>
    <row r="240" spans="3:8" x14ac:dyDescent="0.25">
      <c r="C240" s="16">
        <v>43700</v>
      </c>
      <c r="D240" s="2">
        <v>205.83600000000001</v>
      </c>
      <c r="H240" s="17"/>
    </row>
    <row r="241" spans="3:8" x14ac:dyDescent="0.25">
      <c r="C241" s="16">
        <v>43699</v>
      </c>
      <c r="D241" s="2">
        <v>211.56899999999999</v>
      </c>
      <c r="H241" s="17"/>
    </row>
    <row r="242" spans="3:8" x14ac:dyDescent="0.25">
      <c r="C242" s="16">
        <v>43698</v>
      </c>
      <c r="D242" s="2">
        <v>214.08699999999999</v>
      </c>
      <c r="H242" s="17"/>
    </row>
    <row r="243" spans="3:8" x14ac:dyDescent="0.25">
      <c r="C243" s="16">
        <v>43697</v>
      </c>
      <c r="D243" s="2">
        <v>211.85</v>
      </c>
      <c r="H243" s="17"/>
    </row>
    <row r="244" spans="3:8" x14ac:dyDescent="0.25">
      <c r="C244" s="16">
        <v>43696</v>
      </c>
      <c r="D244" s="2">
        <v>211.126</v>
      </c>
      <c r="H244" s="17"/>
    </row>
    <row r="245" spans="3:8" x14ac:dyDescent="0.25">
      <c r="C245" s="16">
        <v>43693</v>
      </c>
      <c r="D245" s="2">
        <v>211.59100000000001</v>
      </c>
      <c r="H245" s="17"/>
    </row>
    <row r="246" spans="3:8" x14ac:dyDescent="0.25">
      <c r="C246" s="16">
        <v>43692</v>
      </c>
      <c r="D246" s="2">
        <v>211.98500000000001</v>
      </c>
      <c r="H246" s="17"/>
    </row>
    <row r="247" spans="3:8" x14ac:dyDescent="0.25">
      <c r="C247" s="16">
        <v>43691</v>
      </c>
      <c r="D247" s="2">
        <v>211.86699999999999</v>
      </c>
      <c r="H247" s="17"/>
    </row>
    <row r="248" spans="3:8" x14ac:dyDescent="0.25">
      <c r="C248" s="16">
        <v>43690</v>
      </c>
      <c r="D248" s="2">
        <v>210.995</v>
      </c>
      <c r="H248" s="17"/>
    </row>
    <row r="249" spans="3:8" x14ac:dyDescent="0.25">
      <c r="C249" s="16">
        <v>43689</v>
      </c>
      <c r="D249" s="2">
        <v>212.54499999999999</v>
      </c>
      <c r="H249" s="17"/>
    </row>
    <row r="250" spans="3:8" x14ac:dyDescent="0.25">
      <c r="C250" s="16">
        <v>43686</v>
      </c>
      <c r="D250" s="2">
        <v>210.059</v>
      </c>
      <c r="H250" s="17"/>
    </row>
    <row r="251" spans="3:8" x14ac:dyDescent="0.25">
      <c r="C251" s="16">
        <v>43685</v>
      </c>
      <c r="D251" s="2">
        <v>215.03100000000001</v>
      </c>
      <c r="H251" s="17"/>
    </row>
    <row r="252" spans="3:8" x14ac:dyDescent="0.25">
      <c r="C252" s="16">
        <v>43684</v>
      </c>
      <c r="D252" s="2">
        <v>222.78700000000001</v>
      </c>
      <c r="H252" s="17"/>
    </row>
    <row r="253" spans="3:8" x14ac:dyDescent="0.25">
      <c r="C253" s="16">
        <v>43683</v>
      </c>
      <c r="D253" s="2">
        <v>223.59100000000001</v>
      </c>
      <c r="H253" s="17"/>
    </row>
    <row r="254" spans="3:8" x14ac:dyDescent="0.25">
      <c r="C254" s="16">
        <v>43682</v>
      </c>
      <c r="D254" s="2">
        <v>233.107</v>
      </c>
      <c r="H254" s="17"/>
    </row>
    <row r="255" spans="3:8" x14ac:dyDescent="0.25">
      <c r="C255" s="16">
        <v>43679</v>
      </c>
      <c r="D255" s="2">
        <v>237.19900000000001</v>
      </c>
      <c r="H255" s="17"/>
    </row>
    <row r="256" spans="3:8" x14ac:dyDescent="0.25">
      <c r="C256" s="16">
        <v>43678</v>
      </c>
      <c r="D256" s="2">
        <v>226.43700000000001</v>
      </c>
      <c r="H256" s="17"/>
    </row>
    <row r="257" spans="3:8" x14ac:dyDescent="0.25">
      <c r="C257" s="16">
        <v>43677</v>
      </c>
      <c r="D257" s="2">
        <v>221.07300000000001</v>
      </c>
      <c r="H257" s="17"/>
    </row>
    <row r="258" spans="3:8" x14ac:dyDescent="0.25">
      <c r="C258" s="16">
        <v>43676</v>
      </c>
      <c r="D258" s="2">
        <v>213.584</v>
      </c>
      <c r="H258" s="17"/>
    </row>
    <row r="259" spans="3:8" x14ac:dyDescent="0.25">
      <c r="C259" s="16">
        <v>43675</v>
      </c>
      <c r="D259" s="2">
        <v>216.47499999999999</v>
      </c>
      <c r="H259" s="17"/>
    </row>
    <row r="260" spans="3:8" x14ac:dyDescent="0.25">
      <c r="C260" s="16">
        <v>43672</v>
      </c>
      <c r="D260" s="2">
        <v>220.458</v>
      </c>
      <c r="H260" s="17"/>
    </row>
    <row r="261" spans="3:8" x14ac:dyDescent="0.25">
      <c r="C261" s="16">
        <v>43671</v>
      </c>
      <c r="D261" s="2">
        <v>226.34100000000001</v>
      </c>
      <c r="H261" s="17"/>
    </row>
    <row r="262" spans="3:8" x14ac:dyDescent="0.25">
      <c r="C262" s="16">
        <v>43670</v>
      </c>
      <c r="D262" s="2">
        <v>229.56700000000001</v>
      </c>
      <c r="H262" s="17"/>
    </row>
    <row r="263" spans="3:8" x14ac:dyDescent="0.25">
      <c r="C263" s="16">
        <v>43669</v>
      </c>
      <c r="D263" s="2">
        <v>231.31299999999999</v>
      </c>
      <c r="H263" s="17"/>
    </row>
    <row r="264" spans="3:8" x14ac:dyDescent="0.25">
      <c r="C264" s="16">
        <v>43668</v>
      </c>
      <c r="D264" s="2">
        <v>222.42400000000001</v>
      </c>
      <c r="H264" s="17"/>
    </row>
    <row r="265" spans="3:8" x14ac:dyDescent="0.25">
      <c r="C265" s="16">
        <v>43665</v>
      </c>
      <c r="D265" s="2">
        <v>209.071</v>
      </c>
      <c r="H265" s="17"/>
    </row>
    <row r="266" spans="3:8" x14ac:dyDescent="0.25">
      <c r="C266" s="16">
        <v>43664</v>
      </c>
      <c r="D266" s="2">
        <v>207.35400000000001</v>
      </c>
      <c r="H266" s="17"/>
    </row>
    <row r="267" spans="3:8" x14ac:dyDescent="0.25">
      <c r="C267" s="16">
        <v>43663</v>
      </c>
      <c r="D267" s="2">
        <v>210.041</v>
      </c>
      <c r="H267" s="17"/>
    </row>
    <row r="268" spans="3:8" x14ac:dyDescent="0.25">
      <c r="C268" s="16">
        <v>43662</v>
      </c>
      <c r="D268" s="2">
        <v>200.69399999999999</v>
      </c>
      <c r="H268" s="17"/>
    </row>
    <row r="269" spans="3:8" x14ac:dyDescent="0.25">
      <c r="C269" s="16">
        <v>43661</v>
      </c>
      <c r="D269" s="2">
        <v>198.31800000000001</v>
      </c>
      <c r="H269" s="17"/>
    </row>
    <row r="270" spans="3:8" x14ac:dyDescent="0.25">
      <c r="C270" s="16">
        <v>43658</v>
      </c>
      <c r="D270" s="2">
        <v>198.81299999999999</v>
      </c>
      <c r="H270" s="17"/>
    </row>
    <row r="271" spans="3:8" x14ac:dyDescent="0.25">
      <c r="C271" s="16">
        <v>43657</v>
      </c>
      <c r="D271" s="2">
        <v>205.221</v>
      </c>
      <c r="H271" s="17"/>
    </row>
    <row r="272" spans="3:8" x14ac:dyDescent="0.25">
      <c r="C272" s="16">
        <v>43656</v>
      </c>
      <c r="D272" s="2">
        <v>206.49299999999999</v>
      </c>
      <c r="H272" s="17"/>
    </row>
    <row r="273" spans="3:8" x14ac:dyDescent="0.25">
      <c r="C273" s="16">
        <v>43655</v>
      </c>
      <c r="D273" s="2">
        <v>206.15700000000001</v>
      </c>
      <c r="H273" s="17"/>
    </row>
    <row r="274" spans="3:8" x14ac:dyDescent="0.25">
      <c r="C274" s="16">
        <v>43654</v>
      </c>
      <c r="D274" s="2">
        <v>205.214</v>
      </c>
      <c r="H274" s="17"/>
    </row>
    <row r="275" spans="3:8" x14ac:dyDescent="0.25">
      <c r="C275" s="16">
        <v>43651</v>
      </c>
      <c r="D275" s="2">
        <v>203.02799999999999</v>
      </c>
      <c r="H275" s="17"/>
    </row>
    <row r="276" spans="3:8" x14ac:dyDescent="0.25">
      <c r="C276" s="16">
        <v>43650</v>
      </c>
      <c r="D276" s="2">
        <v>197.18299999999999</v>
      </c>
      <c r="H276" s="17"/>
    </row>
    <row r="277" spans="3:8" x14ac:dyDescent="0.25">
      <c r="C277" s="16">
        <v>43649</v>
      </c>
      <c r="D277" s="2">
        <v>192.583</v>
      </c>
      <c r="H277" s="17"/>
    </row>
    <row r="278" spans="3:8" x14ac:dyDescent="0.25">
      <c r="C278" s="16">
        <v>43648</v>
      </c>
      <c r="D278" s="2">
        <v>192.691</v>
      </c>
      <c r="H278" s="17"/>
    </row>
    <row r="279" spans="3:8" x14ac:dyDescent="0.25">
      <c r="C279" s="16">
        <v>43647</v>
      </c>
      <c r="D279" s="2">
        <v>192.05199999999999</v>
      </c>
      <c r="H279" s="17"/>
    </row>
    <row r="280" spans="3:8" x14ac:dyDescent="0.25">
      <c r="C280" s="16">
        <v>43644</v>
      </c>
      <c r="D280" s="2">
        <v>192.29400000000001</v>
      </c>
      <c r="H280" s="17"/>
    </row>
    <row r="281" spans="3:8" x14ac:dyDescent="0.25">
      <c r="C281" s="16">
        <v>43643</v>
      </c>
      <c r="D281" s="2">
        <v>198.96299999999999</v>
      </c>
      <c r="H281" s="17"/>
    </row>
    <row r="282" spans="3:8" x14ac:dyDescent="0.25">
      <c r="C282" s="16">
        <v>43642</v>
      </c>
      <c r="D282" s="2">
        <v>201.32300000000001</v>
      </c>
      <c r="H282" s="17"/>
    </row>
    <row r="283" spans="3:8" x14ac:dyDescent="0.25">
      <c r="C283" s="16">
        <v>43641</v>
      </c>
      <c r="D283" s="2">
        <v>195.441</v>
      </c>
      <c r="H283" s="17"/>
    </row>
    <row r="284" spans="3:8" x14ac:dyDescent="0.25">
      <c r="C284" s="16">
        <v>43640</v>
      </c>
      <c r="D284" s="2">
        <v>190.73</v>
      </c>
      <c r="H284" s="17"/>
    </row>
    <row r="285" spans="3:8" x14ac:dyDescent="0.25">
      <c r="C285" s="16">
        <v>43637</v>
      </c>
      <c r="D285" s="2">
        <v>190.40299999999999</v>
      </c>
      <c r="H285" s="17"/>
    </row>
    <row r="286" spans="3:8" x14ac:dyDescent="0.25">
      <c r="C286" s="16">
        <v>43636</v>
      </c>
      <c r="D286" s="2">
        <v>192.12299999999999</v>
      </c>
      <c r="H286" s="17"/>
    </row>
    <row r="287" spans="3:8" x14ac:dyDescent="0.25">
      <c r="C287" s="16">
        <v>43635</v>
      </c>
      <c r="D287" s="2">
        <v>199.05699999999999</v>
      </c>
      <c r="H287" s="17"/>
    </row>
    <row r="288" spans="3:8" x14ac:dyDescent="0.25">
      <c r="C288" s="16">
        <v>43634</v>
      </c>
      <c r="D288" s="2">
        <v>198.29400000000001</v>
      </c>
      <c r="H288" s="17"/>
    </row>
    <row r="289" spans="3:8" x14ac:dyDescent="0.25">
      <c r="C289" s="16">
        <v>43633</v>
      </c>
      <c r="D289" s="2">
        <v>204.858</v>
      </c>
      <c r="H289" s="17"/>
    </row>
    <row r="290" spans="3:8" x14ac:dyDescent="0.25">
      <c r="C290" s="16">
        <v>43630</v>
      </c>
      <c r="D290" s="2">
        <v>212.017</v>
      </c>
      <c r="H290" s="17"/>
    </row>
    <row r="291" spans="3:8" x14ac:dyDescent="0.25">
      <c r="C291" s="16">
        <v>43629</v>
      </c>
      <c r="D291" s="2">
        <v>214.57400000000001</v>
      </c>
      <c r="H291" s="17"/>
    </row>
    <row r="292" spans="3:8" x14ac:dyDescent="0.25">
      <c r="C292" s="16">
        <v>43628</v>
      </c>
      <c r="D292" s="2">
        <v>212.958</v>
      </c>
      <c r="H292" s="17"/>
    </row>
    <row r="293" spans="3:8" x14ac:dyDescent="0.25">
      <c r="C293" s="16">
        <v>43627</v>
      </c>
      <c r="D293" s="2">
        <v>212.38200000000001</v>
      </c>
      <c r="H293" s="17"/>
    </row>
    <row r="294" spans="3:8" x14ac:dyDescent="0.25">
      <c r="C294" s="16">
        <v>43626</v>
      </c>
      <c r="D294" s="2">
        <v>211.399</v>
      </c>
      <c r="H294" s="17"/>
    </row>
    <row r="295" spans="3:8" x14ac:dyDescent="0.25">
      <c r="C295" s="16">
        <v>43623</v>
      </c>
      <c r="D295" s="2">
        <v>209.81200000000001</v>
      </c>
      <c r="H295" s="17"/>
    </row>
    <row r="296" spans="3:8" x14ac:dyDescent="0.25">
      <c r="C296" s="16">
        <v>43622</v>
      </c>
      <c r="D296" s="2">
        <v>212.69200000000001</v>
      </c>
      <c r="H296" s="17"/>
    </row>
    <row r="297" spans="3:8" x14ac:dyDescent="0.25">
      <c r="C297" s="16">
        <v>43621</v>
      </c>
      <c r="D297" s="2">
        <v>225.667</v>
      </c>
      <c r="H297" s="17"/>
    </row>
    <row r="298" spans="3:8" x14ac:dyDescent="0.25">
      <c r="C298" s="16">
        <v>43620</v>
      </c>
      <c r="D298" s="2">
        <v>236.94900000000001</v>
      </c>
      <c r="H298" s="17"/>
    </row>
    <row r="299" spans="3:8" x14ac:dyDescent="0.25">
      <c r="C299" s="16">
        <v>43619</v>
      </c>
      <c r="D299" s="2">
        <v>240.655</v>
      </c>
      <c r="H299" s="17"/>
    </row>
    <row r="300" spans="3:8" x14ac:dyDescent="0.25">
      <c r="C300" s="16">
        <v>43616</v>
      </c>
      <c r="D300" s="2">
        <v>241.10300000000001</v>
      </c>
      <c r="H300" s="17"/>
    </row>
    <row r="301" spans="3:8" x14ac:dyDescent="0.25">
      <c r="C301" s="16">
        <v>43615</v>
      </c>
      <c r="D301" s="2">
        <v>241.41399999999999</v>
      </c>
      <c r="H301" s="17"/>
    </row>
    <row r="302" spans="3:8" x14ac:dyDescent="0.25">
      <c r="C302" s="16">
        <v>43614</v>
      </c>
      <c r="D302" s="2">
        <v>236.16900000000001</v>
      </c>
      <c r="H302" s="17"/>
    </row>
    <row r="303" spans="3:8" x14ac:dyDescent="0.25">
      <c r="C303" s="16">
        <v>43613</v>
      </c>
      <c r="D303" s="2">
        <v>251.63900000000001</v>
      </c>
      <c r="H303" s="17"/>
    </row>
    <row r="304" spans="3:8" x14ac:dyDescent="0.25">
      <c r="C304" s="16">
        <v>43609</v>
      </c>
      <c r="D304" s="2">
        <v>259.70100000000002</v>
      </c>
      <c r="H304" s="17"/>
    </row>
    <row r="305" spans="3:8" x14ac:dyDescent="0.25">
      <c r="C305" s="16">
        <v>43608</v>
      </c>
      <c r="D305" s="2">
        <v>259.815</v>
      </c>
      <c r="H305" s="17"/>
    </row>
    <row r="306" spans="3:8" x14ac:dyDescent="0.25">
      <c r="C306" s="16">
        <v>43607</v>
      </c>
      <c r="D306" s="2">
        <v>264.56900000000002</v>
      </c>
      <c r="H306" s="17"/>
    </row>
    <row r="307" spans="3:8" x14ac:dyDescent="0.25">
      <c r="C307" s="16">
        <v>43606</v>
      </c>
      <c r="D307" s="2">
        <v>269.89299999999997</v>
      </c>
      <c r="H307" s="17"/>
    </row>
    <row r="308" spans="3:8" x14ac:dyDescent="0.25">
      <c r="C308" s="16">
        <v>43605</v>
      </c>
      <c r="D308" s="2">
        <v>277.767</v>
      </c>
      <c r="H308" s="17"/>
    </row>
    <row r="309" spans="3:8" x14ac:dyDescent="0.25">
      <c r="C309" s="16">
        <v>43602</v>
      </c>
      <c r="D309" s="2">
        <v>276.77499999999998</v>
      </c>
      <c r="H309" s="17"/>
    </row>
    <row r="310" spans="3:8" x14ac:dyDescent="0.25">
      <c r="C310" s="16">
        <v>43601</v>
      </c>
      <c r="D310" s="2">
        <v>273.50299999999999</v>
      </c>
      <c r="H310" s="17"/>
    </row>
    <row r="311" spans="3:8" x14ac:dyDescent="0.25">
      <c r="C311" s="16">
        <v>43600</v>
      </c>
      <c r="D311" s="2">
        <v>275.58699999999999</v>
      </c>
      <c r="H311" s="17"/>
    </row>
    <row r="312" spans="3:8" x14ac:dyDescent="0.25">
      <c r="C312" s="16">
        <v>43599</v>
      </c>
      <c r="D312" s="2">
        <v>273.04000000000002</v>
      </c>
      <c r="H312" s="17"/>
    </row>
    <row r="313" spans="3:8" x14ac:dyDescent="0.25">
      <c r="C313" s="16">
        <v>43598</v>
      </c>
      <c r="D313" s="2">
        <v>274.35199999999998</v>
      </c>
      <c r="H313" s="17"/>
    </row>
    <row r="314" spans="3:8" x14ac:dyDescent="0.25">
      <c r="C314" s="16">
        <v>43595</v>
      </c>
      <c r="D314" s="2">
        <v>270.56799999999998</v>
      </c>
      <c r="H314" s="17"/>
    </row>
    <row r="315" spans="3:8" x14ac:dyDescent="0.25">
      <c r="C315" s="16">
        <v>43594</v>
      </c>
      <c r="D315" s="2">
        <v>275.11599999999999</v>
      </c>
      <c r="H315" s="17"/>
    </row>
    <row r="316" spans="3:8" x14ac:dyDescent="0.25">
      <c r="C316" s="16">
        <v>43593</v>
      </c>
      <c r="D316" s="2">
        <v>265.50400000000002</v>
      </c>
      <c r="H316" s="17"/>
    </row>
    <row r="317" spans="3:8" x14ac:dyDescent="0.25">
      <c r="C317" s="16">
        <v>43592</v>
      </c>
      <c r="D317" s="2">
        <v>262.66399999999999</v>
      </c>
      <c r="H317" s="17"/>
    </row>
    <row r="318" spans="3:8" x14ac:dyDescent="0.25">
      <c r="C318" s="16">
        <v>43588</v>
      </c>
      <c r="D318" s="2">
        <v>258.95299999999997</v>
      </c>
      <c r="H318" s="17"/>
    </row>
    <row r="319" spans="3:8" x14ac:dyDescent="0.25">
      <c r="C319" s="16">
        <v>43587</v>
      </c>
      <c r="D319" s="2">
        <v>258.27800000000002</v>
      </c>
      <c r="H319" s="17"/>
    </row>
    <row r="320" spans="3:8" x14ac:dyDescent="0.25">
      <c r="C320" s="16">
        <v>43586</v>
      </c>
      <c r="D320" s="2">
        <v>257.791</v>
      </c>
      <c r="H320" s="17"/>
    </row>
    <row r="321" spans="3:8" x14ac:dyDescent="0.25">
      <c r="C321" s="16">
        <v>43585</v>
      </c>
      <c r="D321" s="2">
        <v>261.745</v>
      </c>
      <c r="H321" s="17"/>
    </row>
    <row r="322" spans="3:8" x14ac:dyDescent="0.25">
      <c r="C322" s="16">
        <v>43584</v>
      </c>
      <c r="D322" s="2">
        <v>260.09500000000003</v>
      </c>
      <c r="H322" s="17"/>
    </row>
    <row r="323" spans="3:8" x14ac:dyDescent="0.25">
      <c r="C323" s="16">
        <v>43581</v>
      </c>
      <c r="D323" s="2">
        <v>260.30700000000002</v>
      </c>
      <c r="H323" s="17"/>
    </row>
    <row r="324" spans="3:8" x14ac:dyDescent="0.25">
      <c r="C324" s="16">
        <v>43580</v>
      </c>
      <c r="D324" s="2">
        <v>252.73400000000001</v>
      </c>
      <c r="H324" s="17"/>
    </row>
    <row r="325" spans="3:8" x14ac:dyDescent="0.25">
      <c r="C325" s="16">
        <v>43579</v>
      </c>
      <c r="D325" s="2">
        <v>254.851</v>
      </c>
      <c r="H325" s="17"/>
    </row>
    <row r="326" spans="3:8" x14ac:dyDescent="0.25">
      <c r="C326" s="16">
        <v>43578</v>
      </c>
      <c r="D326" s="2">
        <v>231.41399999999999</v>
      </c>
      <c r="H326" s="17"/>
    </row>
    <row r="327" spans="3:8" x14ac:dyDescent="0.25">
      <c r="C327" s="16">
        <v>43573</v>
      </c>
      <c r="D327" s="2">
        <v>213.297</v>
      </c>
      <c r="H327" s="17"/>
    </row>
    <row r="328" spans="3:8" x14ac:dyDescent="0.25">
      <c r="C328" s="16">
        <v>43572</v>
      </c>
      <c r="D328" s="2">
        <v>206.82900000000001</v>
      </c>
      <c r="H328" s="17"/>
    </row>
    <row r="329" spans="3:8" x14ac:dyDescent="0.25">
      <c r="C329" s="16">
        <v>43571</v>
      </c>
      <c r="D329" s="2">
        <v>206.637</v>
      </c>
      <c r="H329" s="17"/>
    </row>
    <row r="330" spans="3:8" x14ac:dyDescent="0.25">
      <c r="C330" s="16">
        <v>43570</v>
      </c>
      <c r="D330" s="2">
        <v>206.62200000000001</v>
      </c>
      <c r="H330" s="17"/>
    </row>
    <row r="331" spans="3:8" x14ac:dyDescent="0.25">
      <c r="C331" s="16">
        <v>43567</v>
      </c>
      <c r="D331" s="2">
        <v>209.36</v>
      </c>
      <c r="H331" s="17"/>
    </row>
    <row r="332" spans="3:8" x14ac:dyDescent="0.25">
      <c r="C332" s="16">
        <v>43566</v>
      </c>
      <c r="D332" s="2">
        <v>210.631</v>
      </c>
      <c r="H332" s="17"/>
    </row>
    <row r="333" spans="3:8" x14ac:dyDescent="0.25">
      <c r="C333" s="16">
        <v>43565</v>
      </c>
      <c r="D333" s="2">
        <v>211.482</v>
      </c>
      <c r="H333" s="17"/>
    </row>
    <row r="334" spans="3:8" x14ac:dyDescent="0.25">
      <c r="C334" s="16">
        <v>43564</v>
      </c>
      <c r="D334" s="2">
        <v>208.05500000000001</v>
      </c>
      <c r="H334" s="17"/>
    </row>
    <row r="335" spans="3:8" x14ac:dyDescent="0.25">
      <c r="C335" s="16">
        <v>43563</v>
      </c>
      <c r="D335" s="2">
        <v>207.30199999999999</v>
      </c>
      <c r="H335" s="17"/>
    </row>
    <row r="336" spans="3:8" x14ac:dyDescent="0.25">
      <c r="C336" s="16">
        <v>43560</v>
      </c>
      <c r="D336" s="2">
        <v>206.029</v>
      </c>
      <c r="H336" s="17"/>
    </row>
    <row r="337" spans="3:8" x14ac:dyDescent="0.25">
      <c r="C337" s="16">
        <v>43559</v>
      </c>
      <c r="D337" s="2">
        <v>206.767</v>
      </c>
      <c r="H337" s="17"/>
    </row>
    <row r="338" spans="3:8" x14ac:dyDescent="0.25">
      <c r="C338" s="16">
        <v>43558</v>
      </c>
      <c r="D338" s="2">
        <v>205.52799999999999</v>
      </c>
      <c r="H338" s="17"/>
    </row>
    <row r="339" spans="3:8" x14ac:dyDescent="0.25">
      <c r="C339" s="16">
        <v>43557</v>
      </c>
      <c r="D339" s="2">
        <v>206.57599999999999</v>
      </c>
      <c r="H339" s="17"/>
    </row>
    <row r="340" spans="3:8" x14ac:dyDescent="0.25">
      <c r="C340" s="16">
        <v>43556</v>
      </c>
      <c r="D340" s="2">
        <v>208.96799999999999</v>
      </c>
      <c r="H340" s="17"/>
    </row>
    <row r="341" spans="3:8" x14ac:dyDescent="0.25">
      <c r="C341" s="16">
        <v>43553</v>
      </c>
      <c r="D341" s="2">
        <v>213.09299999999999</v>
      </c>
      <c r="H341" s="17"/>
    </row>
    <row r="342" spans="3:8" x14ac:dyDescent="0.25">
      <c r="C342" s="16">
        <v>43552</v>
      </c>
      <c r="D342" s="2">
        <v>224.40100000000001</v>
      </c>
      <c r="H342" s="17"/>
    </row>
    <row r="343" spans="3:8" x14ac:dyDescent="0.25">
      <c r="C343" s="16">
        <v>43551</v>
      </c>
      <c r="D343" s="2">
        <v>232.40299999999999</v>
      </c>
      <c r="H343" s="17"/>
    </row>
    <row r="344" spans="3:8" x14ac:dyDescent="0.25">
      <c r="C344" s="16">
        <v>43550</v>
      </c>
      <c r="D344" s="2">
        <v>231.40199999999999</v>
      </c>
      <c r="H344" s="17"/>
    </row>
    <row r="345" spans="3:8" x14ac:dyDescent="0.25">
      <c r="C345" s="16">
        <v>43549</v>
      </c>
      <c r="D345" s="2">
        <v>232.38300000000001</v>
      </c>
      <c r="H345" s="17"/>
    </row>
    <row r="346" spans="3:8" x14ac:dyDescent="0.25">
      <c r="C346" s="16">
        <v>43546</v>
      </c>
      <c r="D346" s="2">
        <v>232.32400000000001</v>
      </c>
      <c r="H346" s="17"/>
    </row>
    <row r="347" spans="3:8" x14ac:dyDescent="0.25">
      <c r="C347" s="16">
        <v>43545</v>
      </c>
      <c r="D347" s="2">
        <v>237.48099999999999</v>
      </c>
      <c r="H347" s="17"/>
    </row>
    <row r="348" spans="3:8" x14ac:dyDescent="0.25">
      <c r="C348" s="16">
        <v>43544</v>
      </c>
      <c r="D348" s="2">
        <v>237.38200000000001</v>
      </c>
      <c r="H348" s="17"/>
    </row>
    <row r="349" spans="3:8" x14ac:dyDescent="0.25">
      <c r="C349" s="16">
        <v>43543</v>
      </c>
      <c r="D349" s="2">
        <v>243.80699999999999</v>
      </c>
      <c r="H349" s="17"/>
    </row>
    <row r="350" spans="3:8" x14ac:dyDescent="0.25">
      <c r="C350" s="16">
        <v>43542</v>
      </c>
      <c r="D350" s="2">
        <v>246.91900000000001</v>
      </c>
      <c r="H350" s="17"/>
    </row>
    <row r="351" spans="3:8" x14ac:dyDescent="0.25">
      <c r="C351" s="16">
        <v>43539</v>
      </c>
      <c r="D351" s="2">
        <v>256.87700000000001</v>
      </c>
      <c r="H351" s="17"/>
    </row>
    <row r="352" spans="3:8" x14ac:dyDescent="0.25">
      <c r="C352" s="16">
        <v>43538</v>
      </c>
      <c r="D352" s="2">
        <v>264.53399999999999</v>
      </c>
      <c r="H352" s="17"/>
    </row>
    <row r="353" spans="3:8" x14ac:dyDescent="0.25">
      <c r="C353" s="16">
        <v>43537</v>
      </c>
      <c r="D353" s="2">
        <v>266.35599999999999</v>
      </c>
      <c r="H353" s="17"/>
    </row>
    <row r="354" spans="3:8" x14ac:dyDescent="0.25">
      <c r="C354" s="16">
        <v>43536</v>
      </c>
      <c r="D354" s="2">
        <v>262.35199999999998</v>
      </c>
      <c r="H354" s="17"/>
    </row>
    <row r="355" spans="3:8" x14ac:dyDescent="0.25">
      <c r="C355" s="16">
        <v>43535</v>
      </c>
      <c r="D355" s="2">
        <v>267.55</v>
      </c>
      <c r="H355" s="17"/>
    </row>
    <row r="356" spans="3:8" x14ac:dyDescent="0.25">
      <c r="C356" s="16">
        <v>43532</v>
      </c>
      <c r="D356" s="2">
        <v>265.59500000000003</v>
      </c>
      <c r="H356" s="17"/>
    </row>
    <row r="357" spans="3:8" x14ac:dyDescent="0.25">
      <c r="C357" s="16">
        <v>43531</v>
      </c>
      <c r="D357" s="2">
        <v>263.60899999999998</v>
      </c>
      <c r="H357" s="17"/>
    </row>
    <row r="358" spans="3:8" x14ac:dyDescent="0.25">
      <c r="C358" s="16">
        <v>43530</v>
      </c>
      <c r="D358" s="2">
        <v>256.86500000000001</v>
      </c>
      <c r="H358" s="17"/>
    </row>
    <row r="359" spans="3:8" x14ac:dyDescent="0.25">
      <c r="C359" s="16">
        <v>43529</v>
      </c>
      <c r="D359" s="2">
        <v>254.92400000000001</v>
      </c>
      <c r="H359" s="17"/>
    </row>
    <row r="360" spans="3:8" x14ac:dyDescent="0.25">
      <c r="C360" s="16">
        <v>43528</v>
      </c>
      <c r="D360" s="2">
        <v>256.45</v>
      </c>
      <c r="H360" s="17"/>
    </row>
    <row r="361" spans="3:8" x14ac:dyDescent="0.25">
      <c r="C361" s="16">
        <v>43525</v>
      </c>
      <c r="D361" s="2">
        <v>265.25200000000001</v>
      </c>
      <c r="H361" s="17"/>
    </row>
    <row r="362" spans="3:8" x14ac:dyDescent="0.25">
      <c r="C362" s="16">
        <v>43524</v>
      </c>
      <c r="D362" s="2">
        <v>268.3</v>
      </c>
      <c r="H362" s="17"/>
    </row>
    <row r="363" spans="3:8" x14ac:dyDescent="0.25">
      <c r="C363" s="16">
        <v>43523</v>
      </c>
      <c r="D363" s="2">
        <v>276.74099999999999</v>
      </c>
      <c r="H363" s="17"/>
    </row>
    <row r="364" spans="3:8" x14ac:dyDescent="0.25">
      <c r="C364" s="16">
        <v>43522</v>
      </c>
      <c r="D364" s="2">
        <v>280.48200000000003</v>
      </c>
      <c r="H364" s="17"/>
    </row>
    <row r="365" spans="3:8" x14ac:dyDescent="0.25">
      <c r="C365" s="16">
        <v>43521</v>
      </c>
      <c r="D365" s="2">
        <v>285.55500000000001</v>
      </c>
      <c r="H365" s="17"/>
    </row>
    <row r="366" spans="3:8" x14ac:dyDescent="0.25">
      <c r="C366" s="16">
        <v>43518</v>
      </c>
      <c r="D366" s="2">
        <v>288.38600000000002</v>
      </c>
      <c r="H366" s="17"/>
    </row>
    <row r="367" spans="3:8" x14ac:dyDescent="0.25">
      <c r="C367" s="16">
        <v>43517</v>
      </c>
      <c r="D367" s="2">
        <v>286.27800000000002</v>
      </c>
      <c r="H367" s="17"/>
    </row>
    <row r="368" spans="3:8" x14ac:dyDescent="0.25">
      <c r="C368" s="16">
        <v>43516</v>
      </c>
      <c r="D368" s="2">
        <v>280.91899999999998</v>
      </c>
      <c r="H368" s="17"/>
    </row>
    <row r="369" spans="3:8" x14ac:dyDescent="0.25">
      <c r="C369" s="16">
        <v>43515</v>
      </c>
      <c r="D369" s="2">
        <v>276.85599999999999</v>
      </c>
      <c r="H369" s="17"/>
    </row>
    <row r="370" spans="3:8" x14ac:dyDescent="0.25">
      <c r="C370" s="16">
        <v>43514</v>
      </c>
      <c r="D370" s="2">
        <v>278.03300000000002</v>
      </c>
      <c r="H370" s="17"/>
    </row>
    <row r="371" spans="3:8" x14ac:dyDescent="0.25">
      <c r="C371" s="16">
        <v>43511</v>
      </c>
      <c r="D371" s="2">
        <v>277.452</v>
      </c>
      <c r="H371" s="17"/>
    </row>
    <row r="372" spans="3:8" x14ac:dyDescent="0.25">
      <c r="C372" s="16">
        <v>43510</v>
      </c>
      <c r="D372" s="2">
        <v>276.27699999999999</v>
      </c>
      <c r="H372" s="17"/>
    </row>
    <row r="373" spans="3:8" x14ac:dyDescent="0.25">
      <c r="C373" s="16">
        <v>43509</v>
      </c>
      <c r="D373" s="2">
        <v>279.07499999999999</v>
      </c>
      <c r="H373" s="17"/>
    </row>
    <row r="374" spans="3:8" x14ac:dyDescent="0.25">
      <c r="C374" s="16">
        <v>43508</v>
      </c>
      <c r="D374" s="2">
        <v>284.3</v>
      </c>
      <c r="H374" s="17"/>
    </row>
    <row r="375" spans="3:8" x14ac:dyDescent="0.25">
      <c r="C375" s="16">
        <v>43507</v>
      </c>
      <c r="D375" s="2">
        <v>291.68299999999999</v>
      </c>
      <c r="H375" s="17"/>
    </row>
    <row r="376" spans="3:8" x14ac:dyDescent="0.25">
      <c r="C376" s="16">
        <v>43504</v>
      </c>
      <c r="D376" s="2">
        <v>294.91699999999997</v>
      </c>
      <c r="H376" s="17"/>
    </row>
    <row r="377" spans="3:8" x14ac:dyDescent="0.25">
      <c r="C377" s="16">
        <v>43503</v>
      </c>
      <c r="D377" s="2">
        <v>294.58</v>
      </c>
      <c r="H377" s="17"/>
    </row>
    <row r="378" spans="3:8" x14ac:dyDescent="0.25">
      <c r="C378" s="16">
        <v>43502</v>
      </c>
      <c r="D378" s="2">
        <v>296.255</v>
      </c>
      <c r="H378" s="17"/>
    </row>
    <row r="379" spans="3:8" x14ac:dyDescent="0.25">
      <c r="C379" s="16">
        <v>43501</v>
      </c>
      <c r="D379" s="2">
        <v>298.56299999999999</v>
      </c>
      <c r="H379" s="17"/>
    </row>
    <row r="380" spans="3:8" x14ac:dyDescent="0.25">
      <c r="C380" s="16">
        <v>43500</v>
      </c>
      <c r="D380" s="2">
        <v>297.97000000000003</v>
      </c>
      <c r="H380" s="17"/>
    </row>
    <row r="381" spans="3:8" x14ac:dyDescent="0.25">
      <c r="C381" s="16">
        <v>43497</v>
      </c>
      <c r="D381" s="2">
        <v>302.04000000000002</v>
      </c>
      <c r="H381" s="17"/>
    </row>
    <row r="382" spans="3:8" x14ac:dyDescent="0.25">
      <c r="C382" s="16">
        <v>43496</v>
      </c>
      <c r="D382" s="2">
        <v>302.43</v>
      </c>
      <c r="H382" s="17"/>
    </row>
    <row r="383" spans="3:8" x14ac:dyDescent="0.25">
      <c r="C383" s="16">
        <v>43495</v>
      </c>
      <c r="D383" s="2">
        <v>303.101</v>
      </c>
      <c r="H383" s="17"/>
    </row>
    <row r="384" spans="3:8" x14ac:dyDescent="0.25">
      <c r="C384" s="16">
        <v>43494</v>
      </c>
      <c r="D384" s="2">
        <v>306.678</v>
      </c>
      <c r="H384" s="17"/>
    </row>
    <row r="385" spans="3:8" x14ac:dyDescent="0.25">
      <c r="C385" s="16">
        <v>43493</v>
      </c>
      <c r="D385" s="2">
        <v>313.685</v>
      </c>
      <c r="H385" s="17"/>
    </row>
    <row r="386" spans="3:8" x14ac:dyDescent="0.25">
      <c r="C386" s="16">
        <v>43490</v>
      </c>
      <c r="D386" s="2">
        <v>313.08800000000002</v>
      </c>
      <c r="H386" s="17"/>
    </row>
    <row r="387" spans="3:8" x14ac:dyDescent="0.25">
      <c r="C387" s="16">
        <v>43489</v>
      </c>
      <c r="D387" s="2">
        <v>305.97000000000003</v>
      </c>
      <c r="H387" s="17"/>
    </row>
    <row r="388" spans="3:8" x14ac:dyDescent="0.25">
      <c r="C388" s="16">
        <v>43488</v>
      </c>
      <c r="D388" s="2">
        <v>293.87799999999999</v>
      </c>
      <c r="H388" s="17"/>
    </row>
    <row r="389" spans="3:8" x14ac:dyDescent="0.25">
      <c r="C389" s="16">
        <v>43487</v>
      </c>
      <c r="D389" s="2">
        <v>296.774</v>
      </c>
      <c r="H389" s="17"/>
    </row>
    <row r="390" spans="3:8" x14ac:dyDescent="0.25">
      <c r="C390" s="16">
        <v>43486</v>
      </c>
      <c r="D390" s="2">
        <v>298.62</v>
      </c>
      <c r="H390" s="17"/>
    </row>
    <row r="391" spans="3:8" x14ac:dyDescent="0.25">
      <c r="C391" s="16">
        <v>43483</v>
      </c>
      <c r="D391" s="2">
        <v>301.02699999999999</v>
      </c>
      <c r="H391" s="17"/>
    </row>
    <row r="392" spans="3:8" x14ac:dyDescent="0.25">
      <c r="C392" s="16">
        <v>43482</v>
      </c>
      <c r="D392" s="2">
        <v>302.37700000000001</v>
      </c>
      <c r="H392" s="17"/>
    </row>
    <row r="393" spans="3:8" x14ac:dyDescent="0.25">
      <c r="C393" s="16">
        <v>43481</v>
      </c>
      <c r="D393" s="2">
        <v>313.649</v>
      </c>
      <c r="H393" s="17"/>
    </row>
    <row r="394" spans="3:8" x14ac:dyDescent="0.25">
      <c r="C394" s="16">
        <v>43480</v>
      </c>
      <c r="D394" s="2">
        <v>314.625</v>
      </c>
      <c r="H394" s="17"/>
    </row>
    <row r="395" spans="3:8" x14ac:dyDescent="0.25">
      <c r="C395" s="16">
        <v>43479</v>
      </c>
      <c r="D395" s="2">
        <v>311.80500000000001</v>
      </c>
      <c r="H395" s="17"/>
    </row>
    <row r="396" spans="3:8" x14ac:dyDescent="0.25">
      <c r="C396" s="16">
        <v>43476</v>
      </c>
      <c r="D396" s="2">
        <v>312.21100000000001</v>
      </c>
      <c r="H396" s="17"/>
    </row>
    <row r="397" spans="3:8" x14ac:dyDescent="0.25">
      <c r="C397" s="16">
        <v>43475</v>
      </c>
      <c r="D397" s="2">
        <v>313.68700000000001</v>
      </c>
      <c r="H397" s="17"/>
    </row>
    <row r="398" spans="3:8" x14ac:dyDescent="0.25">
      <c r="C398" s="16">
        <v>43474</v>
      </c>
      <c r="D398" s="2">
        <v>309.988</v>
      </c>
      <c r="H398" s="17"/>
    </row>
    <row r="399" spans="3:8" x14ac:dyDescent="0.25">
      <c r="C399" s="16">
        <v>43473</v>
      </c>
      <c r="D399" s="2">
        <v>300.72000000000003</v>
      </c>
      <c r="H399" s="17"/>
    </row>
    <row r="400" spans="3:8" x14ac:dyDescent="0.25">
      <c r="C400" s="16">
        <v>43472</v>
      </c>
      <c r="D400" s="2">
        <v>292.69799999999998</v>
      </c>
      <c r="H400" s="17"/>
    </row>
    <row r="401" spans="3:8" x14ac:dyDescent="0.25">
      <c r="C401" s="16">
        <v>43469</v>
      </c>
      <c r="D401" s="2">
        <v>307.81599999999997</v>
      </c>
      <c r="H401" s="17"/>
    </row>
    <row r="402" spans="3:8" x14ac:dyDescent="0.25">
      <c r="C402" s="16">
        <v>43468</v>
      </c>
      <c r="D402" s="2">
        <v>340.26499999999999</v>
      </c>
      <c r="H402" s="17"/>
    </row>
    <row r="403" spans="3:8" x14ac:dyDescent="0.25">
      <c r="C403" s="16">
        <v>43467</v>
      </c>
      <c r="D403" s="2">
        <v>345.649</v>
      </c>
      <c r="H403" s="17"/>
    </row>
    <row r="404" spans="3:8" x14ac:dyDescent="0.25">
      <c r="C404" s="16">
        <v>43465</v>
      </c>
      <c r="D404" s="2">
        <v>362.92899999999997</v>
      </c>
      <c r="H404" s="17"/>
    </row>
    <row r="405" spans="3:8" x14ac:dyDescent="0.25">
      <c r="C405" s="16">
        <v>43462</v>
      </c>
      <c r="D405" s="2">
        <v>359.673</v>
      </c>
      <c r="H405" s="17"/>
    </row>
    <row r="406" spans="3:8" x14ac:dyDescent="0.25">
      <c r="C406" s="16">
        <v>43461</v>
      </c>
      <c r="D406" s="2">
        <v>355.19400000000002</v>
      </c>
      <c r="H406" s="17"/>
    </row>
    <row r="407" spans="3:8" x14ac:dyDescent="0.25">
      <c r="C407" s="16">
        <v>43458</v>
      </c>
      <c r="D407" s="2">
        <v>372.29300000000001</v>
      </c>
      <c r="H407" s="17"/>
    </row>
    <row r="408" spans="3:8" x14ac:dyDescent="0.25">
      <c r="C408" s="16">
        <v>43455</v>
      </c>
      <c r="D408" s="2">
        <v>373.048</v>
      </c>
      <c r="H408" s="17"/>
    </row>
    <row r="409" spans="3:8" x14ac:dyDescent="0.25">
      <c r="C409" s="16">
        <v>43454</v>
      </c>
      <c r="D409" s="2">
        <v>395.87700000000001</v>
      </c>
      <c r="H409" s="17"/>
    </row>
    <row r="410" spans="3:8" x14ac:dyDescent="0.25">
      <c r="C410" s="16">
        <v>43453</v>
      </c>
      <c r="D410" s="2">
        <v>406.90899999999999</v>
      </c>
      <c r="H410" s="17"/>
    </row>
    <row r="411" spans="3:8" x14ac:dyDescent="0.25">
      <c r="C411" s="16">
        <v>43452</v>
      </c>
      <c r="D411" s="2">
        <v>417.17099999999999</v>
      </c>
      <c r="H411" s="17"/>
    </row>
    <row r="412" spans="3:8" x14ac:dyDescent="0.25">
      <c r="C412" s="16">
        <v>43451</v>
      </c>
      <c r="D412" s="2">
        <v>422.60399999999998</v>
      </c>
      <c r="H412" s="17"/>
    </row>
    <row r="413" spans="3:8" x14ac:dyDescent="0.25">
      <c r="C413" s="16">
        <v>43448</v>
      </c>
      <c r="D413" s="2">
        <v>402.88</v>
      </c>
      <c r="H413" s="17"/>
    </row>
    <row r="414" spans="3:8" x14ac:dyDescent="0.25">
      <c r="C414" s="16">
        <v>43447</v>
      </c>
      <c r="D414" s="2">
        <v>395.85399999999998</v>
      </c>
      <c r="H414" s="17"/>
    </row>
    <row r="415" spans="3:8" x14ac:dyDescent="0.25">
      <c r="C415" s="16">
        <v>43446</v>
      </c>
      <c r="D415" s="2">
        <v>394.75599999999997</v>
      </c>
      <c r="H415" s="17"/>
    </row>
    <row r="416" spans="3:8" x14ac:dyDescent="0.25">
      <c r="C416" s="16">
        <v>43445</v>
      </c>
      <c r="D416" s="2">
        <v>393.89100000000002</v>
      </c>
      <c r="H416" s="17"/>
    </row>
    <row r="417" spans="3:8" x14ac:dyDescent="0.25">
      <c r="C417" s="16">
        <v>43444</v>
      </c>
      <c r="D417" s="2">
        <v>393.54700000000003</v>
      </c>
      <c r="H417" s="17"/>
    </row>
    <row r="418" spans="3:8" x14ac:dyDescent="0.25">
      <c r="C418" s="16">
        <v>43441</v>
      </c>
      <c r="D418" s="2">
        <v>392.94600000000003</v>
      </c>
      <c r="H418" s="17"/>
    </row>
    <row r="419" spans="3:8" x14ac:dyDescent="0.25">
      <c r="C419" s="16">
        <v>43440</v>
      </c>
      <c r="D419" s="2">
        <v>391.79700000000003</v>
      </c>
      <c r="H419" s="17"/>
    </row>
    <row r="420" spans="3:8" x14ac:dyDescent="0.25">
      <c r="C420" s="16">
        <v>43439</v>
      </c>
      <c r="D420" s="2">
        <v>390.572</v>
      </c>
      <c r="H420" s="17"/>
    </row>
    <row r="421" spans="3:8" x14ac:dyDescent="0.25">
      <c r="C421" s="16">
        <v>43438</v>
      </c>
      <c r="D421" s="2">
        <v>389.71899999999999</v>
      </c>
      <c r="H421" s="17"/>
    </row>
    <row r="422" spans="3:8" x14ac:dyDescent="0.25">
      <c r="C422" s="16">
        <v>43437</v>
      </c>
      <c r="D422" s="2">
        <v>384.84500000000003</v>
      </c>
      <c r="H422" s="17"/>
    </row>
    <row r="423" spans="3:8" x14ac:dyDescent="0.25">
      <c r="C423" s="16">
        <v>43434</v>
      </c>
      <c r="D423" s="2">
        <v>383.12799999999999</v>
      </c>
      <c r="H423" s="17"/>
    </row>
    <row r="424" spans="3:8" x14ac:dyDescent="0.25">
      <c r="C424" s="16">
        <v>43433</v>
      </c>
      <c r="D424" s="2">
        <v>384.18400000000003</v>
      </c>
      <c r="H424" s="17"/>
    </row>
    <row r="425" spans="3:8" x14ac:dyDescent="0.25">
      <c r="C425" s="16">
        <v>43432</v>
      </c>
      <c r="D425" s="2">
        <v>404.32900000000001</v>
      </c>
      <c r="H425" s="17"/>
    </row>
    <row r="426" spans="3:8" x14ac:dyDescent="0.25">
      <c r="C426" s="16">
        <v>43431</v>
      </c>
      <c r="D426" s="2">
        <v>423.79500000000002</v>
      </c>
      <c r="H426" s="17"/>
    </row>
    <row r="427" spans="3:8" x14ac:dyDescent="0.25">
      <c r="C427" s="16">
        <v>43430</v>
      </c>
      <c r="D427" s="2">
        <v>425.55799999999999</v>
      </c>
      <c r="H427" s="17"/>
    </row>
    <row r="428" spans="3:8" x14ac:dyDescent="0.25">
      <c r="C428" s="16">
        <v>43427</v>
      </c>
      <c r="D428" s="2">
        <v>418.41</v>
      </c>
      <c r="H428" s="17"/>
    </row>
    <row r="429" spans="3:8" x14ac:dyDescent="0.25">
      <c r="C429" s="16">
        <v>43426</v>
      </c>
      <c r="D429" s="2">
        <v>417.82400000000001</v>
      </c>
      <c r="H429" s="17"/>
    </row>
    <row r="430" spans="3:8" x14ac:dyDescent="0.25">
      <c r="C430" s="16">
        <v>43425</v>
      </c>
      <c r="D430" s="2">
        <v>392.61399999999998</v>
      </c>
      <c r="H430" s="17"/>
    </row>
    <row r="431" spans="3:8" x14ac:dyDescent="0.25">
      <c r="C431" s="16">
        <v>43424</v>
      </c>
      <c r="D431" s="2">
        <v>369.89299999999997</v>
      </c>
      <c r="H431" s="17"/>
    </row>
    <row r="432" spans="3:8" x14ac:dyDescent="0.25">
      <c r="C432" s="16">
        <v>43423</v>
      </c>
      <c r="D432" s="2">
        <v>347.25799999999998</v>
      </c>
      <c r="H432" s="17"/>
    </row>
    <row r="433" spans="3:8" x14ac:dyDescent="0.25">
      <c r="C433" s="16">
        <v>43420</v>
      </c>
      <c r="D433" s="2">
        <v>345.10700000000003</v>
      </c>
      <c r="H433" s="17"/>
    </row>
    <row r="434" spans="3:8" x14ac:dyDescent="0.25">
      <c r="C434" s="16">
        <v>43419</v>
      </c>
      <c r="D434" s="2">
        <v>333.51100000000002</v>
      </c>
      <c r="H434" s="17"/>
    </row>
    <row r="435" spans="3:8" x14ac:dyDescent="0.25">
      <c r="C435" s="16">
        <v>43418</v>
      </c>
      <c r="D435" s="2">
        <v>317.17</v>
      </c>
      <c r="H435" s="17"/>
    </row>
    <row r="436" spans="3:8" x14ac:dyDescent="0.25">
      <c r="C436" s="16">
        <v>43417</v>
      </c>
      <c r="D436" s="2">
        <v>303.88099999999997</v>
      </c>
      <c r="H436" s="17"/>
    </row>
    <row r="437" spans="3:8" x14ac:dyDescent="0.25">
      <c r="C437" s="16">
        <v>43416</v>
      </c>
      <c r="D437" s="2">
        <v>297.548</v>
      </c>
      <c r="H437" s="17"/>
    </row>
    <row r="438" spans="3:8" x14ac:dyDescent="0.25">
      <c r="C438" s="16">
        <v>43413</v>
      </c>
      <c r="D438" s="2">
        <v>300.68</v>
      </c>
      <c r="H438" s="17"/>
    </row>
    <row r="439" spans="3:8" x14ac:dyDescent="0.25">
      <c r="C439" s="16">
        <v>43412</v>
      </c>
      <c r="D439" s="2">
        <v>299.71699999999998</v>
      </c>
      <c r="H439" s="17"/>
    </row>
    <row r="440" spans="3:8" x14ac:dyDescent="0.25">
      <c r="C440" s="16">
        <v>43411</v>
      </c>
      <c r="D440" s="2">
        <v>301.08499999999998</v>
      </c>
      <c r="H440" s="17"/>
    </row>
    <row r="441" spans="3:8" x14ac:dyDescent="0.25">
      <c r="C441" s="16">
        <v>43410</v>
      </c>
      <c r="D441" s="2">
        <v>304.42200000000003</v>
      </c>
      <c r="H441" s="17"/>
    </row>
    <row r="442" spans="3:8" x14ac:dyDescent="0.25">
      <c r="C442" s="16">
        <v>43409</v>
      </c>
      <c r="D442" s="2">
        <v>286.62700000000001</v>
      </c>
      <c r="H442" s="17"/>
    </row>
    <row r="443" spans="3:8" x14ac:dyDescent="0.25">
      <c r="C443" s="16">
        <v>43406</v>
      </c>
      <c r="D443" s="2">
        <v>279.803</v>
      </c>
      <c r="H443" s="17"/>
    </row>
    <row r="444" spans="3:8" x14ac:dyDescent="0.25">
      <c r="C444" s="16">
        <v>43405</v>
      </c>
      <c r="D444" s="2">
        <v>274.02999999999997</v>
      </c>
      <c r="H444" s="17"/>
    </row>
    <row r="445" spans="3:8" x14ac:dyDescent="0.25">
      <c r="C445" s="16">
        <v>43404</v>
      </c>
      <c r="D445" s="2">
        <v>265.06700000000001</v>
      </c>
      <c r="H445" s="17"/>
    </row>
    <row r="446" spans="3:8" x14ac:dyDescent="0.25">
      <c r="C446" s="16">
        <v>43403</v>
      </c>
      <c r="D446" s="2">
        <v>261.86399999999998</v>
      </c>
      <c r="H446" s="17"/>
    </row>
    <row r="447" spans="3:8" x14ac:dyDescent="0.25">
      <c r="C447" s="16">
        <v>43402</v>
      </c>
      <c r="D447" s="2">
        <v>261.18700000000001</v>
      </c>
      <c r="H447" s="17"/>
    </row>
    <row r="448" spans="3:8" x14ac:dyDescent="0.25">
      <c r="C448" s="16">
        <v>43399</v>
      </c>
      <c r="D448" s="2">
        <v>260.35500000000002</v>
      </c>
      <c r="H448" s="17"/>
    </row>
    <row r="449" spans="3:8" x14ac:dyDescent="0.25">
      <c r="C449" s="16">
        <v>43398</v>
      </c>
      <c r="D449" s="2">
        <v>257.512</v>
      </c>
      <c r="H449" s="17"/>
    </row>
    <row r="450" spans="3:8" x14ac:dyDescent="0.25">
      <c r="C450" s="16">
        <v>43397</v>
      </c>
      <c r="D450" s="2">
        <v>260.37200000000001</v>
      </c>
      <c r="H450" s="17"/>
    </row>
    <row r="451" spans="3:8" x14ac:dyDescent="0.25">
      <c r="C451" s="16">
        <v>43396</v>
      </c>
      <c r="D451" s="2">
        <v>263.505</v>
      </c>
      <c r="H451" s="17"/>
    </row>
    <row r="452" spans="3:8" x14ac:dyDescent="0.25">
      <c r="C452" s="16">
        <v>43395</v>
      </c>
      <c r="D452" s="2">
        <v>264.16000000000003</v>
      </c>
      <c r="H452" s="17"/>
    </row>
    <row r="453" spans="3:8" x14ac:dyDescent="0.25">
      <c r="C453" s="16">
        <v>43392</v>
      </c>
      <c r="D453" s="2">
        <v>265.94900000000001</v>
      </c>
      <c r="H453" s="17"/>
    </row>
    <row r="454" spans="3:8" x14ac:dyDescent="0.25">
      <c r="C454" s="16">
        <v>43391</v>
      </c>
      <c r="D454" s="2">
        <v>271.64</v>
      </c>
      <c r="H454" s="17"/>
    </row>
    <row r="455" spans="3:8" x14ac:dyDescent="0.25">
      <c r="C455" s="16">
        <v>43390</v>
      </c>
      <c r="D455" s="2">
        <v>277.45299999999997</v>
      </c>
      <c r="H455" s="17"/>
    </row>
    <row r="456" spans="3:8" x14ac:dyDescent="0.25">
      <c r="C456" s="16">
        <v>43389</v>
      </c>
      <c r="D456" s="2">
        <v>276.55399999999997</v>
      </c>
      <c r="H456" s="17"/>
    </row>
    <row r="457" spans="3:8" x14ac:dyDescent="0.25">
      <c r="C457" s="16">
        <v>43388</v>
      </c>
      <c r="D457" s="2">
        <v>275.99700000000001</v>
      </c>
      <c r="H457" s="17"/>
    </row>
    <row r="458" spans="3:8" x14ac:dyDescent="0.25">
      <c r="C458" s="16">
        <v>43385</v>
      </c>
      <c r="D458" s="2">
        <v>276.39</v>
      </c>
      <c r="H458" s="17"/>
    </row>
    <row r="459" spans="3:8" x14ac:dyDescent="0.25">
      <c r="C459" s="16">
        <v>43384</v>
      </c>
      <c r="D459" s="2">
        <v>266.642</v>
      </c>
      <c r="H459" s="17"/>
    </row>
    <row r="460" spans="3:8" x14ac:dyDescent="0.25">
      <c r="C460" s="16">
        <v>43383</v>
      </c>
      <c r="D460" s="2">
        <v>264.42099999999999</v>
      </c>
      <c r="H460" s="17"/>
    </row>
    <row r="461" spans="3:8" x14ac:dyDescent="0.25">
      <c r="C461" s="16">
        <v>43382</v>
      </c>
      <c r="D461" s="2">
        <v>260.39800000000002</v>
      </c>
      <c r="H461" s="17"/>
    </row>
    <row r="462" spans="3:8" x14ac:dyDescent="0.25">
      <c r="C462" s="16">
        <v>43381</v>
      </c>
      <c r="D462" s="2">
        <v>255.08699999999999</v>
      </c>
      <c r="H462" s="17"/>
    </row>
    <row r="463" spans="3:8" x14ac:dyDescent="0.25">
      <c r="C463" s="16">
        <v>43378</v>
      </c>
      <c r="D463" s="2">
        <v>254.58099999999999</v>
      </c>
      <c r="H463" s="17"/>
    </row>
    <row r="464" spans="3:8" x14ac:dyDescent="0.25">
      <c r="C464" s="16">
        <v>43377</v>
      </c>
      <c r="D464" s="2">
        <v>255.21799999999999</v>
      </c>
      <c r="H464" s="17"/>
    </row>
    <row r="465" spans="3:8" x14ac:dyDescent="0.25">
      <c r="C465" s="16">
        <v>43376</v>
      </c>
      <c r="D465" s="2">
        <v>252.017</v>
      </c>
      <c r="H465" s="17"/>
    </row>
    <row r="466" spans="3:8" x14ac:dyDescent="0.25">
      <c r="C466" s="16">
        <v>43375</v>
      </c>
      <c r="D466" s="2">
        <v>251.17400000000001</v>
      </c>
      <c r="H466" s="17"/>
    </row>
    <row r="467" spans="3:8" x14ac:dyDescent="0.25">
      <c r="C467" s="16">
        <v>43374</v>
      </c>
      <c r="D467" s="2">
        <v>239.72900000000001</v>
      </c>
      <c r="H467" s="17"/>
    </row>
    <row r="468" spans="3:8" x14ac:dyDescent="0.25">
      <c r="C468" s="16">
        <v>43371</v>
      </c>
      <c r="D468" s="2">
        <v>235.44200000000001</v>
      </c>
      <c r="H468" s="17"/>
    </row>
    <row r="469" spans="3:8" x14ac:dyDescent="0.25">
      <c r="C469" s="16">
        <v>43370</v>
      </c>
      <c r="D469" s="2">
        <v>234.33</v>
      </c>
      <c r="H469" s="17"/>
    </row>
    <row r="470" spans="3:8" x14ac:dyDescent="0.25">
      <c r="C470" s="16">
        <v>43369</v>
      </c>
      <c r="D470" s="2">
        <v>219.32499999999999</v>
      </c>
      <c r="H470" s="17"/>
    </row>
    <row r="471" spans="3:8" x14ac:dyDescent="0.25">
      <c r="C471" s="16">
        <v>43368</v>
      </c>
      <c r="D471" s="2">
        <v>212.16200000000001</v>
      </c>
      <c r="H471" s="17"/>
    </row>
    <row r="472" spans="3:8" x14ac:dyDescent="0.25">
      <c r="C472" s="16">
        <v>43367</v>
      </c>
      <c r="D472" s="2">
        <v>212.501</v>
      </c>
      <c r="H472" s="17"/>
    </row>
    <row r="473" spans="3:8" x14ac:dyDescent="0.25">
      <c r="C473" s="16">
        <v>43364</v>
      </c>
      <c r="D473" s="2">
        <v>208.983</v>
      </c>
      <c r="H473" s="17"/>
    </row>
    <row r="474" spans="3:8" x14ac:dyDescent="0.25">
      <c r="C474" s="16">
        <v>43363</v>
      </c>
      <c r="D474" s="2">
        <v>209.864</v>
      </c>
      <c r="H474" s="17"/>
    </row>
    <row r="475" spans="3:8" x14ac:dyDescent="0.25">
      <c r="C475" s="16">
        <v>43362</v>
      </c>
      <c r="D475" s="2">
        <v>213.708</v>
      </c>
      <c r="H475" s="17"/>
    </row>
    <row r="476" spans="3:8" x14ac:dyDescent="0.25">
      <c r="C476" s="16">
        <v>43361</v>
      </c>
      <c r="D476" s="2">
        <v>216.143</v>
      </c>
      <c r="H476" s="17"/>
    </row>
    <row r="477" spans="3:8" x14ac:dyDescent="0.25">
      <c r="C477" s="16">
        <v>43360</v>
      </c>
      <c r="D477" s="2">
        <v>214.37299999999999</v>
      </c>
      <c r="H477" s="17"/>
    </row>
    <row r="478" spans="3:8" x14ac:dyDescent="0.25">
      <c r="C478" s="16">
        <v>43357</v>
      </c>
      <c r="D478" s="2">
        <v>215.04499999999999</v>
      </c>
      <c r="H478" s="17"/>
    </row>
    <row r="479" spans="3:8" x14ac:dyDescent="0.25">
      <c r="C479" s="16">
        <v>43356</v>
      </c>
      <c r="D479" s="2">
        <v>211.38900000000001</v>
      </c>
      <c r="H479" s="17"/>
    </row>
    <row r="480" spans="3:8" x14ac:dyDescent="0.25">
      <c r="C480" s="16">
        <v>43355</v>
      </c>
      <c r="D480" s="2">
        <v>212.44399999999999</v>
      </c>
      <c r="H480" s="17"/>
    </row>
    <row r="481" spans="3:8" x14ac:dyDescent="0.25">
      <c r="C481" s="16">
        <v>43354</v>
      </c>
      <c r="D481" s="2">
        <v>213.083</v>
      </c>
      <c r="H481" s="17"/>
    </row>
    <row r="482" spans="3:8" x14ac:dyDescent="0.25">
      <c r="C482" s="16">
        <v>43353</v>
      </c>
      <c r="D482" s="2">
        <v>215.55799999999999</v>
      </c>
      <c r="H482" s="17"/>
    </row>
    <row r="483" spans="3:8" x14ac:dyDescent="0.25">
      <c r="C483" s="16">
        <v>43350</v>
      </c>
      <c r="D483" s="2">
        <v>217.42400000000001</v>
      </c>
      <c r="H483" s="17"/>
    </row>
    <row r="484" spans="3:8" x14ac:dyDescent="0.25">
      <c r="C484" s="16">
        <v>43349</v>
      </c>
      <c r="D484" s="2">
        <v>217.279</v>
      </c>
      <c r="H484" s="17"/>
    </row>
    <row r="485" spans="3:8" x14ac:dyDescent="0.25">
      <c r="C485" s="16">
        <v>43348</v>
      </c>
      <c r="D485" s="2">
        <v>217.52</v>
      </c>
      <c r="H485" s="17"/>
    </row>
    <row r="486" spans="3:8" x14ac:dyDescent="0.25">
      <c r="C486" s="16">
        <v>43347</v>
      </c>
      <c r="D486" s="2">
        <v>219.55199999999999</v>
      </c>
      <c r="H486" s="17"/>
    </row>
    <row r="487" spans="3:8" x14ac:dyDescent="0.25">
      <c r="C487" s="16">
        <v>43346</v>
      </c>
      <c r="D487" s="2">
        <v>220.43299999999999</v>
      </c>
      <c r="H487" s="17"/>
    </row>
    <row r="488" spans="3:8" x14ac:dyDescent="0.25">
      <c r="C488" s="16">
        <v>43343</v>
      </c>
      <c r="D488" s="2">
        <v>221.15600000000001</v>
      </c>
      <c r="H488" s="17"/>
    </row>
    <row r="489" spans="3:8" x14ac:dyDescent="0.25">
      <c r="C489" s="16">
        <v>43342</v>
      </c>
      <c r="D489" s="2">
        <v>223.73099999999999</v>
      </c>
      <c r="H489" s="17"/>
    </row>
    <row r="490" spans="3:8" x14ac:dyDescent="0.25">
      <c r="C490" s="16">
        <v>43341</v>
      </c>
      <c r="D490" s="2">
        <v>224.74799999999999</v>
      </c>
      <c r="H490" s="17"/>
    </row>
    <row r="491" spans="3:8" x14ac:dyDescent="0.25">
      <c r="C491" s="16">
        <v>43340</v>
      </c>
      <c r="D491" s="2">
        <v>225.35499999999999</v>
      </c>
      <c r="H491" s="17"/>
    </row>
    <row r="492" spans="3:8" x14ac:dyDescent="0.25">
      <c r="C492" s="16">
        <v>43336</v>
      </c>
      <c r="D492" s="2">
        <v>228.28200000000001</v>
      </c>
      <c r="H492" s="17"/>
    </row>
    <row r="493" spans="3:8" x14ac:dyDescent="0.25">
      <c r="C493" s="16">
        <v>43335</v>
      </c>
      <c r="D493" s="2">
        <v>230.559</v>
      </c>
      <c r="H493" s="17"/>
    </row>
    <row r="494" spans="3:8" x14ac:dyDescent="0.25">
      <c r="C494" s="16">
        <v>43334</v>
      </c>
      <c r="D494" s="2">
        <v>233.017</v>
      </c>
      <c r="H494" s="17"/>
    </row>
    <row r="495" spans="3:8" x14ac:dyDescent="0.25">
      <c r="C495" s="16">
        <v>43333</v>
      </c>
      <c r="D495" s="2">
        <v>232.36600000000001</v>
      </c>
      <c r="H495" s="17"/>
    </row>
    <row r="496" spans="3:8" x14ac:dyDescent="0.25">
      <c r="C496" s="16">
        <v>43332</v>
      </c>
      <c r="D496" s="2">
        <v>231.67400000000001</v>
      </c>
      <c r="H496" s="17"/>
    </row>
    <row r="497" spans="3:8" x14ac:dyDescent="0.25">
      <c r="C497" s="16">
        <v>43329</v>
      </c>
      <c r="D497" s="2">
        <v>232.476</v>
      </c>
      <c r="H497" s="17"/>
    </row>
    <row r="498" spans="3:8" x14ac:dyDescent="0.25">
      <c r="C498" s="16">
        <v>43328</v>
      </c>
      <c r="D498" s="2">
        <v>232.21199999999999</v>
      </c>
      <c r="H498" s="17"/>
    </row>
    <row r="499" spans="3:8" x14ac:dyDescent="0.25">
      <c r="C499" s="16">
        <v>43327</v>
      </c>
      <c r="D499" s="2">
        <v>229.333</v>
      </c>
      <c r="H499" s="17"/>
    </row>
    <row r="500" spans="3:8" x14ac:dyDescent="0.25">
      <c r="C500" s="16">
        <v>43326</v>
      </c>
      <c r="D500" s="2">
        <v>224.62899999999999</v>
      </c>
      <c r="H500" s="17"/>
    </row>
    <row r="501" spans="3:8" x14ac:dyDescent="0.25">
      <c r="C501" s="16">
        <v>43325</v>
      </c>
      <c r="D501" s="2">
        <v>225.911</v>
      </c>
      <c r="H501" s="17"/>
    </row>
    <row r="502" spans="3:8" x14ac:dyDescent="0.25">
      <c r="C502" s="16">
        <v>43322</v>
      </c>
      <c r="D502" s="2">
        <v>225.721</v>
      </c>
      <c r="H502" s="17"/>
    </row>
    <row r="503" spans="3:8" x14ac:dyDescent="0.25">
      <c r="C503" s="16">
        <v>43321</v>
      </c>
      <c r="D503" s="2">
        <v>227.87799999999999</v>
      </c>
      <c r="H503" s="17"/>
    </row>
    <row r="504" spans="3:8" x14ac:dyDescent="0.25">
      <c r="C504" s="16">
        <v>43320</v>
      </c>
      <c r="D504" s="2">
        <v>228.756</v>
      </c>
      <c r="H504" s="17"/>
    </row>
    <row r="505" spans="3:8" x14ac:dyDescent="0.25">
      <c r="C505" s="16">
        <v>43319</v>
      </c>
      <c r="D505" s="2">
        <v>228.947</v>
      </c>
      <c r="H505" s="17"/>
    </row>
    <row r="506" spans="3:8" x14ac:dyDescent="0.25">
      <c r="C506" s="16">
        <v>43318</v>
      </c>
      <c r="D506" s="2">
        <v>228.72399999999999</v>
      </c>
      <c r="H506" s="17"/>
    </row>
    <row r="507" spans="3:8" x14ac:dyDescent="0.25">
      <c r="C507" s="16">
        <v>43315</v>
      </c>
      <c r="D507" s="2">
        <v>231.17400000000001</v>
      </c>
      <c r="H507" s="17"/>
    </row>
    <row r="508" spans="3:8" x14ac:dyDescent="0.25">
      <c r="C508" s="16">
        <v>43314</v>
      </c>
      <c r="D508" s="2">
        <v>231.09299999999999</v>
      </c>
      <c r="H508" s="17"/>
    </row>
    <row r="509" spans="3:8" x14ac:dyDescent="0.25">
      <c r="C509" s="16">
        <v>43313</v>
      </c>
      <c r="D509" s="2">
        <v>230.726</v>
      </c>
      <c r="H509" s="17"/>
    </row>
    <row r="510" spans="3:8" x14ac:dyDescent="0.25">
      <c r="C510" s="16">
        <v>43312</v>
      </c>
      <c r="D510" s="2">
        <v>231.39</v>
      </c>
      <c r="H510" s="17"/>
    </row>
    <row r="511" spans="3:8" x14ac:dyDescent="0.25">
      <c r="C511" s="16">
        <v>43311</v>
      </c>
      <c r="D511" s="2">
        <v>227.57599999999999</v>
      </c>
      <c r="H511" s="17"/>
    </row>
    <row r="512" spans="3:8" x14ac:dyDescent="0.25">
      <c r="C512" s="16">
        <v>43308</v>
      </c>
      <c r="D512" s="2">
        <v>227.38399999999999</v>
      </c>
      <c r="H512" s="17"/>
    </row>
    <row r="513" spans="3:8" x14ac:dyDescent="0.25">
      <c r="C513" s="16">
        <v>43307</v>
      </c>
      <c r="D513" s="2">
        <v>222.87</v>
      </c>
      <c r="H513" s="17"/>
    </row>
    <row r="514" spans="3:8" x14ac:dyDescent="0.25">
      <c r="C514" s="16">
        <v>43306</v>
      </c>
      <c r="D514" s="2">
        <v>221.547</v>
      </c>
      <c r="H514" s="17"/>
    </row>
    <row r="515" spans="3:8" x14ac:dyDescent="0.25">
      <c r="C515" s="16">
        <v>43305</v>
      </c>
      <c r="D515" s="2">
        <v>222.00399999999999</v>
      </c>
      <c r="H515" s="17"/>
    </row>
    <row r="516" spans="3:8" x14ac:dyDescent="0.25">
      <c r="C516" s="16">
        <v>43304</v>
      </c>
      <c r="D516" s="2">
        <v>229.73</v>
      </c>
      <c r="H516" s="17"/>
    </row>
    <row r="517" spans="3:8" x14ac:dyDescent="0.25">
      <c r="C517" s="16">
        <v>43301</v>
      </c>
      <c r="D517" s="2">
        <v>230.98699999999999</v>
      </c>
      <c r="H517" s="17"/>
    </row>
    <row r="518" spans="3:8" x14ac:dyDescent="0.25">
      <c r="C518" s="16">
        <v>43300</v>
      </c>
      <c r="D518" s="2">
        <v>229.047</v>
      </c>
      <c r="H518" s="17"/>
    </row>
    <row r="519" spans="3:8" x14ac:dyDescent="0.25">
      <c r="C519" s="16">
        <v>43299</v>
      </c>
      <c r="D519" s="2">
        <v>227.56700000000001</v>
      </c>
      <c r="H519" s="17"/>
    </row>
    <row r="520" spans="3:8" x14ac:dyDescent="0.25">
      <c r="C520" s="16">
        <v>43298</v>
      </c>
      <c r="D520" s="2">
        <v>226.25299999999999</v>
      </c>
      <c r="H520" s="17"/>
    </row>
    <row r="521" spans="3:8" x14ac:dyDescent="0.25">
      <c r="C521" s="16">
        <v>43297</v>
      </c>
      <c r="D521" s="2">
        <v>227.65100000000001</v>
      </c>
      <c r="H521" s="17"/>
    </row>
    <row r="522" spans="3:8" x14ac:dyDescent="0.25">
      <c r="C522" s="16">
        <v>43294</v>
      </c>
      <c r="D522" s="2">
        <v>228.304</v>
      </c>
      <c r="H522" s="17"/>
    </row>
    <row r="523" spans="3:8" x14ac:dyDescent="0.25">
      <c r="C523" s="16">
        <v>43293</v>
      </c>
      <c r="D523" s="2">
        <v>230.98400000000001</v>
      </c>
      <c r="H523" s="17"/>
    </row>
    <row r="524" spans="3:8" x14ac:dyDescent="0.25">
      <c r="C524" s="16">
        <v>43292</v>
      </c>
      <c r="D524" s="2">
        <v>231.71600000000001</v>
      </c>
      <c r="H524" s="17"/>
    </row>
    <row r="525" spans="3:8" x14ac:dyDescent="0.25">
      <c r="C525" s="16">
        <v>43291</v>
      </c>
      <c r="D525" s="2">
        <v>237.64699999999999</v>
      </c>
      <c r="H525" s="17"/>
    </row>
    <row r="526" spans="3:8" x14ac:dyDescent="0.25">
      <c r="C526" s="16">
        <v>43290</v>
      </c>
      <c r="D526" s="2">
        <v>237.71700000000001</v>
      </c>
      <c r="H526" s="17"/>
    </row>
    <row r="527" spans="3:8" x14ac:dyDescent="0.25">
      <c r="C527" s="16">
        <v>43287</v>
      </c>
      <c r="D527" s="2">
        <v>238.303</v>
      </c>
      <c r="H527" s="17"/>
    </row>
    <row r="528" spans="3:8" x14ac:dyDescent="0.25">
      <c r="C528" s="16">
        <v>43286</v>
      </c>
      <c r="D528" s="2">
        <v>240.68899999999999</v>
      </c>
      <c r="H528" s="17"/>
    </row>
    <row r="529" spans="3:8" x14ac:dyDescent="0.25">
      <c r="C529" s="16">
        <v>43285</v>
      </c>
      <c r="D529" s="2">
        <v>242.08500000000001</v>
      </c>
      <c r="H529" s="17"/>
    </row>
    <row r="530" spans="3:8" x14ac:dyDescent="0.25">
      <c r="C530" s="16">
        <v>43284</v>
      </c>
      <c r="D530" s="2">
        <v>243.346</v>
      </c>
      <c r="H530" s="17"/>
    </row>
    <row r="531" spans="3:8" x14ac:dyDescent="0.25">
      <c r="C531" s="16">
        <v>43283</v>
      </c>
      <c r="D531" s="2">
        <v>243.11600000000001</v>
      </c>
      <c r="H531" s="17"/>
    </row>
    <row r="532" spans="3:8" x14ac:dyDescent="0.25">
      <c r="C532" s="16">
        <v>43280</v>
      </c>
      <c r="D532" s="2">
        <v>242.16399999999999</v>
      </c>
      <c r="H532" s="17"/>
    </row>
    <row r="533" spans="3:8" x14ac:dyDescent="0.25">
      <c r="C533" s="16">
        <v>43279</v>
      </c>
      <c r="D533" s="2">
        <v>244.25299999999999</v>
      </c>
      <c r="H533" s="17"/>
    </row>
    <row r="534" spans="3:8" x14ac:dyDescent="0.25">
      <c r="C534" s="16">
        <v>43278</v>
      </c>
      <c r="D534" s="2">
        <v>242.20400000000001</v>
      </c>
      <c r="H534" s="17"/>
    </row>
    <row r="535" spans="3:8" x14ac:dyDescent="0.25">
      <c r="C535" s="16">
        <v>43277</v>
      </c>
      <c r="D535" s="2">
        <v>242.18899999999999</v>
      </c>
      <c r="H535" s="17"/>
    </row>
    <row r="536" spans="3:8" x14ac:dyDescent="0.25">
      <c r="C536" s="16">
        <v>43276</v>
      </c>
      <c r="D536" s="2">
        <v>241.39699999999999</v>
      </c>
      <c r="H536" s="17"/>
    </row>
    <row r="537" spans="3:8" x14ac:dyDescent="0.25">
      <c r="D537" s="2">
        <v>246.327</v>
      </c>
    </row>
    <row r="538" spans="3:8" x14ac:dyDescent="0.25">
      <c r="D538" s="2">
        <v>250.93899999999999</v>
      </c>
    </row>
    <row r="539" spans="3:8" x14ac:dyDescent="0.25">
      <c r="D539" s="2">
        <v>252.453</v>
      </c>
    </row>
    <row r="540" spans="3:8" x14ac:dyDescent="0.25">
      <c r="D540" s="2">
        <v>253.98699999999999</v>
      </c>
    </row>
    <row r="541" spans="3:8" x14ac:dyDescent="0.25">
      <c r="D541" s="2">
        <v>253.684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C84077D-B3AB-4DA9-92E4-5FA8B1F87932}">
          <x14:formula1>
            <xm:f>_xlfn.ANCHORARRAY(tkrBbg!$B$10)</xm:f>
          </x14:formula1>
          <xm:sqref>J8</xm:sqref>
        </x14:dataValidation>
        <x14:dataValidation type="list" allowBlank="1" showInputMessage="1" showErrorMessage="1" xr:uid="{89671EF8-6983-474A-B961-E2462011178C}">
          <x14:formula1>
            <xm:f>tkrBbg!$G:$G</xm:f>
          </x14:formula1>
          <xm:sqref>B8:B10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K49"/>
  <sheetViews>
    <sheetView workbookViewId="0">
      <selection activeCell="K3" sqref="K3"/>
    </sheetView>
  </sheetViews>
  <sheetFormatPr defaultRowHeight="10.5" x14ac:dyDescent="0.25"/>
  <cols>
    <col min="1" max="1" width="8.7265625" style="2"/>
    <col min="2" max="2" width="11.7265625" style="2" bestFit="1" customWidth="1"/>
    <col min="3" max="3" width="6.453125" style="2" customWidth="1"/>
    <col min="4" max="4" width="16.36328125" style="2" bestFit="1" customWidth="1"/>
    <col min="5" max="5" width="12.1796875" style="2" bestFit="1" customWidth="1"/>
    <col min="6" max="6" width="8.54296875" style="2" bestFit="1" customWidth="1"/>
    <col min="7" max="7" width="16.36328125" style="2" bestFit="1" customWidth="1"/>
    <col min="8" max="10" width="15.54296875" style="2" customWidth="1"/>
    <col min="11" max="11" width="10.1796875" style="2" customWidth="1"/>
    <col min="12" max="16384" width="8.7265625" style="2"/>
  </cols>
  <sheetData>
    <row r="3" spans="2:11" ht="11" x14ac:dyDescent="0.3">
      <c r="B3" s="1" t="s">
        <v>0</v>
      </c>
      <c r="C3" s="1" t="s">
        <v>23</v>
      </c>
      <c r="D3" s="1" t="s">
        <v>737</v>
      </c>
      <c r="E3" s="1" t="s">
        <v>22</v>
      </c>
      <c r="F3" s="1" t="s">
        <v>743</v>
      </c>
      <c r="G3" s="1" t="s">
        <v>742</v>
      </c>
      <c r="H3" s="1" t="s">
        <v>25</v>
      </c>
      <c r="I3" s="1" t="s">
        <v>739</v>
      </c>
      <c r="J3" s="1" t="s">
        <v>738</v>
      </c>
      <c r="K3" s="1" t="s">
        <v>736</v>
      </c>
    </row>
    <row r="4" spans="2:11" x14ac:dyDescent="0.25">
      <c r="B4" s="2" t="s">
        <v>1</v>
      </c>
      <c r="C4" s="2" t="s">
        <v>24</v>
      </c>
      <c r="D4" s="2" t="str">
        <f>Table1[[#This Row],[isin]]&amp;" "&amp;Table1[[#This Row],[type]]</f>
        <v>BE6309987400 Corp</v>
      </c>
      <c r="E4" s="2" t="str">
        <f>_xll.BDP(Table1[[#This Row],[bbg]],Table1[[#Headers],[short_name]])</f>
        <v>SOLVAY SA</v>
      </c>
      <c r="F4" s="2">
        <f>_xll.BDP(Table1[[#This Row],[bbg]],Table1[[#Headers],[coupon]])</f>
        <v>4.25</v>
      </c>
      <c r="G4" s="2" t="str">
        <f>_xll.BDP(Table1[[#This Row],[bbg]],Table1[[#Headers],[security_name]])</f>
        <v>SOLBBB 4 1/4 PERP</v>
      </c>
      <c r="H4" s="2" t="str">
        <f>_xll.BDP(Table1[[#This Row],[bbg]],Table1[[#Headers],[INDUSTRY_GROUP]])</f>
        <v>Chemicals</v>
      </c>
      <c r="I4" s="2" t="str">
        <f>_xll.BDP(Table1[[#This Row],[bbg]],Table1[[#Headers],[nxt_call_dt]])</f>
        <v>04/12/2023</v>
      </c>
      <c r="J4" s="2" t="str">
        <f>_xll.BDP(Table1[[#This Row],[bbg]],Table1[[#Headers],[calc_maturity]])</f>
        <v>04/03/2169</v>
      </c>
      <c r="K4" s="2">
        <f>_xll.BDP(Table1[[#This Row],[bbg]],Table1[[#Headers],[z_sprd_mid]])</f>
        <v>338.08070854406083</v>
      </c>
    </row>
    <row r="5" spans="2:11" x14ac:dyDescent="0.25">
      <c r="B5" s="2" t="s">
        <v>2</v>
      </c>
      <c r="C5" s="2" t="s">
        <v>24</v>
      </c>
      <c r="D5" s="2" t="str">
        <f>Table1[[#This Row],[isin]]&amp;" "&amp;Table1[[#This Row],[type]]</f>
        <v>XS1323897725 Corp</v>
      </c>
      <c r="E5" s="2" t="str">
        <f>_xll.BDP(Table1[[#This Row],[bbg]],Table1[[#Headers],[short_name]])</f>
        <v>SOLVAY FIN</v>
      </c>
      <c r="F5" s="2">
        <f>_xll.BDP(Table1[[#This Row],[bbg]],Table1[[#Headers],[coupon]])</f>
        <v>5.8689999999999998</v>
      </c>
      <c r="G5" s="2" t="str">
        <f>_xll.BDP(Table1[[#This Row],[bbg]],Table1[[#Headers],[security_name]])</f>
        <v>SOLBBB 5.869 PERP</v>
      </c>
      <c r="H5" s="2" t="str">
        <f>_xll.BDP(Table1[[#This Row],[bbg]],Table1[[#Headers],[INDUSTRY_GROUP]])</f>
        <v>Chemicals</v>
      </c>
      <c r="I5" s="2" t="str">
        <f>_xll.BDP(Table1[[#This Row],[bbg]],Table1[[#Headers],[nxt_call_dt]])</f>
        <v>03/06/2024</v>
      </c>
      <c r="J5" s="2" t="str">
        <f>_xll.BDP(Table1[[#This Row],[bbg]],Table1[[#Headers],[calc_maturity]])</f>
        <v>03/06/2169</v>
      </c>
      <c r="K5" s="2">
        <f>_xll.BDP(Table1[[#This Row],[bbg]],Table1[[#Headers],[z_sprd_mid]])</f>
        <v>340.73201097690367</v>
      </c>
    </row>
    <row r="6" spans="2:11" x14ac:dyDescent="0.25">
      <c r="B6" s="2" t="s">
        <v>2</v>
      </c>
      <c r="C6" s="2" t="s">
        <v>24</v>
      </c>
      <c r="D6" s="2" t="str">
        <f>Table1[[#This Row],[isin]]&amp;" "&amp;Table1[[#This Row],[type]]</f>
        <v>XS1323897725 Corp</v>
      </c>
      <c r="E6" s="2" t="str">
        <f>_xll.BDP(Table1[[#This Row],[bbg]],Table1[[#Headers],[short_name]])</f>
        <v>SOLVAY FIN</v>
      </c>
      <c r="F6" s="2">
        <f>_xll.BDP(Table1[[#This Row],[bbg]],Table1[[#Headers],[coupon]])</f>
        <v>5.8689999999999998</v>
      </c>
      <c r="G6" s="2" t="str">
        <f>_xll.BDP(Table1[[#This Row],[bbg]],Table1[[#Headers],[security_name]])</f>
        <v>SOLBBB 5.869 PERP</v>
      </c>
      <c r="H6" s="2" t="str">
        <f>_xll.BDP(Table1[[#This Row],[bbg]],Table1[[#Headers],[INDUSTRY_GROUP]])</f>
        <v>Chemicals</v>
      </c>
      <c r="I6" s="2" t="str">
        <f>_xll.BDP(Table1[[#This Row],[bbg]],Table1[[#Headers],[nxt_call_dt]])</f>
        <v>03/06/2024</v>
      </c>
      <c r="J6" s="2" t="str">
        <f>_xll.BDP(Table1[[#This Row],[bbg]],Table1[[#Headers],[calc_maturity]])</f>
        <v>03/06/2169</v>
      </c>
      <c r="K6" s="2">
        <f>_xll.BDP(Table1[[#This Row],[bbg]],Table1[[#Headers],[z_sprd_mid]])</f>
        <v>340.73201097690367</v>
      </c>
    </row>
    <row r="7" spans="2:11" x14ac:dyDescent="0.25">
      <c r="B7" s="2" t="s">
        <v>3</v>
      </c>
      <c r="C7" s="2" t="s">
        <v>24</v>
      </c>
      <c r="D7" s="2" t="str">
        <f>Table1[[#This Row],[isin]]&amp;" "&amp;Table1[[#This Row],[type]]</f>
        <v>XS1152343668 Corp</v>
      </c>
      <c r="E7" s="2" t="str">
        <f>_xll.BDP(Table1[[#This Row],[bbg]],Table1[[#Headers],[short_name]])</f>
        <v>MERCK</v>
      </c>
      <c r="F7" s="2">
        <f>_xll.BDP(Table1[[#This Row],[bbg]],Table1[[#Headers],[coupon]])</f>
        <v>3.375</v>
      </c>
      <c r="G7" s="2" t="str">
        <f>_xll.BDP(Table1[[#This Row],[bbg]],Table1[[#Headers],[security_name]])</f>
        <v>MRKGR 3 3/8 12/12/74</v>
      </c>
      <c r="H7" s="2" t="str">
        <f>_xll.BDP(Table1[[#This Row],[bbg]],Table1[[#Headers],[INDUSTRY_GROUP]])</f>
        <v>Pharmaceuticals</v>
      </c>
      <c r="I7" s="2" t="str">
        <f>_xll.BDP(Table1[[#This Row],[bbg]],Table1[[#Headers],[nxt_call_dt]])</f>
        <v>12/12/2024</v>
      </c>
      <c r="J7" s="2" t="str">
        <f>_xll.BDP(Table1[[#This Row],[bbg]],Table1[[#Headers],[calc_maturity]])</f>
        <v>12/12/2074</v>
      </c>
      <c r="K7" s="2">
        <f>_xll.BDP(Table1[[#This Row],[bbg]],Table1[[#Headers],[z_sprd_mid]])</f>
        <v>183.27986977074943</v>
      </c>
    </row>
    <row r="8" spans="2:11" x14ac:dyDescent="0.25">
      <c r="B8" s="2" t="s">
        <v>4</v>
      </c>
      <c r="C8" s="2" t="s">
        <v>24</v>
      </c>
      <c r="D8" s="2" t="str">
        <f>Table1[[#This Row],[isin]]&amp;" "&amp;Table1[[#This Row],[type]]</f>
        <v>XS2011260705 Corp</v>
      </c>
      <c r="E8" s="2" t="str">
        <f>_xll.BDP(Table1[[#This Row],[bbg]],Table1[[#Headers],[short_name]])</f>
        <v>MERCK</v>
      </c>
      <c r="F8" s="2">
        <f>_xll.BDP(Table1[[#This Row],[bbg]],Table1[[#Headers],[coupon]])</f>
        <v>2.875</v>
      </c>
      <c r="G8" s="2" t="str">
        <f>_xll.BDP(Table1[[#This Row],[bbg]],Table1[[#Headers],[security_name]])</f>
        <v>MRKGR 2 7/8 06/25/79</v>
      </c>
      <c r="H8" s="2" t="str">
        <f>_xll.BDP(Table1[[#This Row],[bbg]],Table1[[#Headers],[INDUSTRY_GROUP]])</f>
        <v>Pharmaceuticals</v>
      </c>
      <c r="I8" s="2" t="str">
        <f>_xll.BDP(Table1[[#This Row],[bbg]],Table1[[#Headers],[nxt_call_dt]])</f>
        <v>25/03/2029</v>
      </c>
      <c r="J8" s="2" t="str">
        <f>_xll.BDP(Table1[[#This Row],[bbg]],Table1[[#Headers],[calc_maturity]])</f>
        <v>25/06/2079</v>
      </c>
      <c r="K8" s="2">
        <f>_xll.BDP(Table1[[#This Row],[bbg]],Table1[[#Headers],[z_sprd_mid]])</f>
        <v>247.79453739693025</v>
      </c>
    </row>
    <row r="9" spans="2:11" x14ac:dyDescent="0.25">
      <c r="B9" s="2" t="s">
        <v>4</v>
      </c>
      <c r="C9" s="2" t="s">
        <v>24</v>
      </c>
      <c r="D9" s="2" t="str">
        <f>Table1[[#This Row],[isin]]&amp;" "&amp;Table1[[#This Row],[type]]</f>
        <v>XS2011260705 Corp</v>
      </c>
      <c r="E9" s="2" t="str">
        <f>_xll.BDP(Table1[[#This Row],[bbg]],Table1[[#Headers],[short_name]])</f>
        <v>MERCK</v>
      </c>
      <c r="F9" s="2">
        <f>_xll.BDP(Table1[[#This Row],[bbg]],Table1[[#Headers],[coupon]])</f>
        <v>2.875</v>
      </c>
      <c r="G9" s="2" t="str">
        <f>_xll.BDP(Table1[[#This Row],[bbg]],Table1[[#Headers],[security_name]])</f>
        <v>MRKGR 2 7/8 06/25/79</v>
      </c>
      <c r="H9" s="2" t="str">
        <f>_xll.BDP(Table1[[#This Row],[bbg]],Table1[[#Headers],[INDUSTRY_GROUP]])</f>
        <v>Pharmaceuticals</v>
      </c>
      <c r="I9" s="2" t="str">
        <f>_xll.BDP(Table1[[#This Row],[bbg]],Table1[[#Headers],[nxt_call_dt]])</f>
        <v>25/03/2029</v>
      </c>
      <c r="J9" s="2" t="str">
        <f>_xll.BDP(Table1[[#This Row],[bbg]],Table1[[#Headers],[calc_maturity]])</f>
        <v>25/06/2079</v>
      </c>
      <c r="K9" s="2">
        <f>_xll.BDP(Table1[[#This Row],[bbg]],Table1[[#Headers],[z_sprd_mid]])</f>
        <v>247.79453739693025</v>
      </c>
    </row>
    <row r="10" spans="2:11" x14ac:dyDescent="0.25">
      <c r="B10" s="2" t="s">
        <v>5</v>
      </c>
      <c r="C10" s="2" t="s">
        <v>24</v>
      </c>
      <c r="D10" s="2" t="str">
        <f>Table1[[#This Row],[isin]]&amp;" "&amp;Table1[[#This Row],[type]]</f>
        <v>FR0013478252 Corp</v>
      </c>
      <c r="E10" s="2" t="str">
        <f>_xll.BDP(Table1[[#This Row],[bbg]],Table1[[#Headers],[short_name]])</f>
        <v>ARKEMA</v>
      </c>
      <c r="F10" s="2">
        <f>_xll.BDP(Table1[[#This Row],[bbg]],Table1[[#Headers],[coupon]])</f>
        <v>1.5</v>
      </c>
      <c r="G10" s="2" t="str">
        <f>_xll.BDP(Table1[[#This Row],[bbg]],Table1[[#Headers],[security_name]])</f>
        <v>AKEFP 1 1/2 PERP</v>
      </c>
      <c r="H10" s="2" t="str">
        <f>_xll.BDP(Table1[[#This Row],[bbg]],Table1[[#Headers],[INDUSTRY_GROUP]])</f>
        <v>Chemicals</v>
      </c>
      <c r="I10" s="2" t="str">
        <f>_xll.BDP(Table1[[#This Row],[bbg]],Table1[[#Headers],[nxt_call_dt]])</f>
        <v>21/10/2025</v>
      </c>
      <c r="J10" s="2" t="str">
        <f>_xll.BDP(Table1[[#This Row],[bbg]],Table1[[#Headers],[calc_maturity]])</f>
        <v>21/01/2169</v>
      </c>
      <c r="K10" s="2">
        <f>_xll.BDP(Table1[[#This Row],[bbg]],Table1[[#Headers],[z_sprd_mid]])</f>
        <v>291.30350351861335</v>
      </c>
    </row>
    <row r="11" spans="2:11" x14ac:dyDescent="0.25">
      <c r="B11" s="2" t="s">
        <v>6</v>
      </c>
      <c r="C11" s="2" t="s">
        <v>24</v>
      </c>
      <c r="D11" s="2" t="str">
        <f>Table1[[#This Row],[isin]]&amp;" "&amp;Table1[[#This Row],[type]]</f>
        <v>FR0013425170 Corp</v>
      </c>
      <c r="E11" s="2" t="str">
        <f>_xll.BDP(Table1[[#This Row],[bbg]],Table1[[#Headers],[short_name]])</f>
        <v>ARKEMA</v>
      </c>
      <c r="F11" s="2">
        <f>_xll.BDP(Table1[[#This Row],[bbg]],Table1[[#Headers],[coupon]])</f>
        <v>2.75</v>
      </c>
      <c r="G11" s="2" t="str">
        <f>_xll.BDP(Table1[[#This Row],[bbg]],Table1[[#Headers],[security_name]])</f>
        <v>AKEFP 2 3/4 PERP</v>
      </c>
      <c r="H11" s="2" t="str">
        <f>_xll.BDP(Table1[[#This Row],[bbg]],Table1[[#Headers],[INDUSTRY_GROUP]])</f>
        <v>Chemicals</v>
      </c>
      <c r="I11" s="2" t="str">
        <f>_xll.BDP(Table1[[#This Row],[bbg]],Table1[[#Headers],[nxt_call_dt]])</f>
        <v>17/06/2024</v>
      </c>
      <c r="J11" s="2" t="str">
        <f>_xll.BDP(Table1[[#This Row],[bbg]],Table1[[#Headers],[calc_maturity]])</f>
        <v>17/09/2168</v>
      </c>
      <c r="K11" s="2">
        <f>_xll.BDP(Table1[[#This Row],[bbg]],Table1[[#Headers],[z_sprd_mid]])</f>
        <v>300.67772731306405</v>
      </c>
    </row>
    <row r="12" spans="2:11" x14ac:dyDescent="0.25">
      <c r="B12" s="2" t="s">
        <v>6</v>
      </c>
      <c r="C12" s="2" t="s">
        <v>24</v>
      </c>
      <c r="D12" s="2" t="str">
        <f>Table1[[#This Row],[isin]]&amp;" "&amp;Table1[[#This Row],[type]]</f>
        <v>FR0013425170 Corp</v>
      </c>
      <c r="E12" s="2" t="str">
        <f>_xll.BDP(Table1[[#This Row],[bbg]],Table1[[#Headers],[short_name]])</f>
        <v>ARKEMA</v>
      </c>
      <c r="F12" s="2">
        <f>_xll.BDP(Table1[[#This Row],[bbg]],Table1[[#Headers],[coupon]])</f>
        <v>2.75</v>
      </c>
      <c r="G12" s="2" t="str">
        <f>_xll.BDP(Table1[[#This Row],[bbg]],Table1[[#Headers],[security_name]])</f>
        <v>AKEFP 2 3/4 PERP</v>
      </c>
      <c r="H12" s="2" t="str">
        <f>_xll.BDP(Table1[[#This Row],[bbg]],Table1[[#Headers],[INDUSTRY_GROUP]])</f>
        <v>Chemicals</v>
      </c>
      <c r="I12" s="2" t="str">
        <f>_xll.BDP(Table1[[#This Row],[bbg]],Table1[[#Headers],[nxt_call_dt]])</f>
        <v>17/06/2024</v>
      </c>
      <c r="J12" s="2" t="str">
        <f>_xll.BDP(Table1[[#This Row],[bbg]],Table1[[#Headers],[calc_maturity]])</f>
        <v>17/09/2168</v>
      </c>
      <c r="K12" s="2">
        <f>_xll.BDP(Table1[[#This Row],[bbg]],Table1[[#Headers],[z_sprd_mid]])</f>
        <v>300.67772731306405</v>
      </c>
    </row>
    <row r="13" spans="2:11" x14ac:dyDescent="0.25">
      <c r="B13" s="2" t="s">
        <v>6</v>
      </c>
      <c r="C13" s="2" t="s">
        <v>24</v>
      </c>
      <c r="D13" s="2" t="str">
        <f>Table1[[#This Row],[isin]]&amp;" "&amp;Table1[[#This Row],[type]]</f>
        <v>FR0013425170 Corp</v>
      </c>
      <c r="E13" s="2" t="str">
        <f>_xll.BDP(Table1[[#This Row],[bbg]],Table1[[#Headers],[short_name]])</f>
        <v>ARKEMA</v>
      </c>
      <c r="F13" s="2">
        <f>_xll.BDP(Table1[[#This Row],[bbg]],Table1[[#Headers],[coupon]])</f>
        <v>2.75</v>
      </c>
      <c r="G13" s="2" t="str">
        <f>_xll.BDP(Table1[[#This Row],[bbg]],Table1[[#Headers],[security_name]])</f>
        <v>AKEFP 2 3/4 PERP</v>
      </c>
      <c r="H13" s="2" t="str">
        <f>_xll.BDP(Table1[[#This Row],[bbg]],Table1[[#Headers],[INDUSTRY_GROUP]])</f>
        <v>Chemicals</v>
      </c>
      <c r="I13" s="2" t="str">
        <f>_xll.BDP(Table1[[#This Row],[bbg]],Table1[[#Headers],[nxt_call_dt]])</f>
        <v>17/06/2024</v>
      </c>
      <c r="J13" s="2" t="str">
        <f>_xll.BDP(Table1[[#This Row],[bbg]],Table1[[#Headers],[calc_maturity]])</f>
        <v>17/09/2168</v>
      </c>
      <c r="K13" s="2">
        <f>_xll.BDP(Table1[[#This Row],[bbg]],Table1[[#Headers],[z_sprd_mid]])</f>
        <v>300.67772731306405</v>
      </c>
    </row>
    <row r="14" spans="2:11" x14ac:dyDescent="0.25">
      <c r="B14" s="2" t="s">
        <v>6</v>
      </c>
      <c r="C14" s="2" t="s">
        <v>24</v>
      </c>
      <c r="D14" s="2" t="str">
        <f>Table1[[#This Row],[isin]]&amp;" "&amp;Table1[[#This Row],[type]]</f>
        <v>FR0013425170 Corp</v>
      </c>
      <c r="E14" s="2" t="str">
        <f>_xll.BDP(Table1[[#This Row],[bbg]],Table1[[#Headers],[short_name]])</f>
        <v>ARKEMA</v>
      </c>
      <c r="F14" s="2">
        <f>_xll.BDP(Table1[[#This Row],[bbg]],Table1[[#Headers],[coupon]])</f>
        <v>2.75</v>
      </c>
      <c r="G14" s="2" t="str">
        <f>_xll.BDP(Table1[[#This Row],[bbg]],Table1[[#Headers],[security_name]])</f>
        <v>AKEFP 2 3/4 PERP</v>
      </c>
      <c r="H14" s="2" t="str">
        <f>_xll.BDP(Table1[[#This Row],[bbg]],Table1[[#Headers],[INDUSTRY_GROUP]])</f>
        <v>Chemicals</v>
      </c>
      <c r="I14" s="2" t="str">
        <f>_xll.BDP(Table1[[#This Row],[bbg]],Table1[[#Headers],[nxt_call_dt]])</f>
        <v>17/06/2024</v>
      </c>
      <c r="J14" s="2" t="str">
        <f>_xll.BDP(Table1[[#This Row],[bbg]],Table1[[#Headers],[calc_maturity]])</f>
        <v>17/09/2168</v>
      </c>
      <c r="K14" s="2">
        <f>_xll.BDP(Table1[[#This Row],[bbg]],Table1[[#Headers],[z_sprd_mid]])</f>
        <v>300.67772731306405</v>
      </c>
    </row>
    <row r="15" spans="2:11" x14ac:dyDescent="0.25">
      <c r="B15" s="2" t="s">
        <v>7</v>
      </c>
      <c r="C15" s="2" t="s">
        <v>24</v>
      </c>
      <c r="D15" s="2" t="str">
        <f>Table1[[#This Row],[isin]]&amp;" "&amp;Table1[[#This Row],[type]]</f>
        <v>XS1405763019 Corp</v>
      </c>
      <c r="E15" s="2" t="str">
        <f>_xll.BDP(Table1[[#This Row],[bbg]],Table1[[#Headers],[short_name]])</f>
        <v>LANXESS</v>
      </c>
      <c r="F15" s="2">
        <f>_xll.BDP(Table1[[#This Row],[bbg]],Table1[[#Headers],[coupon]])</f>
        <v>4.5</v>
      </c>
      <c r="G15" s="2" t="str">
        <f>_xll.BDP(Table1[[#This Row],[bbg]],Table1[[#Headers],[security_name]])</f>
        <v>LXSGR 4 1/2 12/06/76</v>
      </c>
      <c r="H15" s="2" t="str">
        <f>_xll.BDP(Table1[[#This Row],[bbg]],Table1[[#Headers],[INDUSTRY_GROUP]])</f>
        <v>Chemicals</v>
      </c>
      <c r="I15" s="2" t="str">
        <f>_xll.BDP(Table1[[#This Row],[bbg]],Table1[[#Headers],[nxt_call_dt]])</f>
        <v>06/06/2023</v>
      </c>
      <c r="J15" s="2" t="str">
        <f>_xll.BDP(Table1[[#This Row],[bbg]],Table1[[#Headers],[calc_maturity]])</f>
        <v>06/12/2076</v>
      </c>
      <c r="K15" s="2">
        <f>_xll.BDP(Table1[[#This Row],[bbg]],Table1[[#Headers],[z_sprd_mid]])</f>
        <v>325.35217438840056</v>
      </c>
    </row>
    <row r="16" spans="2:11" x14ac:dyDescent="0.25">
      <c r="B16" s="2" t="s">
        <v>7</v>
      </c>
      <c r="C16" s="2" t="s">
        <v>24</v>
      </c>
      <c r="D16" s="2" t="str">
        <f>Table1[[#This Row],[isin]]&amp;" "&amp;Table1[[#This Row],[type]]</f>
        <v>XS1405763019 Corp</v>
      </c>
      <c r="E16" s="2" t="str">
        <f>_xll.BDP(Table1[[#This Row],[bbg]],Table1[[#Headers],[short_name]])</f>
        <v>LANXESS</v>
      </c>
      <c r="F16" s="2">
        <f>_xll.BDP(Table1[[#This Row],[bbg]],Table1[[#Headers],[coupon]])</f>
        <v>4.5</v>
      </c>
      <c r="G16" s="2" t="str">
        <f>_xll.BDP(Table1[[#This Row],[bbg]],Table1[[#Headers],[security_name]])</f>
        <v>LXSGR 4 1/2 12/06/76</v>
      </c>
      <c r="H16" s="2" t="str">
        <f>_xll.BDP(Table1[[#This Row],[bbg]],Table1[[#Headers],[INDUSTRY_GROUP]])</f>
        <v>Chemicals</v>
      </c>
      <c r="I16" s="2" t="str">
        <f>_xll.BDP(Table1[[#This Row],[bbg]],Table1[[#Headers],[nxt_call_dt]])</f>
        <v>06/06/2023</v>
      </c>
      <c r="J16" s="2" t="str">
        <f>_xll.BDP(Table1[[#This Row],[bbg]],Table1[[#Headers],[calc_maturity]])</f>
        <v>06/12/2076</v>
      </c>
      <c r="K16" s="2">
        <f>_xll.BDP(Table1[[#This Row],[bbg]],Table1[[#Headers],[z_sprd_mid]])</f>
        <v>325.35217438840056</v>
      </c>
    </row>
    <row r="17" spans="2:11" x14ac:dyDescent="0.25">
      <c r="B17" s="2" t="s">
        <v>2</v>
      </c>
      <c r="C17" s="2" t="s">
        <v>24</v>
      </c>
      <c r="D17" s="2" t="str">
        <f>Table1[[#This Row],[isin]]&amp;" "&amp;Table1[[#This Row],[type]]</f>
        <v>XS1323897725 Corp</v>
      </c>
      <c r="E17" s="2" t="str">
        <f>_xll.BDP(Table1[[#This Row],[bbg]],Table1[[#Headers],[short_name]])</f>
        <v>SOLVAY FIN</v>
      </c>
      <c r="F17" s="2">
        <f>_xll.BDP(Table1[[#This Row],[bbg]],Table1[[#Headers],[coupon]])</f>
        <v>5.8689999999999998</v>
      </c>
      <c r="G17" s="2" t="str">
        <f>_xll.BDP(Table1[[#This Row],[bbg]],Table1[[#Headers],[security_name]])</f>
        <v>SOLBBB 5.869 PERP</v>
      </c>
      <c r="H17" s="2" t="str">
        <f>_xll.BDP(Table1[[#This Row],[bbg]],Table1[[#Headers],[INDUSTRY_GROUP]])</f>
        <v>Chemicals</v>
      </c>
      <c r="I17" s="2" t="str">
        <f>_xll.BDP(Table1[[#This Row],[bbg]],Table1[[#Headers],[nxt_call_dt]])</f>
        <v>03/06/2024</v>
      </c>
      <c r="J17" s="2" t="str">
        <f>_xll.BDP(Table1[[#This Row],[bbg]],Table1[[#Headers],[calc_maturity]])</f>
        <v>03/06/2169</v>
      </c>
      <c r="K17" s="2">
        <f>_xll.BDP(Table1[[#This Row],[bbg]],Table1[[#Headers],[z_sprd_mid]])</f>
        <v>340.73201097690367</v>
      </c>
    </row>
    <row r="18" spans="2:11" x14ac:dyDescent="0.25">
      <c r="B18" s="2" t="s">
        <v>7</v>
      </c>
      <c r="C18" s="2" t="s">
        <v>24</v>
      </c>
      <c r="D18" s="2" t="str">
        <f>Table1[[#This Row],[isin]]&amp;" "&amp;Table1[[#This Row],[type]]</f>
        <v>XS1405763019 Corp</v>
      </c>
      <c r="E18" s="2" t="str">
        <f>_xll.BDP(Table1[[#This Row],[bbg]],Table1[[#Headers],[short_name]])</f>
        <v>LANXESS</v>
      </c>
      <c r="F18" s="2">
        <f>_xll.BDP(Table1[[#This Row],[bbg]],Table1[[#Headers],[coupon]])</f>
        <v>4.5</v>
      </c>
      <c r="G18" s="2" t="str">
        <f>_xll.BDP(Table1[[#This Row],[bbg]],Table1[[#Headers],[security_name]])</f>
        <v>LXSGR 4 1/2 12/06/76</v>
      </c>
      <c r="H18" s="2" t="str">
        <f>_xll.BDP(Table1[[#This Row],[bbg]],Table1[[#Headers],[INDUSTRY_GROUP]])</f>
        <v>Chemicals</v>
      </c>
      <c r="I18" s="2" t="str">
        <f>_xll.BDP(Table1[[#This Row],[bbg]],Table1[[#Headers],[nxt_call_dt]])</f>
        <v>06/06/2023</v>
      </c>
      <c r="J18" s="2" t="str">
        <f>_xll.BDP(Table1[[#This Row],[bbg]],Table1[[#Headers],[calc_maturity]])</f>
        <v>06/12/2076</v>
      </c>
      <c r="K18" s="2">
        <f>_xll.BDP(Table1[[#This Row],[bbg]],Table1[[#Headers],[z_sprd_mid]])</f>
        <v>325.35217438840056</v>
      </c>
    </row>
    <row r="19" spans="2:11" x14ac:dyDescent="0.25">
      <c r="B19" s="2" t="s">
        <v>8</v>
      </c>
      <c r="C19" s="2" t="s">
        <v>24</v>
      </c>
      <c r="D19" s="2" t="str">
        <f>Table1[[#This Row],[isin]]&amp;" "&amp;Table1[[#This Row],[type]]</f>
        <v>XS2010039548 Corp</v>
      </c>
      <c r="E19" s="2" t="str">
        <f>_xll.BDP(Table1[[#This Row],[bbg]],Table1[[#Headers],[short_name]])</f>
        <v>DEUTSCH BAHN FIN</v>
      </c>
      <c r="F19" s="2">
        <f>_xll.BDP(Table1[[#This Row],[bbg]],Table1[[#Headers],[coupon]])</f>
        <v>1.6</v>
      </c>
      <c r="G19" s="2" t="str">
        <f>_xll.BDP(Table1[[#This Row],[bbg]],Table1[[#Headers],[security_name]])</f>
        <v>DBHNGR 1.6 PERP</v>
      </c>
      <c r="H19" s="2" t="str">
        <f>_xll.BDP(Table1[[#This Row],[bbg]],Table1[[#Headers],[INDUSTRY_GROUP]])</f>
        <v>Transportation</v>
      </c>
      <c r="I19" s="2" t="str">
        <f>_xll.BDP(Table1[[#This Row],[bbg]],Table1[[#Headers],[nxt_call_dt]])</f>
        <v>18/07/2029</v>
      </c>
      <c r="J19" s="2" t="str">
        <f>_xll.BDP(Table1[[#This Row],[bbg]],Table1[[#Headers],[calc_maturity]])</f>
        <v>18/10/2168</v>
      </c>
      <c r="K19" s="2">
        <f>_xll.BDP(Table1[[#This Row],[bbg]],Table1[[#Headers],[z_sprd_mid]])</f>
        <v>207.49608453391446</v>
      </c>
    </row>
    <row r="20" spans="2:11" x14ac:dyDescent="0.25">
      <c r="B20" s="2" t="s">
        <v>9</v>
      </c>
      <c r="C20" s="2" t="s">
        <v>24</v>
      </c>
      <c r="D20" s="2" t="str">
        <f>Table1[[#This Row],[isin]]&amp;" "&amp;Table1[[#This Row],[type]]</f>
        <v>XS2077670342 Corp</v>
      </c>
      <c r="E20" s="2" t="str">
        <f>_xll.BDP(Table1[[#This Row],[bbg]],Table1[[#Headers],[short_name]])</f>
        <v>BAYER AG</v>
      </c>
      <c r="F20" s="2">
        <f>_xll.BDP(Table1[[#This Row],[bbg]],Table1[[#Headers],[coupon]])</f>
        <v>3.125</v>
      </c>
      <c r="G20" s="2" t="str">
        <f>_xll.BDP(Table1[[#This Row],[bbg]],Table1[[#Headers],[security_name]])</f>
        <v>BAYNGR 3 1/8 11/12/79</v>
      </c>
      <c r="H20" s="2" t="str">
        <f>_xll.BDP(Table1[[#This Row],[bbg]],Table1[[#Headers],[INDUSTRY_GROUP]])</f>
        <v>Pharmaceuticals</v>
      </c>
      <c r="I20" s="2" t="str">
        <f>_xll.BDP(Table1[[#This Row],[bbg]],Table1[[#Headers],[nxt_call_dt]])</f>
        <v>12/08/2027</v>
      </c>
      <c r="J20" s="2" t="str">
        <f>_xll.BDP(Table1[[#This Row],[bbg]],Table1[[#Headers],[calc_maturity]])</f>
        <v>12/11/2079</v>
      </c>
      <c r="K20" s="2">
        <f>_xll.BDP(Table1[[#This Row],[bbg]],Table1[[#Headers],[z_sprd_mid]])</f>
        <v>338.38692253272984</v>
      </c>
    </row>
    <row r="21" spans="2:11" x14ac:dyDescent="0.25">
      <c r="B21" s="2" t="s">
        <v>10</v>
      </c>
      <c r="C21" s="2" t="s">
        <v>24</v>
      </c>
      <c r="D21" s="2" t="str">
        <f>Table1[[#This Row],[isin]]&amp;" "&amp;Table1[[#This Row],[type]]</f>
        <v>XS2077670003 Corp</v>
      </c>
      <c r="E21" s="2" t="str">
        <f>_xll.BDP(Table1[[#This Row],[bbg]],Table1[[#Headers],[short_name]])</f>
        <v>BAYER AG</v>
      </c>
      <c r="F21" s="2">
        <f>_xll.BDP(Table1[[#This Row],[bbg]],Table1[[#Headers],[coupon]])</f>
        <v>2.375</v>
      </c>
      <c r="G21" s="2" t="str">
        <f>_xll.BDP(Table1[[#This Row],[bbg]],Table1[[#Headers],[security_name]])</f>
        <v>BAYNGR 2 3/8 11/12/79</v>
      </c>
      <c r="H21" s="2" t="str">
        <f>_xll.BDP(Table1[[#This Row],[bbg]],Table1[[#Headers],[INDUSTRY_GROUP]])</f>
        <v>Pharmaceuticals</v>
      </c>
      <c r="I21" s="2" t="str">
        <f>_xll.BDP(Table1[[#This Row],[bbg]],Table1[[#Headers],[nxt_call_dt]])</f>
        <v>12/02/2025</v>
      </c>
      <c r="J21" s="2" t="str">
        <f>_xll.BDP(Table1[[#This Row],[bbg]],Table1[[#Headers],[calc_maturity]])</f>
        <v>12/11/2079</v>
      </c>
      <c r="K21" s="2">
        <f>_xll.BDP(Table1[[#This Row],[bbg]],Table1[[#Headers],[z_sprd_mid]])</f>
        <v>317.78045087512612</v>
      </c>
    </row>
    <row r="22" spans="2:11" x14ac:dyDescent="0.25">
      <c r="B22" s="2" t="s">
        <v>11</v>
      </c>
      <c r="C22" s="2" t="s">
        <v>24</v>
      </c>
      <c r="D22" s="2" t="str">
        <f>Table1[[#This Row],[isin]]&amp;" "&amp;Table1[[#This Row],[type]]</f>
        <v>DE000A11QR73 Corp</v>
      </c>
      <c r="E22" s="2" t="str">
        <f>_xll.BDP(Table1[[#This Row],[bbg]],Table1[[#Headers],[short_name]])</f>
        <v>BAYER AG</v>
      </c>
      <c r="F22" s="2">
        <f>_xll.BDP(Table1[[#This Row],[bbg]],Table1[[#Headers],[coupon]])</f>
        <v>3.75</v>
      </c>
      <c r="G22" s="2" t="str">
        <f>_xll.BDP(Table1[[#This Row],[bbg]],Table1[[#Headers],[security_name]])</f>
        <v>BAYNGR 3 3/4 07/01/74</v>
      </c>
      <c r="H22" s="2" t="str">
        <f>_xll.BDP(Table1[[#This Row],[bbg]],Table1[[#Headers],[INDUSTRY_GROUP]])</f>
        <v>Pharmaceuticals</v>
      </c>
      <c r="I22" s="2" t="str">
        <f>_xll.BDP(Table1[[#This Row],[bbg]],Table1[[#Headers],[nxt_call_dt]])</f>
        <v>01/07/2024</v>
      </c>
      <c r="J22" s="2" t="str">
        <f>_xll.BDP(Table1[[#This Row],[bbg]],Table1[[#Headers],[calc_maturity]])</f>
        <v>01/07/2074</v>
      </c>
      <c r="K22" s="2">
        <f>_xll.BDP(Table1[[#This Row],[bbg]],Table1[[#Headers],[z_sprd_mid]])</f>
        <v>297.6913161878407</v>
      </c>
    </row>
    <row r="23" spans="2:11" x14ac:dyDescent="0.25">
      <c r="B23" s="2" t="s">
        <v>11</v>
      </c>
      <c r="C23" s="2" t="s">
        <v>24</v>
      </c>
      <c r="D23" s="2" t="str">
        <f>Table1[[#This Row],[isin]]&amp;" "&amp;Table1[[#This Row],[type]]</f>
        <v>DE000A11QR73 Corp</v>
      </c>
      <c r="E23" s="2" t="str">
        <f>_xll.BDP(Table1[[#This Row],[bbg]],Table1[[#Headers],[short_name]])</f>
        <v>BAYER AG</v>
      </c>
      <c r="F23" s="2">
        <f>_xll.BDP(Table1[[#This Row],[bbg]],Table1[[#Headers],[coupon]])</f>
        <v>3.75</v>
      </c>
      <c r="G23" s="2" t="str">
        <f>_xll.BDP(Table1[[#This Row],[bbg]],Table1[[#Headers],[security_name]])</f>
        <v>BAYNGR 3 3/4 07/01/74</v>
      </c>
      <c r="H23" s="2" t="str">
        <f>_xll.BDP(Table1[[#This Row],[bbg]],Table1[[#Headers],[INDUSTRY_GROUP]])</f>
        <v>Pharmaceuticals</v>
      </c>
      <c r="I23" s="2" t="str">
        <f>_xll.BDP(Table1[[#This Row],[bbg]],Table1[[#Headers],[nxt_call_dt]])</f>
        <v>01/07/2024</v>
      </c>
      <c r="J23" s="2" t="str">
        <f>_xll.BDP(Table1[[#This Row],[bbg]],Table1[[#Headers],[calc_maturity]])</f>
        <v>01/07/2074</v>
      </c>
      <c r="K23" s="2">
        <f>_xll.BDP(Table1[[#This Row],[bbg]],Table1[[#Headers],[z_sprd_mid]])</f>
        <v>297.6913161878407</v>
      </c>
    </row>
    <row r="24" spans="2:11" x14ac:dyDescent="0.25">
      <c r="B24" s="2" t="s">
        <v>11</v>
      </c>
      <c r="C24" s="2" t="s">
        <v>24</v>
      </c>
      <c r="D24" s="2" t="str">
        <f>Table1[[#This Row],[isin]]&amp;" "&amp;Table1[[#This Row],[type]]</f>
        <v>DE000A11QR73 Corp</v>
      </c>
      <c r="E24" s="2" t="str">
        <f>_xll.BDP(Table1[[#This Row],[bbg]],Table1[[#Headers],[short_name]])</f>
        <v>BAYER AG</v>
      </c>
      <c r="F24" s="2">
        <f>_xll.BDP(Table1[[#This Row],[bbg]],Table1[[#Headers],[coupon]])</f>
        <v>3.75</v>
      </c>
      <c r="G24" s="2" t="str">
        <f>_xll.BDP(Table1[[#This Row],[bbg]],Table1[[#Headers],[security_name]])</f>
        <v>BAYNGR 3 3/4 07/01/74</v>
      </c>
      <c r="H24" s="2" t="str">
        <f>_xll.BDP(Table1[[#This Row],[bbg]],Table1[[#Headers],[INDUSTRY_GROUP]])</f>
        <v>Pharmaceuticals</v>
      </c>
      <c r="I24" s="2" t="str">
        <f>_xll.BDP(Table1[[#This Row],[bbg]],Table1[[#Headers],[nxt_call_dt]])</f>
        <v>01/07/2024</v>
      </c>
      <c r="J24" s="2" t="str">
        <f>_xll.BDP(Table1[[#This Row],[bbg]],Table1[[#Headers],[calc_maturity]])</f>
        <v>01/07/2074</v>
      </c>
      <c r="K24" s="2">
        <f>_xll.BDP(Table1[[#This Row],[bbg]],Table1[[#Headers],[z_sprd_mid]])</f>
        <v>297.6913161878407</v>
      </c>
    </row>
    <row r="25" spans="2:11" x14ac:dyDescent="0.25">
      <c r="B25" s="2" t="s">
        <v>12</v>
      </c>
      <c r="C25" s="2" t="s">
        <v>24</v>
      </c>
      <c r="D25" s="2" t="str">
        <f>Table1[[#This Row],[isin]]&amp;" "&amp;Table1[[#This Row],[type]]</f>
        <v>XS1207058733 Corp</v>
      </c>
      <c r="E25" s="2" t="str">
        <f>_xll.BDP(Table1[[#This Row],[bbg]],Table1[[#Headers],[short_name]])</f>
        <v>REPSOL INTL FIN</v>
      </c>
      <c r="F25" s="2">
        <f>_xll.BDP(Table1[[#This Row],[bbg]],Table1[[#Headers],[coupon]])</f>
        <v>4.5</v>
      </c>
      <c r="G25" s="2" t="str">
        <f>_xll.BDP(Table1[[#This Row],[bbg]],Table1[[#Headers],[security_name]])</f>
        <v>REPSM 4 1/2 03/25/75</v>
      </c>
      <c r="H25" s="2" t="str">
        <f>_xll.BDP(Table1[[#This Row],[bbg]],Table1[[#Headers],[INDUSTRY_GROUP]])</f>
        <v>Oil&amp;Gas</v>
      </c>
      <c r="I25" s="2" t="str">
        <f>_xll.BDP(Table1[[#This Row],[bbg]],Table1[[#Headers],[nxt_call_dt]])</f>
        <v>25/03/2025</v>
      </c>
      <c r="J25" s="2" t="str">
        <f>_xll.BDP(Table1[[#This Row],[bbg]],Table1[[#Headers],[calc_maturity]])</f>
        <v>25/03/2075</v>
      </c>
      <c r="K25" s="2">
        <f>_xll.BDP(Table1[[#This Row],[bbg]],Table1[[#Headers],[z_sprd_mid]])</f>
        <v>371.23627197175284</v>
      </c>
    </row>
    <row r="26" spans="2:11" x14ac:dyDescent="0.25">
      <c r="B26" s="2" t="s">
        <v>12</v>
      </c>
      <c r="C26" s="2" t="s">
        <v>24</v>
      </c>
      <c r="D26" s="2" t="str">
        <f>Table1[[#This Row],[isin]]&amp;" "&amp;Table1[[#This Row],[type]]</f>
        <v>XS1207058733 Corp</v>
      </c>
      <c r="E26" s="2" t="str">
        <f>_xll.BDP(Table1[[#This Row],[bbg]],Table1[[#Headers],[short_name]])</f>
        <v>REPSOL INTL FIN</v>
      </c>
      <c r="F26" s="2">
        <f>_xll.BDP(Table1[[#This Row],[bbg]],Table1[[#Headers],[coupon]])</f>
        <v>4.5</v>
      </c>
      <c r="G26" s="2" t="str">
        <f>_xll.BDP(Table1[[#This Row],[bbg]],Table1[[#Headers],[security_name]])</f>
        <v>REPSM 4 1/2 03/25/75</v>
      </c>
      <c r="H26" s="2" t="str">
        <f>_xll.BDP(Table1[[#This Row],[bbg]],Table1[[#Headers],[INDUSTRY_GROUP]])</f>
        <v>Oil&amp;Gas</v>
      </c>
      <c r="I26" s="2" t="str">
        <f>_xll.BDP(Table1[[#This Row],[bbg]],Table1[[#Headers],[nxt_call_dt]])</f>
        <v>25/03/2025</v>
      </c>
      <c r="J26" s="2" t="str">
        <f>_xll.BDP(Table1[[#This Row],[bbg]],Table1[[#Headers],[calc_maturity]])</f>
        <v>25/03/2075</v>
      </c>
      <c r="K26" s="2">
        <f>_xll.BDP(Table1[[#This Row],[bbg]],Table1[[#Headers],[z_sprd_mid]])</f>
        <v>371.23627197175284</v>
      </c>
    </row>
    <row r="27" spans="2:11" x14ac:dyDescent="0.25">
      <c r="B27" s="2" t="s">
        <v>12</v>
      </c>
      <c r="C27" s="2" t="s">
        <v>24</v>
      </c>
      <c r="D27" s="2" t="str">
        <f>Table1[[#This Row],[isin]]&amp;" "&amp;Table1[[#This Row],[type]]</f>
        <v>XS1207058733 Corp</v>
      </c>
      <c r="E27" s="2" t="str">
        <f>_xll.BDP(Table1[[#This Row],[bbg]],Table1[[#Headers],[short_name]])</f>
        <v>REPSOL INTL FIN</v>
      </c>
      <c r="F27" s="2">
        <f>_xll.BDP(Table1[[#This Row],[bbg]],Table1[[#Headers],[coupon]])</f>
        <v>4.5</v>
      </c>
      <c r="G27" s="2" t="str">
        <f>_xll.BDP(Table1[[#This Row],[bbg]],Table1[[#Headers],[security_name]])</f>
        <v>REPSM 4 1/2 03/25/75</v>
      </c>
      <c r="H27" s="2" t="str">
        <f>_xll.BDP(Table1[[#This Row],[bbg]],Table1[[#Headers],[INDUSTRY_GROUP]])</f>
        <v>Oil&amp;Gas</v>
      </c>
      <c r="I27" s="2" t="str">
        <f>_xll.BDP(Table1[[#This Row],[bbg]],Table1[[#Headers],[nxt_call_dt]])</f>
        <v>25/03/2025</v>
      </c>
      <c r="J27" s="2" t="str">
        <f>_xll.BDP(Table1[[#This Row],[bbg]],Table1[[#Headers],[calc_maturity]])</f>
        <v>25/03/2075</v>
      </c>
      <c r="K27" s="2">
        <f>_xll.BDP(Table1[[#This Row],[bbg]],Table1[[#Headers],[z_sprd_mid]])</f>
        <v>371.23627197175284</v>
      </c>
    </row>
    <row r="28" spans="2:11" x14ac:dyDescent="0.25">
      <c r="B28" s="2" t="s">
        <v>12</v>
      </c>
      <c r="C28" s="2" t="s">
        <v>24</v>
      </c>
      <c r="D28" s="2" t="str">
        <f>Table1[[#This Row],[isin]]&amp;" "&amp;Table1[[#This Row],[type]]</f>
        <v>XS1207058733 Corp</v>
      </c>
      <c r="E28" s="2" t="str">
        <f>_xll.BDP(Table1[[#This Row],[bbg]],Table1[[#Headers],[short_name]])</f>
        <v>REPSOL INTL FIN</v>
      </c>
      <c r="F28" s="2">
        <f>_xll.BDP(Table1[[#This Row],[bbg]],Table1[[#Headers],[coupon]])</f>
        <v>4.5</v>
      </c>
      <c r="G28" s="2" t="str">
        <f>_xll.BDP(Table1[[#This Row],[bbg]],Table1[[#Headers],[security_name]])</f>
        <v>REPSM 4 1/2 03/25/75</v>
      </c>
      <c r="H28" s="2" t="str">
        <f>_xll.BDP(Table1[[#This Row],[bbg]],Table1[[#Headers],[INDUSTRY_GROUP]])</f>
        <v>Oil&amp;Gas</v>
      </c>
      <c r="I28" s="2" t="str">
        <f>_xll.BDP(Table1[[#This Row],[bbg]],Table1[[#Headers],[nxt_call_dt]])</f>
        <v>25/03/2025</v>
      </c>
      <c r="J28" s="2" t="str">
        <f>_xll.BDP(Table1[[#This Row],[bbg]],Table1[[#Headers],[calc_maturity]])</f>
        <v>25/03/2075</v>
      </c>
      <c r="K28" s="2">
        <f>_xll.BDP(Table1[[#This Row],[bbg]],Table1[[#Headers],[z_sprd_mid]])</f>
        <v>371.23627197175284</v>
      </c>
    </row>
    <row r="29" spans="2:11" x14ac:dyDescent="0.25">
      <c r="B29" s="2" t="s">
        <v>13</v>
      </c>
      <c r="C29" s="2" t="s">
        <v>24</v>
      </c>
      <c r="D29" s="2" t="str">
        <f>Table1[[#This Row],[isin]]&amp;" "&amp;Table1[[#This Row],[type]]</f>
        <v>XS1294343337 Corp</v>
      </c>
      <c r="E29" s="2" t="str">
        <f>_xll.BDP(Table1[[#This Row],[bbg]],Table1[[#Headers],[short_name]])</f>
        <v>OMV AG</v>
      </c>
      <c r="F29" s="2">
        <f>_xll.BDP(Table1[[#This Row],[bbg]],Table1[[#Headers],[coupon]])</f>
        <v>6.25</v>
      </c>
      <c r="G29" s="2" t="str">
        <f>_xll.BDP(Table1[[#This Row],[bbg]],Table1[[#Headers],[security_name]])</f>
        <v>OMVAV 6 1/4 PERP</v>
      </c>
      <c r="H29" s="2" t="str">
        <f>_xll.BDP(Table1[[#This Row],[bbg]],Table1[[#Headers],[INDUSTRY_GROUP]])</f>
        <v>Oil&amp;Gas</v>
      </c>
      <c r="I29" s="2" t="str">
        <f>_xll.BDP(Table1[[#This Row],[bbg]],Table1[[#Headers],[nxt_call_dt]])</f>
        <v>09/12/2025</v>
      </c>
      <c r="J29" s="2" t="str">
        <f>_xll.BDP(Table1[[#This Row],[bbg]],Table1[[#Headers],[calc_maturity]])</f>
        <v>09/12/2168</v>
      </c>
      <c r="K29" s="2">
        <f>_xll.BDP(Table1[[#This Row],[bbg]],Table1[[#Headers],[z_sprd_mid]])</f>
        <v>297.07815286782164</v>
      </c>
    </row>
    <row r="30" spans="2:11" x14ac:dyDescent="0.25">
      <c r="B30" s="2" t="s">
        <v>14</v>
      </c>
      <c r="C30" s="2" t="s">
        <v>24</v>
      </c>
      <c r="D30" s="2" t="str">
        <f>Table1[[#This Row],[isin]]&amp;" "&amp;Table1[[#This Row],[type]]</f>
        <v>XS1294342792 Corp</v>
      </c>
      <c r="E30" s="2" t="str">
        <f>_xll.BDP(Table1[[#This Row],[bbg]],Table1[[#Headers],[short_name]])</f>
        <v>OMV AG</v>
      </c>
      <c r="F30" s="2">
        <f>_xll.BDP(Table1[[#This Row],[bbg]],Table1[[#Headers],[coupon]])</f>
        <v>5.25</v>
      </c>
      <c r="G30" s="2" t="str">
        <f>_xll.BDP(Table1[[#This Row],[bbg]],Table1[[#Headers],[security_name]])</f>
        <v>OMVAV 5 1/4 PERP</v>
      </c>
      <c r="H30" s="2" t="str">
        <f>_xll.BDP(Table1[[#This Row],[bbg]],Table1[[#Headers],[INDUSTRY_GROUP]])</f>
        <v>Oil&amp;Gas</v>
      </c>
      <c r="I30" s="2" t="str">
        <f>_xll.BDP(Table1[[#This Row],[bbg]],Table1[[#Headers],[nxt_call_dt]])</f>
        <v>09/12/2021</v>
      </c>
      <c r="J30" s="2" t="str">
        <f>_xll.BDP(Table1[[#This Row],[bbg]],Table1[[#Headers],[calc_maturity]])</f>
        <v>09/12/2168</v>
      </c>
      <c r="K30" s="2">
        <f>_xll.BDP(Table1[[#This Row],[bbg]],Table1[[#Headers],[z_sprd_mid]])</f>
        <v>227.17512695898478</v>
      </c>
    </row>
    <row r="31" spans="2:11" x14ac:dyDescent="0.25">
      <c r="B31" s="2" t="s">
        <v>12</v>
      </c>
      <c r="C31" s="2" t="s">
        <v>24</v>
      </c>
      <c r="D31" s="2" t="str">
        <f>Table1[[#This Row],[isin]]&amp;" "&amp;Table1[[#This Row],[type]]</f>
        <v>XS1207058733 Corp</v>
      </c>
      <c r="E31" s="2" t="str">
        <f>_xll.BDP(Table1[[#This Row],[bbg]],Table1[[#Headers],[short_name]])</f>
        <v>REPSOL INTL FIN</v>
      </c>
      <c r="F31" s="2">
        <f>_xll.BDP(Table1[[#This Row],[bbg]],Table1[[#Headers],[coupon]])</f>
        <v>4.5</v>
      </c>
      <c r="G31" s="2" t="str">
        <f>_xll.BDP(Table1[[#This Row],[bbg]],Table1[[#Headers],[security_name]])</f>
        <v>REPSM 4 1/2 03/25/75</v>
      </c>
      <c r="H31" s="2" t="str">
        <f>_xll.BDP(Table1[[#This Row],[bbg]],Table1[[#Headers],[INDUSTRY_GROUP]])</f>
        <v>Oil&amp;Gas</v>
      </c>
      <c r="I31" s="2" t="str">
        <f>_xll.BDP(Table1[[#This Row],[bbg]],Table1[[#Headers],[nxt_call_dt]])</f>
        <v>25/03/2025</v>
      </c>
      <c r="J31" s="2" t="str">
        <f>_xll.BDP(Table1[[#This Row],[bbg]],Table1[[#Headers],[calc_maturity]])</f>
        <v>25/03/2075</v>
      </c>
      <c r="K31" s="2">
        <f>_xll.BDP(Table1[[#This Row],[bbg]],Table1[[#Headers],[z_sprd_mid]])</f>
        <v>371.23627197175284</v>
      </c>
    </row>
    <row r="32" spans="2:11" x14ac:dyDescent="0.25">
      <c r="B32" s="2" t="s">
        <v>13</v>
      </c>
      <c r="C32" s="2" t="s">
        <v>24</v>
      </c>
      <c r="D32" s="2" t="str">
        <f>Table1[[#This Row],[isin]]&amp;" "&amp;Table1[[#This Row],[type]]</f>
        <v>XS1294343337 Corp</v>
      </c>
      <c r="E32" s="2" t="str">
        <f>_xll.BDP(Table1[[#This Row],[bbg]],Table1[[#Headers],[short_name]])</f>
        <v>OMV AG</v>
      </c>
      <c r="F32" s="2">
        <f>_xll.BDP(Table1[[#This Row],[bbg]],Table1[[#Headers],[coupon]])</f>
        <v>6.25</v>
      </c>
      <c r="G32" s="2" t="str">
        <f>_xll.BDP(Table1[[#This Row],[bbg]],Table1[[#Headers],[security_name]])</f>
        <v>OMVAV 6 1/4 PERP</v>
      </c>
      <c r="H32" s="2" t="str">
        <f>_xll.BDP(Table1[[#This Row],[bbg]],Table1[[#Headers],[INDUSTRY_GROUP]])</f>
        <v>Oil&amp;Gas</v>
      </c>
      <c r="I32" s="2" t="str">
        <f>_xll.BDP(Table1[[#This Row],[bbg]],Table1[[#Headers],[nxt_call_dt]])</f>
        <v>09/12/2025</v>
      </c>
      <c r="J32" s="2" t="str">
        <f>_xll.BDP(Table1[[#This Row],[bbg]],Table1[[#Headers],[calc_maturity]])</f>
        <v>09/12/2168</v>
      </c>
      <c r="K32" s="2">
        <f>_xll.BDP(Table1[[#This Row],[bbg]],Table1[[#Headers],[z_sprd_mid]])</f>
        <v>297.07815286782164</v>
      </c>
    </row>
    <row r="33" spans="2:11" x14ac:dyDescent="0.25">
      <c r="B33" s="2" t="s">
        <v>15</v>
      </c>
      <c r="C33" s="2" t="s">
        <v>24</v>
      </c>
      <c r="D33" s="2" t="str">
        <f>Table1[[#This Row],[isin]]&amp;" "&amp;Table1[[#This Row],[type]]</f>
        <v>XS1713462403 Corp</v>
      </c>
      <c r="E33" s="2" t="str">
        <f>_xll.BDP(Table1[[#This Row],[bbg]],Table1[[#Headers],[short_name]])</f>
        <v>OMV AG</v>
      </c>
      <c r="F33" s="2">
        <f>_xll.BDP(Table1[[#This Row],[bbg]],Table1[[#Headers],[coupon]])</f>
        <v>2.875</v>
      </c>
      <c r="G33" s="2" t="str">
        <f>_xll.BDP(Table1[[#This Row],[bbg]],Table1[[#Headers],[security_name]])</f>
        <v>OMVAV 2 7/8 PERP</v>
      </c>
      <c r="H33" s="2" t="str">
        <f>_xll.BDP(Table1[[#This Row],[bbg]],Table1[[#Headers],[INDUSTRY_GROUP]])</f>
        <v>Oil&amp;Gas</v>
      </c>
      <c r="I33" s="2" t="str">
        <f>_xll.BDP(Table1[[#This Row],[bbg]],Table1[[#Headers],[nxt_call_dt]])</f>
        <v>19/03/2024</v>
      </c>
      <c r="J33" s="2" t="str">
        <f>_xll.BDP(Table1[[#This Row],[bbg]],Table1[[#Headers],[calc_maturity]])</f>
        <v>19/06/2169</v>
      </c>
      <c r="K33" s="2">
        <f>_xll.BDP(Table1[[#This Row],[bbg]],Table1[[#Headers],[z_sprd_mid]])</f>
        <v>294.77548224468507</v>
      </c>
    </row>
    <row r="34" spans="2:11" x14ac:dyDescent="0.25">
      <c r="B34" s="2" t="s">
        <v>15</v>
      </c>
      <c r="C34" s="2" t="s">
        <v>24</v>
      </c>
      <c r="D34" s="2" t="str">
        <f>Table1[[#This Row],[isin]]&amp;" "&amp;Table1[[#This Row],[type]]</f>
        <v>XS1713462403 Corp</v>
      </c>
      <c r="E34" s="2" t="str">
        <f>_xll.BDP(Table1[[#This Row],[bbg]],Table1[[#Headers],[short_name]])</f>
        <v>OMV AG</v>
      </c>
      <c r="F34" s="2">
        <f>_xll.BDP(Table1[[#This Row],[bbg]],Table1[[#Headers],[coupon]])</f>
        <v>2.875</v>
      </c>
      <c r="G34" s="2" t="str">
        <f>_xll.BDP(Table1[[#This Row],[bbg]],Table1[[#Headers],[security_name]])</f>
        <v>OMVAV 2 7/8 PERP</v>
      </c>
      <c r="H34" s="2" t="str">
        <f>_xll.BDP(Table1[[#This Row],[bbg]],Table1[[#Headers],[INDUSTRY_GROUP]])</f>
        <v>Oil&amp;Gas</v>
      </c>
      <c r="I34" s="2" t="str">
        <f>_xll.BDP(Table1[[#This Row],[bbg]],Table1[[#Headers],[nxt_call_dt]])</f>
        <v>19/03/2024</v>
      </c>
      <c r="J34" s="2" t="str">
        <f>_xll.BDP(Table1[[#This Row],[bbg]],Table1[[#Headers],[calc_maturity]])</f>
        <v>19/06/2169</v>
      </c>
      <c r="K34" s="2">
        <f>_xll.BDP(Table1[[#This Row],[bbg]],Table1[[#Headers],[z_sprd_mid]])</f>
        <v>294.77548224468507</v>
      </c>
    </row>
    <row r="35" spans="2:11" x14ac:dyDescent="0.25">
      <c r="B35" s="2" t="s">
        <v>16</v>
      </c>
      <c r="C35" s="2" t="s">
        <v>24</v>
      </c>
      <c r="D35" s="2" t="str">
        <f>Table1[[#This Row],[isin]]&amp;" "&amp;Table1[[#This Row],[type]]</f>
        <v>XS1501166869 Corp</v>
      </c>
      <c r="E35" s="2" t="str">
        <f>_xll.BDP(Table1[[#This Row],[bbg]],Table1[[#Headers],[short_name]])</f>
        <v>TOTAL SA</v>
      </c>
      <c r="F35" s="2">
        <f>_xll.BDP(Table1[[#This Row],[bbg]],Table1[[#Headers],[coupon]])</f>
        <v>3.3690000000000002</v>
      </c>
      <c r="G35" s="2" t="str">
        <f>_xll.BDP(Table1[[#This Row],[bbg]],Table1[[#Headers],[security_name]])</f>
        <v>TOTAL 3.369 PERP</v>
      </c>
      <c r="H35" s="2" t="str">
        <f>_xll.BDP(Table1[[#This Row],[bbg]],Table1[[#Headers],[INDUSTRY_GROUP]])</f>
        <v>Oil&amp;Gas</v>
      </c>
      <c r="I35" s="2" t="str">
        <f>_xll.BDP(Table1[[#This Row],[bbg]],Table1[[#Headers],[nxt_call_dt]])</f>
        <v>06/10/2026</v>
      </c>
      <c r="J35" s="2" t="str">
        <f>_xll.BDP(Table1[[#This Row],[bbg]],Table1[[#Headers],[calc_maturity]])</f>
        <v>06/10/2168</v>
      </c>
      <c r="K35" s="2">
        <f>_xll.BDP(Table1[[#This Row],[bbg]],Table1[[#Headers],[z_sprd_mid]])</f>
        <v>237.01420785925623</v>
      </c>
    </row>
    <row r="36" spans="2:11" x14ac:dyDescent="0.25">
      <c r="B36" s="2" t="s">
        <v>16</v>
      </c>
      <c r="C36" s="2" t="s">
        <v>24</v>
      </c>
      <c r="D36" s="2" t="str">
        <f>Table1[[#This Row],[isin]]&amp;" "&amp;Table1[[#This Row],[type]]</f>
        <v>XS1501166869 Corp</v>
      </c>
      <c r="E36" s="2" t="str">
        <f>_xll.BDP(Table1[[#This Row],[bbg]],Table1[[#Headers],[short_name]])</f>
        <v>TOTAL SA</v>
      </c>
      <c r="F36" s="2">
        <f>_xll.BDP(Table1[[#This Row],[bbg]],Table1[[#Headers],[coupon]])</f>
        <v>3.3690000000000002</v>
      </c>
      <c r="G36" s="2" t="str">
        <f>_xll.BDP(Table1[[#This Row],[bbg]],Table1[[#Headers],[security_name]])</f>
        <v>TOTAL 3.369 PERP</v>
      </c>
      <c r="H36" s="2" t="str">
        <f>_xll.BDP(Table1[[#This Row],[bbg]],Table1[[#Headers],[INDUSTRY_GROUP]])</f>
        <v>Oil&amp;Gas</v>
      </c>
      <c r="I36" s="2" t="str">
        <f>_xll.BDP(Table1[[#This Row],[bbg]],Table1[[#Headers],[nxt_call_dt]])</f>
        <v>06/10/2026</v>
      </c>
      <c r="J36" s="2" t="str">
        <f>_xll.BDP(Table1[[#This Row],[bbg]],Table1[[#Headers],[calc_maturity]])</f>
        <v>06/10/2168</v>
      </c>
      <c r="K36" s="2">
        <f>_xll.BDP(Table1[[#This Row],[bbg]],Table1[[#Headers],[z_sprd_mid]])</f>
        <v>237.01420785925623</v>
      </c>
    </row>
    <row r="37" spans="2:11" x14ac:dyDescent="0.25">
      <c r="B37" s="2" t="s">
        <v>17</v>
      </c>
      <c r="C37" s="2" t="s">
        <v>24</v>
      </c>
      <c r="D37" s="2" t="str">
        <f>Table1[[#This Row],[isin]]&amp;" "&amp;Table1[[#This Row],[type]]</f>
        <v>XS1195202822 Corp</v>
      </c>
      <c r="E37" s="2" t="str">
        <f>_xll.BDP(Table1[[#This Row],[bbg]],Table1[[#Headers],[short_name]])</f>
        <v>TOTAL SA</v>
      </c>
      <c r="F37" s="2">
        <f>_xll.BDP(Table1[[#This Row],[bbg]],Table1[[#Headers],[coupon]])</f>
        <v>2.625</v>
      </c>
      <c r="G37" s="2" t="str">
        <f>_xll.BDP(Table1[[#This Row],[bbg]],Table1[[#Headers],[security_name]])</f>
        <v>TOTAL 2 5/8 PERP</v>
      </c>
      <c r="H37" s="2" t="str">
        <f>_xll.BDP(Table1[[#This Row],[bbg]],Table1[[#Headers],[INDUSTRY_GROUP]])</f>
        <v>Oil&amp;Gas</v>
      </c>
      <c r="I37" s="2" t="str">
        <f>_xll.BDP(Table1[[#This Row],[bbg]],Table1[[#Headers],[nxt_call_dt]])</f>
        <v>26/02/2025</v>
      </c>
      <c r="J37" s="2" t="str">
        <f>_xll.BDP(Table1[[#This Row],[bbg]],Table1[[#Headers],[calc_maturity]])</f>
        <v>26/02/2169</v>
      </c>
      <c r="K37" s="2">
        <f>_xll.BDP(Table1[[#This Row],[bbg]],Table1[[#Headers],[z_sprd_mid]])</f>
        <v>231.25532183698925</v>
      </c>
    </row>
    <row r="38" spans="2:11" x14ac:dyDescent="0.25">
      <c r="B38" s="2" t="s">
        <v>18</v>
      </c>
      <c r="C38" s="2" t="s">
        <v>24</v>
      </c>
      <c r="D38" s="2" t="str">
        <f>Table1[[#This Row],[isin]]&amp;" "&amp;Table1[[#This Row],[type]]</f>
        <v>XS1974787480 Corp</v>
      </c>
      <c r="E38" s="2" t="str">
        <f>_xll.BDP(Table1[[#This Row],[bbg]],Table1[[#Headers],[short_name]])</f>
        <v>TOTAL SA</v>
      </c>
      <c r="F38" s="2">
        <f>_xll.BDP(Table1[[#This Row],[bbg]],Table1[[#Headers],[coupon]])</f>
        <v>1.75</v>
      </c>
      <c r="G38" s="2" t="str">
        <f>_xll.BDP(Table1[[#This Row],[bbg]],Table1[[#Headers],[security_name]])</f>
        <v>TOTAL 1 3/4 PERP</v>
      </c>
      <c r="H38" s="2" t="str">
        <f>_xll.BDP(Table1[[#This Row],[bbg]],Table1[[#Headers],[INDUSTRY_GROUP]])</f>
        <v>Oil&amp;Gas</v>
      </c>
      <c r="I38" s="2" t="str">
        <f>_xll.BDP(Table1[[#This Row],[bbg]],Table1[[#Headers],[nxt_call_dt]])</f>
        <v>04/04/2024</v>
      </c>
      <c r="J38" s="2" t="str">
        <f>_xll.BDP(Table1[[#This Row],[bbg]],Table1[[#Headers],[calc_maturity]])</f>
        <v>04/04/2169</v>
      </c>
      <c r="K38" s="2">
        <f>_xll.BDP(Table1[[#This Row],[bbg]],Table1[[#Headers],[z_sprd_mid]])</f>
        <v>223.90569243899162</v>
      </c>
    </row>
    <row r="39" spans="2:11" x14ac:dyDescent="0.25">
      <c r="B39" s="2" t="s">
        <v>18</v>
      </c>
      <c r="C39" s="2" t="s">
        <v>24</v>
      </c>
      <c r="D39" s="2" t="str">
        <f>Table1[[#This Row],[isin]]&amp;" "&amp;Table1[[#This Row],[type]]</f>
        <v>XS1974787480 Corp</v>
      </c>
      <c r="E39" s="2" t="str">
        <f>_xll.BDP(Table1[[#This Row],[bbg]],Table1[[#Headers],[short_name]])</f>
        <v>TOTAL SA</v>
      </c>
      <c r="F39" s="2">
        <f>_xll.BDP(Table1[[#This Row],[bbg]],Table1[[#Headers],[coupon]])</f>
        <v>1.75</v>
      </c>
      <c r="G39" s="2" t="str">
        <f>_xll.BDP(Table1[[#This Row],[bbg]],Table1[[#Headers],[security_name]])</f>
        <v>TOTAL 1 3/4 PERP</v>
      </c>
      <c r="H39" s="2" t="str">
        <f>_xll.BDP(Table1[[#This Row],[bbg]],Table1[[#Headers],[INDUSTRY_GROUP]])</f>
        <v>Oil&amp;Gas</v>
      </c>
      <c r="I39" s="2" t="str">
        <f>_xll.BDP(Table1[[#This Row],[bbg]],Table1[[#Headers],[nxt_call_dt]])</f>
        <v>04/04/2024</v>
      </c>
      <c r="J39" s="2" t="str">
        <f>_xll.BDP(Table1[[#This Row],[bbg]],Table1[[#Headers],[calc_maturity]])</f>
        <v>04/04/2169</v>
      </c>
      <c r="K39" s="2">
        <f>_xll.BDP(Table1[[#This Row],[bbg]],Table1[[#Headers],[z_sprd_mid]])</f>
        <v>223.90569243899162</v>
      </c>
    </row>
    <row r="40" spans="2:11" x14ac:dyDescent="0.25">
      <c r="B40" s="2" t="s">
        <v>19</v>
      </c>
      <c r="C40" s="2" t="s">
        <v>24</v>
      </c>
      <c r="D40" s="2" t="str">
        <f>Table1[[#This Row],[isin]]&amp;" "&amp;Table1[[#This Row],[type]]</f>
        <v>XS1501167164 Corp</v>
      </c>
      <c r="E40" s="2" t="str">
        <f>_xll.BDP(Table1[[#This Row],[bbg]],Table1[[#Headers],[short_name]])</f>
        <v>TOTAL SA</v>
      </c>
      <c r="F40" s="2">
        <f>_xll.BDP(Table1[[#This Row],[bbg]],Table1[[#Headers],[coupon]])</f>
        <v>2.7080000000000002</v>
      </c>
      <c r="G40" s="2" t="str">
        <f>_xll.BDP(Table1[[#This Row],[bbg]],Table1[[#Headers],[security_name]])</f>
        <v>TOTAL 2.708 PERP</v>
      </c>
      <c r="H40" s="2" t="str">
        <f>_xll.BDP(Table1[[#This Row],[bbg]],Table1[[#Headers],[INDUSTRY_GROUP]])</f>
        <v>Oil&amp;Gas</v>
      </c>
      <c r="I40" s="2" t="str">
        <f>_xll.BDP(Table1[[#This Row],[bbg]],Table1[[#Headers],[nxt_call_dt]])</f>
        <v>05/05/2023</v>
      </c>
      <c r="J40" s="2" t="str">
        <f>_xll.BDP(Table1[[#This Row],[bbg]],Table1[[#Headers],[calc_maturity]])</f>
        <v>05/05/2169</v>
      </c>
      <c r="K40" s="2">
        <f>_xll.BDP(Table1[[#This Row],[bbg]],Table1[[#Headers],[z_sprd_mid]])</f>
        <v>212.15555055026692</v>
      </c>
    </row>
    <row r="41" spans="2:11" x14ac:dyDescent="0.25">
      <c r="B41" s="2" t="s">
        <v>20</v>
      </c>
      <c r="C41" s="2" t="s">
        <v>24</v>
      </c>
      <c r="D41" s="2" t="str">
        <f>Table1[[#This Row],[isin]]&amp;" "&amp;Table1[[#This Row],[type]]</f>
        <v>XS1413581205 Corp</v>
      </c>
      <c r="E41" s="2" t="str">
        <f>_xll.BDP(Table1[[#This Row],[bbg]],Table1[[#Headers],[short_name]])</f>
        <v>TOTAL SA</v>
      </c>
      <c r="F41" s="2">
        <f>_xll.BDP(Table1[[#This Row],[bbg]],Table1[[#Headers],[coupon]])</f>
        <v>3.875</v>
      </c>
      <c r="G41" s="2" t="str">
        <f>_xll.BDP(Table1[[#This Row],[bbg]],Table1[[#Headers],[security_name]])</f>
        <v>TOTAL 3 7/8 PERP</v>
      </c>
      <c r="H41" s="2" t="str">
        <f>_xll.BDP(Table1[[#This Row],[bbg]],Table1[[#Headers],[INDUSTRY_GROUP]])</f>
        <v>Oil&amp;Gas</v>
      </c>
      <c r="I41" s="2" t="str">
        <f>_xll.BDP(Table1[[#This Row],[bbg]],Table1[[#Headers],[nxt_call_dt]])</f>
        <v>18/05/2022</v>
      </c>
      <c r="J41" s="2" t="str">
        <f>_xll.BDP(Table1[[#This Row],[bbg]],Table1[[#Headers],[calc_maturity]])</f>
        <v>18/05/2169</v>
      </c>
      <c r="K41" s="2">
        <f>_xll.BDP(Table1[[#This Row],[bbg]],Table1[[#Headers],[z_sprd_mid]])</f>
        <v>199.09762930718929</v>
      </c>
    </row>
    <row r="42" spans="2:11" x14ac:dyDescent="0.25">
      <c r="B42" s="2" t="s">
        <v>16</v>
      </c>
      <c r="C42" s="2" t="s">
        <v>24</v>
      </c>
      <c r="D42" s="2" t="str">
        <f>Table1[[#This Row],[isin]]&amp;" "&amp;Table1[[#This Row],[type]]</f>
        <v>XS1501166869 Corp</v>
      </c>
      <c r="E42" s="2" t="str">
        <f>_xll.BDP(Table1[[#This Row],[bbg]],Table1[[#Headers],[short_name]])</f>
        <v>TOTAL SA</v>
      </c>
      <c r="F42" s="2">
        <f>_xll.BDP(Table1[[#This Row],[bbg]],Table1[[#Headers],[coupon]])</f>
        <v>3.3690000000000002</v>
      </c>
      <c r="G42" s="2" t="str">
        <f>_xll.BDP(Table1[[#This Row],[bbg]],Table1[[#Headers],[security_name]])</f>
        <v>TOTAL 3.369 PERP</v>
      </c>
      <c r="H42" s="2" t="str">
        <f>_xll.BDP(Table1[[#This Row],[bbg]],Table1[[#Headers],[INDUSTRY_GROUP]])</f>
        <v>Oil&amp;Gas</v>
      </c>
      <c r="I42" s="2" t="str">
        <f>_xll.BDP(Table1[[#This Row],[bbg]],Table1[[#Headers],[nxt_call_dt]])</f>
        <v>06/10/2026</v>
      </c>
      <c r="J42" s="2" t="str">
        <f>_xll.BDP(Table1[[#This Row],[bbg]],Table1[[#Headers],[calc_maturity]])</f>
        <v>06/10/2168</v>
      </c>
      <c r="K42" s="2">
        <f>_xll.BDP(Table1[[#This Row],[bbg]],Table1[[#Headers],[z_sprd_mid]])</f>
        <v>237.01420785925623</v>
      </c>
    </row>
    <row r="43" spans="2:11" x14ac:dyDescent="0.25">
      <c r="B43" s="2" t="s">
        <v>17</v>
      </c>
      <c r="C43" s="2" t="s">
        <v>24</v>
      </c>
      <c r="D43" s="2" t="str">
        <f>Table1[[#This Row],[isin]]&amp;" "&amp;Table1[[#This Row],[type]]</f>
        <v>XS1195202822 Corp</v>
      </c>
      <c r="E43" s="2" t="str">
        <f>_xll.BDP(Table1[[#This Row],[bbg]],Table1[[#Headers],[short_name]])</f>
        <v>TOTAL SA</v>
      </c>
      <c r="F43" s="2">
        <f>_xll.BDP(Table1[[#This Row],[bbg]],Table1[[#Headers],[coupon]])</f>
        <v>2.625</v>
      </c>
      <c r="G43" s="2" t="str">
        <f>_xll.BDP(Table1[[#This Row],[bbg]],Table1[[#Headers],[security_name]])</f>
        <v>TOTAL 2 5/8 PERP</v>
      </c>
      <c r="H43" s="2" t="str">
        <f>_xll.BDP(Table1[[#This Row],[bbg]],Table1[[#Headers],[INDUSTRY_GROUP]])</f>
        <v>Oil&amp;Gas</v>
      </c>
      <c r="I43" s="2" t="str">
        <f>_xll.BDP(Table1[[#This Row],[bbg]],Table1[[#Headers],[nxt_call_dt]])</f>
        <v>26/02/2025</v>
      </c>
      <c r="J43" s="2" t="str">
        <f>_xll.BDP(Table1[[#This Row],[bbg]],Table1[[#Headers],[calc_maturity]])</f>
        <v>26/02/2169</v>
      </c>
      <c r="K43" s="2">
        <f>_xll.BDP(Table1[[#This Row],[bbg]],Table1[[#Headers],[z_sprd_mid]])</f>
        <v>231.25532183698925</v>
      </c>
    </row>
    <row r="44" spans="2:11" x14ac:dyDescent="0.25">
      <c r="B44" s="2" t="s">
        <v>17</v>
      </c>
      <c r="C44" s="2" t="s">
        <v>24</v>
      </c>
      <c r="D44" s="2" t="str">
        <f>Table1[[#This Row],[isin]]&amp;" "&amp;Table1[[#This Row],[type]]</f>
        <v>XS1195202822 Corp</v>
      </c>
      <c r="E44" s="2" t="str">
        <f>_xll.BDP(Table1[[#This Row],[bbg]],Table1[[#Headers],[short_name]])</f>
        <v>TOTAL SA</v>
      </c>
      <c r="F44" s="2">
        <f>_xll.BDP(Table1[[#This Row],[bbg]],Table1[[#Headers],[coupon]])</f>
        <v>2.625</v>
      </c>
      <c r="G44" s="2" t="str">
        <f>_xll.BDP(Table1[[#This Row],[bbg]],Table1[[#Headers],[security_name]])</f>
        <v>TOTAL 2 5/8 PERP</v>
      </c>
      <c r="H44" s="2" t="str">
        <f>_xll.BDP(Table1[[#This Row],[bbg]],Table1[[#Headers],[INDUSTRY_GROUP]])</f>
        <v>Oil&amp;Gas</v>
      </c>
      <c r="I44" s="2" t="str">
        <f>_xll.BDP(Table1[[#This Row],[bbg]],Table1[[#Headers],[nxt_call_dt]])</f>
        <v>26/02/2025</v>
      </c>
      <c r="J44" s="2" t="str">
        <f>_xll.BDP(Table1[[#This Row],[bbg]],Table1[[#Headers],[calc_maturity]])</f>
        <v>26/02/2169</v>
      </c>
      <c r="K44" s="2">
        <f>_xll.BDP(Table1[[#This Row],[bbg]],Table1[[#Headers],[z_sprd_mid]])</f>
        <v>231.25532183698925</v>
      </c>
    </row>
    <row r="45" spans="2:11" x14ac:dyDescent="0.25">
      <c r="B45" s="2" t="s">
        <v>21</v>
      </c>
      <c r="C45" s="2" t="s">
        <v>24</v>
      </c>
      <c r="D45" s="2" t="str">
        <f>Table1[[#This Row],[isin]]&amp;" "&amp;Table1[[#This Row],[type]]</f>
        <v>XS1309436910 Corp</v>
      </c>
      <c r="E45" s="2" t="str">
        <f>_xll.BDP(Table1[[#This Row],[bbg]],Table1[[#Headers],[short_name]])</f>
        <v>BHP BILLITON FIN</v>
      </c>
      <c r="F45" s="2">
        <f>_xll.BDP(Table1[[#This Row],[bbg]],Table1[[#Headers],[coupon]])</f>
        <v>5.625</v>
      </c>
      <c r="G45" s="2" t="str">
        <f>_xll.BDP(Table1[[#This Row],[bbg]],Table1[[#Headers],[security_name]])</f>
        <v>BHP 5 5/8 10/22/79</v>
      </c>
      <c r="H45" s="2" t="str">
        <f>_xll.BDP(Table1[[#This Row],[bbg]],Table1[[#Headers],[INDUSTRY_GROUP]])</f>
        <v>Mining</v>
      </c>
      <c r="I45" s="2" t="str">
        <f>_xll.BDP(Table1[[#This Row],[bbg]],Table1[[#Headers],[nxt_call_dt]])</f>
        <v>22/10/2024</v>
      </c>
      <c r="J45" s="2" t="str">
        <f>_xll.BDP(Table1[[#This Row],[bbg]],Table1[[#Headers],[calc_maturity]])</f>
        <v>22/10/2079</v>
      </c>
      <c r="K45" s="2">
        <f>_xll.BDP(Table1[[#This Row],[bbg]],Table1[[#Headers],[z_sprd_mid]])</f>
        <v>202.81176312571839</v>
      </c>
    </row>
    <row r="49" spans="5:5" x14ac:dyDescent="0.25">
      <c r="E49" s="2">
        <f>COUNTA(E46:E48)</f>
        <v>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97FD-123C-48EC-92A9-2E31BF3479B8}">
  <sheetPr codeName="Sheet2"/>
  <dimension ref="A1:I429"/>
  <sheetViews>
    <sheetView workbookViewId="0">
      <selection activeCell="K23" sqref="K23"/>
    </sheetView>
  </sheetViews>
  <sheetFormatPr defaultRowHeight="10.5" x14ac:dyDescent="0.25"/>
  <cols>
    <col min="1" max="1" width="19.1796875" style="2" bestFit="1" customWidth="1"/>
    <col min="2" max="2" width="5.81640625" style="2" bestFit="1" customWidth="1"/>
    <col min="3" max="3" width="8.54296875" style="2" customWidth="1"/>
    <col min="4" max="4" width="20.08984375" style="2" bestFit="1" customWidth="1"/>
    <col min="5" max="5" width="22" style="2" bestFit="1" customWidth="1"/>
    <col min="6" max="6" width="15.90625" style="2" bestFit="1" customWidth="1"/>
    <col min="7" max="7" width="8.7265625" style="2"/>
    <col min="8" max="8" width="9.7265625" style="2" customWidth="1"/>
    <col min="9" max="9" width="10.1796875" style="2" customWidth="1"/>
    <col min="10" max="16384" width="8.7265625" style="2"/>
  </cols>
  <sheetData>
    <row r="1" spans="1:9" ht="11" x14ac:dyDescent="0.3">
      <c r="A1" s="1" t="s">
        <v>0</v>
      </c>
      <c r="B1" s="1" t="s">
        <v>730</v>
      </c>
      <c r="C1" s="1" t="s">
        <v>731</v>
      </c>
      <c r="D1" s="2" t="s">
        <v>385</v>
      </c>
      <c r="E1" s="2" t="s">
        <v>22</v>
      </c>
      <c r="F1" s="2" t="s">
        <v>25</v>
      </c>
      <c r="G1" s="2" t="s">
        <v>740</v>
      </c>
      <c r="H1" s="2" t="s">
        <v>739</v>
      </c>
      <c r="I1" s="2" t="s">
        <v>741</v>
      </c>
    </row>
    <row r="2" spans="1:9" x14ac:dyDescent="0.25">
      <c r="A2" s="2" t="s">
        <v>26</v>
      </c>
      <c r="B2" s="2">
        <f>LEN(Table2[[#This Row],[isin]])</f>
        <v>12</v>
      </c>
      <c r="C2" s="2" t="s">
        <v>24</v>
      </c>
      <c r="D2" s="2" t="s">
        <v>386</v>
      </c>
      <c r="E2" s="2" t="str">
        <f>_xll.BDP(Table2[[#This Row],[isin]]&amp;" "&amp;Table2[[#This Row],[MktSec]],Table2[[#Headers],[short_name]])</f>
        <v>SHELL INTL FIN</v>
      </c>
      <c r="F2" s="2" t="str">
        <f t="array" ref="F2">_xll.BDP(Table2[[#This Row],[isin]]&amp;" "&amp;Table2[[#This Row],[MktSec]],Table2[[#Headers],[INDUSTRY_GROUP]])</f>
        <v>Oil&amp;Gas</v>
      </c>
      <c r="G2" s="2" t="str">
        <f>_xll.BDP(Table2[[#This Row],[isin]]&amp;" "&amp;Table2[[#This Row],[MktSec]],Table2[[#Headers],[callable]])</f>
        <v>N</v>
      </c>
      <c r="H2" s="2" t="str">
        <f>_xll.BDP(Table2[[#This Row],[isin]]&amp;" "&amp;Table2[[#This Row],[MktSec]],Table2[[#Headers],[nxt_call_dt]])</f>
        <v>#N/A Field Not Applicable</v>
      </c>
      <c r="I2" s="2" t="str">
        <f>_xll.BDP(Table2[[#This Row],[isin]]&amp;" "&amp;Table2[[#This Row],[MktSec]],Table2[[#Headers],[final_maturity]])</f>
        <v>07/04/2032</v>
      </c>
    </row>
    <row r="3" spans="1:9" x14ac:dyDescent="0.25">
      <c r="A3" s="2" t="s">
        <v>27</v>
      </c>
      <c r="B3" s="2">
        <f>LEN(Table2[[#This Row],[isin]])</f>
        <v>12</v>
      </c>
      <c r="C3" s="2" t="s">
        <v>24</v>
      </c>
      <c r="D3" s="2" t="s">
        <v>387</v>
      </c>
      <c r="E3" s="2" t="str">
        <f>_xll.BDP(Table2[[#This Row],[isin]]&amp;" "&amp;Table2[[#This Row],[MktSec]],Table2[[#Headers],[short_name]])</f>
        <v>AB INBEV SA/NV</v>
      </c>
      <c r="F3" s="3" t="str">
        <f t="array" ref="F3">_xll.BDP(Table2[[#This Row],[isin]]&amp;" "&amp;Table2[[#This Row],[MktSec]],Table2[[#Headers],[INDUSTRY_GROUP]])</f>
        <v>Beverages</v>
      </c>
      <c r="G3" s="3" t="str">
        <f>_xll.BDP(Table2[[#This Row],[isin]]&amp;" "&amp;Table2[[#This Row],[MktSec]],Table2[[#Headers],[callable]])</f>
        <v>N</v>
      </c>
      <c r="H3" s="3" t="str">
        <f>_xll.BDP(Table2[[#This Row],[isin]]&amp;" "&amp;Table2[[#This Row],[MktSec]],Table2[[#Headers],[nxt_call_dt]])</f>
        <v>#N/A Field Not Applicable</v>
      </c>
      <c r="I3" s="3" t="str">
        <f>_xll.BDP(Table2[[#This Row],[isin]]&amp;" "&amp;Table2[[#This Row],[MktSec]],Table2[[#Headers],[final_maturity]])</f>
        <v>17/03/2036</v>
      </c>
    </row>
    <row r="4" spans="1:9" x14ac:dyDescent="0.25">
      <c r="A4" s="2" t="s">
        <v>28</v>
      </c>
      <c r="B4" s="2">
        <f>LEN(Table2[[#This Row],[isin]])</f>
        <v>12</v>
      </c>
      <c r="C4" s="2" t="s">
        <v>24</v>
      </c>
      <c r="D4" s="2" t="s">
        <v>388</v>
      </c>
      <c r="E4" s="2" t="str">
        <f>_xll.BDP(Table2[[#This Row],[isin]]&amp;" "&amp;Table2[[#This Row],[MktSec]],Table2[[#Headers],[short_name]])</f>
        <v>AB INBEV SA/NV</v>
      </c>
      <c r="F4" s="3" t="str">
        <f t="array" ref="F4">_xll.BDP(Table2[[#This Row],[isin]]&amp;" "&amp;Table2[[#This Row],[MktSec]],Table2[[#Headers],[INDUSTRY_GROUP]])</f>
        <v>Beverages</v>
      </c>
      <c r="G4" s="3" t="str">
        <f>_xll.BDP(Table2[[#This Row],[isin]]&amp;" "&amp;Table2[[#This Row],[MktSec]],Table2[[#Headers],[callable]])</f>
        <v>Y</v>
      </c>
      <c r="H4" s="3" t="str">
        <f>_xll.BDP(Table2[[#This Row],[isin]]&amp;" "&amp;Table2[[#This Row],[MktSec]],Table2[[#Headers],[nxt_call_dt]])</f>
        <v>02/01/2032</v>
      </c>
      <c r="I4" s="3" t="str">
        <f>_xll.BDP(Table2[[#This Row],[isin]]&amp;" "&amp;Table2[[#This Row],[MktSec]],Table2[[#Headers],[final_maturity]])</f>
        <v>02/04/2032</v>
      </c>
    </row>
    <row r="5" spans="1:9" x14ac:dyDescent="0.25">
      <c r="A5" s="2" t="s">
        <v>29</v>
      </c>
      <c r="B5" s="2">
        <f>LEN(Table2[[#This Row],[isin]])</f>
        <v>12</v>
      </c>
      <c r="C5" s="2" t="s">
        <v>24</v>
      </c>
      <c r="D5" s="2" t="s">
        <v>389</v>
      </c>
      <c r="E5" s="2" t="str">
        <f>_xll.BDP(Table2[[#This Row],[isin]]&amp;" "&amp;Table2[[#This Row],[MktSec]],Table2[[#Headers],[short_name]])</f>
        <v>AB INBEV SA/NV</v>
      </c>
      <c r="F5" s="3" t="str">
        <f t="array" ref="F5">_xll.BDP(Table2[[#This Row],[isin]]&amp;" "&amp;Table2[[#This Row],[MktSec]],Table2[[#Headers],[INDUSTRY_GROUP]])</f>
        <v>Beverages</v>
      </c>
      <c r="G5" s="3" t="str">
        <f>_xll.BDP(Table2[[#This Row],[isin]]&amp;" "&amp;Table2[[#This Row],[MktSec]],Table2[[#Headers],[callable]])</f>
        <v>Y</v>
      </c>
      <c r="H5" s="3" t="str">
        <f>_xll.BDP(Table2[[#This Row],[isin]]&amp;" "&amp;Table2[[#This Row],[MktSec]],Table2[[#Headers],[nxt_call_dt]])</f>
        <v>02/10/2039</v>
      </c>
      <c r="I5" s="3" t="str">
        <f>_xll.BDP(Table2[[#This Row],[isin]]&amp;" "&amp;Table2[[#This Row],[MktSec]],Table2[[#Headers],[final_maturity]])</f>
        <v>02/04/2040</v>
      </c>
    </row>
    <row r="6" spans="1:9" x14ac:dyDescent="0.25">
      <c r="A6" s="2" t="s">
        <v>30</v>
      </c>
      <c r="B6" s="2">
        <f>LEN(Table2[[#This Row],[isin]])</f>
        <v>12</v>
      </c>
      <c r="C6" s="2" t="s">
        <v>24</v>
      </c>
      <c r="D6" s="2" t="s">
        <v>390</v>
      </c>
      <c r="E6" s="2" t="str">
        <f>_xll.BDP(Table2[[#This Row],[isin]]&amp;" "&amp;Table2[[#This Row],[MktSec]],Table2[[#Headers],[short_name]])</f>
        <v>CRED AGRICOLE SA</v>
      </c>
      <c r="F6" s="3" t="str">
        <f t="array" ref="F6">_xll.BDP(Table2[[#This Row],[isin]]&amp;" "&amp;Table2[[#This Row],[MktSec]],Table2[[#Headers],[INDUSTRY_GROUP]])</f>
        <v>Banks</v>
      </c>
      <c r="G6" s="3" t="str">
        <f>_xll.BDP(Table2[[#This Row],[isin]]&amp;" "&amp;Table2[[#This Row],[MktSec]],Table2[[#Headers],[callable]])</f>
        <v>Y</v>
      </c>
      <c r="H6" s="3" t="str">
        <f>_xll.BDP(Table2[[#This Row],[isin]]&amp;" "&amp;Table2[[#This Row],[MktSec]],Table2[[#Headers],[nxt_call_dt]])</f>
        <v>22/04/2025</v>
      </c>
      <c r="I6" s="3" t="str">
        <f>_xll.BDP(Table2[[#This Row],[isin]]&amp;" "&amp;Table2[[#This Row],[MktSec]],Table2[[#Headers],[final_maturity]])</f>
        <v>22/04/2026</v>
      </c>
    </row>
    <row r="7" spans="1:9" x14ac:dyDescent="0.25">
      <c r="A7" s="2" t="s">
        <v>31</v>
      </c>
      <c r="B7" s="2">
        <f>LEN(Table2[[#This Row],[isin]])</f>
        <v>12</v>
      </c>
      <c r="C7" s="2" t="s">
        <v>24</v>
      </c>
      <c r="D7" s="2" t="s">
        <v>391</v>
      </c>
      <c r="E7" s="2" t="str">
        <f>_xll.BDP(Table2[[#This Row],[isin]]&amp;" "&amp;Table2[[#This Row],[MktSec]],Table2[[#Headers],[short_name]])</f>
        <v>ACEA SPA</v>
      </c>
      <c r="F7" s="3" t="str">
        <f t="array" ref="F7">_xll.BDP(Table2[[#This Row],[isin]]&amp;" "&amp;Table2[[#This Row],[MktSec]],Table2[[#Headers],[INDUSTRY_GROUP]])</f>
        <v>Electric</v>
      </c>
      <c r="G7" s="3" t="str">
        <f>_xll.BDP(Table2[[#This Row],[isin]]&amp;" "&amp;Table2[[#This Row],[MktSec]],Table2[[#Headers],[callable]])</f>
        <v>Y</v>
      </c>
      <c r="H7" s="3" t="str">
        <f>_xll.BDP(Table2[[#This Row],[isin]]&amp;" "&amp;Table2[[#This Row],[MktSec]],Table2[[#Headers],[nxt_call_dt]])</f>
        <v>06/01/2029</v>
      </c>
      <c r="I7" s="3" t="str">
        <f>_xll.BDP(Table2[[#This Row],[isin]]&amp;" "&amp;Table2[[#This Row],[MktSec]],Table2[[#Headers],[final_maturity]])</f>
        <v>06/04/2029</v>
      </c>
    </row>
    <row r="8" spans="1:9" x14ac:dyDescent="0.25">
      <c r="A8" s="2" t="s">
        <v>32</v>
      </c>
      <c r="B8" s="2">
        <f>LEN(Table2[[#This Row],[isin]])</f>
        <v>12</v>
      </c>
      <c r="C8" s="2" t="s">
        <v>24</v>
      </c>
      <c r="D8" s="2" t="s">
        <v>392</v>
      </c>
      <c r="E8" s="2" t="str">
        <f>_xll.BDP(Table2[[#This Row],[isin]]&amp;" "&amp;Table2[[#This Row],[MktSec]],Table2[[#Headers],[short_name]])</f>
        <v>A2A SPA</v>
      </c>
      <c r="F8" s="3" t="str">
        <f t="array" ref="F8">_xll.BDP(Table2[[#This Row],[isin]]&amp;" "&amp;Table2[[#This Row],[MktSec]],Table2[[#Headers],[INDUSTRY_GROUP]])</f>
        <v>Electric</v>
      </c>
      <c r="G8" s="3" t="str">
        <f>_xll.BDP(Table2[[#This Row],[isin]]&amp;" "&amp;Table2[[#This Row],[MktSec]],Table2[[#Headers],[callable]])</f>
        <v>N</v>
      </c>
      <c r="H8" s="3" t="str">
        <f>_xll.BDP(Table2[[#This Row],[isin]]&amp;" "&amp;Table2[[#This Row],[MktSec]],Table2[[#Headers],[nxt_call_dt]])</f>
        <v>#N/A Field Not Applicable</v>
      </c>
      <c r="I8" s="3" t="str">
        <f>_xll.BDP(Table2[[#This Row],[isin]]&amp;" "&amp;Table2[[#This Row],[MktSec]],Table2[[#Headers],[final_maturity]])</f>
        <v>13/01/2022</v>
      </c>
    </row>
    <row r="9" spans="1:9" x14ac:dyDescent="0.25">
      <c r="A9" s="2" t="s">
        <v>33</v>
      </c>
      <c r="B9" s="2">
        <f>LEN(Table2[[#This Row],[isin]])</f>
        <v>12</v>
      </c>
      <c r="C9" s="2" t="s">
        <v>24</v>
      </c>
      <c r="D9" s="2" t="s">
        <v>393</v>
      </c>
      <c r="E9" s="2" t="str">
        <f>_xll.BDP(Table2[[#This Row],[isin]]&amp;" "&amp;Table2[[#This Row],[MktSec]],Table2[[#Headers],[short_name]])</f>
        <v>ALLIANDER</v>
      </c>
      <c r="F9" s="3" t="str">
        <f t="array" ref="F9">_xll.BDP(Table2[[#This Row],[isin]]&amp;" "&amp;Table2[[#This Row],[MktSec]],Table2[[#Headers],[INDUSTRY_GROUP]])</f>
        <v>Electric</v>
      </c>
      <c r="G9" s="3" t="str">
        <f>_xll.BDP(Table2[[#This Row],[isin]]&amp;" "&amp;Table2[[#This Row],[MktSec]],Table2[[#Headers],[callable]])</f>
        <v>Y</v>
      </c>
      <c r="H9" s="3" t="str">
        <f>_xll.BDP(Table2[[#This Row],[isin]]&amp;" "&amp;Table2[[#This Row],[MktSec]],Table2[[#Headers],[nxt_call_dt]])</f>
        <v>24/03/2032</v>
      </c>
      <c r="I9" s="3" t="str">
        <f>_xll.BDP(Table2[[#This Row],[isin]]&amp;" "&amp;Table2[[#This Row],[MktSec]],Table2[[#Headers],[final_maturity]])</f>
        <v>24/06/2032</v>
      </c>
    </row>
    <row r="10" spans="1:9" x14ac:dyDescent="0.25">
      <c r="A10" s="2" t="s">
        <v>34</v>
      </c>
      <c r="B10" s="2">
        <f>LEN(Table2[[#This Row],[isin]])</f>
        <v>12</v>
      </c>
      <c r="C10" s="2" t="s">
        <v>24</v>
      </c>
      <c r="D10" s="2" t="s">
        <v>394</v>
      </c>
      <c r="E10" s="2" t="str">
        <f>_xll.BDP(Table2[[#This Row],[isin]]&amp;" "&amp;Table2[[#This Row],[MktSec]],Table2[[#Headers],[short_name]])</f>
        <v>ASML HOLDING NV</v>
      </c>
      <c r="F10" s="3" t="str">
        <f t="array" ref="F10">_xll.BDP(Table2[[#This Row],[isin]]&amp;" "&amp;Table2[[#This Row],[MktSec]],Table2[[#Headers],[INDUSTRY_GROUP]])</f>
        <v>Semiconductors</v>
      </c>
      <c r="G10" s="3" t="str">
        <f>_xll.BDP(Table2[[#This Row],[isin]]&amp;" "&amp;Table2[[#This Row],[MktSec]],Table2[[#Headers],[callable]])</f>
        <v>Y</v>
      </c>
      <c r="H10" s="3" t="str">
        <f>_xll.BDP(Table2[[#This Row],[isin]]&amp;" "&amp;Table2[[#This Row],[MktSec]],Table2[[#Headers],[nxt_call_dt]])</f>
        <v>25/10/2029</v>
      </c>
      <c r="I10" s="3" t="str">
        <f>_xll.BDP(Table2[[#This Row],[isin]]&amp;" "&amp;Table2[[#This Row],[MktSec]],Table2[[#Headers],[final_maturity]])</f>
        <v>25/02/2030</v>
      </c>
    </row>
    <row r="11" spans="1:9" x14ac:dyDescent="0.25">
      <c r="A11" s="2" t="s">
        <v>35</v>
      </c>
      <c r="B11" s="2">
        <f>LEN(Table2[[#This Row],[isin]])</f>
        <v>12</v>
      </c>
      <c r="C11" s="2" t="s">
        <v>24</v>
      </c>
      <c r="D11" s="2" t="s">
        <v>395</v>
      </c>
      <c r="E11" s="2" t="str">
        <f>_xll.BDP(Table2[[#This Row],[isin]]&amp;" "&amp;Table2[[#This Row],[MktSec]],Table2[[#Headers],[short_name]])</f>
        <v>CNH IND FIN</v>
      </c>
      <c r="F11" s="3" t="str">
        <f t="array" ref="F11">_xll.BDP(Table2[[#This Row],[isin]]&amp;" "&amp;Table2[[#This Row],[MktSec]],Table2[[#Headers],[INDUSTRY_GROUP]])</f>
        <v>Machinery-Diversified</v>
      </c>
      <c r="G11" s="3" t="str">
        <f>_xll.BDP(Table2[[#This Row],[isin]]&amp;" "&amp;Table2[[#This Row],[MktSec]],Table2[[#Headers],[callable]])</f>
        <v>Y</v>
      </c>
      <c r="H11" s="3" t="str">
        <f>_xll.BDP(Table2[[#This Row],[isin]]&amp;" "&amp;Table2[[#This Row],[MktSec]],Table2[[#Headers],[nxt_call_dt]])</f>
        <v>25/12/2026</v>
      </c>
      <c r="I11" s="3" t="str">
        <f>_xll.BDP(Table2[[#This Row],[isin]]&amp;" "&amp;Table2[[#This Row],[MktSec]],Table2[[#Headers],[final_maturity]])</f>
        <v>25/03/2027</v>
      </c>
    </row>
    <row r="12" spans="1:9" x14ac:dyDescent="0.25">
      <c r="A12" s="2" t="s">
        <v>36</v>
      </c>
      <c r="B12" s="2">
        <f>LEN(Table2[[#This Row],[isin]])</f>
        <v>12</v>
      </c>
      <c r="C12" s="2" t="s">
        <v>24</v>
      </c>
      <c r="D12" s="2" t="s">
        <v>396</v>
      </c>
      <c r="E12" s="2" t="str">
        <f>_xll.BDP(Table2[[#This Row],[isin]]&amp;" "&amp;Table2[[#This Row],[MktSec]],Table2[[#Headers],[short_name]])</f>
        <v>CNH IND FIN</v>
      </c>
      <c r="F12" s="3" t="str">
        <f t="array" ref="F12">_xll.BDP(Table2[[#This Row],[isin]]&amp;" "&amp;Table2[[#This Row],[MktSec]],Table2[[#Headers],[INDUSTRY_GROUP]])</f>
        <v>Machinery-Diversified</v>
      </c>
      <c r="G12" s="3" t="str">
        <f>_xll.BDP(Table2[[#This Row],[isin]]&amp;" "&amp;Table2[[#This Row],[MktSec]],Table2[[#Headers],[callable]])</f>
        <v>Y</v>
      </c>
      <c r="H12" s="3" t="str">
        <f>_xll.BDP(Table2[[#This Row],[isin]]&amp;" "&amp;Table2[[#This Row],[MktSec]],Table2[[#Headers],[nxt_call_dt]])</f>
        <v>19/10/2025</v>
      </c>
      <c r="I12" s="3" t="str">
        <f>_xll.BDP(Table2[[#This Row],[isin]]&amp;" "&amp;Table2[[#This Row],[MktSec]],Table2[[#Headers],[final_maturity]])</f>
        <v>19/01/2026</v>
      </c>
    </row>
    <row r="13" spans="1:9" x14ac:dyDescent="0.25">
      <c r="A13" s="2" t="s">
        <v>37</v>
      </c>
      <c r="B13" s="2">
        <f>LEN(Table2[[#This Row],[isin]])</f>
        <v>12</v>
      </c>
      <c r="C13" s="2" t="s">
        <v>24</v>
      </c>
      <c r="D13" s="2" t="s">
        <v>397</v>
      </c>
      <c r="E13" s="2" t="str">
        <f>_xll.BDP(Table2[[#This Row],[isin]]&amp;" "&amp;Table2[[#This Row],[MktSec]],Table2[[#Headers],[short_name]])</f>
        <v>CREDIT SUISSE</v>
      </c>
      <c r="F13" s="3" t="str">
        <f t="array" ref="F13">_xll.BDP(Table2[[#This Row],[isin]]&amp;" "&amp;Table2[[#This Row],[MktSec]],Table2[[#Headers],[INDUSTRY_GROUP]])</f>
        <v>Banks</v>
      </c>
      <c r="G13" s="3" t="str">
        <f>_xll.BDP(Table2[[#This Row],[isin]]&amp;" "&amp;Table2[[#This Row],[MktSec]],Table2[[#Headers],[callable]])</f>
        <v>Y</v>
      </c>
      <c r="H13" s="3" t="str">
        <f>_xll.BDP(Table2[[#This Row],[isin]]&amp;" "&amp;Table2[[#This Row],[MktSec]],Table2[[#Headers],[nxt_call_dt]])</f>
        <v>02/04/2025</v>
      </c>
      <c r="I13" s="3" t="str">
        <f>_xll.BDP(Table2[[#This Row],[isin]]&amp;" "&amp;Table2[[#This Row],[MktSec]],Table2[[#Headers],[final_maturity]])</f>
        <v>02/04/2026</v>
      </c>
    </row>
    <row r="14" spans="1:9" x14ac:dyDescent="0.25">
      <c r="A14" s="2" t="s">
        <v>38</v>
      </c>
      <c r="B14" s="2">
        <f>LEN(Table2[[#This Row],[isin]])</f>
        <v>12</v>
      </c>
      <c r="C14" s="2" t="s">
        <v>24</v>
      </c>
      <c r="D14" s="2" t="s">
        <v>398</v>
      </c>
      <c r="E14" s="2" t="str">
        <f>_xll.BDP(Table2[[#This Row],[isin]]&amp;" "&amp;Table2[[#This Row],[MktSec]],Table2[[#Headers],[short_name]])</f>
        <v>DAIMLER AG</v>
      </c>
      <c r="F14" s="3" t="str">
        <f t="array" ref="F14">_xll.BDP(Table2[[#This Row],[isin]]&amp;" "&amp;Table2[[#This Row],[MktSec]],Table2[[#Headers],[INDUSTRY_GROUP]])</f>
        <v>Auto Manufacturers</v>
      </c>
      <c r="G14" s="3" t="str">
        <f>_xll.BDP(Table2[[#This Row],[isin]]&amp;" "&amp;Table2[[#This Row],[MktSec]],Table2[[#Headers],[callable]])</f>
        <v>N</v>
      </c>
      <c r="H14" s="3" t="str">
        <f>_xll.BDP(Table2[[#This Row],[isin]]&amp;" "&amp;Table2[[#This Row],[MktSec]],Table2[[#Headers],[nxt_call_dt]])</f>
        <v>#N/A Field Not Applicable</v>
      </c>
      <c r="I14" s="3" t="str">
        <f>_xll.BDP(Table2[[#This Row],[isin]]&amp;" "&amp;Table2[[#This Row],[MktSec]],Table2[[#Headers],[final_maturity]])</f>
        <v>08/08/2034</v>
      </c>
    </row>
    <row r="15" spans="1:9" x14ac:dyDescent="0.25">
      <c r="A15" s="2" t="s">
        <v>39</v>
      </c>
      <c r="B15" s="2">
        <f>LEN(Table2[[#This Row],[isin]])</f>
        <v>12</v>
      </c>
      <c r="C15" s="2" t="s">
        <v>24</v>
      </c>
      <c r="D15" s="2" t="s">
        <v>399</v>
      </c>
      <c r="E15" s="2" t="str">
        <f>_xll.BDP(Table2[[#This Row],[isin]]&amp;" "&amp;Table2[[#This Row],[MktSec]],Table2[[#Headers],[short_name]])</f>
        <v>DAIMLER AG</v>
      </c>
      <c r="F15" s="3" t="str">
        <f t="array" ref="F15">_xll.BDP(Table2[[#This Row],[isin]]&amp;" "&amp;Table2[[#This Row],[MktSec]],Table2[[#Headers],[INDUSTRY_GROUP]])</f>
        <v>Auto Manufacturers</v>
      </c>
      <c r="G15" s="3" t="str">
        <f>_xll.BDP(Table2[[#This Row],[isin]]&amp;" "&amp;Table2[[#This Row],[MktSec]],Table2[[#Headers],[callable]])</f>
        <v>N</v>
      </c>
      <c r="H15" s="3" t="str">
        <f>_xll.BDP(Table2[[#This Row],[isin]]&amp;" "&amp;Table2[[#This Row],[MktSec]],Table2[[#Headers],[nxt_call_dt]])</f>
        <v>#N/A Field Not Applicable</v>
      </c>
      <c r="I15" s="3" t="str">
        <f>_xll.BDP(Table2[[#This Row],[isin]]&amp;" "&amp;Table2[[#This Row],[MktSec]],Table2[[#Headers],[final_maturity]])</f>
        <v>11/05/2028</v>
      </c>
    </row>
    <row r="16" spans="1:9" x14ac:dyDescent="0.25">
      <c r="A16" s="2" t="s">
        <v>40</v>
      </c>
      <c r="B16" s="2">
        <f>LEN(Table2[[#This Row],[isin]])</f>
        <v>12</v>
      </c>
      <c r="C16" s="2" t="s">
        <v>24</v>
      </c>
      <c r="D16" s="2" t="s">
        <v>400</v>
      </c>
      <c r="E16" s="2" t="str">
        <f>_xll.BDP(Table2[[#This Row],[isin]]&amp;" "&amp;Table2[[#This Row],[MktSec]],Table2[[#Headers],[short_name]])</f>
        <v>DEUTSCH BAHN FIN</v>
      </c>
      <c r="F16" s="3" t="str">
        <f t="array" ref="F16">_xll.BDP(Table2[[#This Row],[isin]]&amp;" "&amp;Table2[[#This Row],[MktSec]],Table2[[#Headers],[INDUSTRY_GROUP]])</f>
        <v>Transportation</v>
      </c>
      <c r="G16" s="3" t="str">
        <f>_xll.BDP(Table2[[#This Row],[isin]]&amp;" "&amp;Table2[[#This Row],[MktSec]],Table2[[#Headers],[callable]])</f>
        <v>N</v>
      </c>
      <c r="H16" s="3" t="str">
        <f>_xll.BDP(Table2[[#This Row],[isin]]&amp;" "&amp;Table2[[#This Row],[MktSec]],Table2[[#Headers],[nxt_call_dt]])</f>
        <v>#N/A Field Not Applicable</v>
      </c>
      <c r="I16" s="3" t="str">
        <f>_xll.BDP(Table2[[#This Row],[isin]]&amp;" "&amp;Table2[[#This Row],[MktSec]],Table2[[#Headers],[final_maturity]])</f>
        <v>16/04/2040</v>
      </c>
    </row>
    <row r="17" spans="1:9" x14ac:dyDescent="0.25">
      <c r="A17" s="2" t="s">
        <v>41</v>
      </c>
      <c r="B17" s="2">
        <f>LEN(Table2[[#This Row],[isin]])</f>
        <v>12</v>
      </c>
      <c r="C17" s="2" t="s">
        <v>24</v>
      </c>
      <c r="D17" s="2" t="s">
        <v>401</v>
      </c>
      <c r="E17" s="2" t="str">
        <f>_xll.BDP(Table2[[#This Row],[isin]]&amp;" "&amp;Table2[[#This Row],[MktSec]],Table2[[#Headers],[short_name]])</f>
        <v>DEUTSCH BAHN FIN</v>
      </c>
      <c r="F17" s="3" t="str">
        <f t="array" ref="F17">_xll.BDP(Table2[[#This Row],[isin]]&amp;" "&amp;Table2[[#This Row],[MktSec]],Table2[[#Headers],[INDUSTRY_GROUP]])</f>
        <v>Transportation</v>
      </c>
      <c r="G17" s="3" t="str">
        <f>_xll.BDP(Table2[[#This Row],[isin]]&amp;" "&amp;Table2[[#This Row],[MktSec]],Table2[[#Headers],[callable]])</f>
        <v>Y</v>
      </c>
      <c r="H17" s="3" t="str">
        <f>_xll.BDP(Table2[[#This Row],[isin]]&amp;" "&amp;Table2[[#This Row],[MktSec]],Table2[[#Headers],[nxt_call_dt]])</f>
        <v>16/05/2033</v>
      </c>
      <c r="I17" s="3" t="str">
        <f>_xll.BDP(Table2[[#This Row],[isin]]&amp;" "&amp;Table2[[#This Row],[MktSec]],Table2[[#Headers],[final_maturity]])</f>
        <v>16/08/2033</v>
      </c>
    </row>
    <row r="18" spans="1:9" x14ac:dyDescent="0.25">
      <c r="A18" s="2" t="s">
        <v>42</v>
      </c>
      <c r="B18" s="2">
        <f>LEN(Table2[[#This Row],[isin]])</f>
        <v>12</v>
      </c>
      <c r="C18" s="2" t="s">
        <v>732</v>
      </c>
      <c r="D18" s="2" t="s">
        <v>402</v>
      </c>
      <c r="E18" s="2" t="str">
        <f>_xll.BDP(Table2[[#This Row],[isin]]&amp;" "&amp;Table2[[#This Row],[MktSec]],Table2[[#Headers],[short_name]])</f>
        <v>DEUTSCHLAND REP</v>
      </c>
      <c r="F18" s="3" t="str">
        <f t="array" ref="F18">_xll.BDP(Table2[[#This Row],[isin]]&amp;" "&amp;Table2[[#This Row],[MktSec]],Table2[[#Headers],[INDUSTRY_GROUP]])</f>
        <v>Sovereign</v>
      </c>
      <c r="G18" s="3" t="str">
        <f>_xll.BDP(Table2[[#This Row],[isin]]&amp;" "&amp;Table2[[#This Row],[MktSec]],Table2[[#Headers],[callable]])</f>
        <v>N</v>
      </c>
      <c r="H18" s="3" t="str">
        <f>_xll.BDP(Table2[[#This Row],[isin]]&amp;" "&amp;Table2[[#This Row],[MktSec]],Table2[[#Headers],[nxt_call_dt]])</f>
        <v>#N/A Field Not Applicable</v>
      </c>
      <c r="I18" s="3" t="str">
        <f>_xll.BDP(Table2[[#This Row],[isin]]&amp;" "&amp;Table2[[#This Row],[MktSec]],Table2[[#Headers],[final_maturity]])</f>
        <v>15/02/2030</v>
      </c>
    </row>
    <row r="19" spans="1:9" x14ac:dyDescent="0.25">
      <c r="A19" s="2" t="s">
        <v>43</v>
      </c>
      <c r="B19" s="2">
        <f>LEN(Table2[[#This Row],[isin]])</f>
        <v>12</v>
      </c>
      <c r="C19" s="2" t="s">
        <v>24</v>
      </c>
      <c r="D19" s="2" t="s">
        <v>403</v>
      </c>
      <c r="E19" s="2" t="str">
        <f>_xll.BDP(Table2[[#This Row],[isin]]&amp;" "&amp;Table2[[#This Row],[MktSec]],Table2[[#Headers],[short_name]])</f>
        <v>DEUTSCHE TELEKOM</v>
      </c>
      <c r="F19" s="3" t="str">
        <f t="array" ref="F19">_xll.BDP(Table2[[#This Row],[isin]]&amp;" "&amp;Table2[[#This Row],[MktSec]],Table2[[#Headers],[INDUSTRY_GROUP]])</f>
        <v>Telecommunications</v>
      </c>
      <c r="G19" s="3" t="str">
        <f>_xll.BDP(Table2[[#This Row],[isin]]&amp;" "&amp;Table2[[#This Row],[MktSec]],Table2[[#Headers],[callable]])</f>
        <v>N</v>
      </c>
      <c r="H19" s="3" t="str">
        <f>_xll.BDP(Table2[[#This Row],[isin]]&amp;" "&amp;Table2[[#This Row],[MktSec]],Table2[[#Headers],[nxt_call_dt]])</f>
        <v>#N/A Field Not Applicable</v>
      </c>
      <c r="I19" s="3" t="str">
        <f>_xll.BDP(Table2[[#This Row],[isin]]&amp;" "&amp;Table2[[#This Row],[MktSec]],Table2[[#Headers],[final_maturity]])</f>
        <v>09/12/2049</v>
      </c>
    </row>
    <row r="20" spans="1:9" x14ac:dyDescent="0.25">
      <c r="A20" s="2" t="s">
        <v>44</v>
      </c>
      <c r="B20" s="2">
        <f>LEN(Table2[[#This Row],[isin]])</f>
        <v>4</v>
      </c>
      <c r="C20" s="2" t="s">
        <v>733</v>
      </c>
      <c r="D20" s="2" t="s">
        <v>404</v>
      </c>
      <c r="E20" s="2" t="str">
        <f>_xll.BDP(Table2[[#This Row],[isin]]&amp;" "&amp;Table2[[#This Row],[MktSec]],Table2[[#Headers],[short_name]])</f>
        <v>EURO-SCHATZ FUT   Jun20</v>
      </c>
      <c r="F20" s="3" t="str">
        <f t="array" ref="F20">_xll.BDP(Table2[[#This Row],[isin]]&amp;" "&amp;Table2[[#This Row],[MktSec]],Table2[[#Headers],[INDUSTRY_GROUP]])</f>
        <v>#N/A Field Not Applicable</v>
      </c>
      <c r="G20" s="3" t="str">
        <f>_xll.BDP(Table2[[#This Row],[isin]]&amp;" "&amp;Table2[[#This Row],[MktSec]],Table2[[#Headers],[callable]])</f>
        <v>#N/A Field Not Applicable</v>
      </c>
      <c r="H20" s="3" t="str">
        <f>_xll.BDP(Table2[[#This Row],[isin]]&amp;" "&amp;Table2[[#This Row],[MktSec]],Table2[[#Headers],[nxt_call_dt]])</f>
        <v>#N/A Field Not Applicable</v>
      </c>
      <c r="I20" s="3" t="str">
        <f>_xll.BDP(Table2[[#This Row],[isin]]&amp;" "&amp;Table2[[#This Row],[MktSec]],Table2[[#Headers],[final_maturity]])</f>
        <v>#N/A Field Not Applicable</v>
      </c>
    </row>
    <row r="21" spans="1:9" x14ac:dyDescent="0.25">
      <c r="A21" s="2" t="s">
        <v>45</v>
      </c>
      <c r="B21" s="2">
        <f>LEN(Table2[[#This Row],[isin]])</f>
        <v>12</v>
      </c>
      <c r="C21" s="2" t="s">
        <v>24</v>
      </c>
      <c r="D21" s="2" t="s">
        <v>405</v>
      </c>
      <c r="E21" s="2" t="str">
        <f>_xll.BDP(Table2[[#This Row],[isin]]&amp;" "&amp;Table2[[#This Row],[MktSec]],Table2[[#Headers],[short_name]])</f>
        <v>ELEC DE FRANCE</v>
      </c>
      <c r="F21" s="3" t="str">
        <f t="array" ref="F21">_xll.BDP(Table2[[#This Row],[isin]]&amp;" "&amp;Table2[[#This Row],[MktSec]],Table2[[#Headers],[INDUSTRY_GROUP]])</f>
        <v>Electric</v>
      </c>
      <c r="G21" s="3" t="str">
        <f>_xll.BDP(Table2[[#This Row],[isin]]&amp;" "&amp;Table2[[#This Row],[MktSec]],Table2[[#Headers],[callable]])</f>
        <v>Y</v>
      </c>
      <c r="H21" s="3" t="str">
        <f>_xll.BDP(Table2[[#This Row],[isin]]&amp;" "&amp;Table2[[#This Row],[MktSec]],Table2[[#Headers],[nxt_call_dt]])</f>
        <v>13/07/2026</v>
      </c>
      <c r="I21" s="3" t="str">
        <f>_xll.BDP(Table2[[#This Row],[isin]]&amp;" "&amp;Table2[[#This Row],[MktSec]],Table2[[#Headers],[final_maturity]])</f>
        <v>13/10/2026</v>
      </c>
    </row>
    <row r="22" spans="1:9" x14ac:dyDescent="0.25">
      <c r="A22" s="2" t="s">
        <v>46</v>
      </c>
      <c r="B22" s="2">
        <f>LEN(Table2[[#This Row],[isin]])</f>
        <v>12</v>
      </c>
      <c r="C22" s="2" t="s">
        <v>24</v>
      </c>
      <c r="D22" s="2" t="s">
        <v>406</v>
      </c>
      <c r="E22" s="2" t="str">
        <f>_xll.BDP(Table2[[#This Row],[isin]]&amp;" "&amp;Table2[[#This Row],[MktSec]],Table2[[#Headers],[short_name]])</f>
        <v>ELEC DE FRANCE</v>
      </c>
      <c r="F22" s="3" t="str">
        <f t="array" ref="F22">_xll.BDP(Table2[[#This Row],[isin]]&amp;" "&amp;Table2[[#This Row],[MktSec]],Table2[[#Headers],[INDUSTRY_GROUP]])</f>
        <v>Electric</v>
      </c>
      <c r="G22" s="3" t="str">
        <f>_xll.BDP(Table2[[#This Row],[isin]]&amp;" "&amp;Table2[[#This Row],[MktSec]],Table2[[#Headers],[callable]])</f>
        <v>N</v>
      </c>
      <c r="H22" s="3" t="str">
        <f>_xll.BDP(Table2[[#This Row],[isin]]&amp;" "&amp;Table2[[#This Row],[MktSec]],Table2[[#Headers],[nxt_call_dt]])</f>
        <v>#N/A Field Not Applicable</v>
      </c>
      <c r="I22" s="3" t="str">
        <f>_xll.BDP(Table2[[#This Row],[isin]]&amp;" "&amp;Table2[[#This Row],[MktSec]],Table2[[#Headers],[final_maturity]])</f>
        <v>12/11/2040</v>
      </c>
    </row>
    <row r="23" spans="1:9" x14ac:dyDescent="0.25">
      <c r="A23" s="2" t="s">
        <v>47</v>
      </c>
      <c r="B23" s="2">
        <f>LEN(Table2[[#This Row],[isin]])</f>
        <v>12</v>
      </c>
      <c r="C23" s="2" t="s">
        <v>24</v>
      </c>
      <c r="D23" s="2" t="s">
        <v>407</v>
      </c>
      <c r="E23" s="2" t="str">
        <f>_xll.BDP(Table2[[#This Row],[isin]]&amp;" "&amp;Table2[[#This Row],[MktSec]],Table2[[#Headers],[short_name]])</f>
        <v>ELEC DE FRANCE</v>
      </c>
      <c r="F23" s="3" t="str">
        <f t="array" ref="F23">_xll.BDP(Table2[[#This Row],[isin]]&amp;" "&amp;Table2[[#This Row],[MktSec]],Table2[[#Headers],[INDUSTRY_GROUP]])</f>
        <v>Electric</v>
      </c>
      <c r="G23" s="3" t="str">
        <f>_xll.BDP(Table2[[#This Row],[isin]]&amp;" "&amp;Table2[[#This Row],[MktSec]],Table2[[#Headers],[callable]])</f>
        <v>N</v>
      </c>
      <c r="H23" s="3" t="str">
        <f>_xll.BDP(Table2[[#This Row],[isin]]&amp;" "&amp;Table2[[#This Row],[MktSec]],Table2[[#Headers],[nxt_call_dt]])</f>
        <v>#N/A Field Not Applicable</v>
      </c>
      <c r="I23" s="3" t="str">
        <f>_xll.BDP(Table2[[#This Row],[isin]]&amp;" "&amp;Table2[[#This Row],[MktSec]],Table2[[#Headers],[final_maturity]])</f>
        <v>04/12/2069</v>
      </c>
    </row>
    <row r="24" spans="1:9" x14ac:dyDescent="0.25">
      <c r="A24" s="2" t="s">
        <v>48</v>
      </c>
      <c r="B24" s="2">
        <f>LEN(Table2[[#This Row],[isin]])</f>
        <v>12</v>
      </c>
      <c r="C24" s="2" t="s">
        <v>24</v>
      </c>
      <c r="D24" s="2" t="s">
        <v>408</v>
      </c>
      <c r="E24" s="2" t="str">
        <f>_xll.BDP(Table2[[#This Row],[isin]]&amp;" "&amp;Table2[[#This Row],[MktSec]],Table2[[#Headers],[short_name]])</f>
        <v>ELEC DE FRANCE</v>
      </c>
      <c r="F24" s="3" t="str">
        <f t="array" ref="F24">_xll.BDP(Table2[[#This Row],[isin]]&amp;" "&amp;Table2[[#This Row],[MktSec]],Table2[[#Headers],[INDUSTRY_GROUP]])</f>
        <v>Electric</v>
      </c>
      <c r="G24" s="3" t="str">
        <f>_xll.BDP(Table2[[#This Row],[isin]]&amp;" "&amp;Table2[[#This Row],[MktSec]],Table2[[#Headers],[callable]])</f>
        <v>N</v>
      </c>
      <c r="H24" s="3" t="str">
        <f>_xll.BDP(Table2[[#This Row],[isin]]&amp;" "&amp;Table2[[#This Row],[MktSec]],Table2[[#Headers],[nxt_call_dt]])</f>
        <v>#N/A Field Not Applicable</v>
      </c>
      <c r="I24" s="3" t="str">
        <f>_xll.BDP(Table2[[#This Row],[isin]]&amp;" "&amp;Table2[[#This Row],[MktSec]],Table2[[#Headers],[final_maturity]])</f>
        <v>26/04/2030</v>
      </c>
    </row>
    <row r="25" spans="1:9" x14ac:dyDescent="0.25">
      <c r="A25" s="2" t="s">
        <v>49</v>
      </c>
      <c r="B25" s="2">
        <f>LEN(Table2[[#This Row],[isin]])</f>
        <v>12</v>
      </c>
      <c r="C25" s="2" t="s">
        <v>24</v>
      </c>
      <c r="D25" s="2" t="s">
        <v>409</v>
      </c>
      <c r="E25" s="2" t="str">
        <f>_xll.BDP(Table2[[#This Row],[isin]]&amp;" "&amp;Table2[[#This Row],[MktSec]],Table2[[#Headers],[short_name]])</f>
        <v>EDP FINANCE BV</v>
      </c>
      <c r="F25" s="3" t="str">
        <f t="array" ref="F25">_xll.BDP(Table2[[#This Row],[isin]]&amp;" "&amp;Table2[[#This Row],[MktSec]],Table2[[#Headers],[INDUSTRY_GROUP]])</f>
        <v>Electric</v>
      </c>
      <c r="G25" s="3" t="str">
        <f>_xll.BDP(Table2[[#This Row],[isin]]&amp;" "&amp;Table2[[#This Row],[MktSec]],Table2[[#Headers],[callable]])</f>
        <v>N</v>
      </c>
      <c r="H25" s="3" t="str">
        <f>_xll.BDP(Table2[[#This Row],[isin]]&amp;" "&amp;Table2[[#This Row],[MktSec]],Table2[[#Headers],[nxt_call_dt]])</f>
        <v>#N/A Field Not Applicable</v>
      </c>
      <c r="I25" s="3" t="str">
        <f>_xll.BDP(Table2[[#This Row],[isin]]&amp;" "&amp;Table2[[#This Row],[MktSec]],Table2[[#Headers],[final_maturity]])</f>
        <v>22/04/2025</v>
      </c>
    </row>
    <row r="26" spans="1:9" x14ac:dyDescent="0.25">
      <c r="A26" s="2" t="s">
        <v>50</v>
      </c>
      <c r="B26" s="2">
        <f>LEN(Table2[[#This Row],[isin]])</f>
        <v>12</v>
      </c>
      <c r="C26" s="2" t="s">
        <v>24</v>
      </c>
      <c r="D26" s="2" t="s">
        <v>410</v>
      </c>
      <c r="E26" s="2" t="str">
        <f>_xll.BDP(Table2[[#This Row],[isin]]&amp;" "&amp;Table2[[#This Row],[MktSec]],Table2[[#Headers],[short_name]])</f>
        <v>ENEL FIN INTL NV</v>
      </c>
      <c r="F26" s="3" t="str">
        <f t="array" ref="F26">_xll.BDP(Table2[[#This Row],[isin]]&amp;" "&amp;Table2[[#This Row],[MktSec]],Table2[[#Headers],[INDUSTRY_GROUP]])</f>
        <v>Electric</v>
      </c>
      <c r="G26" s="3" t="str">
        <f>_xll.BDP(Table2[[#This Row],[isin]]&amp;" "&amp;Table2[[#This Row],[MktSec]],Table2[[#Headers],[callable]])</f>
        <v>Y</v>
      </c>
      <c r="H26" s="3" t="str">
        <f>_xll.BDP(Table2[[#This Row],[isin]]&amp;" "&amp;Table2[[#This Row],[MktSec]],Table2[[#Headers],[nxt_call_dt]])</f>
        <v>17/03/2027</v>
      </c>
      <c r="I26" s="3" t="str">
        <f>_xll.BDP(Table2[[#This Row],[isin]]&amp;" "&amp;Table2[[#This Row],[MktSec]],Table2[[#Headers],[final_maturity]])</f>
        <v>17/06/2027</v>
      </c>
    </row>
    <row r="27" spans="1:9" x14ac:dyDescent="0.25">
      <c r="A27" s="2" t="s">
        <v>51</v>
      </c>
      <c r="B27" s="2">
        <f>LEN(Table2[[#This Row],[isin]])</f>
        <v>12</v>
      </c>
      <c r="C27" s="2" t="s">
        <v>24</v>
      </c>
      <c r="D27" s="2" t="s">
        <v>411</v>
      </c>
      <c r="E27" s="2" t="str">
        <f>_xll.BDP(Table2[[#This Row],[isin]]&amp;" "&amp;Table2[[#This Row],[MktSec]],Table2[[#Headers],[short_name]])</f>
        <v>ENEL FIN INTL NV</v>
      </c>
      <c r="F27" s="3" t="str">
        <f t="array" ref="F27">_xll.BDP(Table2[[#This Row],[isin]]&amp;" "&amp;Table2[[#This Row],[MktSec]],Table2[[#Headers],[INDUSTRY_GROUP]])</f>
        <v>Electric</v>
      </c>
      <c r="G27" s="3" t="str">
        <f>_xll.BDP(Table2[[#This Row],[isin]]&amp;" "&amp;Table2[[#This Row],[MktSec]],Table2[[#Headers],[callable]])</f>
        <v>N</v>
      </c>
      <c r="H27" s="3" t="str">
        <f>_xll.BDP(Table2[[#This Row],[isin]]&amp;" "&amp;Table2[[#This Row],[MktSec]],Table2[[#Headers],[nxt_call_dt]])</f>
        <v>#N/A Field Not Applicable</v>
      </c>
      <c r="I27" s="3" t="str">
        <f>_xll.BDP(Table2[[#This Row],[isin]]&amp;" "&amp;Table2[[#This Row],[MktSec]],Table2[[#Headers],[final_maturity]])</f>
        <v>14/09/2022</v>
      </c>
    </row>
    <row r="28" spans="1:9" x14ac:dyDescent="0.25">
      <c r="A28" s="2" t="s">
        <v>52</v>
      </c>
      <c r="B28" s="2">
        <f>LEN(Table2[[#This Row],[isin]])</f>
        <v>12</v>
      </c>
      <c r="C28" s="2" t="s">
        <v>24</v>
      </c>
      <c r="D28" s="2" t="s">
        <v>412</v>
      </c>
      <c r="E28" s="2" t="str">
        <f>_xll.BDP(Table2[[#This Row],[isin]]&amp;" "&amp;Table2[[#This Row],[MktSec]],Table2[[#Headers],[short_name]])</f>
        <v>ENGIE</v>
      </c>
      <c r="F28" s="3" t="str">
        <f t="array" ref="F28">_xll.BDP(Table2[[#This Row],[isin]]&amp;" "&amp;Table2[[#This Row],[MktSec]],Table2[[#Headers],[INDUSTRY_GROUP]])</f>
        <v>Electric</v>
      </c>
      <c r="G28" s="3" t="str">
        <f>_xll.BDP(Table2[[#This Row],[isin]]&amp;" "&amp;Table2[[#This Row],[MktSec]],Table2[[#Headers],[callable]])</f>
        <v>Y</v>
      </c>
      <c r="H28" s="3" t="str">
        <f>_xll.BDP(Table2[[#This Row],[isin]]&amp;" "&amp;Table2[[#This Row],[MktSec]],Table2[[#Headers],[nxt_call_dt]])</f>
        <v>24/07/2030</v>
      </c>
      <c r="I28" s="3" t="str">
        <f>_xll.BDP(Table2[[#This Row],[isin]]&amp;" "&amp;Table2[[#This Row],[MktSec]],Table2[[#Headers],[final_maturity]])</f>
        <v>24/10/2030</v>
      </c>
    </row>
    <row r="29" spans="1:9" x14ac:dyDescent="0.25">
      <c r="A29" s="2" t="s">
        <v>53</v>
      </c>
      <c r="B29" s="2">
        <f>LEN(Table2[[#This Row],[isin]])</f>
        <v>12</v>
      </c>
      <c r="C29" s="2" t="s">
        <v>24</v>
      </c>
      <c r="D29" s="2" t="s">
        <v>413</v>
      </c>
      <c r="E29" s="2" t="str">
        <f>_xll.BDP(Table2[[#This Row],[isin]]&amp;" "&amp;Table2[[#This Row],[MktSec]],Table2[[#Headers],[short_name]])</f>
        <v>ENGIE</v>
      </c>
      <c r="F29" s="3" t="str">
        <f t="array" ref="F29">_xll.BDP(Table2[[#This Row],[isin]]&amp;" "&amp;Table2[[#This Row],[MktSec]],Table2[[#Headers],[INDUSTRY_GROUP]])</f>
        <v>Electric</v>
      </c>
      <c r="G29" s="3" t="str">
        <f>_xll.BDP(Table2[[#This Row],[isin]]&amp;" "&amp;Table2[[#This Row],[MktSec]],Table2[[#Headers],[callable]])</f>
        <v>Y</v>
      </c>
      <c r="H29" s="3" t="str">
        <f>_xll.BDP(Table2[[#This Row],[isin]]&amp;" "&amp;Table2[[#This Row],[MktSec]],Table2[[#Headers],[nxt_call_dt]])</f>
        <v>19/06/2025</v>
      </c>
      <c r="I29" s="3" t="str">
        <f>_xll.BDP(Table2[[#This Row],[isin]]&amp;" "&amp;Table2[[#This Row],[MktSec]],Table2[[#Headers],[final_maturity]])</f>
        <v>19/09/2025</v>
      </c>
    </row>
    <row r="30" spans="1:9" x14ac:dyDescent="0.25">
      <c r="A30" s="2" t="s">
        <v>54</v>
      </c>
      <c r="B30" s="2">
        <f>LEN(Table2[[#This Row],[isin]])</f>
        <v>12</v>
      </c>
      <c r="C30" s="2" t="s">
        <v>24</v>
      </c>
      <c r="D30" s="2" t="s">
        <v>414</v>
      </c>
      <c r="E30" s="2" t="str">
        <f>_xll.BDP(Table2[[#This Row],[isin]]&amp;" "&amp;Table2[[#This Row],[MktSec]],Table2[[#Headers],[short_name]])</f>
        <v>ENGIE</v>
      </c>
      <c r="F30" s="3" t="str">
        <f t="array" ref="F30">_xll.BDP(Table2[[#This Row],[isin]]&amp;" "&amp;Table2[[#This Row],[MktSec]],Table2[[#Headers],[INDUSTRY_GROUP]])</f>
        <v>Electric</v>
      </c>
      <c r="G30" s="3" t="str">
        <f>_xll.BDP(Table2[[#This Row],[isin]]&amp;" "&amp;Table2[[#This Row],[MktSec]],Table2[[#Headers],[callable]])</f>
        <v>Y</v>
      </c>
      <c r="H30" s="3" t="str">
        <f>_xll.BDP(Table2[[#This Row],[isin]]&amp;" "&amp;Table2[[#This Row],[MktSec]],Table2[[#Headers],[nxt_call_dt]])</f>
        <v>24/07/2041</v>
      </c>
      <c r="I30" s="3" t="str">
        <f>_xll.BDP(Table2[[#This Row],[isin]]&amp;" "&amp;Table2[[#This Row],[MktSec]],Table2[[#Headers],[final_maturity]])</f>
        <v>24/10/2041</v>
      </c>
    </row>
    <row r="31" spans="1:9" x14ac:dyDescent="0.25">
      <c r="A31" s="2" t="s">
        <v>55</v>
      </c>
      <c r="B31" s="2">
        <f>LEN(Table2[[#This Row],[isin]])</f>
        <v>12</v>
      </c>
      <c r="C31" s="2" t="s">
        <v>24</v>
      </c>
      <c r="D31" s="2" t="s">
        <v>415</v>
      </c>
      <c r="E31" s="2" t="str">
        <f>_xll.BDP(Table2[[#This Row],[isin]]&amp;" "&amp;Table2[[#This Row],[MktSec]],Table2[[#Headers],[short_name]])</f>
        <v>ENGIE</v>
      </c>
      <c r="F31" s="3" t="str">
        <f t="array" ref="F31">_xll.BDP(Table2[[#This Row],[isin]]&amp;" "&amp;Table2[[#This Row],[MktSec]],Table2[[#Headers],[INDUSTRY_GROUP]])</f>
        <v>Electric</v>
      </c>
      <c r="G31" s="3" t="str">
        <f>_xll.BDP(Table2[[#This Row],[isin]]&amp;" "&amp;Table2[[#This Row],[MktSec]],Table2[[#Headers],[callable]])</f>
        <v>Y</v>
      </c>
      <c r="H31" s="3" t="str">
        <f>_xll.BDP(Table2[[#This Row],[isin]]&amp;" "&amp;Table2[[#This Row],[MktSec]],Table2[[#Headers],[nxt_call_dt]])</f>
        <v>21/03/2039</v>
      </c>
      <c r="I31" s="3" t="str">
        <f>_xll.BDP(Table2[[#This Row],[isin]]&amp;" "&amp;Table2[[#This Row],[MktSec]],Table2[[#Headers],[final_maturity]])</f>
        <v>21/06/2039</v>
      </c>
    </row>
    <row r="32" spans="1:9" x14ac:dyDescent="0.25">
      <c r="A32" s="2" t="s">
        <v>56</v>
      </c>
      <c r="B32" s="2">
        <f>LEN(Table2[[#This Row],[isin]])</f>
        <v>12</v>
      </c>
      <c r="C32" s="2" t="s">
        <v>24</v>
      </c>
      <c r="D32" s="2" t="s">
        <v>416</v>
      </c>
      <c r="E32" s="2" t="str">
        <f>_xll.BDP(Table2[[#This Row],[isin]]&amp;" "&amp;Table2[[#This Row],[MktSec]],Table2[[#Headers],[short_name]])</f>
        <v>ENGIE</v>
      </c>
      <c r="F32" s="3" t="str">
        <f t="array" ref="F32">_xll.BDP(Table2[[#This Row],[isin]]&amp;" "&amp;Table2[[#This Row],[MktSec]],Table2[[#Headers],[INDUSTRY_GROUP]])</f>
        <v>Electric</v>
      </c>
      <c r="G32" s="3" t="str">
        <f>_xll.BDP(Table2[[#This Row],[isin]]&amp;" "&amp;Table2[[#This Row],[MktSec]],Table2[[#Headers],[callable]])</f>
        <v>Y</v>
      </c>
      <c r="H32" s="3" t="str">
        <f>_xll.BDP(Table2[[#This Row],[isin]]&amp;" "&amp;Table2[[#This Row],[MktSec]],Table2[[#Headers],[nxt_call_dt]])</f>
        <v>22/03/2028</v>
      </c>
      <c r="I32" s="3" t="str">
        <f>_xll.BDP(Table2[[#This Row],[isin]]&amp;" "&amp;Table2[[#This Row],[MktSec]],Table2[[#Headers],[final_maturity]])</f>
        <v>22/06/2028</v>
      </c>
    </row>
    <row r="33" spans="1:9" x14ac:dyDescent="0.25">
      <c r="A33" s="2" t="s">
        <v>57</v>
      </c>
      <c r="B33" s="2">
        <f>LEN(Table2[[#This Row],[isin]])</f>
        <v>12</v>
      </c>
      <c r="C33" s="2" t="s">
        <v>24</v>
      </c>
      <c r="D33" s="2" t="s">
        <v>417</v>
      </c>
      <c r="E33" s="2" t="str">
        <f>_xll.BDP(Table2[[#This Row],[isin]]&amp;" "&amp;Table2[[#This Row],[MktSec]],Table2[[#Headers],[short_name]])</f>
        <v>ENGIE</v>
      </c>
      <c r="F33" s="3" t="str">
        <f t="array" ref="F33">_xll.BDP(Table2[[#This Row],[isin]]&amp;" "&amp;Table2[[#This Row],[MktSec]],Table2[[#Headers],[INDUSTRY_GROUP]])</f>
        <v>Electric</v>
      </c>
      <c r="G33" s="3" t="str">
        <f>_xll.BDP(Table2[[#This Row],[isin]]&amp;" "&amp;Table2[[#This Row],[MktSec]],Table2[[#Headers],[callable]])</f>
        <v>Y</v>
      </c>
      <c r="H33" s="3" t="str">
        <f>_xll.BDP(Table2[[#This Row],[isin]]&amp;" "&amp;Table2[[#This Row],[MktSec]],Table2[[#Headers],[nxt_call_dt]])</f>
        <v>28/06/2037</v>
      </c>
      <c r="I33" s="3" t="str">
        <f>_xll.BDP(Table2[[#This Row],[isin]]&amp;" "&amp;Table2[[#This Row],[MktSec]],Table2[[#Headers],[final_maturity]])</f>
        <v>28/09/2037</v>
      </c>
    </row>
    <row r="34" spans="1:9" x14ac:dyDescent="0.25">
      <c r="A34" s="2" t="s">
        <v>58</v>
      </c>
      <c r="B34" s="2">
        <f>LEN(Table2[[#This Row],[isin]])</f>
        <v>12</v>
      </c>
      <c r="C34" s="2" t="s">
        <v>24</v>
      </c>
      <c r="D34" s="2" t="s">
        <v>418</v>
      </c>
      <c r="E34" s="2" t="str">
        <f>_xll.BDP(Table2[[#This Row],[isin]]&amp;" "&amp;Table2[[#This Row],[MktSec]],Table2[[#Headers],[short_name]])</f>
        <v>ENGIE</v>
      </c>
      <c r="F34" s="3" t="str">
        <f t="array" ref="F34">_xll.BDP(Table2[[#This Row],[isin]]&amp;" "&amp;Table2[[#This Row],[MktSec]],Table2[[#Headers],[INDUSTRY_GROUP]])</f>
        <v>Electric</v>
      </c>
      <c r="G34" s="3" t="str">
        <f>_xll.BDP(Table2[[#This Row],[isin]]&amp;" "&amp;Table2[[#This Row],[MktSec]],Table2[[#Headers],[callable]])</f>
        <v>Y</v>
      </c>
      <c r="H34" s="3" t="str">
        <f>_xll.BDP(Table2[[#This Row],[isin]]&amp;" "&amp;Table2[[#This Row],[MktSec]],Table2[[#Headers],[nxt_call_dt]])</f>
        <v>30/12/2031</v>
      </c>
      <c r="I34" s="3" t="str">
        <f>_xll.BDP(Table2[[#This Row],[isin]]&amp;" "&amp;Table2[[#This Row],[MktSec]],Table2[[#Headers],[final_maturity]])</f>
        <v>30/03/2032</v>
      </c>
    </row>
    <row r="35" spans="1:9" x14ac:dyDescent="0.25">
      <c r="A35" s="2" t="s">
        <v>59</v>
      </c>
      <c r="B35" s="2">
        <f>LEN(Table2[[#This Row],[isin]])</f>
        <v>12</v>
      </c>
      <c r="C35" s="2" t="s">
        <v>24</v>
      </c>
      <c r="D35" s="2" t="s">
        <v>419</v>
      </c>
      <c r="E35" s="2" t="str">
        <f>_xll.BDP(Table2[[#This Row],[isin]]&amp;" "&amp;Table2[[#This Row],[MktSec]],Table2[[#Headers],[short_name]])</f>
        <v>ENI SPA</v>
      </c>
      <c r="F35" s="3" t="str">
        <f t="array" ref="F35">_xll.BDP(Table2[[#This Row],[isin]]&amp;" "&amp;Table2[[#This Row],[MktSec]],Table2[[#Headers],[INDUSTRY_GROUP]])</f>
        <v>Oil&amp;Gas</v>
      </c>
      <c r="G35" s="3" t="str">
        <f>_xll.BDP(Table2[[#This Row],[isin]]&amp;" "&amp;Table2[[#This Row],[MktSec]],Table2[[#Headers],[callable]])</f>
        <v>N</v>
      </c>
      <c r="H35" s="3" t="str">
        <f>_xll.BDP(Table2[[#This Row],[isin]]&amp;" "&amp;Table2[[#This Row],[MktSec]],Table2[[#Headers],[nxt_call_dt]])</f>
        <v>#N/A Field Not Applicable</v>
      </c>
      <c r="I35" s="3" t="str">
        <f>_xll.BDP(Table2[[#This Row],[isin]]&amp;" "&amp;Table2[[#This Row],[MktSec]],Table2[[#Headers],[final_maturity]])</f>
        <v>23/01/2030</v>
      </c>
    </row>
    <row r="36" spans="1:9" x14ac:dyDescent="0.25">
      <c r="A36" s="2" t="s">
        <v>60</v>
      </c>
      <c r="B36" s="2">
        <f>LEN(Table2[[#This Row],[isin]])</f>
        <v>12</v>
      </c>
      <c r="C36" s="2" t="s">
        <v>24</v>
      </c>
      <c r="D36" s="2" t="s">
        <v>420</v>
      </c>
      <c r="E36" s="2" t="str">
        <f>_xll.BDP(Table2[[#This Row],[isin]]&amp;" "&amp;Table2[[#This Row],[MktSec]],Table2[[#Headers],[short_name]])</f>
        <v>ENI SPA</v>
      </c>
      <c r="F36" s="3" t="str">
        <f t="array" ref="F36">_xll.BDP(Table2[[#This Row],[isin]]&amp;" "&amp;Table2[[#This Row],[MktSec]],Table2[[#Headers],[INDUSTRY_GROUP]])</f>
        <v>Oil&amp;Gas</v>
      </c>
      <c r="G36" s="3" t="str">
        <f>_xll.BDP(Table2[[#This Row],[isin]]&amp;" "&amp;Table2[[#This Row],[MktSec]],Table2[[#Headers],[callable]])</f>
        <v>N</v>
      </c>
      <c r="H36" s="3" t="str">
        <f>_xll.BDP(Table2[[#This Row],[isin]]&amp;" "&amp;Table2[[#This Row],[MktSec]],Table2[[#Headers],[nxt_call_dt]])</f>
        <v>#N/A Field Not Applicable</v>
      </c>
      <c r="I36" s="3" t="str">
        <f>_xll.BDP(Table2[[#This Row],[isin]]&amp;" "&amp;Table2[[#This Row],[MktSec]],Table2[[#Headers],[final_maturity]])</f>
        <v>17/05/2028</v>
      </c>
    </row>
    <row r="37" spans="1:9" x14ac:dyDescent="0.25">
      <c r="A37" s="2" t="s">
        <v>61</v>
      </c>
      <c r="B37" s="2">
        <f>LEN(Table2[[#This Row],[isin]])</f>
        <v>12</v>
      </c>
      <c r="C37" s="2" t="s">
        <v>24</v>
      </c>
      <c r="D37" s="2" t="s">
        <v>421</v>
      </c>
      <c r="E37" s="2" t="str">
        <f>_xll.BDP(Table2[[#This Row],[isin]]&amp;" "&amp;Table2[[#This Row],[MktSec]],Table2[[#Headers],[short_name]])</f>
        <v>LA POSTE SA</v>
      </c>
      <c r="F37" s="3" t="str">
        <f t="array" ref="F37">_xll.BDP(Table2[[#This Row],[isin]]&amp;" "&amp;Table2[[#This Row],[MktSec]],Table2[[#Headers],[INDUSTRY_GROUP]])</f>
        <v>Transportation</v>
      </c>
      <c r="G37" s="3" t="str">
        <f>_xll.BDP(Table2[[#This Row],[isin]]&amp;" "&amp;Table2[[#This Row],[MktSec]],Table2[[#Headers],[callable]])</f>
        <v>N</v>
      </c>
      <c r="H37" s="3" t="str">
        <f>_xll.BDP(Table2[[#This Row],[isin]]&amp;" "&amp;Table2[[#This Row],[MktSec]],Table2[[#Headers],[nxt_call_dt]])</f>
        <v>#N/A Field Not Applicable</v>
      </c>
      <c r="I37" s="3" t="str">
        <f>_xll.BDP(Table2[[#This Row],[isin]]&amp;" "&amp;Table2[[#This Row],[MktSec]],Table2[[#Headers],[final_maturity]])</f>
        <v>26/11/2024</v>
      </c>
    </row>
    <row r="38" spans="1:9" x14ac:dyDescent="0.25">
      <c r="A38" s="2" t="s">
        <v>62</v>
      </c>
      <c r="B38" s="2">
        <f>LEN(Table2[[#This Row],[isin]])</f>
        <v>12</v>
      </c>
      <c r="C38" s="2" t="s">
        <v>24</v>
      </c>
      <c r="D38" s="2" t="s">
        <v>422</v>
      </c>
      <c r="E38" s="2" t="str">
        <f>_xll.BDP(Table2[[#This Row],[isin]]&amp;" "&amp;Table2[[#This Row],[MktSec]],Table2[[#Headers],[short_name]])</f>
        <v>FORTUM OYJ</v>
      </c>
      <c r="F38" s="3" t="str">
        <f t="array" ref="F38">_xll.BDP(Table2[[#This Row],[isin]]&amp;" "&amp;Table2[[#This Row],[MktSec]],Table2[[#Headers],[INDUSTRY_GROUP]])</f>
        <v>Electric</v>
      </c>
      <c r="G38" s="3" t="str">
        <f>_xll.BDP(Table2[[#This Row],[isin]]&amp;" "&amp;Table2[[#This Row],[MktSec]],Table2[[#Headers],[callable]])</f>
        <v>Y</v>
      </c>
      <c r="H38" s="3" t="str">
        <f>_xll.BDP(Table2[[#This Row],[isin]]&amp;" "&amp;Table2[[#This Row],[MktSec]],Table2[[#Headers],[nxt_call_dt]])</f>
        <v>27/01/2023</v>
      </c>
      <c r="I38" s="3" t="str">
        <f>_xll.BDP(Table2[[#This Row],[isin]]&amp;" "&amp;Table2[[#This Row],[MktSec]],Table2[[#Headers],[final_maturity]])</f>
        <v>27/02/2023</v>
      </c>
    </row>
    <row r="39" spans="1:9" x14ac:dyDescent="0.25">
      <c r="A39" s="2" t="s">
        <v>63</v>
      </c>
      <c r="B39" s="2">
        <f>LEN(Table2[[#This Row],[isin]])</f>
        <v>12</v>
      </c>
      <c r="C39" s="2" t="s">
        <v>24</v>
      </c>
      <c r="D39" s="2" t="s">
        <v>423</v>
      </c>
      <c r="E39" s="2" t="str">
        <f>_xll.BDP(Table2[[#This Row],[isin]]&amp;" "&amp;Table2[[#This Row],[MktSec]],Table2[[#Headers],[short_name]])</f>
        <v>IBM CORP</v>
      </c>
      <c r="F39" s="3" t="str">
        <f t="array" ref="F39">_xll.BDP(Table2[[#This Row],[isin]]&amp;" "&amp;Table2[[#This Row],[MktSec]],Table2[[#Headers],[INDUSTRY_GROUP]])</f>
        <v>Computers</v>
      </c>
      <c r="G39" s="3" t="str">
        <f>_xll.BDP(Table2[[#This Row],[isin]]&amp;" "&amp;Table2[[#This Row],[MktSec]],Table2[[#Headers],[callable]])</f>
        <v>N</v>
      </c>
      <c r="H39" s="3" t="str">
        <f>_xll.BDP(Table2[[#This Row],[isin]]&amp;" "&amp;Table2[[#This Row],[MktSec]],Table2[[#Headers],[nxt_call_dt]])</f>
        <v>#N/A Field Not Applicable</v>
      </c>
      <c r="I39" s="3" t="str">
        <f>_xll.BDP(Table2[[#This Row],[isin]]&amp;" "&amp;Table2[[#This Row],[MktSec]],Table2[[#Headers],[final_maturity]])</f>
        <v>11/02/2040</v>
      </c>
    </row>
    <row r="40" spans="1:9" x14ac:dyDescent="0.25">
      <c r="A40" s="2" t="s">
        <v>64</v>
      </c>
      <c r="B40" s="2">
        <f>LEN(Table2[[#This Row],[isin]])</f>
        <v>12</v>
      </c>
      <c r="C40" s="2" t="s">
        <v>24</v>
      </c>
      <c r="D40" s="2" t="s">
        <v>424</v>
      </c>
      <c r="E40" s="2" t="str">
        <f>_xll.BDP(Table2[[#This Row],[isin]]&amp;" "&amp;Table2[[#This Row],[MktSec]],Table2[[#Headers],[short_name]])</f>
        <v>INNOGY FINANCE</v>
      </c>
      <c r="F40" s="3" t="str">
        <f t="array" ref="F40">_xll.BDP(Table2[[#This Row],[isin]]&amp;" "&amp;Table2[[#This Row],[MktSec]],Table2[[#Headers],[INDUSTRY_GROUP]])</f>
        <v>Electric</v>
      </c>
      <c r="G40" s="3" t="str">
        <f>_xll.BDP(Table2[[#This Row],[isin]]&amp;" "&amp;Table2[[#This Row],[MktSec]],Table2[[#Headers],[callable]])</f>
        <v>Y</v>
      </c>
      <c r="H40" s="3" t="str">
        <f>_xll.BDP(Table2[[#This Row],[isin]]&amp;" "&amp;Table2[[#This Row],[MktSec]],Table2[[#Headers],[nxt_call_dt]])</f>
        <v>13/01/2025</v>
      </c>
      <c r="I40" s="3" t="str">
        <f>_xll.BDP(Table2[[#This Row],[isin]]&amp;" "&amp;Table2[[#This Row],[MktSec]],Table2[[#Headers],[final_maturity]])</f>
        <v>13/04/2025</v>
      </c>
    </row>
    <row r="41" spans="1:9" x14ac:dyDescent="0.25">
      <c r="A41" s="2" t="s">
        <v>65</v>
      </c>
      <c r="B41" s="2">
        <f>LEN(Table2[[#This Row],[isin]])</f>
        <v>12</v>
      </c>
      <c r="C41" s="2" t="s">
        <v>24</v>
      </c>
      <c r="D41" s="2" t="s">
        <v>425</v>
      </c>
      <c r="E41" s="2" t="str">
        <f>_xll.BDP(Table2[[#This Row],[isin]]&amp;" "&amp;Table2[[#This Row],[MktSec]],Table2[[#Headers],[short_name]])</f>
        <v>ELI LILLY &amp; CO</v>
      </c>
      <c r="F41" s="3" t="str">
        <f t="array" ref="F41">_xll.BDP(Table2[[#This Row],[isin]]&amp;" "&amp;Table2[[#This Row],[MktSec]],Table2[[#Headers],[INDUSTRY_GROUP]])</f>
        <v>Pharmaceuticals</v>
      </c>
      <c r="G41" s="3" t="str">
        <f>_xll.BDP(Table2[[#This Row],[isin]]&amp;" "&amp;Table2[[#This Row],[MktSec]],Table2[[#Headers],[callable]])</f>
        <v>Y</v>
      </c>
      <c r="H41" s="3" t="str">
        <f>_xll.BDP(Table2[[#This Row],[isin]]&amp;" "&amp;Table2[[#This Row],[MktSec]],Table2[[#Headers],[nxt_call_dt]])</f>
        <v>01/05/2049</v>
      </c>
      <c r="I41" s="3" t="str">
        <f>_xll.BDP(Table2[[#This Row],[isin]]&amp;" "&amp;Table2[[#This Row],[MktSec]],Table2[[#Headers],[final_maturity]])</f>
        <v>01/11/2049</v>
      </c>
    </row>
    <row r="42" spans="1:9" x14ac:dyDescent="0.25">
      <c r="A42" s="2" t="s">
        <v>66</v>
      </c>
      <c r="B42" s="2">
        <f>LEN(Table2[[#This Row],[isin]])</f>
        <v>12</v>
      </c>
      <c r="C42" s="2" t="s">
        <v>24</v>
      </c>
      <c r="D42" s="2" t="s">
        <v>426</v>
      </c>
      <c r="E42" s="2" t="str">
        <f>_xll.BDP(Table2[[#This Row],[isin]]&amp;" "&amp;Table2[[#This Row],[MktSec]],Table2[[#Headers],[short_name]])</f>
        <v>MEDTRONIC GLOBAL</v>
      </c>
      <c r="F42" s="3" t="str">
        <f t="array" ref="F42">_xll.BDP(Table2[[#This Row],[isin]]&amp;" "&amp;Table2[[#This Row],[MktSec]],Table2[[#Headers],[INDUSTRY_GROUP]])</f>
        <v>Healthcare-Products</v>
      </c>
      <c r="G42" s="3" t="str">
        <f>_xll.BDP(Table2[[#This Row],[isin]]&amp;" "&amp;Table2[[#This Row],[MktSec]],Table2[[#Headers],[callable]])</f>
        <v>Y</v>
      </c>
      <c r="H42" s="3" t="str">
        <f>_xll.BDP(Table2[[#This Row],[isin]]&amp;" "&amp;Table2[[#This Row],[MktSec]],Table2[[#Headers],[nxt_call_dt]])</f>
        <v>02/04/2039</v>
      </c>
      <c r="I42" s="3" t="str">
        <f>_xll.BDP(Table2[[#This Row],[isin]]&amp;" "&amp;Table2[[#This Row],[MktSec]],Table2[[#Headers],[final_maturity]])</f>
        <v>02/07/2039</v>
      </c>
    </row>
    <row r="43" spans="1:9" x14ac:dyDescent="0.25">
      <c r="A43" s="2" t="s">
        <v>67</v>
      </c>
      <c r="B43" s="2">
        <f>LEN(Table2[[#This Row],[isin]])</f>
        <v>12</v>
      </c>
      <c r="C43" s="2" t="s">
        <v>24</v>
      </c>
      <c r="D43" s="2" t="s">
        <v>427</v>
      </c>
      <c r="E43" s="2" t="str">
        <f>_xll.BDP(Table2[[#This Row],[isin]]&amp;" "&amp;Table2[[#This Row],[MktSec]],Table2[[#Headers],[short_name]])</f>
        <v>MEDTRONIC GLOBAL</v>
      </c>
      <c r="F43" s="3" t="str">
        <f t="array" ref="F43">_xll.BDP(Table2[[#This Row],[isin]]&amp;" "&amp;Table2[[#This Row],[MktSec]],Table2[[#Headers],[INDUSTRY_GROUP]])</f>
        <v>Healthcare-Products</v>
      </c>
      <c r="G43" s="3" t="str">
        <f>_xll.BDP(Table2[[#This Row],[isin]]&amp;" "&amp;Table2[[#This Row],[MktSec]],Table2[[#Headers],[callable]])</f>
        <v>Y</v>
      </c>
      <c r="H43" s="3" t="str">
        <f>_xll.BDP(Table2[[#This Row],[isin]]&amp;" "&amp;Table2[[#This Row],[MktSec]],Table2[[#Headers],[nxt_call_dt]])</f>
        <v>07/12/2030</v>
      </c>
      <c r="I43" s="3" t="str">
        <f>_xll.BDP(Table2[[#This Row],[isin]]&amp;" "&amp;Table2[[#This Row],[MktSec]],Table2[[#Headers],[final_maturity]])</f>
        <v>07/03/2031</v>
      </c>
    </row>
    <row r="44" spans="1:9" x14ac:dyDescent="0.25">
      <c r="A44" s="2" t="s">
        <v>68</v>
      </c>
      <c r="B44" s="2">
        <f>LEN(Table2[[#This Row],[isin]])</f>
        <v>12</v>
      </c>
      <c r="C44" s="2" t="s">
        <v>24</v>
      </c>
      <c r="D44" s="2" t="s">
        <v>428</v>
      </c>
      <c r="E44" s="2" t="str">
        <f>_xll.BDP(Table2[[#This Row],[isin]]&amp;" "&amp;Table2[[#This Row],[MktSec]],Table2[[#Headers],[short_name]])</f>
        <v>MERCK &amp; CO INC</v>
      </c>
      <c r="F44" s="3" t="str">
        <f t="array" ref="F44">_xll.BDP(Table2[[#This Row],[isin]]&amp;" "&amp;Table2[[#This Row],[MktSec]],Table2[[#Headers],[INDUSTRY_GROUP]])</f>
        <v>Pharmaceuticals</v>
      </c>
      <c r="G44" s="3" t="str">
        <f>_xll.BDP(Table2[[#This Row],[isin]]&amp;" "&amp;Table2[[#This Row],[MktSec]],Table2[[#Headers],[callable]])</f>
        <v>Y</v>
      </c>
      <c r="H44" s="3" t="str">
        <f>_xll.BDP(Table2[[#This Row],[isin]]&amp;" "&amp;Table2[[#This Row],[MktSec]],Table2[[#Headers],[nxt_call_dt]])</f>
        <v>02/08/2036</v>
      </c>
      <c r="I44" s="3" t="str">
        <f>_xll.BDP(Table2[[#This Row],[isin]]&amp;" "&amp;Table2[[#This Row],[MktSec]],Table2[[#Headers],[final_maturity]])</f>
        <v>02/11/2036</v>
      </c>
    </row>
    <row r="45" spans="1:9" x14ac:dyDescent="0.25">
      <c r="A45" s="2" t="s">
        <v>69</v>
      </c>
      <c r="B45" s="2">
        <f>LEN(Table2[[#This Row],[isin]])</f>
        <v>4</v>
      </c>
      <c r="C45" s="2" t="s">
        <v>733</v>
      </c>
      <c r="D45" s="2" t="s">
        <v>429</v>
      </c>
      <c r="E45" s="2" t="str">
        <f>_xll.BDP(Table2[[#This Row],[isin]]&amp;" "&amp;Table2[[#This Row],[MktSec]],Table2[[#Headers],[short_name]])</f>
        <v>EURO-BOBL FUTURE  Jun20</v>
      </c>
      <c r="F45" s="3" t="str">
        <f t="array" ref="F45">_xll.BDP(Table2[[#This Row],[isin]]&amp;" "&amp;Table2[[#This Row],[MktSec]],Table2[[#Headers],[INDUSTRY_GROUP]])</f>
        <v>#N/A Field Not Applicable</v>
      </c>
      <c r="G45" s="3" t="str">
        <f>_xll.BDP(Table2[[#This Row],[isin]]&amp;" "&amp;Table2[[#This Row],[MktSec]],Table2[[#Headers],[callable]])</f>
        <v>#N/A Field Not Applicable</v>
      </c>
      <c r="H45" s="3" t="str">
        <f>_xll.BDP(Table2[[#This Row],[isin]]&amp;" "&amp;Table2[[#This Row],[MktSec]],Table2[[#Headers],[nxt_call_dt]])</f>
        <v>#N/A Field Not Applicable</v>
      </c>
      <c r="I45" s="3" t="str">
        <f>_xll.BDP(Table2[[#This Row],[isin]]&amp;" "&amp;Table2[[#This Row],[MktSec]],Table2[[#Headers],[final_maturity]])</f>
        <v>#N/A Field Not Applicable</v>
      </c>
    </row>
    <row r="46" spans="1:9" x14ac:dyDescent="0.25">
      <c r="A46" s="2" t="s">
        <v>70</v>
      </c>
      <c r="B46" s="2">
        <f>LEN(Table2[[#This Row],[isin]])</f>
        <v>12</v>
      </c>
      <c r="C46" s="2" t="s">
        <v>24</v>
      </c>
      <c r="D46" s="2" t="s">
        <v>430</v>
      </c>
      <c r="E46" s="2" t="str">
        <f>_xll.BDP(Table2[[#This Row],[isin]]&amp;" "&amp;Table2[[#This Row],[MktSec]],Table2[[#Headers],[short_name]])</f>
        <v>SHELL INTL FIN</v>
      </c>
      <c r="F46" s="3" t="str">
        <f t="array" ref="F46">_xll.BDP(Table2[[#This Row],[isin]]&amp;" "&amp;Table2[[#This Row],[MktSec]],Table2[[#Headers],[INDUSTRY_GROUP]])</f>
        <v>Oil&amp;Gas</v>
      </c>
      <c r="G46" s="3" t="str">
        <f>_xll.BDP(Table2[[#This Row],[isin]]&amp;" "&amp;Table2[[#This Row],[MktSec]],Table2[[#Headers],[callable]])</f>
        <v>N</v>
      </c>
      <c r="H46" s="3" t="str">
        <f>_xll.BDP(Table2[[#This Row],[isin]]&amp;" "&amp;Table2[[#This Row],[MktSec]],Table2[[#Headers],[nxt_call_dt]])</f>
        <v>#N/A Field Not Applicable</v>
      </c>
      <c r="I46" s="3" t="str">
        <f>_xll.BDP(Table2[[#This Row],[isin]]&amp;" "&amp;Table2[[#This Row],[MktSec]],Table2[[#Headers],[final_maturity]])</f>
        <v>15/02/2025</v>
      </c>
    </row>
    <row r="47" spans="1:9" x14ac:dyDescent="0.25">
      <c r="A47" s="2" t="s">
        <v>71</v>
      </c>
      <c r="B47" s="2">
        <f>LEN(Table2[[#This Row],[isin]])</f>
        <v>12</v>
      </c>
      <c r="C47" s="2" t="s">
        <v>24</v>
      </c>
      <c r="D47" s="2" t="s">
        <v>431</v>
      </c>
      <c r="E47" s="2" t="str">
        <f>_xll.BDP(Table2[[#This Row],[isin]]&amp;" "&amp;Table2[[#This Row],[MktSec]],Table2[[#Headers],[short_name]])</f>
        <v>SHELL INTL FIN</v>
      </c>
      <c r="F47" s="3" t="str">
        <f t="array" ref="F47">_xll.BDP(Table2[[#This Row],[isin]]&amp;" "&amp;Table2[[#This Row],[MktSec]],Table2[[#Headers],[INDUSTRY_GROUP]])</f>
        <v>Oil&amp;Gas</v>
      </c>
      <c r="G47" s="3" t="str">
        <f>_xll.BDP(Table2[[#This Row],[isin]]&amp;" "&amp;Table2[[#This Row],[MktSec]],Table2[[#Headers],[callable]])</f>
        <v>N</v>
      </c>
      <c r="H47" s="3" t="str">
        <f>_xll.BDP(Table2[[#This Row],[isin]]&amp;" "&amp;Table2[[#This Row],[MktSec]],Table2[[#Headers],[nxt_call_dt]])</f>
        <v>#N/A Field Not Applicable</v>
      </c>
      <c r="I47" s="3" t="str">
        <f>_xll.BDP(Table2[[#This Row],[isin]]&amp;" "&amp;Table2[[#This Row],[MktSec]],Table2[[#Headers],[final_maturity]])</f>
        <v>08/11/2039</v>
      </c>
    </row>
    <row r="48" spans="1:9" x14ac:dyDescent="0.25">
      <c r="A48" s="2" t="s">
        <v>72</v>
      </c>
      <c r="B48" s="2">
        <f>LEN(Table2[[#This Row],[isin]])</f>
        <v>12</v>
      </c>
      <c r="C48" s="2" t="s">
        <v>24</v>
      </c>
      <c r="D48" s="2" t="s">
        <v>432</v>
      </c>
      <c r="E48" s="2" t="str">
        <f>_xll.BDP(Table2[[#This Row],[isin]]&amp;" "&amp;Table2[[#This Row],[MktSec]],Table2[[#Headers],[short_name]])</f>
        <v>SHELL INTL FIN</v>
      </c>
      <c r="F48" s="3" t="str">
        <f t="array" ref="F48">_xll.BDP(Table2[[#This Row],[isin]]&amp;" "&amp;Table2[[#This Row],[MktSec]],Table2[[#Headers],[INDUSTRY_GROUP]])</f>
        <v>Oil&amp;Gas</v>
      </c>
      <c r="G48" s="3" t="str">
        <f>_xll.BDP(Table2[[#This Row],[isin]]&amp;" "&amp;Table2[[#This Row],[MktSec]],Table2[[#Headers],[callable]])</f>
        <v>N</v>
      </c>
      <c r="H48" s="3" t="str">
        <f>_xll.BDP(Table2[[#This Row],[isin]]&amp;" "&amp;Table2[[#This Row],[MktSec]],Table2[[#Headers],[nxt_call_dt]])</f>
        <v>#N/A Field Not Applicable</v>
      </c>
      <c r="I48" s="3" t="str">
        <f>_xll.BDP(Table2[[#This Row],[isin]]&amp;" "&amp;Table2[[#This Row],[MktSec]],Table2[[#Headers],[final_maturity]])</f>
        <v>07/04/2028</v>
      </c>
    </row>
    <row r="49" spans="1:9" x14ac:dyDescent="0.25">
      <c r="A49" s="2" t="s">
        <v>73</v>
      </c>
      <c r="B49" s="2">
        <f>LEN(Table2[[#This Row],[isin]])</f>
        <v>12</v>
      </c>
      <c r="C49" s="2" t="s">
        <v>24</v>
      </c>
      <c r="D49" s="2" t="s">
        <v>433</v>
      </c>
      <c r="E49" s="2" t="str">
        <f>_xll.BDP(Table2[[#This Row],[isin]]&amp;" "&amp;Table2[[#This Row],[MktSec]],Table2[[#Headers],[short_name]])</f>
        <v>REPSOL INTL FIN</v>
      </c>
      <c r="F49" s="3" t="str">
        <f t="array" ref="F49">_xll.BDP(Table2[[#This Row],[isin]]&amp;" "&amp;Table2[[#This Row],[MktSec]],Table2[[#Headers],[INDUSTRY_GROUP]])</f>
        <v>Oil&amp;Gas</v>
      </c>
      <c r="G49" s="3" t="str">
        <f>_xll.BDP(Table2[[#This Row],[isin]]&amp;" "&amp;Table2[[#This Row],[MktSec]],Table2[[#Headers],[callable]])</f>
        <v>N</v>
      </c>
      <c r="H49" s="3" t="str">
        <f>_xll.BDP(Table2[[#This Row],[isin]]&amp;" "&amp;Table2[[#This Row],[MktSec]],Table2[[#Headers],[nxt_call_dt]])</f>
        <v>#N/A Field Not Applicable</v>
      </c>
      <c r="I49" s="3" t="str">
        <f>_xll.BDP(Table2[[#This Row],[isin]]&amp;" "&amp;Table2[[#This Row],[MktSec]],Table2[[#Headers],[final_maturity]])</f>
        <v>07/10/2021</v>
      </c>
    </row>
    <row r="50" spans="1:9" x14ac:dyDescent="0.25">
      <c r="A50" s="2" t="s">
        <v>74</v>
      </c>
      <c r="B50" s="2">
        <f>LEN(Table2[[#This Row],[isin]])</f>
        <v>12</v>
      </c>
      <c r="C50" s="2" t="s">
        <v>24</v>
      </c>
      <c r="D50" s="2" t="s">
        <v>434</v>
      </c>
      <c r="E50" s="2" t="str">
        <f>_xll.BDP(Table2[[#This Row],[isin]]&amp;" "&amp;Table2[[#This Row],[MktSec]],Table2[[#Headers],[short_name]])</f>
        <v>RTE RESEAU DE TR</v>
      </c>
      <c r="F50" s="3" t="str">
        <f t="array" ref="F50">_xll.BDP(Table2[[#This Row],[isin]]&amp;" "&amp;Table2[[#This Row],[MktSec]],Table2[[#Headers],[INDUSTRY_GROUP]])</f>
        <v>Electric</v>
      </c>
      <c r="G50" s="3" t="str">
        <f>_xll.BDP(Table2[[#This Row],[isin]]&amp;" "&amp;Table2[[#This Row],[MktSec]],Table2[[#Headers],[callable]])</f>
        <v>Y</v>
      </c>
      <c r="H50" s="3" t="str">
        <f>_xll.BDP(Table2[[#This Row],[isin]]&amp;" "&amp;Table2[[#This Row],[MktSec]],Table2[[#Headers],[nxt_call_dt]])</f>
        <v>23/07/2037</v>
      </c>
      <c r="I50" s="3" t="str">
        <f>_xll.BDP(Table2[[#This Row],[isin]]&amp;" "&amp;Table2[[#This Row],[MktSec]],Table2[[#Headers],[final_maturity]])</f>
        <v>23/10/2037</v>
      </c>
    </row>
    <row r="51" spans="1:9" x14ac:dyDescent="0.25">
      <c r="A51" s="2" t="s">
        <v>75</v>
      </c>
      <c r="B51" s="2">
        <f>LEN(Table2[[#This Row],[isin]])</f>
        <v>4</v>
      </c>
      <c r="C51" s="2" t="s">
        <v>733</v>
      </c>
      <c r="D51" s="2" t="s">
        <v>435</v>
      </c>
      <c r="E51" s="2" t="str">
        <f>_xll.BDP(Table2[[#This Row],[isin]]&amp;" "&amp;Table2[[#This Row],[MktSec]],Table2[[#Headers],[short_name]])</f>
        <v>EURO-BUND FUTURE  Jun20</v>
      </c>
      <c r="F51" s="3" t="str">
        <f t="array" ref="F51">_xll.BDP(Table2[[#This Row],[isin]]&amp;" "&amp;Table2[[#This Row],[MktSec]],Table2[[#Headers],[INDUSTRY_GROUP]])</f>
        <v>#N/A Field Not Applicable</v>
      </c>
      <c r="G51" s="3" t="str">
        <f>_xll.BDP(Table2[[#This Row],[isin]]&amp;" "&amp;Table2[[#This Row],[MktSec]],Table2[[#Headers],[callable]])</f>
        <v>#N/A Field Not Applicable</v>
      </c>
      <c r="H51" s="3" t="str">
        <f>_xll.BDP(Table2[[#This Row],[isin]]&amp;" "&amp;Table2[[#This Row],[MktSec]],Table2[[#Headers],[nxt_call_dt]])</f>
        <v>#N/A Field Not Applicable</v>
      </c>
      <c r="I51" s="3" t="str">
        <f>_xll.BDP(Table2[[#This Row],[isin]]&amp;" "&amp;Table2[[#This Row],[MktSec]],Table2[[#Headers],[final_maturity]])</f>
        <v>#N/A Field Not Applicable</v>
      </c>
    </row>
    <row r="52" spans="1:9" x14ac:dyDescent="0.25">
      <c r="A52" s="2" t="s">
        <v>76</v>
      </c>
      <c r="B52" s="2">
        <f>LEN(Table2[[#This Row],[isin]])</f>
        <v>12</v>
      </c>
      <c r="C52" s="2" t="s">
        <v>24</v>
      </c>
      <c r="D52" s="2" t="s">
        <v>436</v>
      </c>
      <c r="E52" s="2" t="str">
        <f>_xll.BDP(Table2[[#This Row],[isin]]&amp;" "&amp;Table2[[#This Row],[MktSec]],Table2[[#Headers],[short_name]])</f>
        <v>SVENSKA HNDLSBKN</v>
      </c>
      <c r="F52" s="3" t="str">
        <f t="array" ref="F52">_xll.BDP(Table2[[#This Row],[isin]]&amp;" "&amp;Table2[[#This Row],[MktSec]],Table2[[#Headers],[INDUSTRY_GROUP]])</f>
        <v>Banks</v>
      </c>
      <c r="G52" s="3" t="str">
        <f>_xll.BDP(Table2[[#This Row],[isin]]&amp;" "&amp;Table2[[#This Row],[MktSec]],Table2[[#Headers],[callable]])</f>
        <v>N</v>
      </c>
      <c r="H52" s="3" t="str">
        <f>_xll.BDP(Table2[[#This Row],[isin]]&amp;" "&amp;Table2[[#This Row],[MktSec]],Table2[[#Headers],[nxt_call_dt]])</f>
        <v>#N/A Field Not Applicable</v>
      </c>
      <c r="I52" s="3" t="str">
        <f>_xll.BDP(Table2[[#This Row],[isin]]&amp;" "&amp;Table2[[#This Row],[MktSec]],Table2[[#Headers],[final_maturity]])</f>
        <v>15/04/2025</v>
      </c>
    </row>
    <row r="53" spans="1:9" x14ac:dyDescent="0.25">
      <c r="A53" s="2" t="s">
        <v>77</v>
      </c>
      <c r="B53" s="2">
        <f>LEN(Table2[[#This Row],[isin]])</f>
        <v>12</v>
      </c>
      <c r="C53" s="2" t="s">
        <v>24</v>
      </c>
      <c r="D53" s="2" t="s">
        <v>437</v>
      </c>
      <c r="E53" s="2" t="str">
        <f>_xll.BDP(Table2[[#This Row],[isin]]&amp;" "&amp;Table2[[#This Row],[MktSec]],Table2[[#Headers],[short_name]])</f>
        <v>SIMON INTL FIN S</v>
      </c>
      <c r="F53" s="3" t="str">
        <f t="array" ref="F53">_xll.BDP(Table2[[#This Row],[isin]]&amp;" "&amp;Table2[[#This Row],[MktSec]],Table2[[#Headers],[INDUSTRY_GROUP]])</f>
        <v>REITS</v>
      </c>
      <c r="G53" s="3" t="str">
        <f>_xll.BDP(Table2[[#This Row],[isin]]&amp;" "&amp;Table2[[#This Row],[MktSec]],Table2[[#Headers],[callable]])</f>
        <v>Y</v>
      </c>
      <c r="H53" s="3" t="str">
        <f>_xll.BDP(Table2[[#This Row],[isin]]&amp;" "&amp;Table2[[#This Row],[MktSec]],Table2[[#Headers],[nxt_call_dt]])</f>
        <v>13/02/2025</v>
      </c>
      <c r="I53" s="3" t="str">
        <f>_xll.BDP(Table2[[#This Row],[isin]]&amp;" "&amp;Table2[[#This Row],[MktSec]],Table2[[#Headers],[final_maturity]])</f>
        <v>13/05/2025</v>
      </c>
    </row>
    <row r="54" spans="1:9" x14ac:dyDescent="0.25">
      <c r="A54" s="2" t="s">
        <v>78</v>
      </c>
      <c r="B54" s="2">
        <f>LEN(Table2[[#This Row],[isin]])</f>
        <v>12</v>
      </c>
      <c r="C54" s="2" t="s">
        <v>24</v>
      </c>
      <c r="D54" s="2" t="s">
        <v>438</v>
      </c>
      <c r="E54" s="2" t="str">
        <f>_xll.BDP(Table2[[#This Row],[isin]]&amp;" "&amp;Table2[[#This Row],[MktSec]],Table2[[#Headers],[short_name]])</f>
        <v>STEDIN HOLDING</v>
      </c>
      <c r="F54" s="3" t="str">
        <f t="array" ref="F54">_xll.BDP(Table2[[#This Row],[isin]]&amp;" "&amp;Table2[[#This Row],[MktSec]],Table2[[#Headers],[INDUSTRY_GROUP]])</f>
        <v>Electric</v>
      </c>
      <c r="G54" s="3" t="str">
        <f>_xll.BDP(Table2[[#This Row],[isin]]&amp;" "&amp;Table2[[#This Row],[MktSec]],Table2[[#Headers],[callable]])</f>
        <v>Y</v>
      </c>
      <c r="H54" s="3" t="str">
        <f>_xll.BDP(Table2[[#This Row],[isin]]&amp;" "&amp;Table2[[#This Row],[MktSec]],Table2[[#Headers],[nxt_call_dt]])</f>
        <v>24/07/2025</v>
      </c>
      <c r="I54" s="3" t="str">
        <f>_xll.BDP(Table2[[#This Row],[isin]]&amp;" "&amp;Table2[[#This Row],[MktSec]],Table2[[#Headers],[final_maturity]])</f>
        <v>24/10/2025</v>
      </c>
    </row>
    <row r="55" spans="1:9" x14ac:dyDescent="0.25">
      <c r="A55" s="2" t="s">
        <v>79</v>
      </c>
      <c r="B55" s="2">
        <f>LEN(Table2[[#This Row],[isin]])</f>
        <v>12</v>
      </c>
      <c r="C55" s="2" t="s">
        <v>732</v>
      </c>
      <c r="D55" s="2" t="s">
        <v>439</v>
      </c>
      <c r="E55" s="2" t="str">
        <f>_xll.BDP(Table2[[#This Row],[isin]]&amp;" "&amp;Table2[[#This Row],[MktSec]],Table2[[#Headers],[short_name]])</f>
        <v>US TREASURY N/B</v>
      </c>
      <c r="F55" s="3" t="str">
        <f t="array" ref="F55">_xll.BDP(Table2[[#This Row],[isin]]&amp;" "&amp;Table2[[#This Row],[MktSec]],Table2[[#Headers],[INDUSTRY_GROUP]])</f>
        <v>Sovereign</v>
      </c>
      <c r="G55" s="3" t="str">
        <f>_xll.BDP(Table2[[#This Row],[isin]]&amp;" "&amp;Table2[[#This Row],[MktSec]],Table2[[#Headers],[callable]])</f>
        <v>N</v>
      </c>
      <c r="H55" s="3" t="str">
        <f>_xll.BDP(Table2[[#This Row],[isin]]&amp;" "&amp;Table2[[#This Row],[MktSec]],Table2[[#Headers],[nxt_call_dt]])</f>
        <v>#N/A Field Not Applicable</v>
      </c>
      <c r="I55" s="3" t="str">
        <f>_xll.BDP(Table2[[#This Row],[isin]]&amp;" "&amp;Table2[[#This Row],[MktSec]],Table2[[#Headers],[final_maturity]])</f>
        <v>15/11/2049</v>
      </c>
    </row>
    <row r="56" spans="1:9" x14ac:dyDescent="0.25">
      <c r="A56" s="2" t="s">
        <v>80</v>
      </c>
      <c r="B56" s="2">
        <f>LEN(Table2[[#This Row],[isin]])</f>
        <v>12</v>
      </c>
      <c r="C56" s="2" t="s">
        <v>24</v>
      </c>
      <c r="D56" s="2" t="s">
        <v>440</v>
      </c>
      <c r="E56" s="2" t="str">
        <f>_xll.BDP(Table2[[#This Row],[isin]]&amp;" "&amp;Table2[[#This Row],[MktSec]],Table2[[#Headers],[short_name]])</f>
        <v>TELEFONICA EMIS</v>
      </c>
      <c r="F56" s="3" t="str">
        <f t="array" ref="F56">_xll.BDP(Table2[[#This Row],[isin]]&amp;" "&amp;Table2[[#This Row],[MktSec]],Table2[[#Headers],[INDUSTRY_GROUP]])</f>
        <v>Telecommunications</v>
      </c>
      <c r="G56" s="3" t="str">
        <f>_xll.BDP(Table2[[#This Row],[isin]]&amp;" "&amp;Table2[[#This Row],[MktSec]],Table2[[#Headers],[callable]])</f>
        <v>Y</v>
      </c>
      <c r="H56" s="3" t="str">
        <f>_xll.BDP(Table2[[#This Row],[isin]]&amp;" "&amp;Table2[[#This Row],[MktSec]],Table2[[#Headers],[nxt_call_dt]])</f>
        <v>01/01/2039</v>
      </c>
      <c r="I56" s="3" t="str">
        <f>_xll.BDP(Table2[[#This Row],[isin]]&amp;" "&amp;Table2[[#This Row],[MktSec]],Table2[[#Headers],[final_maturity]])</f>
        <v>01/07/2039</v>
      </c>
    </row>
    <row r="57" spans="1:9" x14ac:dyDescent="0.25">
      <c r="A57" s="2" t="s">
        <v>81</v>
      </c>
      <c r="B57" s="2">
        <f>LEN(Table2[[#This Row],[isin]])</f>
        <v>12</v>
      </c>
      <c r="C57" s="2" t="s">
        <v>24</v>
      </c>
      <c r="D57" s="2" t="s">
        <v>441</v>
      </c>
      <c r="E57" s="2" t="str">
        <f>_xll.BDP(Table2[[#This Row],[isin]]&amp;" "&amp;Table2[[#This Row],[MktSec]],Table2[[#Headers],[short_name]])</f>
        <v>TENNET HLD BV</v>
      </c>
      <c r="F57" s="3" t="str">
        <f t="array" ref="F57">_xll.BDP(Table2[[#This Row],[isin]]&amp;" "&amp;Table2[[#This Row],[MktSec]],Table2[[#Headers],[INDUSTRY_GROUP]])</f>
        <v>Electric</v>
      </c>
      <c r="G57" s="3" t="str">
        <f>_xll.BDP(Table2[[#This Row],[isin]]&amp;" "&amp;Table2[[#This Row],[MktSec]],Table2[[#Headers],[callable]])</f>
        <v>Y</v>
      </c>
      <c r="H57" s="3" t="str">
        <f>_xll.BDP(Table2[[#This Row],[isin]]&amp;" "&amp;Table2[[#This Row],[MktSec]],Table2[[#Headers],[nxt_call_dt]])</f>
        <v>24/07/2033</v>
      </c>
      <c r="I57" s="3" t="str">
        <f>_xll.BDP(Table2[[#This Row],[isin]]&amp;" "&amp;Table2[[#This Row],[MktSec]],Table2[[#Headers],[final_maturity]])</f>
        <v>24/10/2033</v>
      </c>
    </row>
    <row r="58" spans="1:9" x14ac:dyDescent="0.25">
      <c r="A58" s="2" t="s">
        <v>82</v>
      </c>
      <c r="B58" s="2">
        <f>LEN(Table2[[#This Row],[isin]])</f>
        <v>12</v>
      </c>
      <c r="C58" s="2" t="s">
        <v>24</v>
      </c>
      <c r="D58" s="2" t="s">
        <v>442</v>
      </c>
      <c r="E58" s="2" t="str">
        <f>_xll.BDP(Table2[[#This Row],[isin]]&amp;" "&amp;Table2[[#This Row],[MktSec]],Table2[[#Headers],[short_name]])</f>
        <v>TELECOM ITALIA</v>
      </c>
      <c r="F58" s="3" t="str">
        <f t="array" ref="F58">_xll.BDP(Table2[[#This Row],[isin]]&amp;" "&amp;Table2[[#This Row],[MktSec]],Table2[[#Headers],[INDUSTRY_GROUP]])</f>
        <v>Telecommunications</v>
      </c>
      <c r="G58" s="3" t="str">
        <f>_xll.BDP(Table2[[#This Row],[isin]]&amp;" "&amp;Table2[[#This Row],[MktSec]],Table2[[#Headers],[callable]])</f>
        <v>N</v>
      </c>
      <c r="H58" s="3" t="str">
        <f>_xll.BDP(Table2[[#This Row],[isin]]&amp;" "&amp;Table2[[#This Row],[MktSec]],Table2[[#Headers],[nxt_call_dt]])</f>
        <v>#N/A Field Not Applicable</v>
      </c>
      <c r="I58" s="3" t="str">
        <f>_xll.BDP(Table2[[#This Row],[isin]]&amp;" "&amp;Table2[[#This Row],[MktSec]],Table2[[#Headers],[final_maturity]])</f>
        <v>30/09/2025</v>
      </c>
    </row>
    <row r="59" spans="1:9" x14ac:dyDescent="0.25">
      <c r="A59" s="2" t="s">
        <v>83</v>
      </c>
      <c r="B59" s="2">
        <f>LEN(Table2[[#This Row],[isin]])</f>
        <v>12</v>
      </c>
      <c r="C59" s="2" t="s">
        <v>24</v>
      </c>
      <c r="D59" s="2" t="s">
        <v>443</v>
      </c>
      <c r="E59" s="2" t="str">
        <f>_xll.BDP(Table2[[#This Row],[isin]]&amp;" "&amp;Table2[[#This Row],[MktSec]],Table2[[#Headers],[short_name]])</f>
        <v>TOTAL CAP INTL</v>
      </c>
      <c r="F59" s="3" t="str">
        <f t="array" ref="F59">_xll.BDP(Table2[[#This Row],[isin]]&amp;" "&amp;Table2[[#This Row],[MktSec]],Table2[[#Headers],[INDUSTRY_GROUP]])</f>
        <v>Oil&amp;Gas</v>
      </c>
      <c r="G59" s="3" t="str">
        <f>_xll.BDP(Table2[[#This Row],[isin]]&amp;" "&amp;Table2[[#This Row],[MktSec]],Table2[[#Headers],[callable]])</f>
        <v>N</v>
      </c>
      <c r="H59" s="3" t="str">
        <f>_xll.BDP(Table2[[#This Row],[isin]]&amp;" "&amp;Table2[[#This Row],[MktSec]],Table2[[#Headers],[nxt_call_dt]])</f>
        <v>#N/A Field Not Applicable</v>
      </c>
      <c r="I59" s="3" t="str">
        <f>_xll.BDP(Table2[[#This Row],[isin]]&amp;" "&amp;Table2[[#This Row],[MktSec]],Table2[[#Headers],[final_maturity]])</f>
        <v>12/07/2028</v>
      </c>
    </row>
    <row r="60" spans="1:9" x14ac:dyDescent="0.25">
      <c r="A60" s="2" t="s">
        <v>84</v>
      </c>
      <c r="B60" s="2">
        <f>LEN(Table2[[#This Row],[isin]])</f>
        <v>12</v>
      </c>
      <c r="C60" s="2" t="s">
        <v>24</v>
      </c>
      <c r="D60" s="2" t="s">
        <v>444</v>
      </c>
      <c r="E60" s="2" t="str">
        <f>_xll.BDP(Table2[[#This Row],[isin]]&amp;" "&amp;Table2[[#This Row],[MktSec]],Table2[[#Headers],[short_name]])</f>
        <v>TOTAL CAP INTL</v>
      </c>
      <c r="F60" s="3" t="str">
        <f t="array" ref="F60">_xll.BDP(Table2[[#This Row],[isin]]&amp;" "&amp;Table2[[#This Row],[MktSec]],Table2[[#Headers],[INDUSTRY_GROUP]])</f>
        <v>Oil&amp;Gas</v>
      </c>
      <c r="G60" s="3" t="str">
        <f>_xll.BDP(Table2[[#This Row],[isin]]&amp;" "&amp;Table2[[#This Row],[MktSec]],Table2[[#Headers],[callable]])</f>
        <v>N</v>
      </c>
      <c r="H60" s="3" t="str">
        <f>_xll.BDP(Table2[[#This Row],[isin]]&amp;" "&amp;Table2[[#This Row],[MktSec]],Table2[[#Headers],[nxt_call_dt]])</f>
        <v>#N/A Field Not Applicable</v>
      </c>
      <c r="I60" s="3" t="str">
        <f>_xll.BDP(Table2[[#This Row],[isin]]&amp;" "&amp;Table2[[#This Row],[MktSec]],Table2[[#Headers],[final_maturity]])</f>
        <v>19/03/2025</v>
      </c>
    </row>
    <row r="61" spans="1:9" x14ac:dyDescent="0.25">
      <c r="A61" s="2" t="s">
        <v>85</v>
      </c>
      <c r="B61" s="2">
        <f>LEN(Table2[[#This Row],[isin]])</f>
        <v>12</v>
      </c>
      <c r="C61" s="2" t="s">
        <v>24</v>
      </c>
      <c r="D61" s="2" t="s">
        <v>445</v>
      </c>
      <c r="E61" s="2" t="str">
        <f>_xll.BDP(Table2[[#This Row],[isin]]&amp;" "&amp;Table2[[#This Row],[MktSec]],Table2[[#Headers],[short_name]])</f>
        <v>TOTAL CAP INTL</v>
      </c>
      <c r="F61" s="3" t="str">
        <f t="array" ref="F61">_xll.BDP(Table2[[#This Row],[isin]]&amp;" "&amp;Table2[[#This Row],[MktSec]],Table2[[#Headers],[INDUSTRY_GROUP]])</f>
        <v>Oil&amp;Gas</v>
      </c>
      <c r="G61" s="3" t="str">
        <f>_xll.BDP(Table2[[#This Row],[isin]]&amp;" "&amp;Table2[[#This Row],[MktSec]],Table2[[#Headers],[callable]])</f>
        <v>N</v>
      </c>
      <c r="H61" s="3" t="str">
        <f>_xll.BDP(Table2[[#This Row],[isin]]&amp;" "&amp;Table2[[#This Row],[MktSec]],Table2[[#Headers],[nxt_call_dt]])</f>
        <v>#N/A Field Not Applicable</v>
      </c>
      <c r="I61" s="3" t="str">
        <f>_xll.BDP(Table2[[#This Row],[isin]]&amp;" "&amp;Table2[[#This Row],[MktSec]],Table2[[#Headers],[final_maturity]])</f>
        <v>04/10/2029</v>
      </c>
    </row>
    <row r="62" spans="1:9" x14ac:dyDescent="0.25">
      <c r="A62" s="2" t="s">
        <v>86</v>
      </c>
      <c r="B62" s="2">
        <f>LEN(Table2[[#This Row],[isin]])</f>
        <v>12</v>
      </c>
      <c r="C62" s="2" t="s">
        <v>24</v>
      </c>
      <c r="D62" s="2" t="s">
        <v>446</v>
      </c>
      <c r="E62" s="2" t="str">
        <f>_xll.BDP(Table2[[#This Row],[isin]]&amp;" "&amp;Table2[[#This Row],[MktSec]],Table2[[#Headers],[short_name]])</f>
        <v>TOTAL CAP INTL</v>
      </c>
      <c r="F62" s="3" t="str">
        <f t="array" ref="F62">_xll.BDP(Table2[[#This Row],[isin]]&amp;" "&amp;Table2[[#This Row],[MktSec]],Table2[[#Headers],[INDUSTRY_GROUP]])</f>
        <v>Oil&amp;Gas</v>
      </c>
      <c r="G62" s="3" t="str">
        <f>_xll.BDP(Table2[[#This Row],[isin]]&amp;" "&amp;Table2[[#This Row],[MktSec]],Table2[[#Headers],[callable]])</f>
        <v>Y</v>
      </c>
      <c r="H62" s="3" t="str">
        <f>_xll.BDP(Table2[[#This Row],[isin]]&amp;" "&amp;Table2[[#This Row],[MktSec]],Table2[[#Headers],[nxt_call_dt]])</f>
        <v>08/01/2027</v>
      </c>
      <c r="I62" s="3" t="str">
        <f>_xll.BDP(Table2[[#This Row],[isin]]&amp;" "&amp;Table2[[#This Row],[MktSec]],Table2[[#Headers],[final_maturity]])</f>
        <v>08/04/2027</v>
      </c>
    </row>
    <row r="63" spans="1:9" x14ac:dyDescent="0.25">
      <c r="A63" s="2" t="s">
        <v>87</v>
      </c>
      <c r="B63" s="2">
        <f>LEN(Table2[[#This Row],[isin]])</f>
        <v>12</v>
      </c>
      <c r="C63" s="2" t="s">
        <v>24</v>
      </c>
      <c r="D63" s="2" t="s">
        <v>447</v>
      </c>
      <c r="E63" s="2" t="str">
        <f>_xll.BDP(Table2[[#This Row],[isin]]&amp;" "&amp;Table2[[#This Row],[MktSec]],Table2[[#Headers],[short_name]])</f>
        <v>TOTAL CAP INTL</v>
      </c>
      <c r="F63" s="3" t="str">
        <f t="array" ref="F63">_xll.BDP(Table2[[#This Row],[isin]]&amp;" "&amp;Table2[[#This Row],[MktSec]],Table2[[#Headers],[INDUSTRY_GROUP]])</f>
        <v>Oil&amp;Gas</v>
      </c>
      <c r="G63" s="3" t="str">
        <f>_xll.BDP(Table2[[#This Row],[isin]]&amp;" "&amp;Table2[[#This Row],[MktSec]],Table2[[#Headers],[callable]])</f>
        <v>Y</v>
      </c>
      <c r="H63" s="3" t="str">
        <f>_xll.BDP(Table2[[#This Row],[isin]]&amp;" "&amp;Table2[[#This Row],[MktSec]],Table2[[#Headers],[nxt_call_dt]])</f>
        <v>28/02/2039</v>
      </c>
      <c r="I63" s="3" t="str">
        <f>_xll.BDP(Table2[[#This Row],[isin]]&amp;" "&amp;Table2[[#This Row],[MktSec]],Table2[[#Headers],[final_maturity]])</f>
        <v>31/05/2039</v>
      </c>
    </row>
    <row r="64" spans="1:9" x14ac:dyDescent="0.25">
      <c r="A64" s="2" t="s">
        <v>88</v>
      </c>
      <c r="B64" s="2">
        <f>LEN(Table2[[#This Row],[isin]])</f>
        <v>12</v>
      </c>
      <c r="C64" s="2" t="s">
        <v>24</v>
      </c>
      <c r="D64" s="2" t="s">
        <v>448</v>
      </c>
      <c r="E64" s="2" t="str">
        <f>_xll.BDP(Table2[[#This Row],[isin]]&amp;" "&amp;Table2[[#This Row],[MktSec]],Table2[[#Headers],[short_name]])</f>
        <v>TOTAL CAP INTL</v>
      </c>
      <c r="F64" s="3" t="str">
        <f t="array" ref="F64">_xll.BDP(Table2[[#This Row],[isin]]&amp;" "&amp;Table2[[#This Row],[MktSec]],Table2[[#Headers],[INDUSTRY_GROUP]])</f>
        <v>Oil&amp;Gas</v>
      </c>
      <c r="G64" s="3" t="str">
        <f>_xll.BDP(Table2[[#This Row],[isin]]&amp;" "&amp;Table2[[#This Row],[MktSec]],Table2[[#Headers],[callable]])</f>
        <v>Y</v>
      </c>
      <c r="H64" s="3" t="str">
        <f>_xll.BDP(Table2[[#This Row],[isin]]&amp;" "&amp;Table2[[#This Row],[MktSec]],Table2[[#Headers],[nxt_call_dt]])</f>
        <v>08/01/2032</v>
      </c>
      <c r="I64" s="3" t="str">
        <f>_xll.BDP(Table2[[#This Row],[isin]]&amp;" "&amp;Table2[[#This Row],[MktSec]],Table2[[#Headers],[final_maturity]])</f>
        <v>08/04/2032</v>
      </c>
    </row>
    <row r="65" spans="1:9" x14ac:dyDescent="0.25">
      <c r="A65" s="2" t="s">
        <v>89</v>
      </c>
      <c r="B65" s="2">
        <f>LEN(Table2[[#This Row],[isin]])</f>
        <v>4</v>
      </c>
      <c r="C65" s="2" t="s">
        <v>733</v>
      </c>
      <c r="D65" s="2" t="s">
        <v>449</v>
      </c>
      <c r="E65" s="2" t="str">
        <f>_xll.BDP(Table2[[#This Row],[isin]]&amp;" "&amp;Table2[[#This Row],[MktSec]],Table2[[#Headers],[short_name]])</f>
        <v>EURO-BUXL 30Y BND Jun20</v>
      </c>
      <c r="F65" s="3" t="str">
        <f t="array" ref="F65">_xll.BDP(Table2[[#This Row],[isin]]&amp;" "&amp;Table2[[#This Row],[MktSec]],Table2[[#Headers],[INDUSTRY_GROUP]])</f>
        <v>#N/A Field Not Applicable</v>
      </c>
      <c r="G65" s="3" t="str">
        <f>_xll.BDP(Table2[[#This Row],[isin]]&amp;" "&amp;Table2[[#This Row],[MktSec]],Table2[[#Headers],[callable]])</f>
        <v>#N/A Field Not Applicable</v>
      </c>
      <c r="H65" s="3" t="str">
        <f>_xll.BDP(Table2[[#This Row],[isin]]&amp;" "&amp;Table2[[#This Row],[MktSec]],Table2[[#Headers],[nxt_call_dt]])</f>
        <v>#N/A Field Not Applicable</v>
      </c>
      <c r="I65" s="3" t="str">
        <f>_xll.BDP(Table2[[#This Row],[isin]]&amp;" "&amp;Table2[[#This Row],[MktSec]],Table2[[#Headers],[final_maturity]])</f>
        <v>#N/A Field Not Applicable</v>
      </c>
    </row>
    <row r="66" spans="1:9" x14ac:dyDescent="0.25">
      <c r="A66" s="2" t="s">
        <v>90</v>
      </c>
      <c r="B66" s="2">
        <f>LEN(Table2[[#This Row],[isin]])</f>
        <v>12</v>
      </c>
      <c r="C66" s="2" t="s">
        <v>24</v>
      </c>
      <c r="D66" s="2" t="s">
        <v>450</v>
      </c>
      <c r="E66" s="2" t="str">
        <f>_xll.BDP(Table2[[#This Row],[isin]]&amp;" "&amp;Table2[[#This Row],[MktSec]],Table2[[#Headers],[short_name]])</f>
        <v>VIER GAS TRANSPO</v>
      </c>
      <c r="F66" s="3" t="str">
        <f t="array" ref="F66">_xll.BDP(Table2[[#This Row],[isin]]&amp;" "&amp;Table2[[#This Row],[MktSec]],Table2[[#Headers],[INDUSTRY_GROUP]])</f>
        <v>Pipelines</v>
      </c>
      <c r="G66" s="3" t="str">
        <f>_xll.BDP(Table2[[#This Row],[isin]]&amp;" "&amp;Table2[[#This Row],[MktSec]],Table2[[#Headers],[callable]])</f>
        <v>N</v>
      </c>
      <c r="H66" s="3" t="str">
        <f>_xll.BDP(Table2[[#This Row],[isin]]&amp;" "&amp;Table2[[#This Row],[MktSec]],Table2[[#Headers],[nxt_call_dt]])</f>
        <v>#N/A Field Not Applicable</v>
      </c>
      <c r="I66" s="3" t="str">
        <f>_xll.BDP(Table2[[#This Row],[isin]]&amp;" "&amp;Table2[[#This Row],[MktSec]],Table2[[#Headers],[final_maturity]])</f>
        <v>12/06/2020</v>
      </c>
    </row>
    <row r="67" spans="1:9" x14ac:dyDescent="0.25">
      <c r="A67" s="2" t="s">
        <v>91</v>
      </c>
      <c r="B67" s="2">
        <f>LEN(Table2[[#This Row],[isin]])</f>
        <v>12</v>
      </c>
      <c r="C67" s="2" t="s">
        <v>24</v>
      </c>
      <c r="D67" s="2" t="s">
        <v>451</v>
      </c>
      <c r="E67" s="2" t="str">
        <f>_xll.BDP(Table2[[#This Row],[isin]]&amp;" "&amp;Table2[[#This Row],[MktSec]],Table2[[#Headers],[short_name]])</f>
        <v>VIER GAS TRANSPO</v>
      </c>
      <c r="F67" s="3" t="str">
        <f t="array" ref="F67">_xll.BDP(Table2[[#This Row],[isin]]&amp;" "&amp;Table2[[#This Row],[MktSec]],Table2[[#Headers],[INDUSTRY_GROUP]])</f>
        <v>Pipelines</v>
      </c>
      <c r="G67" s="3" t="str">
        <f>_xll.BDP(Table2[[#This Row],[isin]]&amp;" "&amp;Table2[[#This Row],[MktSec]],Table2[[#Headers],[callable]])</f>
        <v>N</v>
      </c>
      <c r="H67" s="3" t="str">
        <f>_xll.BDP(Table2[[#This Row],[isin]]&amp;" "&amp;Table2[[#This Row],[MktSec]],Table2[[#Headers],[nxt_call_dt]])</f>
        <v>#N/A Field Not Applicable</v>
      </c>
      <c r="I67" s="3" t="str">
        <f>_xll.BDP(Table2[[#This Row],[isin]]&amp;" "&amp;Table2[[#This Row],[MktSec]],Table2[[#Headers],[final_maturity]])</f>
        <v>12/06/2025</v>
      </c>
    </row>
    <row r="68" spans="1:9" x14ac:dyDescent="0.25">
      <c r="A68" s="2" t="s">
        <v>92</v>
      </c>
      <c r="B68" s="2">
        <f>LEN(Table2[[#This Row],[isin]])</f>
        <v>12</v>
      </c>
      <c r="C68" s="2" t="s">
        <v>24</v>
      </c>
      <c r="D68" s="2" t="s">
        <v>452</v>
      </c>
      <c r="E68" s="2" t="str">
        <f>_xll.BDP(Table2[[#This Row],[isin]]&amp;" "&amp;Table2[[#This Row],[MktSec]],Table2[[#Headers],[short_name]])</f>
        <v>VEOLIA ENVRNMT</v>
      </c>
      <c r="F68" s="3" t="str">
        <f t="array" ref="F68">_xll.BDP(Table2[[#This Row],[isin]]&amp;" "&amp;Table2[[#This Row],[MktSec]],Table2[[#Headers],[INDUSTRY_GROUP]])</f>
        <v>Water</v>
      </c>
      <c r="G68" s="3" t="str">
        <f>_xll.BDP(Table2[[#This Row],[isin]]&amp;" "&amp;Table2[[#This Row],[MktSec]],Table2[[#Headers],[callable]])</f>
        <v>Y</v>
      </c>
      <c r="H68" s="3" t="str">
        <f>_xll.BDP(Table2[[#This Row],[isin]]&amp;" "&amp;Table2[[#This Row],[MktSec]],Table2[[#Headers],[nxt_call_dt]])</f>
        <v>15/10/2030</v>
      </c>
      <c r="I68" s="3" t="str">
        <f>_xll.BDP(Table2[[#This Row],[isin]]&amp;" "&amp;Table2[[#This Row],[MktSec]],Table2[[#Headers],[final_maturity]])</f>
        <v>15/01/2031</v>
      </c>
    </row>
    <row r="69" spans="1:9" x14ac:dyDescent="0.25">
      <c r="A69" s="2" t="s">
        <v>93</v>
      </c>
      <c r="B69" s="2">
        <f>LEN(Table2[[#This Row],[isin]])</f>
        <v>12</v>
      </c>
      <c r="C69" s="2" t="s">
        <v>24</v>
      </c>
      <c r="D69" s="2" t="s">
        <v>453</v>
      </c>
      <c r="E69" s="2" t="str">
        <f>_xll.BDP(Table2[[#This Row],[isin]]&amp;" "&amp;Table2[[#This Row],[MktSec]],Table2[[#Headers],[short_name]])</f>
        <v>VERIZON COMM INC</v>
      </c>
      <c r="F69" s="3" t="str">
        <f t="array" ref="F69">_xll.BDP(Table2[[#This Row],[isin]]&amp;" "&amp;Table2[[#This Row],[MktSec]],Table2[[#Headers],[INDUSTRY_GROUP]])</f>
        <v>Telecommunications</v>
      </c>
      <c r="G69" s="3" t="str">
        <f>_xll.BDP(Table2[[#This Row],[isin]]&amp;" "&amp;Table2[[#This Row],[MktSec]],Table2[[#Headers],[callable]])</f>
        <v>Y</v>
      </c>
      <c r="H69" s="3" t="str">
        <f>_xll.BDP(Table2[[#This Row],[isin]]&amp;" "&amp;Table2[[#This Row],[MktSec]],Table2[[#Headers],[nxt_call_dt]])</f>
        <v>19/03/2039</v>
      </c>
      <c r="I69" s="3" t="str">
        <f>_xll.BDP(Table2[[#This Row],[isin]]&amp;" "&amp;Table2[[#This Row],[MktSec]],Table2[[#Headers],[final_maturity]])</f>
        <v>19/09/2039</v>
      </c>
    </row>
    <row r="70" spans="1:9" x14ac:dyDescent="0.25">
      <c r="A70" s="2" t="s">
        <v>28</v>
      </c>
      <c r="B70" s="2">
        <f>LEN(Table2[[#This Row],[isin]])</f>
        <v>12</v>
      </c>
      <c r="C70" s="2" t="s">
        <v>24</v>
      </c>
      <c r="D70" s="2" t="s">
        <v>388</v>
      </c>
      <c r="E70" s="2" t="str">
        <f>_xll.BDP(Table2[[#This Row],[isin]]&amp;" "&amp;Table2[[#This Row],[MktSec]],Table2[[#Headers],[short_name]])</f>
        <v>AB INBEV SA/NV</v>
      </c>
      <c r="F70" s="3" t="str">
        <f t="array" ref="F70">_xll.BDP(Table2[[#This Row],[isin]]&amp;" "&amp;Table2[[#This Row],[MktSec]],Table2[[#Headers],[INDUSTRY_GROUP]])</f>
        <v>Beverages</v>
      </c>
      <c r="G70" s="3" t="str">
        <f>_xll.BDP(Table2[[#This Row],[isin]]&amp;" "&amp;Table2[[#This Row],[MktSec]],Table2[[#Headers],[callable]])</f>
        <v>Y</v>
      </c>
      <c r="H70" s="3" t="str">
        <f>_xll.BDP(Table2[[#This Row],[isin]]&amp;" "&amp;Table2[[#This Row],[MktSec]],Table2[[#Headers],[nxt_call_dt]])</f>
        <v>02/01/2032</v>
      </c>
      <c r="I70" s="3" t="str">
        <f>_xll.BDP(Table2[[#This Row],[isin]]&amp;" "&amp;Table2[[#This Row],[MktSec]],Table2[[#Headers],[final_maturity]])</f>
        <v>02/04/2032</v>
      </c>
    </row>
    <row r="71" spans="1:9" x14ac:dyDescent="0.25">
      <c r="A71" s="2" t="s">
        <v>37</v>
      </c>
      <c r="B71" s="2">
        <f>LEN(Table2[[#This Row],[isin]])</f>
        <v>12</v>
      </c>
      <c r="C71" s="2" t="s">
        <v>24</v>
      </c>
      <c r="D71" s="2" t="s">
        <v>397</v>
      </c>
      <c r="E71" s="2" t="str">
        <f>_xll.BDP(Table2[[#This Row],[isin]]&amp;" "&amp;Table2[[#This Row],[MktSec]],Table2[[#Headers],[short_name]])</f>
        <v>CREDIT SUISSE</v>
      </c>
      <c r="F71" s="3" t="str">
        <f t="array" ref="F71">_xll.BDP(Table2[[#This Row],[isin]]&amp;" "&amp;Table2[[#This Row],[MktSec]],Table2[[#Headers],[INDUSTRY_GROUP]])</f>
        <v>Banks</v>
      </c>
      <c r="G71" s="3" t="str">
        <f>_xll.BDP(Table2[[#This Row],[isin]]&amp;" "&amp;Table2[[#This Row],[MktSec]],Table2[[#Headers],[callable]])</f>
        <v>Y</v>
      </c>
      <c r="H71" s="3" t="str">
        <f>_xll.BDP(Table2[[#This Row],[isin]]&amp;" "&amp;Table2[[#This Row],[MktSec]],Table2[[#Headers],[nxt_call_dt]])</f>
        <v>02/04/2025</v>
      </c>
      <c r="I71" s="3" t="str">
        <f>_xll.BDP(Table2[[#This Row],[isin]]&amp;" "&amp;Table2[[#This Row],[MktSec]],Table2[[#Headers],[final_maturity]])</f>
        <v>02/04/2026</v>
      </c>
    </row>
    <row r="72" spans="1:9" x14ac:dyDescent="0.25">
      <c r="A72" s="2" t="s">
        <v>94</v>
      </c>
      <c r="B72" s="2">
        <f>LEN(Table2[[#This Row],[isin]])</f>
        <v>12</v>
      </c>
      <c r="C72" s="2" t="s">
        <v>24</v>
      </c>
      <c r="D72" s="2" t="s">
        <v>454</v>
      </c>
      <c r="E72" s="2" t="str">
        <f>_xll.BDP(Table2[[#This Row],[isin]]&amp;" "&amp;Table2[[#This Row],[MktSec]],Table2[[#Headers],[short_name]])</f>
        <v>EDP SA</v>
      </c>
      <c r="F72" s="3" t="str">
        <f t="array" ref="F72">_xll.BDP(Table2[[#This Row],[isin]]&amp;" "&amp;Table2[[#This Row],[MktSec]],Table2[[#Headers],[INDUSTRY_GROUP]])</f>
        <v>Electric</v>
      </c>
      <c r="G72" s="3" t="str">
        <f>_xll.BDP(Table2[[#This Row],[isin]]&amp;" "&amp;Table2[[#This Row],[MktSec]],Table2[[#Headers],[callable]])</f>
        <v>Y</v>
      </c>
      <c r="H72" s="3" t="str">
        <f>_xll.BDP(Table2[[#This Row],[isin]]&amp;" "&amp;Table2[[#This Row],[MktSec]],Table2[[#Headers],[nxt_call_dt]])</f>
        <v>15/01/2027</v>
      </c>
      <c r="I72" s="3" t="str">
        <f>_xll.BDP(Table2[[#This Row],[isin]]&amp;" "&amp;Table2[[#This Row],[MktSec]],Table2[[#Headers],[final_maturity]])</f>
        <v>15/04/2027</v>
      </c>
    </row>
    <row r="73" spans="1:9" x14ac:dyDescent="0.25">
      <c r="A73" s="2" t="s">
        <v>69</v>
      </c>
      <c r="B73" s="2">
        <f>LEN(Table2[[#This Row],[isin]])</f>
        <v>4</v>
      </c>
      <c r="C73" s="2" t="s">
        <v>733</v>
      </c>
      <c r="D73" s="2" t="s">
        <v>429</v>
      </c>
      <c r="E73" s="2" t="str">
        <f>_xll.BDP(Table2[[#This Row],[isin]]&amp;" "&amp;Table2[[#This Row],[MktSec]],Table2[[#Headers],[short_name]])</f>
        <v>EURO-BOBL FUTURE  Jun20</v>
      </c>
      <c r="F73" s="3" t="str">
        <f t="array" ref="F73">_xll.BDP(Table2[[#This Row],[isin]]&amp;" "&amp;Table2[[#This Row],[MktSec]],Table2[[#Headers],[INDUSTRY_GROUP]])</f>
        <v>#N/A Field Not Applicable</v>
      </c>
      <c r="G73" s="3" t="str">
        <f>_xll.BDP(Table2[[#This Row],[isin]]&amp;" "&amp;Table2[[#This Row],[MktSec]],Table2[[#Headers],[callable]])</f>
        <v>#N/A Field Not Applicable</v>
      </c>
      <c r="H73" s="3" t="str">
        <f>_xll.BDP(Table2[[#This Row],[isin]]&amp;" "&amp;Table2[[#This Row],[MktSec]],Table2[[#Headers],[nxt_call_dt]])</f>
        <v>#N/A Field Not Applicable</v>
      </c>
      <c r="I73" s="3" t="str">
        <f>_xll.BDP(Table2[[#This Row],[isin]]&amp;" "&amp;Table2[[#This Row],[MktSec]],Table2[[#Headers],[final_maturity]])</f>
        <v>#N/A Field Not Applicable</v>
      </c>
    </row>
    <row r="74" spans="1:9" x14ac:dyDescent="0.25">
      <c r="A74" s="2" t="s">
        <v>75</v>
      </c>
      <c r="B74" s="2">
        <f>LEN(Table2[[#This Row],[isin]])</f>
        <v>4</v>
      </c>
      <c r="C74" s="2" t="s">
        <v>733</v>
      </c>
      <c r="D74" s="2" t="s">
        <v>435</v>
      </c>
      <c r="E74" s="2" t="str">
        <f>_xll.BDP(Table2[[#This Row],[isin]]&amp;" "&amp;Table2[[#This Row],[MktSec]],Table2[[#Headers],[short_name]])</f>
        <v>EURO-BUND FUTURE  Jun20</v>
      </c>
      <c r="F74" s="3" t="str">
        <f t="array" ref="F74">_xll.BDP(Table2[[#This Row],[isin]]&amp;" "&amp;Table2[[#This Row],[MktSec]],Table2[[#Headers],[INDUSTRY_GROUP]])</f>
        <v>#N/A Field Not Applicable</v>
      </c>
      <c r="G74" s="3" t="str">
        <f>_xll.BDP(Table2[[#This Row],[isin]]&amp;" "&amp;Table2[[#This Row],[MktSec]],Table2[[#Headers],[callable]])</f>
        <v>#N/A Field Not Applicable</v>
      </c>
      <c r="H74" s="3" t="str">
        <f>_xll.BDP(Table2[[#This Row],[isin]]&amp;" "&amp;Table2[[#This Row],[MktSec]],Table2[[#Headers],[nxt_call_dt]])</f>
        <v>#N/A Field Not Applicable</v>
      </c>
      <c r="I74" s="3" t="str">
        <f>_xll.BDP(Table2[[#This Row],[isin]]&amp;" "&amp;Table2[[#This Row],[MktSec]],Table2[[#Headers],[final_maturity]])</f>
        <v>#N/A Field Not Applicable</v>
      </c>
    </row>
    <row r="75" spans="1:9" x14ac:dyDescent="0.25">
      <c r="A75" s="2" t="s">
        <v>85</v>
      </c>
      <c r="B75" s="2">
        <f>LEN(Table2[[#This Row],[isin]])</f>
        <v>12</v>
      </c>
      <c r="C75" s="2" t="s">
        <v>24</v>
      </c>
      <c r="D75" s="2" t="s">
        <v>445</v>
      </c>
      <c r="E75" s="2" t="str">
        <f>_xll.BDP(Table2[[#This Row],[isin]]&amp;" "&amp;Table2[[#This Row],[MktSec]],Table2[[#Headers],[short_name]])</f>
        <v>TOTAL CAP INTL</v>
      </c>
      <c r="F75" s="3" t="str">
        <f t="array" ref="F75">_xll.BDP(Table2[[#This Row],[isin]]&amp;" "&amp;Table2[[#This Row],[MktSec]],Table2[[#Headers],[INDUSTRY_GROUP]])</f>
        <v>Oil&amp;Gas</v>
      </c>
      <c r="G75" s="3" t="str">
        <f>_xll.BDP(Table2[[#This Row],[isin]]&amp;" "&amp;Table2[[#This Row],[MktSec]],Table2[[#Headers],[callable]])</f>
        <v>N</v>
      </c>
      <c r="H75" s="3" t="str">
        <f>_xll.BDP(Table2[[#This Row],[isin]]&amp;" "&amp;Table2[[#This Row],[MktSec]],Table2[[#Headers],[nxt_call_dt]])</f>
        <v>#N/A Field Not Applicable</v>
      </c>
      <c r="I75" s="3" t="str">
        <f>_xll.BDP(Table2[[#This Row],[isin]]&amp;" "&amp;Table2[[#This Row],[MktSec]],Table2[[#Headers],[final_maturity]])</f>
        <v>04/10/2029</v>
      </c>
    </row>
    <row r="76" spans="1:9" x14ac:dyDescent="0.25">
      <c r="A76" s="2" t="s">
        <v>95</v>
      </c>
      <c r="B76" s="2">
        <f>LEN(Table2[[#This Row],[isin]])</f>
        <v>12</v>
      </c>
      <c r="C76" s="2" t="s">
        <v>24</v>
      </c>
      <c r="D76" s="2" t="s">
        <v>455</v>
      </c>
      <c r="E76" s="2" t="str">
        <f>_xll.BDP(Table2[[#This Row],[isin]]&amp;" "&amp;Table2[[#This Row],[MktSec]],Table2[[#Headers],[short_name]])</f>
        <v>UBS AG LONDON</v>
      </c>
      <c r="F76" s="3" t="str">
        <f t="array" ref="F76">_xll.BDP(Table2[[#This Row],[isin]]&amp;" "&amp;Table2[[#This Row],[MktSec]],Table2[[#Headers],[INDUSTRY_GROUP]])</f>
        <v>Banks</v>
      </c>
      <c r="G76" s="3" t="str">
        <f>_xll.BDP(Table2[[#This Row],[isin]]&amp;" "&amp;Table2[[#This Row],[MktSec]],Table2[[#Headers],[callable]])</f>
        <v>Y</v>
      </c>
      <c r="H76" s="3" t="str">
        <f>_xll.BDP(Table2[[#This Row],[isin]]&amp;" "&amp;Table2[[#This Row],[MktSec]],Table2[[#Headers],[nxt_call_dt]])</f>
        <v>21/03/2023</v>
      </c>
      <c r="I76" s="3" t="str">
        <f>_xll.BDP(Table2[[#This Row],[isin]]&amp;" "&amp;Table2[[#This Row],[MktSec]],Table2[[#Headers],[final_maturity]])</f>
        <v>21/04/2023</v>
      </c>
    </row>
    <row r="77" spans="1:9" x14ac:dyDescent="0.25">
      <c r="A77" s="2" t="s">
        <v>92</v>
      </c>
      <c r="B77" s="2">
        <f>LEN(Table2[[#This Row],[isin]])</f>
        <v>12</v>
      </c>
      <c r="C77" s="2" t="s">
        <v>24</v>
      </c>
      <c r="D77" s="2" t="s">
        <v>452</v>
      </c>
      <c r="E77" s="2" t="str">
        <f>_xll.BDP(Table2[[#This Row],[isin]]&amp;" "&amp;Table2[[#This Row],[MktSec]],Table2[[#Headers],[short_name]])</f>
        <v>VEOLIA ENVRNMT</v>
      </c>
      <c r="F77" s="3" t="str">
        <f t="array" ref="F77">_xll.BDP(Table2[[#This Row],[isin]]&amp;" "&amp;Table2[[#This Row],[MktSec]],Table2[[#Headers],[INDUSTRY_GROUP]])</f>
        <v>Water</v>
      </c>
      <c r="G77" s="3" t="str">
        <f>_xll.BDP(Table2[[#This Row],[isin]]&amp;" "&amp;Table2[[#This Row],[MktSec]],Table2[[#Headers],[callable]])</f>
        <v>Y</v>
      </c>
      <c r="H77" s="3" t="str">
        <f>_xll.BDP(Table2[[#This Row],[isin]]&amp;" "&amp;Table2[[#This Row],[MktSec]],Table2[[#Headers],[nxt_call_dt]])</f>
        <v>15/10/2030</v>
      </c>
      <c r="I77" s="3" t="str">
        <f>_xll.BDP(Table2[[#This Row],[isin]]&amp;" "&amp;Table2[[#This Row],[MktSec]],Table2[[#Headers],[final_maturity]])</f>
        <v>15/01/2031</v>
      </c>
    </row>
    <row r="78" spans="1:9" x14ac:dyDescent="0.25">
      <c r="A78" s="2" t="s">
        <v>30</v>
      </c>
      <c r="B78" s="2">
        <f>LEN(Table2[[#This Row],[isin]])</f>
        <v>12</v>
      </c>
      <c r="C78" s="2" t="s">
        <v>24</v>
      </c>
      <c r="D78" s="2" t="s">
        <v>390</v>
      </c>
      <c r="E78" s="2" t="str">
        <f>_xll.BDP(Table2[[#This Row],[isin]]&amp;" "&amp;Table2[[#This Row],[MktSec]],Table2[[#Headers],[short_name]])</f>
        <v>CRED AGRICOLE SA</v>
      </c>
      <c r="F78" s="3" t="str">
        <f t="array" ref="F78">_xll.BDP(Table2[[#This Row],[isin]]&amp;" "&amp;Table2[[#This Row],[MktSec]],Table2[[#Headers],[INDUSTRY_GROUP]])</f>
        <v>Banks</v>
      </c>
      <c r="G78" s="3" t="str">
        <f>_xll.BDP(Table2[[#This Row],[isin]]&amp;" "&amp;Table2[[#This Row],[MktSec]],Table2[[#Headers],[callable]])</f>
        <v>Y</v>
      </c>
      <c r="H78" s="3" t="str">
        <f>_xll.BDP(Table2[[#This Row],[isin]]&amp;" "&amp;Table2[[#This Row],[MktSec]],Table2[[#Headers],[nxt_call_dt]])</f>
        <v>22/04/2025</v>
      </c>
      <c r="I78" s="3" t="str">
        <f>_xll.BDP(Table2[[#This Row],[isin]]&amp;" "&amp;Table2[[#This Row],[MktSec]],Table2[[#Headers],[final_maturity]])</f>
        <v>22/04/2026</v>
      </c>
    </row>
    <row r="79" spans="1:9" x14ac:dyDescent="0.25">
      <c r="A79" s="2" t="s">
        <v>96</v>
      </c>
      <c r="B79" s="2">
        <f>LEN(Table2[[#This Row],[isin]])</f>
        <v>12</v>
      </c>
      <c r="C79" s="2" t="s">
        <v>24</v>
      </c>
      <c r="D79" s="2" t="s">
        <v>456</v>
      </c>
      <c r="E79" s="2" t="str">
        <f>_xll.BDP(Table2[[#This Row],[isin]]&amp;" "&amp;Table2[[#This Row],[MktSec]],Table2[[#Headers],[short_name]])</f>
        <v>BARCLAYS PLC</v>
      </c>
      <c r="F79" s="3" t="str">
        <f t="array" ref="F79">_xll.BDP(Table2[[#This Row],[isin]]&amp;" "&amp;Table2[[#This Row],[MktSec]],Table2[[#Headers],[INDUSTRY_GROUP]])</f>
        <v>Banks</v>
      </c>
      <c r="G79" s="3" t="str">
        <f>_xll.BDP(Table2[[#This Row],[isin]]&amp;" "&amp;Table2[[#This Row],[MktSec]],Table2[[#Headers],[callable]])</f>
        <v>Y</v>
      </c>
      <c r="H79" s="3" t="str">
        <f>_xll.BDP(Table2[[#This Row],[isin]]&amp;" "&amp;Table2[[#This Row],[MktSec]],Table2[[#Headers],[nxt_call_dt]])</f>
        <v>02/04/2024</v>
      </c>
      <c r="I79" s="3" t="str">
        <f>_xll.BDP(Table2[[#This Row],[isin]]&amp;" "&amp;Table2[[#This Row],[MktSec]],Table2[[#Headers],[final_maturity]])</f>
        <v>02/04/2025</v>
      </c>
    </row>
    <row r="80" spans="1:9" x14ac:dyDescent="0.25">
      <c r="A80" s="2" t="s">
        <v>97</v>
      </c>
      <c r="B80" s="2">
        <f>LEN(Table2[[#This Row],[isin]])</f>
        <v>12</v>
      </c>
      <c r="C80" s="2" t="s">
        <v>24</v>
      </c>
      <c r="D80" s="2" t="s">
        <v>457</v>
      </c>
      <c r="E80" s="2" t="str">
        <f>_xll.BDP(Table2[[#This Row],[isin]]&amp;" "&amp;Table2[[#This Row],[MktSec]],Table2[[#Headers],[short_name]])</f>
        <v>BANCO BILBAO VIZ</v>
      </c>
      <c r="F80" s="3" t="str">
        <f t="array" ref="F80">_xll.BDP(Table2[[#This Row],[isin]]&amp;" "&amp;Table2[[#This Row],[MktSec]],Table2[[#Headers],[INDUSTRY_GROUP]])</f>
        <v>Banks</v>
      </c>
      <c r="G80" s="3" t="str">
        <f>_xll.BDP(Table2[[#This Row],[isin]]&amp;" "&amp;Table2[[#This Row],[MktSec]],Table2[[#Headers],[callable]])</f>
        <v>N</v>
      </c>
      <c r="H80" s="3" t="str">
        <f>_xll.BDP(Table2[[#This Row],[isin]]&amp;" "&amp;Table2[[#This Row],[MktSec]],Table2[[#Headers],[nxt_call_dt]])</f>
        <v>#N/A Field Not Applicable</v>
      </c>
      <c r="I80" s="3" t="str">
        <f>_xll.BDP(Table2[[#This Row],[isin]]&amp;" "&amp;Table2[[#This Row],[MktSec]],Table2[[#Headers],[final_maturity]])</f>
        <v>14/01/2027</v>
      </c>
    </row>
    <row r="81" spans="1:9" x14ac:dyDescent="0.25">
      <c r="A81" s="2" t="s">
        <v>98</v>
      </c>
      <c r="B81" s="2">
        <f>LEN(Table2[[#This Row],[isin]])</f>
        <v>12</v>
      </c>
      <c r="C81" s="2" t="s">
        <v>24</v>
      </c>
      <c r="D81" s="2" t="s">
        <v>458</v>
      </c>
      <c r="E81" s="2" t="str">
        <f>_xll.BDP(Table2[[#This Row],[isin]]&amp;" "&amp;Table2[[#This Row],[MktSec]],Table2[[#Headers],[short_name]])</f>
        <v>BNP PARIBAS</v>
      </c>
      <c r="F81" s="3" t="str">
        <f t="array" ref="F81">_xll.BDP(Table2[[#This Row],[isin]]&amp;" "&amp;Table2[[#This Row],[MktSec]],Table2[[#Headers],[INDUSTRY_GROUP]])</f>
        <v>Banks</v>
      </c>
      <c r="G81" s="3" t="str">
        <f>_xll.BDP(Table2[[#This Row],[isin]]&amp;" "&amp;Table2[[#This Row],[MktSec]],Table2[[#Headers],[callable]])</f>
        <v>N</v>
      </c>
      <c r="H81" s="3" t="str">
        <f>_xll.BDP(Table2[[#This Row],[isin]]&amp;" "&amp;Table2[[#This Row],[MktSec]],Table2[[#Headers],[nxt_call_dt]])</f>
        <v>#N/A Field Not Applicable</v>
      </c>
      <c r="I81" s="3" t="str">
        <f>_xll.BDP(Table2[[#This Row],[isin]]&amp;" "&amp;Table2[[#This Row],[MktSec]],Table2[[#Headers],[final_maturity]])</f>
        <v>25/05/2028</v>
      </c>
    </row>
    <row r="82" spans="1:9" x14ac:dyDescent="0.25">
      <c r="A82" s="2" t="s">
        <v>99</v>
      </c>
      <c r="B82" s="2">
        <f>LEN(Table2[[#This Row],[isin]])</f>
        <v>12</v>
      </c>
      <c r="C82" s="2" t="s">
        <v>24</v>
      </c>
      <c r="D82" s="2" t="s">
        <v>459</v>
      </c>
      <c r="E82" s="2" t="str">
        <f>_xll.BDP(Table2[[#This Row],[isin]]&amp;" "&amp;Table2[[#This Row],[MktSec]],Table2[[#Headers],[short_name]])</f>
        <v>BNP PARIBAS</v>
      </c>
      <c r="F82" s="3" t="str">
        <f t="array" ref="F82">_xll.BDP(Table2[[#This Row],[isin]]&amp;" "&amp;Table2[[#This Row],[MktSec]],Table2[[#Headers],[INDUSTRY_GROUP]])</f>
        <v>Banks</v>
      </c>
      <c r="G82" s="3" t="str">
        <f>_xll.BDP(Table2[[#This Row],[isin]]&amp;" "&amp;Table2[[#This Row],[MktSec]],Table2[[#Headers],[callable]])</f>
        <v>Y</v>
      </c>
      <c r="H82" s="3" t="str">
        <f>_xll.BDP(Table2[[#This Row],[isin]]&amp;" "&amp;Table2[[#This Row],[MktSec]],Table2[[#Headers],[nxt_call_dt]])</f>
        <v>20/11/2025</v>
      </c>
      <c r="I82" s="3" t="str">
        <f>_xll.BDP(Table2[[#This Row],[isin]]&amp;" "&amp;Table2[[#This Row],[MktSec]],Table2[[#Headers],[final_maturity]])</f>
        <v>20/11/2030</v>
      </c>
    </row>
    <row r="83" spans="1:9" x14ac:dyDescent="0.25">
      <c r="A83" s="2" t="s">
        <v>100</v>
      </c>
      <c r="B83" s="2">
        <f>LEN(Table2[[#This Row],[isin]])</f>
        <v>12</v>
      </c>
      <c r="C83" s="2" t="s">
        <v>24</v>
      </c>
      <c r="D83" s="2" t="s">
        <v>460</v>
      </c>
      <c r="E83" s="2" t="str">
        <f>_xll.BDP(Table2[[#This Row],[isin]]&amp;" "&amp;Table2[[#This Row],[MktSec]],Table2[[#Headers],[short_name]])</f>
        <v>BNP PARIBAS</v>
      </c>
      <c r="F83" s="3" t="str">
        <f t="array" ref="F83">_xll.BDP(Table2[[#This Row],[isin]]&amp;" "&amp;Table2[[#This Row],[MktSec]],Table2[[#Headers],[INDUSTRY_GROUP]])</f>
        <v>Banks</v>
      </c>
      <c r="G83" s="3" t="str">
        <f>_xll.BDP(Table2[[#This Row],[isin]]&amp;" "&amp;Table2[[#This Row],[MktSec]],Table2[[#Headers],[callable]])</f>
        <v>Y</v>
      </c>
      <c r="H83" s="3" t="str">
        <f>_xll.BDP(Table2[[#This Row],[isin]]&amp;" "&amp;Table2[[#This Row],[MktSec]],Table2[[#Headers],[nxt_call_dt]])</f>
        <v>14/10/2022</v>
      </c>
      <c r="I83" s="3" t="str">
        <f>_xll.BDP(Table2[[#This Row],[isin]]&amp;" "&amp;Table2[[#This Row],[MktSec]],Table2[[#Headers],[final_maturity]])</f>
        <v>14/10/2027</v>
      </c>
    </row>
    <row r="84" spans="1:9" x14ac:dyDescent="0.25">
      <c r="A84" s="2" t="s">
        <v>37</v>
      </c>
      <c r="B84" s="2">
        <f>LEN(Table2[[#This Row],[isin]])</f>
        <v>12</v>
      </c>
      <c r="C84" s="2" t="s">
        <v>24</v>
      </c>
      <c r="D84" s="2" t="s">
        <v>397</v>
      </c>
      <c r="E84" s="2" t="str">
        <f>_xll.BDP(Table2[[#This Row],[isin]]&amp;" "&amp;Table2[[#This Row],[MktSec]],Table2[[#Headers],[short_name]])</f>
        <v>CREDIT SUISSE</v>
      </c>
      <c r="F84" s="3" t="str">
        <f t="array" ref="F84">_xll.BDP(Table2[[#This Row],[isin]]&amp;" "&amp;Table2[[#This Row],[MktSec]],Table2[[#Headers],[INDUSTRY_GROUP]])</f>
        <v>Banks</v>
      </c>
      <c r="G84" s="3" t="str">
        <f>_xll.BDP(Table2[[#This Row],[isin]]&amp;" "&amp;Table2[[#This Row],[MktSec]],Table2[[#Headers],[callable]])</f>
        <v>Y</v>
      </c>
      <c r="H84" s="3" t="str">
        <f>_xll.BDP(Table2[[#This Row],[isin]]&amp;" "&amp;Table2[[#This Row],[MktSec]],Table2[[#Headers],[nxt_call_dt]])</f>
        <v>02/04/2025</v>
      </c>
      <c r="I84" s="3" t="str">
        <f>_xll.BDP(Table2[[#This Row],[isin]]&amp;" "&amp;Table2[[#This Row],[MktSec]],Table2[[#Headers],[final_maturity]])</f>
        <v>02/04/2026</v>
      </c>
    </row>
    <row r="85" spans="1:9" x14ac:dyDescent="0.25">
      <c r="A85" s="2" t="s">
        <v>101</v>
      </c>
      <c r="B85" s="2">
        <f>LEN(Table2[[#This Row],[isin]])</f>
        <v>20</v>
      </c>
      <c r="D85" s="2" t="s">
        <v>101</v>
      </c>
      <c r="E85" s="2" t="str">
        <f>_xll.BDP(Table2[[#This Row],[isin]]&amp;" "&amp;Table2[[#This Row],[MktSec]],Table2[[#Headers],[short_name]])</f>
        <v>#N/A Invalid Security</v>
      </c>
      <c r="F85" s="3" t="str">
        <f t="array" ref="F85">_xll.BDP(Table2[[#This Row],[isin]]&amp;" "&amp;Table2[[#This Row],[MktSec]],Table2[[#Headers],[INDUSTRY_GROUP]])</f>
        <v>#N/A Invalid Security</v>
      </c>
      <c r="G85" s="3" t="str">
        <f>_xll.BDP(Table2[[#This Row],[isin]]&amp;" "&amp;Table2[[#This Row],[MktSec]],Table2[[#Headers],[callable]])</f>
        <v>#N/A Invalid Security</v>
      </c>
      <c r="H85" s="3" t="str">
        <f>_xll.BDP(Table2[[#This Row],[isin]]&amp;" "&amp;Table2[[#This Row],[MktSec]],Table2[[#Headers],[nxt_call_dt]])</f>
        <v>#N/A Invalid Security</v>
      </c>
      <c r="I85" s="3" t="str">
        <f>_xll.BDP(Table2[[#This Row],[isin]]&amp;" "&amp;Table2[[#This Row],[MktSec]],Table2[[#Headers],[final_maturity]])</f>
        <v>#N/A Invalid Security</v>
      </c>
    </row>
    <row r="86" spans="1:9" x14ac:dyDescent="0.25">
      <c r="A86" s="2" t="s">
        <v>102</v>
      </c>
      <c r="B86" s="2">
        <f>LEN(Table2[[#This Row],[isin]])</f>
        <v>12</v>
      </c>
      <c r="C86" s="2" t="s">
        <v>24</v>
      </c>
      <c r="D86" s="2" t="s">
        <v>461</v>
      </c>
      <c r="E86" s="2" t="str">
        <f>_xll.BDP(Table2[[#This Row],[isin]]&amp;" "&amp;Table2[[#This Row],[MktSec]],Table2[[#Headers],[short_name]])</f>
        <v>ING GROEP NV</v>
      </c>
      <c r="F86" s="3" t="str">
        <f t="array" ref="F86">_xll.BDP(Table2[[#This Row],[isin]]&amp;" "&amp;Table2[[#This Row],[MktSec]],Table2[[#Headers],[INDUSTRY_GROUP]])</f>
        <v>Banks</v>
      </c>
      <c r="G86" s="3" t="str">
        <f>_xll.BDP(Table2[[#This Row],[isin]]&amp;" "&amp;Table2[[#This Row],[MktSec]],Table2[[#Headers],[callable]])</f>
        <v>Y</v>
      </c>
      <c r="H86" s="3" t="str">
        <f>_xll.BDP(Table2[[#This Row],[isin]]&amp;" "&amp;Table2[[#This Row],[MktSec]],Table2[[#Headers],[nxt_call_dt]])</f>
        <v>26/09/2024</v>
      </c>
      <c r="I86" s="3" t="str">
        <f>_xll.BDP(Table2[[#This Row],[isin]]&amp;" "&amp;Table2[[#This Row],[MktSec]],Table2[[#Headers],[final_maturity]])</f>
        <v>26/09/2029</v>
      </c>
    </row>
    <row r="87" spans="1:9" x14ac:dyDescent="0.25">
      <c r="A87" s="2" t="s">
        <v>103</v>
      </c>
      <c r="B87" s="2">
        <f>LEN(Table2[[#This Row],[isin]])</f>
        <v>12</v>
      </c>
      <c r="C87" s="2" t="s">
        <v>24</v>
      </c>
      <c r="D87" s="2" t="s">
        <v>462</v>
      </c>
      <c r="E87" s="2" t="str">
        <f>_xll.BDP(Table2[[#This Row],[isin]]&amp;" "&amp;Table2[[#This Row],[MktSec]],Table2[[#Headers],[short_name]])</f>
        <v>JPMORGAN CHASE</v>
      </c>
      <c r="F87" s="3" t="str">
        <f t="array" ref="F87">_xll.BDP(Table2[[#This Row],[isin]]&amp;" "&amp;Table2[[#This Row],[MktSec]],Table2[[#Headers],[INDUSTRY_GROUP]])</f>
        <v>Banks</v>
      </c>
      <c r="G87" s="3" t="str">
        <f>_xll.BDP(Table2[[#This Row],[isin]]&amp;" "&amp;Table2[[#This Row],[MktSec]],Table2[[#Headers],[callable]])</f>
        <v>Y</v>
      </c>
      <c r="H87" s="3" t="str">
        <f>_xll.BDP(Table2[[#This Row],[isin]]&amp;" "&amp;Table2[[#This Row],[MktSec]],Table2[[#Headers],[nxt_call_dt]])</f>
        <v>24/02/2027</v>
      </c>
      <c r="I87" s="3" t="str">
        <f>_xll.BDP(Table2[[#This Row],[isin]]&amp;" "&amp;Table2[[#This Row],[MktSec]],Table2[[#Headers],[final_maturity]])</f>
        <v>24/02/2028</v>
      </c>
    </row>
    <row r="88" spans="1:9" x14ac:dyDescent="0.25">
      <c r="A88" s="2" t="s">
        <v>69</v>
      </c>
      <c r="B88" s="2">
        <f>LEN(Table2[[#This Row],[isin]])</f>
        <v>4</v>
      </c>
      <c r="C88" s="2" t="s">
        <v>733</v>
      </c>
      <c r="D88" s="2" t="s">
        <v>429</v>
      </c>
      <c r="E88" s="2" t="str">
        <f>_xll.BDP(Table2[[#This Row],[isin]]&amp;" "&amp;Table2[[#This Row],[MktSec]],Table2[[#Headers],[short_name]])</f>
        <v>EURO-BOBL FUTURE  Jun20</v>
      </c>
      <c r="F88" s="3" t="str">
        <f t="array" ref="F88">_xll.BDP(Table2[[#This Row],[isin]]&amp;" "&amp;Table2[[#This Row],[MktSec]],Table2[[#Headers],[INDUSTRY_GROUP]])</f>
        <v>#N/A Field Not Applicable</v>
      </c>
      <c r="G88" s="3" t="str">
        <f>_xll.BDP(Table2[[#This Row],[isin]]&amp;" "&amp;Table2[[#This Row],[MktSec]],Table2[[#Headers],[callable]])</f>
        <v>#N/A Field Not Applicable</v>
      </c>
      <c r="H88" s="3" t="str">
        <f>_xll.BDP(Table2[[#This Row],[isin]]&amp;" "&amp;Table2[[#This Row],[MktSec]],Table2[[#Headers],[nxt_call_dt]])</f>
        <v>#N/A Field Not Applicable</v>
      </c>
      <c r="I88" s="3" t="str">
        <f>_xll.BDP(Table2[[#This Row],[isin]]&amp;" "&amp;Table2[[#This Row],[MktSec]],Table2[[#Headers],[final_maturity]])</f>
        <v>#N/A Field Not Applicable</v>
      </c>
    </row>
    <row r="89" spans="1:9" x14ac:dyDescent="0.25">
      <c r="A89" s="2" t="s">
        <v>75</v>
      </c>
      <c r="B89" s="2">
        <f>LEN(Table2[[#This Row],[isin]])</f>
        <v>4</v>
      </c>
      <c r="C89" s="2" t="s">
        <v>733</v>
      </c>
      <c r="D89" s="2" t="s">
        <v>435</v>
      </c>
      <c r="E89" s="2" t="str">
        <f>_xll.BDP(Table2[[#This Row],[isin]]&amp;" "&amp;Table2[[#This Row],[MktSec]],Table2[[#Headers],[short_name]])</f>
        <v>EURO-BUND FUTURE  Jun20</v>
      </c>
      <c r="F89" s="3" t="str">
        <f t="array" ref="F89">_xll.BDP(Table2[[#This Row],[isin]]&amp;" "&amp;Table2[[#This Row],[MktSec]],Table2[[#Headers],[INDUSTRY_GROUP]])</f>
        <v>#N/A Field Not Applicable</v>
      </c>
      <c r="G89" s="3" t="str">
        <f>_xll.BDP(Table2[[#This Row],[isin]]&amp;" "&amp;Table2[[#This Row],[MktSec]],Table2[[#Headers],[callable]])</f>
        <v>#N/A Field Not Applicable</v>
      </c>
      <c r="H89" s="3" t="str">
        <f>_xll.BDP(Table2[[#This Row],[isin]]&amp;" "&amp;Table2[[#This Row],[MktSec]],Table2[[#Headers],[nxt_call_dt]])</f>
        <v>#N/A Field Not Applicable</v>
      </c>
      <c r="I89" s="3" t="str">
        <f>_xll.BDP(Table2[[#This Row],[isin]]&amp;" "&amp;Table2[[#This Row],[MktSec]],Table2[[#Headers],[final_maturity]])</f>
        <v>#N/A Field Not Applicable</v>
      </c>
    </row>
    <row r="90" spans="1:9" x14ac:dyDescent="0.25">
      <c r="A90" s="2" t="s">
        <v>76</v>
      </c>
      <c r="B90" s="2">
        <f>LEN(Table2[[#This Row],[isin]])</f>
        <v>12</v>
      </c>
      <c r="C90" s="2" t="s">
        <v>24</v>
      </c>
      <c r="D90" s="2" t="s">
        <v>436</v>
      </c>
      <c r="E90" s="2" t="str">
        <f>_xll.BDP(Table2[[#This Row],[isin]]&amp;" "&amp;Table2[[#This Row],[MktSec]],Table2[[#Headers],[short_name]])</f>
        <v>SVENSKA HNDLSBKN</v>
      </c>
      <c r="F90" s="3" t="str">
        <f t="array" ref="F90">_xll.BDP(Table2[[#This Row],[isin]]&amp;" "&amp;Table2[[#This Row],[MktSec]],Table2[[#Headers],[INDUSTRY_GROUP]])</f>
        <v>Banks</v>
      </c>
      <c r="G90" s="3" t="str">
        <f>_xll.BDP(Table2[[#This Row],[isin]]&amp;" "&amp;Table2[[#This Row],[MktSec]],Table2[[#Headers],[callable]])</f>
        <v>N</v>
      </c>
      <c r="H90" s="3" t="str">
        <f>_xll.BDP(Table2[[#This Row],[isin]]&amp;" "&amp;Table2[[#This Row],[MktSec]],Table2[[#Headers],[nxt_call_dt]])</f>
        <v>#N/A Field Not Applicable</v>
      </c>
      <c r="I90" s="3" t="str">
        <f>_xll.BDP(Table2[[#This Row],[isin]]&amp;" "&amp;Table2[[#This Row],[MktSec]],Table2[[#Headers],[final_maturity]])</f>
        <v>15/04/2025</v>
      </c>
    </row>
    <row r="91" spans="1:9" x14ac:dyDescent="0.25">
      <c r="A91" s="2" t="s">
        <v>104</v>
      </c>
      <c r="B91" s="2">
        <f>LEN(Table2[[#This Row],[isin]])</f>
        <v>12</v>
      </c>
      <c r="C91" s="2" t="s">
        <v>24</v>
      </c>
      <c r="D91" s="2" t="s">
        <v>463</v>
      </c>
      <c r="E91" s="2" t="str">
        <f>_xll.BDP(Table2[[#This Row],[isin]]&amp;" "&amp;Table2[[#This Row],[MktSec]],Table2[[#Headers],[short_name]])</f>
        <v>UBS GROUP FUNDIN</v>
      </c>
      <c r="F91" s="3" t="str">
        <f t="array" ref="F91">_xll.BDP(Table2[[#This Row],[isin]]&amp;" "&amp;Table2[[#This Row],[MktSec]],Table2[[#Headers],[INDUSTRY_GROUP]])</f>
        <v>Banks</v>
      </c>
      <c r="G91" s="3" t="str">
        <f>_xll.BDP(Table2[[#This Row],[isin]]&amp;" "&amp;Table2[[#This Row],[MktSec]],Table2[[#Headers],[callable]])</f>
        <v>Y</v>
      </c>
      <c r="H91" s="3" t="str">
        <f>_xll.BDP(Table2[[#This Row],[isin]]&amp;" "&amp;Table2[[#This Row],[MktSec]],Table2[[#Headers],[nxt_call_dt]])</f>
        <v>01/06/2026</v>
      </c>
      <c r="I91" s="3" t="str">
        <f>_xll.BDP(Table2[[#This Row],[isin]]&amp;" "&amp;Table2[[#This Row],[MktSec]],Table2[[#Headers],[final_maturity]])</f>
        <v>01/09/2026</v>
      </c>
    </row>
    <row r="92" spans="1:9" x14ac:dyDescent="0.25">
      <c r="A92" s="2" t="s">
        <v>69</v>
      </c>
      <c r="B92" s="2">
        <f>LEN(Table2[[#This Row],[isin]])</f>
        <v>4</v>
      </c>
      <c r="C92" s="2" t="s">
        <v>733</v>
      </c>
      <c r="D92" s="2" t="s">
        <v>429</v>
      </c>
      <c r="E92" s="2" t="str">
        <f>_xll.BDP(Table2[[#This Row],[isin]]&amp;" "&amp;Table2[[#This Row],[MktSec]],Table2[[#Headers],[short_name]])</f>
        <v>EURO-BOBL FUTURE  Jun20</v>
      </c>
      <c r="F92" s="3" t="str">
        <f t="array" ref="F92">_xll.BDP(Table2[[#This Row],[isin]]&amp;" "&amp;Table2[[#This Row],[MktSec]],Table2[[#Headers],[INDUSTRY_GROUP]])</f>
        <v>#N/A Field Not Applicable</v>
      </c>
      <c r="G92" s="3" t="str">
        <f>_xll.BDP(Table2[[#This Row],[isin]]&amp;" "&amp;Table2[[#This Row],[MktSec]],Table2[[#Headers],[callable]])</f>
        <v>#N/A Field Not Applicable</v>
      </c>
      <c r="H92" s="3" t="str">
        <f>_xll.BDP(Table2[[#This Row],[isin]]&amp;" "&amp;Table2[[#This Row],[MktSec]],Table2[[#Headers],[nxt_call_dt]])</f>
        <v>#N/A Field Not Applicable</v>
      </c>
      <c r="I92" s="3" t="str">
        <f>_xll.BDP(Table2[[#This Row],[isin]]&amp;" "&amp;Table2[[#This Row],[MktSec]],Table2[[#Headers],[final_maturity]])</f>
        <v>#N/A Field Not Applicable</v>
      </c>
    </row>
    <row r="93" spans="1:9" x14ac:dyDescent="0.25">
      <c r="A93" s="2" t="s">
        <v>95</v>
      </c>
      <c r="B93" s="2">
        <f>LEN(Table2[[#This Row],[isin]])</f>
        <v>12</v>
      </c>
      <c r="C93" s="2" t="s">
        <v>24</v>
      </c>
      <c r="D93" s="2" t="s">
        <v>455</v>
      </c>
      <c r="E93" s="2" t="str">
        <f>_xll.BDP(Table2[[#This Row],[isin]]&amp;" "&amp;Table2[[#This Row],[MktSec]],Table2[[#Headers],[short_name]])</f>
        <v>UBS AG LONDON</v>
      </c>
      <c r="F93" s="3" t="str">
        <f t="array" ref="F93">_xll.BDP(Table2[[#This Row],[isin]]&amp;" "&amp;Table2[[#This Row],[MktSec]],Table2[[#Headers],[INDUSTRY_GROUP]])</f>
        <v>Banks</v>
      </c>
      <c r="G93" s="3" t="str">
        <f>_xll.BDP(Table2[[#This Row],[isin]]&amp;" "&amp;Table2[[#This Row],[MktSec]],Table2[[#Headers],[callable]])</f>
        <v>Y</v>
      </c>
      <c r="H93" s="3" t="str">
        <f>_xll.BDP(Table2[[#This Row],[isin]]&amp;" "&amp;Table2[[#This Row],[MktSec]],Table2[[#Headers],[nxt_call_dt]])</f>
        <v>21/03/2023</v>
      </c>
      <c r="I93" s="3" t="str">
        <f>_xll.BDP(Table2[[#This Row],[isin]]&amp;" "&amp;Table2[[#This Row],[MktSec]],Table2[[#Headers],[final_maturity]])</f>
        <v>21/04/2023</v>
      </c>
    </row>
    <row r="94" spans="1:9" x14ac:dyDescent="0.25">
      <c r="A94" s="2" t="s">
        <v>105</v>
      </c>
      <c r="B94" s="2">
        <f>LEN(Table2[[#This Row],[isin]])</f>
        <v>12</v>
      </c>
      <c r="C94" s="2" t="s">
        <v>24</v>
      </c>
      <c r="D94" s="2" t="s">
        <v>464</v>
      </c>
      <c r="E94" s="2" t="str">
        <f>_xll.BDP(Table2[[#This Row],[isin]]&amp;" "&amp;Table2[[#This Row],[MktSec]],Table2[[#Headers],[short_name]])</f>
        <v>ACCOR</v>
      </c>
      <c r="F94" s="3" t="str">
        <f t="array" ref="F94">_xll.BDP(Table2[[#This Row],[isin]]&amp;" "&amp;Table2[[#This Row],[MktSec]],Table2[[#Headers],[INDUSTRY_GROUP]])</f>
        <v>Lodging</v>
      </c>
      <c r="G94" s="3" t="str">
        <f>_xll.BDP(Table2[[#This Row],[isin]]&amp;" "&amp;Table2[[#This Row],[MktSec]],Table2[[#Headers],[callable]])</f>
        <v>Y</v>
      </c>
      <c r="H94" s="3" t="str">
        <f>_xll.BDP(Table2[[#This Row],[isin]]&amp;" "&amp;Table2[[#This Row],[MktSec]],Table2[[#Headers],[nxt_call_dt]])</f>
        <v>30/01/2025</v>
      </c>
      <c r="I94" s="3" t="str">
        <f>_xll.BDP(Table2[[#This Row],[isin]]&amp;" "&amp;Table2[[#This Row],[MktSec]],Table2[[#Headers],[final_maturity]])</f>
        <v>#N/A Field Not Applicable</v>
      </c>
    </row>
    <row r="95" spans="1:9" x14ac:dyDescent="0.25">
      <c r="A95" s="2" t="s">
        <v>6</v>
      </c>
      <c r="B95" s="2">
        <f>LEN(Table2[[#This Row],[isin]])</f>
        <v>12</v>
      </c>
      <c r="C95" s="2" t="s">
        <v>24</v>
      </c>
      <c r="D95" s="2" t="s">
        <v>465</v>
      </c>
      <c r="E95" s="2" t="str">
        <f>_xll.BDP(Table2[[#This Row],[isin]]&amp;" "&amp;Table2[[#This Row],[MktSec]],Table2[[#Headers],[short_name]])</f>
        <v>ARKEMA</v>
      </c>
      <c r="F95" s="3" t="str">
        <f t="array" ref="F95">_xll.BDP(Table2[[#This Row],[isin]]&amp;" "&amp;Table2[[#This Row],[MktSec]],Table2[[#Headers],[INDUSTRY_GROUP]])</f>
        <v>Chemicals</v>
      </c>
      <c r="G95" s="3" t="str">
        <f>_xll.BDP(Table2[[#This Row],[isin]]&amp;" "&amp;Table2[[#This Row],[MktSec]],Table2[[#Headers],[callable]])</f>
        <v>Y</v>
      </c>
      <c r="H95" s="3" t="str">
        <f>_xll.BDP(Table2[[#This Row],[isin]]&amp;" "&amp;Table2[[#This Row],[MktSec]],Table2[[#Headers],[nxt_call_dt]])</f>
        <v>17/06/2024</v>
      </c>
      <c r="I95" s="3" t="str">
        <f>_xll.BDP(Table2[[#This Row],[isin]]&amp;" "&amp;Table2[[#This Row],[MktSec]],Table2[[#Headers],[final_maturity]])</f>
        <v>#N/A Field Not Applicable</v>
      </c>
    </row>
    <row r="96" spans="1:9" x14ac:dyDescent="0.25">
      <c r="A96" s="2" t="s">
        <v>106</v>
      </c>
      <c r="B96" s="2">
        <f>LEN(Table2[[#This Row],[isin]])</f>
        <v>12</v>
      </c>
      <c r="C96" s="2" t="s">
        <v>24</v>
      </c>
      <c r="D96" s="2" t="s">
        <v>466</v>
      </c>
      <c r="E96" s="2" t="str">
        <f>_xll.BDP(Table2[[#This Row],[isin]]&amp;" "&amp;Table2[[#This Row],[MktSec]],Table2[[#Headers],[short_name]])</f>
        <v>AMERICA MOVIL SA</v>
      </c>
      <c r="F96" s="3" t="str">
        <f t="array" ref="F96">_xll.BDP(Table2[[#This Row],[isin]]&amp;" "&amp;Table2[[#This Row],[MktSec]],Table2[[#Headers],[INDUSTRY_GROUP]])</f>
        <v>Telecommunications</v>
      </c>
      <c r="G96" s="3" t="str">
        <f>_xll.BDP(Table2[[#This Row],[isin]]&amp;" "&amp;Table2[[#This Row],[MktSec]],Table2[[#Headers],[callable]])</f>
        <v>Y</v>
      </c>
      <c r="H96" s="3" t="str">
        <f>_xll.BDP(Table2[[#This Row],[isin]]&amp;" "&amp;Table2[[#This Row],[MktSec]],Table2[[#Headers],[nxt_call_dt]])</f>
        <v>06/09/2023</v>
      </c>
      <c r="I96" s="3" t="str">
        <f>_xll.BDP(Table2[[#This Row],[isin]]&amp;" "&amp;Table2[[#This Row],[MktSec]],Table2[[#Headers],[final_maturity]])</f>
        <v>06/09/2073</v>
      </c>
    </row>
    <row r="97" spans="1:9" x14ac:dyDescent="0.25">
      <c r="A97" s="2" t="s">
        <v>107</v>
      </c>
      <c r="B97" s="2">
        <f>LEN(Table2[[#This Row],[isin]])</f>
        <v>12</v>
      </c>
      <c r="C97" s="2" t="s">
        <v>24</v>
      </c>
      <c r="D97" s="2" t="s">
        <v>466</v>
      </c>
      <c r="E97" s="2" t="str">
        <f>_xll.BDP(Table2[[#This Row],[isin]]&amp;" "&amp;Table2[[#This Row],[MktSec]],Table2[[#Headers],[short_name]])</f>
        <v>AMERICA MOVIL SA</v>
      </c>
      <c r="F97" s="3" t="str">
        <f t="array" ref="F97">_xll.BDP(Table2[[#This Row],[isin]]&amp;" "&amp;Table2[[#This Row],[MktSec]],Table2[[#Headers],[INDUSTRY_GROUP]])</f>
        <v>Telecommunications</v>
      </c>
      <c r="G97" s="3" t="str">
        <f>_xll.BDP(Table2[[#This Row],[isin]]&amp;" "&amp;Table2[[#This Row],[MktSec]],Table2[[#Headers],[callable]])</f>
        <v>Y</v>
      </c>
      <c r="H97" s="3" t="str">
        <f>_xll.BDP(Table2[[#This Row],[isin]]&amp;" "&amp;Table2[[#This Row],[MktSec]],Table2[[#Headers],[nxt_call_dt]])</f>
        <v>06/09/2020</v>
      </c>
      <c r="I97" s="3" t="str">
        <f>_xll.BDP(Table2[[#This Row],[isin]]&amp;" "&amp;Table2[[#This Row],[MktSec]],Table2[[#Headers],[final_maturity]])</f>
        <v>06/09/2073</v>
      </c>
    </row>
    <row r="98" spans="1:9" x14ac:dyDescent="0.25">
      <c r="A98" s="2" t="s">
        <v>9</v>
      </c>
      <c r="B98" s="2">
        <f>LEN(Table2[[#This Row],[isin]])</f>
        <v>12</v>
      </c>
      <c r="C98" s="2" t="s">
        <v>24</v>
      </c>
      <c r="D98" s="2" t="s">
        <v>467</v>
      </c>
      <c r="E98" s="2" t="str">
        <f>_xll.BDP(Table2[[#This Row],[isin]]&amp;" "&amp;Table2[[#This Row],[MktSec]],Table2[[#Headers],[short_name]])</f>
        <v>BAYER AG</v>
      </c>
      <c r="F98" s="3" t="str">
        <f t="array" ref="F98">_xll.BDP(Table2[[#This Row],[isin]]&amp;" "&amp;Table2[[#This Row],[MktSec]],Table2[[#Headers],[INDUSTRY_GROUP]])</f>
        <v>Pharmaceuticals</v>
      </c>
      <c r="G98" s="3" t="str">
        <f>_xll.BDP(Table2[[#This Row],[isin]]&amp;" "&amp;Table2[[#This Row],[MktSec]],Table2[[#Headers],[callable]])</f>
        <v>Y</v>
      </c>
      <c r="H98" s="3" t="str">
        <f>_xll.BDP(Table2[[#This Row],[isin]]&amp;" "&amp;Table2[[#This Row],[MktSec]],Table2[[#Headers],[nxt_call_dt]])</f>
        <v>12/08/2027</v>
      </c>
      <c r="I98" s="3" t="str">
        <f>_xll.BDP(Table2[[#This Row],[isin]]&amp;" "&amp;Table2[[#This Row],[MktSec]],Table2[[#Headers],[final_maturity]])</f>
        <v>12/11/2079</v>
      </c>
    </row>
    <row r="99" spans="1:9" x14ac:dyDescent="0.25">
      <c r="A99" s="2" t="s">
        <v>108</v>
      </c>
      <c r="B99" s="2">
        <f>LEN(Table2[[#This Row],[isin]])</f>
        <v>12</v>
      </c>
      <c r="C99" s="2" t="s">
        <v>24</v>
      </c>
      <c r="D99" s="2" t="s">
        <v>468</v>
      </c>
      <c r="E99" s="2" t="str">
        <f>_xll.BDP(Table2[[#This Row],[isin]]&amp;" "&amp;Table2[[#This Row],[MktSec]],Table2[[#Headers],[short_name]])</f>
        <v>BERTELSMANN SE</v>
      </c>
      <c r="F99" s="3" t="str">
        <f t="array" ref="F99">_xll.BDP(Table2[[#This Row],[isin]]&amp;" "&amp;Table2[[#This Row],[MktSec]],Table2[[#Headers],[INDUSTRY_GROUP]])</f>
        <v>Media</v>
      </c>
      <c r="G99" s="3" t="str">
        <f>_xll.BDP(Table2[[#This Row],[isin]]&amp;" "&amp;Table2[[#This Row],[MktSec]],Table2[[#Headers],[callable]])</f>
        <v>Y</v>
      </c>
      <c r="H99" s="3" t="str">
        <f>_xll.BDP(Table2[[#This Row],[isin]]&amp;" "&amp;Table2[[#This Row],[MktSec]],Table2[[#Headers],[nxt_call_dt]])</f>
        <v>23/04/2023</v>
      </c>
      <c r="I99" s="3" t="str">
        <f>_xll.BDP(Table2[[#This Row],[isin]]&amp;" "&amp;Table2[[#This Row],[MktSec]],Table2[[#Headers],[final_maturity]])</f>
        <v>23/04/2075</v>
      </c>
    </row>
    <row r="100" spans="1:9" x14ac:dyDescent="0.25">
      <c r="A100" s="2" t="s">
        <v>109</v>
      </c>
      <c r="B100" s="2">
        <f>LEN(Table2[[#This Row],[isin]])</f>
        <v>12</v>
      </c>
      <c r="C100" s="2" t="s">
        <v>24</v>
      </c>
      <c r="D100" s="2" t="s">
        <v>469</v>
      </c>
      <c r="E100" s="2" t="str">
        <f>_xll.BDP(Table2[[#This Row],[isin]]&amp;" "&amp;Table2[[#This Row],[MktSec]],Table2[[#Headers],[short_name]])</f>
        <v>BERTELSMANN SE</v>
      </c>
      <c r="F100" s="3" t="str">
        <f t="array" ref="F100">_xll.BDP(Table2[[#This Row],[isin]]&amp;" "&amp;Table2[[#This Row],[MktSec]],Table2[[#Headers],[INDUSTRY_GROUP]])</f>
        <v>Media</v>
      </c>
      <c r="G100" s="3" t="str">
        <f>_xll.BDP(Table2[[#This Row],[isin]]&amp;" "&amp;Table2[[#This Row],[MktSec]],Table2[[#Headers],[callable]])</f>
        <v>Y</v>
      </c>
      <c r="H100" s="3" t="str">
        <f>_xll.BDP(Table2[[#This Row],[isin]]&amp;" "&amp;Table2[[#This Row],[MktSec]],Table2[[#Headers],[nxt_call_dt]])</f>
        <v>23/04/2027</v>
      </c>
      <c r="I100" s="3" t="str">
        <f>_xll.BDP(Table2[[#This Row],[isin]]&amp;" "&amp;Table2[[#This Row],[MktSec]],Table2[[#Headers],[final_maturity]])</f>
        <v>23/04/2075</v>
      </c>
    </row>
    <row r="101" spans="1:9" x14ac:dyDescent="0.25">
      <c r="A101" s="2" t="s">
        <v>21</v>
      </c>
      <c r="B101" s="2">
        <f>LEN(Table2[[#This Row],[isin]])</f>
        <v>12</v>
      </c>
      <c r="C101" s="2" t="s">
        <v>24</v>
      </c>
      <c r="D101" s="2" t="s">
        <v>470</v>
      </c>
      <c r="E101" s="2" t="str">
        <f>_xll.BDP(Table2[[#This Row],[isin]]&amp;" "&amp;Table2[[#This Row],[MktSec]],Table2[[#Headers],[short_name]])</f>
        <v>BHP BILLITON FIN</v>
      </c>
      <c r="F101" s="3" t="str">
        <f t="array" ref="F101">_xll.BDP(Table2[[#This Row],[isin]]&amp;" "&amp;Table2[[#This Row],[MktSec]],Table2[[#Headers],[INDUSTRY_GROUP]])</f>
        <v>Mining</v>
      </c>
      <c r="G101" s="3" t="str">
        <f>_xll.BDP(Table2[[#This Row],[isin]]&amp;" "&amp;Table2[[#This Row],[MktSec]],Table2[[#Headers],[callable]])</f>
        <v>Y</v>
      </c>
      <c r="H101" s="3" t="str">
        <f>_xll.BDP(Table2[[#This Row],[isin]]&amp;" "&amp;Table2[[#This Row],[MktSec]],Table2[[#Headers],[nxt_call_dt]])</f>
        <v>22/10/2024</v>
      </c>
      <c r="I101" s="3" t="str">
        <f>_xll.BDP(Table2[[#This Row],[isin]]&amp;" "&amp;Table2[[#This Row],[MktSec]],Table2[[#Headers],[final_maturity]])</f>
        <v>22/10/2079</v>
      </c>
    </row>
    <row r="102" spans="1:9" x14ac:dyDescent="0.25">
      <c r="A102" s="2" t="s">
        <v>110</v>
      </c>
      <c r="B102" s="2">
        <f>LEN(Table2[[#This Row],[isin]])</f>
        <v>12</v>
      </c>
      <c r="C102" s="2" t="s">
        <v>24</v>
      </c>
      <c r="D102" s="2" t="s">
        <v>471</v>
      </c>
      <c r="E102" s="2" t="str">
        <f>_xll.BDP(Table2[[#This Row],[isin]]&amp;" "&amp;Table2[[#This Row],[MktSec]],Table2[[#Headers],[short_name]])</f>
        <v>BHP BILLITON FIN</v>
      </c>
      <c r="F102" s="3" t="str">
        <f t="array" ref="F102">_xll.BDP(Table2[[#This Row],[isin]]&amp;" "&amp;Table2[[#This Row],[MktSec]],Table2[[#Headers],[INDUSTRY_GROUP]])</f>
        <v>Mining</v>
      </c>
      <c r="G102" s="3" t="str">
        <f>_xll.BDP(Table2[[#This Row],[isin]]&amp;" "&amp;Table2[[#This Row],[MktSec]],Table2[[#Headers],[callable]])</f>
        <v>Y</v>
      </c>
      <c r="H102" s="3" t="str">
        <f>_xll.BDP(Table2[[#This Row],[isin]]&amp;" "&amp;Table2[[#This Row],[MktSec]],Table2[[#Headers],[nxt_call_dt]])</f>
        <v>22/10/2022</v>
      </c>
      <c r="I102" s="3" t="str">
        <f>_xll.BDP(Table2[[#This Row],[isin]]&amp;" "&amp;Table2[[#This Row],[MktSec]],Table2[[#Headers],[final_maturity]])</f>
        <v>22/10/2077</v>
      </c>
    </row>
    <row r="103" spans="1:9" x14ac:dyDescent="0.25">
      <c r="A103" s="2" t="s">
        <v>111</v>
      </c>
      <c r="B103" s="2">
        <f>LEN(Table2[[#This Row],[isin]])</f>
        <v>12</v>
      </c>
      <c r="C103" s="2" t="s">
        <v>24</v>
      </c>
      <c r="D103" s="2" t="s">
        <v>472</v>
      </c>
      <c r="E103" s="2" t="str">
        <f>_xll.BDP(Table2[[#This Row],[isin]]&amp;" "&amp;Table2[[#This Row],[MktSec]],Table2[[#Headers],[short_name]])</f>
        <v>BHP FINANCE USA</v>
      </c>
      <c r="F103" s="3" t="str">
        <f t="array" ref="F103">_xll.BDP(Table2[[#This Row],[isin]]&amp;" "&amp;Table2[[#This Row],[MktSec]],Table2[[#Headers],[INDUSTRY_GROUP]])</f>
        <v>Mining</v>
      </c>
      <c r="G103" s="3" t="str">
        <f>_xll.BDP(Table2[[#This Row],[isin]]&amp;" "&amp;Table2[[#This Row],[MktSec]],Table2[[#Headers],[callable]])</f>
        <v>Y</v>
      </c>
      <c r="H103" s="3" t="str">
        <f>_xll.BDP(Table2[[#This Row],[isin]]&amp;" "&amp;Table2[[#This Row],[MktSec]],Table2[[#Headers],[nxt_call_dt]])</f>
        <v>19/10/2020</v>
      </c>
      <c r="I103" s="3" t="str">
        <f>_xll.BDP(Table2[[#This Row],[isin]]&amp;" "&amp;Table2[[#This Row],[MktSec]],Table2[[#Headers],[final_maturity]])</f>
        <v>19/10/2075</v>
      </c>
    </row>
    <row r="104" spans="1:9" x14ac:dyDescent="0.25">
      <c r="A104" s="2" t="s">
        <v>112</v>
      </c>
      <c r="B104" s="2">
        <f>LEN(Table2[[#This Row],[isin]])</f>
        <v>12</v>
      </c>
      <c r="C104" s="2" t="s">
        <v>24</v>
      </c>
      <c r="D104" s="2" t="s">
        <v>473</v>
      </c>
      <c r="E104" s="2" t="str">
        <f>_xll.BDP(Table2[[#This Row],[isin]]&amp;" "&amp;Table2[[#This Row],[MktSec]],Table2[[#Headers],[short_name]])</f>
        <v>BHP FINANCE USA</v>
      </c>
      <c r="F104" s="3" t="str">
        <f t="array" ref="F104">_xll.BDP(Table2[[#This Row],[isin]]&amp;" "&amp;Table2[[#This Row],[MktSec]],Table2[[#Headers],[INDUSTRY_GROUP]])</f>
        <v>Mining</v>
      </c>
      <c r="G104" s="3" t="str">
        <f>_xll.BDP(Table2[[#This Row],[isin]]&amp;" "&amp;Table2[[#This Row],[MktSec]],Table2[[#Headers],[callable]])</f>
        <v>Y</v>
      </c>
      <c r="H104" s="3" t="str">
        <f>_xll.BDP(Table2[[#This Row],[isin]]&amp;" "&amp;Table2[[#This Row],[MktSec]],Table2[[#Headers],[nxt_call_dt]])</f>
        <v>20/10/2025</v>
      </c>
      <c r="I104" s="3" t="str">
        <f>_xll.BDP(Table2[[#This Row],[isin]]&amp;" "&amp;Table2[[#This Row],[MktSec]],Table2[[#Headers],[final_maturity]])</f>
        <v>19/10/2075</v>
      </c>
    </row>
    <row r="105" spans="1:9" x14ac:dyDescent="0.25">
      <c r="A105" s="2" t="s">
        <v>113</v>
      </c>
      <c r="B105" s="2">
        <f>LEN(Table2[[#This Row],[isin]])</f>
        <v>12</v>
      </c>
      <c r="C105" s="2" t="s">
        <v>24</v>
      </c>
      <c r="D105" s="2" t="s">
        <v>474</v>
      </c>
      <c r="E105" s="2" t="str">
        <f>_xll.BDP(Table2[[#This Row],[isin]]&amp;" "&amp;Table2[[#This Row],[MktSec]],Table2[[#Headers],[short_name]])</f>
        <v>DANONE</v>
      </c>
      <c r="F105" s="3" t="str">
        <f t="array" ref="F105">_xll.BDP(Table2[[#This Row],[isin]]&amp;" "&amp;Table2[[#This Row],[MktSec]],Table2[[#Headers],[INDUSTRY_GROUP]])</f>
        <v>Food</v>
      </c>
      <c r="G105" s="3" t="str">
        <f>_xll.BDP(Table2[[#This Row],[isin]]&amp;" "&amp;Table2[[#This Row],[MktSec]],Table2[[#Headers],[callable]])</f>
        <v>Y</v>
      </c>
      <c r="H105" s="3" t="str">
        <f>_xll.BDP(Table2[[#This Row],[isin]]&amp;" "&amp;Table2[[#This Row],[MktSec]],Table2[[#Headers],[nxt_call_dt]])</f>
        <v>27/03/2023</v>
      </c>
      <c r="I105" s="3" t="str">
        <f>_xll.BDP(Table2[[#This Row],[isin]]&amp;" "&amp;Table2[[#This Row],[MktSec]],Table2[[#Headers],[final_maturity]])</f>
        <v>#N/A Field Not Applicable</v>
      </c>
    </row>
    <row r="106" spans="1:9" x14ac:dyDescent="0.25">
      <c r="A106" s="2" t="s">
        <v>114</v>
      </c>
      <c r="B106" s="2">
        <f>LEN(Table2[[#This Row],[isin]])</f>
        <v>12</v>
      </c>
      <c r="C106" s="2" t="s">
        <v>24</v>
      </c>
      <c r="D106" s="2" t="s">
        <v>475</v>
      </c>
      <c r="E106" s="2" t="str">
        <f>_xll.BDP(Table2[[#This Row],[isin]]&amp;" "&amp;Table2[[#This Row],[MktSec]],Table2[[#Headers],[short_name]])</f>
        <v>CENTRICA PLC</v>
      </c>
      <c r="F106" s="3" t="str">
        <f t="array" ref="F106">_xll.BDP(Table2[[#This Row],[isin]]&amp;" "&amp;Table2[[#This Row],[MktSec]],Table2[[#Headers],[INDUSTRY_GROUP]])</f>
        <v>Gas</v>
      </c>
      <c r="G106" s="3" t="str">
        <f>_xll.BDP(Table2[[#This Row],[isin]]&amp;" "&amp;Table2[[#This Row],[MktSec]],Table2[[#Headers],[callable]])</f>
        <v>Y</v>
      </c>
      <c r="H106" s="3" t="str">
        <f>_xll.BDP(Table2[[#This Row],[isin]]&amp;" "&amp;Table2[[#This Row],[MktSec]],Table2[[#Headers],[nxt_call_dt]])</f>
        <v>10/04/2021</v>
      </c>
      <c r="I106" s="3" t="str">
        <f>_xll.BDP(Table2[[#This Row],[isin]]&amp;" "&amp;Table2[[#This Row],[MktSec]],Table2[[#Headers],[final_maturity]])</f>
        <v>10/04/2076</v>
      </c>
    </row>
    <row r="107" spans="1:9" x14ac:dyDescent="0.25">
      <c r="A107" s="2" t="s">
        <v>115</v>
      </c>
      <c r="B107" s="2">
        <f>LEN(Table2[[#This Row],[isin]])</f>
        <v>12</v>
      </c>
      <c r="C107" s="2" t="s">
        <v>24</v>
      </c>
      <c r="D107" s="2" t="s">
        <v>476</v>
      </c>
      <c r="E107" s="2" t="str">
        <f>_xll.BDP(Table2[[#This Row],[isin]]&amp;" "&amp;Table2[[#This Row],[MktSec]],Table2[[#Headers],[short_name]])</f>
        <v>CENTRICA PLC</v>
      </c>
      <c r="F107" s="3" t="str">
        <f t="array" ref="F107">_xll.BDP(Table2[[#This Row],[isin]]&amp;" "&amp;Table2[[#This Row],[MktSec]],Table2[[#Headers],[INDUSTRY_GROUP]])</f>
        <v>Gas</v>
      </c>
      <c r="G107" s="3" t="str">
        <f>_xll.BDP(Table2[[#This Row],[isin]]&amp;" "&amp;Table2[[#This Row],[MktSec]],Table2[[#Headers],[callable]])</f>
        <v>Y</v>
      </c>
      <c r="H107" s="3" t="str">
        <f>_xll.BDP(Table2[[#This Row],[isin]]&amp;" "&amp;Table2[[#This Row],[MktSec]],Table2[[#Headers],[nxt_call_dt]])</f>
        <v>10/04/2025</v>
      </c>
      <c r="I107" s="3" t="str">
        <f>_xll.BDP(Table2[[#This Row],[isin]]&amp;" "&amp;Table2[[#This Row],[MktSec]],Table2[[#Headers],[final_maturity]])</f>
        <v>10/04/2075</v>
      </c>
    </row>
    <row r="108" spans="1:9" x14ac:dyDescent="0.25">
      <c r="A108" s="2" t="s">
        <v>8</v>
      </c>
      <c r="B108" s="2">
        <f>LEN(Table2[[#This Row],[isin]])</f>
        <v>12</v>
      </c>
      <c r="C108" s="2" t="s">
        <v>24</v>
      </c>
      <c r="D108" s="2" t="s">
        <v>477</v>
      </c>
      <c r="E108" s="2" t="str">
        <f>_xll.BDP(Table2[[#This Row],[isin]]&amp;" "&amp;Table2[[#This Row],[MktSec]],Table2[[#Headers],[short_name]])</f>
        <v>DEUTSCH BAHN FIN</v>
      </c>
      <c r="F108" s="3" t="str">
        <f t="array" ref="F108">_xll.BDP(Table2[[#This Row],[isin]]&amp;" "&amp;Table2[[#This Row],[MktSec]],Table2[[#Headers],[INDUSTRY_GROUP]])</f>
        <v>Transportation</v>
      </c>
      <c r="G108" s="3" t="str">
        <f>_xll.BDP(Table2[[#This Row],[isin]]&amp;" "&amp;Table2[[#This Row],[MktSec]],Table2[[#Headers],[callable]])</f>
        <v>Y</v>
      </c>
      <c r="H108" s="3" t="str">
        <f>_xll.BDP(Table2[[#This Row],[isin]]&amp;" "&amp;Table2[[#This Row],[MktSec]],Table2[[#Headers],[nxt_call_dt]])</f>
        <v>18/07/2029</v>
      </c>
      <c r="I108" s="3" t="str">
        <f>_xll.BDP(Table2[[#This Row],[isin]]&amp;" "&amp;Table2[[#This Row],[MktSec]],Table2[[#Headers],[final_maturity]])</f>
        <v>#N/A Field Not Applicable</v>
      </c>
    </row>
    <row r="109" spans="1:9" x14ac:dyDescent="0.25">
      <c r="A109" s="2" t="s">
        <v>116</v>
      </c>
      <c r="B109" s="2">
        <f>LEN(Table2[[#This Row],[isin]])</f>
        <v>12</v>
      </c>
      <c r="C109" s="2" t="s">
        <v>24</v>
      </c>
      <c r="D109" s="2" t="s">
        <v>478</v>
      </c>
      <c r="E109" s="2" t="str">
        <f>_xll.BDP(Table2[[#This Row],[isin]]&amp;" "&amp;Table2[[#This Row],[MktSec]],Table2[[#Headers],[short_name]])</f>
        <v>ELEC DE FRANCE</v>
      </c>
      <c r="F109" s="3" t="str">
        <f t="array" ref="F109">_xll.BDP(Table2[[#This Row],[isin]]&amp;" "&amp;Table2[[#This Row],[MktSec]],Table2[[#Headers],[INDUSTRY_GROUP]])</f>
        <v>Electric</v>
      </c>
      <c r="G109" s="3" t="str">
        <f>_xll.BDP(Table2[[#This Row],[isin]]&amp;" "&amp;Table2[[#This Row],[MktSec]],Table2[[#Headers],[callable]])</f>
        <v>Y</v>
      </c>
      <c r="H109" s="3" t="str">
        <f>_xll.BDP(Table2[[#This Row],[isin]]&amp;" "&amp;Table2[[#This Row],[MktSec]],Table2[[#Headers],[nxt_call_dt]])</f>
        <v>22/01/2022</v>
      </c>
      <c r="I109" s="3" t="str">
        <f>_xll.BDP(Table2[[#This Row],[isin]]&amp;" "&amp;Table2[[#This Row],[MktSec]],Table2[[#Headers],[final_maturity]])</f>
        <v>#N/A Field Not Applicable</v>
      </c>
    </row>
    <row r="110" spans="1:9" x14ac:dyDescent="0.25">
      <c r="A110" s="2" t="s">
        <v>117</v>
      </c>
      <c r="B110" s="2">
        <f>LEN(Table2[[#This Row],[isin]])</f>
        <v>12</v>
      </c>
      <c r="C110" s="2" t="s">
        <v>24</v>
      </c>
      <c r="D110" s="2" t="s">
        <v>479</v>
      </c>
      <c r="E110" s="2" t="str">
        <f>_xll.BDP(Table2[[#This Row],[isin]]&amp;" "&amp;Table2[[#This Row],[MktSec]],Table2[[#Headers],[short_name]])</f>
        <v>ELEC DE FRANCE</v>
      </c>
      <c r="F110" s="3" t="str">
        <f t="array" ref="F110">_xll.BDP(Table2[[#This Row],[isin]]&amp;" "&amp;Table2[[#This Row],[MktSec]],Table2[[#Headers],[INDUSTRY_GROUP]])</f>
        <v>Electric</v>
      </c>
      <c r="G110" s="3" t="str">
        <f>_xll.BDP(Table2[[#This Row],[isin]]&amp;" "&amp;Table2[[#This Row],[MktSec]],Table2[[#Headers],[callable]])</f>
        <v>Y</v>
      </c>
      <c r="H110" s="3" t="str">
        <f>_xll.BDP(Table2[[#This Row],[isin]]&amp;" "&amp;Table2[[#This Row],[MktSec]],Table2[[#Headers],[nxt_call_dt]])</f>
        <v>29/01/2023</v>
      </c>
      <c r="I110" s="3" t="str">
        <f>_xll.BDP(Table2[[#This Row],[isin]]&amp;" "&amp;Table2[[#This Row],[MktSec]],Table2[[#Headers],[final_maturity]])</f>
        <v>#N/A Field Not Applicable</v>
      </c>
    </row>
    <row r="111" spans="1:9" x14ac:dyDescent="0.25">
      <c r="A111" s="2" t="s">
        <v>118</v>
      </c>
      <c r="B111" s="2">
        <f>LEN(Table2[[#This Row],[isin]])</f>
        <v>12</v>
      </c>
      <c r="C111" s="2" t="s">
        <v>24</v>
      </c>
      <c r="D111" s="2" t="s">
        <v>480</v>
      </c>
      <c r="E111" s="2" t="str">
        <f>_xll.BDP(Table2[[#This Row],[isin]]&amp;" "&amp;Table2[[#This Row],[MktSec]],Table2[[#Headers],[short_name]])</f>
        <v>ELEC DE FRANCE</v>
      </c>
      <c r="F111" s="3" t="str">
        <f t="array" ref="F111">_xll.BDP(Table2[[#This Row],[isin]]&amp;" "&amp;Table2[[#This Row],[MktSec]],Table2[[#Headers],[INDUSTRY_GROUP]])</f>
        <v>Electric</v>
      </c>
      <c r="G111" s="3" t="str">
        <f>_xll.BDP(Table2[[#This Row],[isin]]&amp;" "&amp;Table2[[#This Row],[MktSec]],Table2[[#Headers],[callable]])</f>
        <v>Y</v>
      </c>
      <c r="H111" s="3" t="str">
        <f>_xll.BDP(Table2[[#This Row],[isin]]&amp;" "&amp;Table2[[#This Row],[MktSec]],Table2[[#Headers],[nxt_call_dt]])</f>
        <v>29/01/2025</v>
      </c>
      <c r="I111" s="3" t="str">
        <f>_xll.BDP(Table2[[#This Row],[isin]]&amp;" "&amp;Table2[[#This Row],[MktSec]],Table2[[#Headers],[final_maturity]])</f>
        <v>#N/A Field Not Applicable</v>
      </c>
    </row>
    <row r="112" spans="1:9" x14ac:dyDescent="0.25">
      <c r="A112" s="2" t="s">
        <v>119</v>
      </c>
      <c r="B112" s="2">
        <f>LEN(Table2[[#This Row],[isin]])</f>
        <v>12</v>
      </c>
      <c r="C112" s="2" t="s">
        <v>24</v>
      </c>
      <c r="D112" s="2" t="s">
        <v>481</v>
      </c>
      <c r="E112" s="2" t="str">
        <f>_xll.BDP(Table2[[#This Row],[isin]]&amp;" "&amp;Table2[[#This Row],[MktSec]],Table2[[#Headers],[short_name]])</f>
        <v>ELEC DE FRANCE</v>
      </c>
      <c r="F112" s="3" t="str">
        <f t="array" ref="F112">_xll.BDP(Table2[[#This Row],[isin]]&amp;" "&amp;Table2[[#This Row],[MktSec]],Table2[[#Headers],[INDUSTRY_GROUP]])</f>
        <v>Electric</v>
      </c>
      <c r="G112" s="3" t="str">
        <f>_xll.BDP(Table2[[#This Row],[isin]]&amp;" "&amp;Table2[[#This Row],[MktSec]],Table2[[#Headers],[callable]])</f>
        <v>Y</v>
      </c>
      <c r="H112" s="3" t="str">
        <f>_xll.BDP(Table2[[#This Row],[isin]]&amp;" "&amp;Table2[[#This Row],[MktSec]],Table2[[#Headers],[nxt_call_dt]])</f>
        <v>22/01/2024</v>
      </c>
      <c r="I112" s="3" t="str">
        <f>_xll.BDP(Table2[[#This Row],[isin]]&amp;" "&amp;Table2[[#This Row],[MktSec]],Table2[[#Headers],[final_maturity]])</f>
        <v>#N/A Field Not Applicable</v>
      </c>
    </row>
    <row r="113" spans="1:9" x14ac:dyDescent="0.25">
      <c r="A113" s="2" t="s">
        <v>120</v>
      </c>
      <c r="B113" s="2">
        <f>LEN(Table2[[#This Row],[isin]])</f>
        <v>12</v>
      </c>
      <c r="C113" s="2" t="s">
        <v>24</v>
      </c>
      <c r="D113" s="2" t="s">
        <v>482</v>
      </c>
      <c r="E113" s="2" t="str">
        <f>_xll.BDP(Table2[[#This Row],[isin]]&amp;" "&amp;Table2[[#This Row],[MktSec]],Table2[[#Headers],[short_name]])</f>
        <v>ELEC DE FRANCE</v>
      </c>
      <c r="F113" s="3" t="str">
        <f t="array" ref="F113">_xll.BDP(Table2[[#This Row],[isin]]&amp;" "&amp;Table2[[#This Row],[MktSec]],Table2[[#Headers],[INDUSTRY_GROUP]])</f>
        <v>Electric</v>
      </c>
      <c r="G113" s="3" t="str">
        <f>_xll.BDP(Table2[[#This Row],[isin]]&amp;" "&amp;Table2[[#This Row],[MktSec]],Table2[[#Headers],[callable]])</f>
        <v>Y</v>
      </c>
      <c r="H113" s="3" t="str">
        <f>_xll.BDP(Table2[[#This Row],[isin]]&amp;" "&amp;Table2[[#This Row],[MktSec]],Table2[[#Headers],[nxt_call_dt]])</f>
        <v>22/01/2029</v>
      </c>
      <c r="I113" s="3" t="str">
        <f>_xll.BDP(Table2[[#This Row],[isin]]&amp;" "&amp;Table2[[#This Row],[MktSec]],Table2[[#Headers],[final_maturity]])</f>
        <v>#N/A Field Not Applicable</v>
      </c>
    </row>
    <row r="114" spans="1:9" x14ac:dyDescent="0.25">
      <c r="A114" s="2" t="s">
        <v>121</v>
      </c>
      <c r="B114" s="2">
        <f>LEN(Table2[[#This Row],[isin]])</f>
        <v>12</v>
      </c>
      <c r="C114" s="2" t="s">
        <v>24</v>
      </c>
      <c r="D114" s="2" t="s">
        <v>483</v>
      </c>
      <c r="E114" s="2" t="str">
        <f>_xll.BDP(Table2[[#This Row],[isin]]&amp;" "&amp;Table2[[#This Row],[MktSec]],Table2[[#Headers],[short_name]])</f>
        <v>ELEC DE FRANCE</v>
      </c>
      <c r="F114" s="3" t="str">
        <f t="array" ref="F114">_xll.BDP(Table2[[#This Row],[isin]]&amp;" "&amp;Table2[[#This Row],[MktSec]],Table2[[#Headers],[INDUSTRY_GROUP]])</f>
        <v>Electric</v>
      </c>
      <c r="G114" s="3" t="str">
        <f>_xll.BDP(Table2[[#This Row],[isin]]&amp;" "&amp;Table2[[#This Row],[MktSec]],Table2[[#Headers],[callable]])</f>
        <v>Y</v>
      </c>
      <c r="H114" s="3" t="str">
        <f>_xll.BDP(Table2[[#This Row],[isin]]&amp;" "&amp;Table2[[#This Row],[MktSec]],Table2[[#Headers],[nxt_call_dt]])</f>
        <v>29/01/2026</v>
      </c>
      <c r="I114" s="3" t="str">
        <f>_xll.BDP(Table2[[#This Row],[isin]]&amp;" "&amp;Table2[[#This Row],[MktSec]],Table2[[#Headers],[final_maturity]])</f>
        <v>#N/A Field Not Applicable</v>
      </c>
    </row>
    <row r="115" spans="1:9" x14ac:dyDescent="0.25">
      <c r="A115" s="2" t="s">
        <v>122</v>
      </c>
      <c r="B115" s="2">
        <f>LEN(Table2[[#This Row],[isin]])</f>
        <v>12</v>
      </c>
      <c r="C115" s="2" t="s">
        <v>24</v>
      </c>
      <c r="D115" s="2" t="s">
        <v>484</v>
      </c>
      <c r="E115" s="2" t="str">
        <f>_xll.BDP(Table2[[#This Row],[isin]]&amp;" "&amp;Table2[[#This Row],[MktSec]],Table2[[#Headers],[short_name]])</f>
        <v>EDP SA</v>
      </c>
      <c r="F115" s="3" t="str">
        <f t="array" ref="F115">_xll.BDP(Table2[[#This Row],[isin]]&amp;" "&amp;Table2[[#This Row],[MktSec]],Table2[[#Headers],[INDUSTRY_GROUP]])</f>
        <v>Electric</v>
      </c>
      <c r="G115" s="3" t="str">
        <f>_xll.BDP(Table2[[#This Row],[isin]]&amp;" "&amp;Table2[[#This Row],[MktSec]],Table2[[#Headers],[callable]])</f>
        <v>Y</v>
      </c>
      <c r="H115" s="3" t="str">
        <f>_xll.BDP(Table2[[#This Row],[isin]]&amp;" "&amp;Table2[[#This Row],[MktSec]],Table2[[#Headers],[nxt_call_dt]])</f>
        <v>20/04/2025</v>
      </c>
      <c r="I115" s="3" t="str">
        <f>_xll.BDP(Table2[[#This Row],[isin]]&amp;" "&amp;Table2[[#This Row],[MktSec]],Table2[[#Headers],[final_maturity]])</f>
        <v>20/07/2080</v>
      </c>
    </row>
    <row r="116" spans="1:9" x14ac:dyDescent="0.25">
      <c r="A116" s="2" t="s">
        <v>123</v>
      </c>
      <c r="B116" s="2">
        <f>LEN(Table2[[#This Row],[isin]])</f>
        <v>12</v>
      </c>
      <c r="C116" s="2" t="s">
        <v>24</v>
      </c>
      <c r="D116" s="2" t="s">
        <v>485</v>
      </c>
      <c r="E116" s="2" t="str">
        <f>_xll.BDP(Table2[[#This Row],[isin]]&amp;" "&amp;Table2[[#This Row],[MktSec]],Table2[[#Headers],[short_name]])</f>
        <v>EDP SA</v>
      </c>
      <c r="F116" s="3" t="str">
        <f t="array" ref="F116">_xll.BDP(Table2[[#This Row],[isin]]&amp;" "&amp;Table2[[#This Row],[MktSec]],Table2[[#Headers],[INDUSTRY_GROUP]])</f>
        <v>Electric</v>
      </c>
      <c r="G116" s="3" t="str">
        <f>_xll.BDP(Table2[[#This Row],[isin]]&amp;" "&amp;Table2[[#This Row],[MktSec]],Table2[[#Headers],[callable]])</f>
        <v>Y</v>
      </c>
      <c r="H116" s="3" t="str">
        <f>_xll.BDP(Table2[[#This Row],[isin]]&amp;" "&amp;Table2[[#This Row],[MktSec]],Table2[[#Headers],[nxt_call_dt]])</f>
        <v>30/01/2024</v>
      </c>
      <c r="I116" s="3" t="str">
        <f>_xll.BDP(Table2[[#This Row],[isin]]&amp;" "&amp;Table2[[#This Row],[MktSec]],Table2[[#Headers],[final_maturity]])</f>
        <v>30/04/2079</v>
      </c>
    </row>
    <row r="117" spans="1:9" x14ac:dyDescent="0.25">
      <c r="A117" s="2" t="s">
        <v>124</v>
      </c>
      <c r="B117" s="2">
        <f>LEN(Table2[[#This Row],[isin]])</f>
        <v>12</v>
      </c>
      <c r="C117" s="2" t="s">
        <v>24</v>
      </c>
      <c r="D117" s="2" t="s">
        <v>486</v>
      </c>
      <c r="E117" s="2" t="str">
        <f>_xll.BDP(Table2[[#This Row],[isin]]&amp;" "&amp;Table2[[#This Row],[MktSec]],Table2[[#Headers],[short_name]])</f>
        <v>ENERGIE BADEN-WU</v>
      </c>
      <c r="F117" s="3" t="str">
        <f t="array" ref="F117">_xll.BDP(Table2[[#This Row],[isin]]&amp;" "&amp;Table2[[#This Row],[MktSec]],Table2[[#Headers],[INDUSTRY_GROUP]])</f>
        <v>Electric</v>
      </c>
      <c r="G117" s="3" t="str">
        <f>_xll.BDP(Table2[[#This Row],[isin]]&amp;" "&amp;Table2[[#This Row],[MktSec]],Table2[[#Headers],[callable]])</f>
        <v>Y</v>
      </c>
      <c r="H117" s="3" t="str">
        <f>_xll.BDP(Table2[[#This Row],[isin]]&amp;" "&amp;Table2[[#This Row],[MktSec]],Table2[[#Headers],[nxt_call_dt]])</f>
        <v>05/05/2027</v>
      </c>
      <c r="I117" s="3" t="str">
        <f>_xll.BDP(Table2[[#This Row],[isin]]&amp;" "&amp;Table2[[#This Row],[MktSec]],Table2[[#Headers],[final_maturity]])</f>
        <v>05/08/2079</v>
      </c>
    </row>
    <row r="118" spans="1:9" x14ac:dyDescent="0.25">
      <c r="A118" s="2" t="s">
        <v>125</v>
      </c>
      <c r="B118" s="2">
        <f>LEN(Table2[[#This Row],[isin]])</f>
        <v>12</v>
      </c>
      <c r="C118" s="2" t="s">
        <v>24</v>
      </c>
      <c r="D118" s="2" t="s">
        <v>487</v>
      </c>
      <c r="E118" s="2" t="str">
        <f>_xll.BDP(Table2[[#This Row],[isin]]&amp;" "&amp;Table2[[#This Row],[MktSec]],Table2[[#Headers],[short_name]])</f>
        <v>ENERGIE BADEN-WU</v>
      </c>
      <c r="F118" s="3" t="str">
        <f t="array" ref="F118">_xll.BDP(Table2[[#This Row],[isin]]&amp;" "&amp;Table2[[#This Row],[MktSec]],Table2[[#Headers],[INDUSTRY_GROUP]])</f>
        <v>Electric</v>
      </c>
      <c r="G118" s="3" t="str">
        <f>_xll.BDP(Table2[[#This Row],[isin]]&amp;" "&amp;Table2[[#This Row],[MktSec]],Table2[[#Headers],[callable]])</f>
        <v>Y</v>
      </c>
      <c r="H118" s="3" t="str">
        <f>_xll.BDP(Table2[[#This Row],[isin]]&amp;" "&amp;Table2[[#This Row],[MktSec]],Table2[[#Headers],[nxt_call_dt]])</f>
        <v>05/01/2022</v>
      </c>
      <c r="I118" s="3" t="str">
        <f>_xll.BDP(Table2[[#This Row],[isin]]&amp;" "&amp;Table2[[#This Row],[MktSec]],Table2[[#Headers],[final_maturity]])</f>
        <v>05/04/2077</v>
      </c>
    </row>
    <row r="119" spans="1:9" x14ac:dyDescent="0.25">
      <c r="A119" s="2" t="s">
        <v>126</v>
      </c>
      <c r="B119" s="2">
        <f>LEN(Table2[[#This Row],[isin]])</f>
        <v>12</v>
      </c>
      <c r="C119" s="2" t="s">
        <v>24</v>
      </c>
      <c r="D119" s="2" t="s">
        <v>488</v>
      </c>
      <c r="E119" s="2" t="str">
        <f>_xll.BDP(Table2[[#This Row],[isin]]&amp;" "&amp;Table2[[#This Row],[MktSec]],Table2[[#Headers],[short_name]])</f>
        <v>ENERGIE BADEN-WU</v>
      </c>
      <c r="F119" s="3" t="str">
        <f t="array" ref="F119">_xll.BDP(Table2[[#This Row],[isin]]&amp;" "&amp;Table2[[#This Row],[MktSec]],Table2[[#Headers],[INDUSTRY_GROUP]])</f>
        <v>Electric</v>
      </c>
      <c r="G119" s="3" t="str">
        <f>_xll.BDP(Table2[[#This Row],[isin]]&amp;" "&amp;Table2[[#This Row],[MktSec]],Table2[[#Headers],[callable]])</f>
        <v>Y</v>
      </c>
      <c r="H119" s="3" t="str">
        <f>_xll.BDP(Table2[[#This Row],[isin]]&amp;" "&amp;Table2[[#This Row],[MktSec]],Table2[[#Headers],[nxt_call_dt]])</f>
        <v>05/01/2022</v>
      </c>
      <c r="I119" s="3" t="str">
        <f>_xll.BDP(Table2[[#This Row],[isin]]&amp;" "&amp;Table2[[#This Row],[MktSec]],Table2[[#Headers],[final_maturity]])</f>
        <v>05/04/2077</v>
      </c>
    </row>
    <row r="120" spans="1:9" x14ac:dyDescent="0.25">
      <c r="A120" s="2" t="s">
        <v>127</v>
      </c>
      <c r="B120" s="2">
        <f>LEN(Table2[[#This Row],[isin]])</f>
        <v>12</v>
      </c>
      <c r="C120" s="2" t="s">
        <v>24</v>
      </c>
      <c r="D120" s="2" t="s">
        <v>489</v>
      </c>
      <c r="E120" s="2" t="str">
        <f>_xll.BDP(Table2[[#This Row],[isin]]&amp;" "&amp;Table2[[#This Row],[MktSec]],Table2[[#Headers],[short_name]])</f>
        <v>ENEL SPA</v>
      </c>
      <c r="F120" s="3" t="str">
        <f t="array" ref="F120">_xll.BDP(Table2[[#This Row],[isin]]&amp;" "&amp;Table2[[#This Row],[MktSec]],Table2[[#Headers],[INDUSTRY_GROUP]])</f>
        <v>Electric</v>
      </c>
      <c r="G120" s="3" t="str">
        <f>_xll.BDP(Table2[[#This Row],[isin]]&amp;" "&amp;Table2[[#This Row],[MktSec]],Table2[[#Headers],[callable]])</f>
        <v>Y</v>
      </c>
      <c r="H120" s="3" t="str">
        <f>_xll.BDP(Table2[[#This Row],[isin]]&amp;" "&amp;Table2[[#This Row],[MktSec]],Table2[[#Headers],[nxt_call_dt]])</f>
        <v>24/02/2025</v>
      </c>
      <c r="I120" s="3" t="str">
        <f>_xll.BDP(Table2[[#This Row],[isin]]&amp;" "&amp;Table2[[#This Row],[MktSec]],Table2[[#Headers],[final_maturity]])</f>
        <v>24/05/2080</v>
      </c>
    </row>
    <row r="121" spans="1:9" x14ac:dyDescent="0.25">
      <c r="A121" s="2" t="s">
        <v>128</v>
      </c>
      <c r="B121" s="2">
        <f>LEN(Table2[[#This Row],[isin]])</f>
        <v>12</v>
      </c>
      <c r="C121" s="2" t="s">
        <v>24</v>
      </c>
      <c r="D121" s="2" t="s">
        <v>490</v>
      </c>
      <c r="E121" s="2" t="str">
        <f>_xll.BDP(Table2[[#This Row],[isin]]&amp;" "&amp;Table2[[#This Row],[MktSec]],Table2[[#Headers],[short_name]])</f>
        <v>ENEL SPA</v>
      </c>
      <c r="F121" s="3" t="str">
        <f t="array" ref="F121">_xll.BDP(Table2[[#This Row],[isin]]&amp;" "&amp;Table2[[#This Row],[MktSec]],Table2[[#Headers],[INDUSTRY_GROUP]])</f>
        <v>Electric</v>
      </c>
      <c r="G121" s="3" t="str">
        <f>_xll.BDP(Table2[[#This Row],[isin]]&amp;" "&amp;Table2[[#This Row],[MktSec]],Table2[[#Headers],[callable]])</f>
        <v>Y</v>
      </c>
      <c r="H121" s="3" t="str">
        <f>_xll.BDP(Table2[[#This Row],[isin]]&amp;" "&amp;Table2[[#This Row],[MktSec]],Table2[[#Headers],[nxt_call_dt]])</f>
        <v>24/08/2026</v>
      </c>
      <c r="I121" s="3" t="str">
        <f>_xll.BDP(Table2[[#This Row],[isin]]&amp;" "&amp;Table2[[#This Row],[MktSec]],Table2[[#Headers],[final_maturity]])</f>
        <v>24/11/2081</v>
      </c>
    </row>
    <row r="122" spans="1:9" x14ac:dyDescent="0.25">
      <c r="A122" s="2" t="s">
        <v>129</v>
      </c>
      <c r="B122" s="2">
        <f>LEN(Table2[[#This Row],[isin]])</f>
        <v>12</v>
      </c>
      <c r="C122" s="2" t="s">
        <v>24</v>
      </c>
      <c r="D122" s="2" t="s">
        <v>491</v>
      </c>
      <c r="E122" s="2" t="str">
        <f>_xll.BDP(Table2[[#This Row],[isin]]&amp;" "&amp;Table2[[#This Row],[MktSec]],Table2[[#Headers],[short_name]])</f>
        <v>ENEL SPA</v>
      </c>
      <c r="F122" s="3" t="str">
        <f t="array" ref="F122">_xll.BDP(Table2[[#This Row],[isin]]&amp;" "&amp;Table2[[#This Row],[MktSec]],Table2[[#Headers],[INDUSTRY_GROUP]])</f>
        <v>Electric</v>
      </c>
      <c r="G122" s="3" t="str">
        <f>_xll.BDP(Table2[[#This Row],[isin]]&amp;" "&amp;Table2[[#This Row],[MktSec]],Table2[[#Headers],[callable]])</f>
        <v>Y</v>
      </c>
      <c r="H122" s="3" t="str">
        <f>_xll.BDP(Table2[[#This Row],[isin]]&amp;" "&amp;Table2[[#This Row],[MktSec]],Table2[[#Headers],[nxt_call_dt]])</f>
        <v>15/09/2021</v>
      </c>
      <c r="I122" s="3" t="str">
        <f>_xll.BDP(Table2[[#This Row],[isin]]&amp;" "&amp;Table2[[#This Row],[MktSec]],Table2[[#Headers],[final_maturity]])</f>
        <v>15/09/2076</v>
      </c>
    </row>
    <row r="123" spans="1:9" x14ac:dyDescent="0.25">
      <c r="A123" s="2" t="s">
        <v>130</v>
      </c>
      <c r="B123" s="2">
        <f>LEN(Table2[[#This Row],[isin]])</f>
        <v>12</v>
      </c>
      <c r="C123" s="2" t="s">
        <v>24</v>
      </c>
      <c r="D123" s="2" t="s">
        <v>492</v>
      </c>
      <c r="E123" s="2" t="str">
        <f>_xll.BDP(Table2[[#This Row],[isin]]&amp;" "&amp;Table2[[#This Row],[MktSec]],Table2[[#Headers],[short_name]])</f>
        <v>ENEL SPA</v>
      </c>
      <c r="F123" s="3" t="str">
        <f t="array" ref="F123">_xll.BDP(Table2[[#This Row],[isin]]&amp;" "&amp;Table2[[#This Row],[MktSec]],Table2[[#Headers],[INDUSTRY_GROUP]])</f>
        <v>Electric</v>
      </c>
      <c r="G123" s="3" t="str">
        <f>_xll.BDP(Table2[[#This Row],[isin]]&amp;" "&amp;Table2[[#This Row],[MktSec]],Table2[[#Headers],[callable]])</f>
        <v>Y</v>
      </c>
      <c r="H123" s="3" t="str">
        <f>_xll.BDP(Table2[[#This Row],[isin]]&amp;" "&amp;Table2[[#This Row],[MktSec]],Table2[[#Headers],[nxt_call_dt]])</f>
        <v>10/09/2020</v>
      </c>
      <c r="I123" s="3" t="str">
        <f>_xll.BDP(Table2[[#This Row],[isin]]&amp;" "&amp;Table2[[#This Row],[MktSec]],Table2[[#Headers],[final_maturity]])</f>
        <v>10/09/2075</v>
      </c>
    </row>
    <row r="124" spans="1:9" x14ac:dyDescent="0.25">
      <c r="A124" s="2" t="s">
        <v>131</v>
      </c>
      <c r="B124" s="2">
        <f>LEN(Table2[[#This Row],[isin]])</f>
        <v>12</v>
      </c>
      <c r="C124" s="2" t="s">
        <v>24</v>
      </c>
      <c r="D124" s="2" t="s">
        <v>493</v>
      </c>
      <c r="E124" s="2" t="str">
        <f>_xll.BDP(Table2[[#This Row],[isin]]&amp;" "&amp;Table2[[#This Row],[MktSec]],Table2[[#Headers],[short_name]])</f>
        <v>ENGIE</v>
      </c>
      <c r="F124" s="3" t="str">
        <f t="array" ref="F124">_xll.BDP(Table2[[#This Row],[isin]]&amp;" "&amp;Table2[[#This Row],[MktSec]],Table2[[#Headers],[INDUSTRY_GROUP]])</f>
        <v>Electric</v>
      </c>
      <c r="G124" s="3" t="str">
        <f>_xll.BDP(Table2[[#This Row],[isin]]&amp;" "&amp;Table2[[#This Row],[MktSec]],Table2[[#Headers],[callable]])</f>
        <v>Y</v>
      </c>
      <c r="H124" s="3" t="str">
        <f>_xll.BDP(Table2[[#This Row],[isin]]&amp;" "&amp;Table2[[#This Row],[MktSec]],Table2[[#Headers],[nxt_call_dt]])</f>
        <v>16/01/2023</v>
      </c>
      <c r="I124" s="3" t="str">
        <f>_xll.BDP(Table2[[#This Row],[isin]]&amp;" "&amp;Table2[[#This Row],[MktSec]],Table2[[#Headers],[final_maturity]])</f>
        <v>#N/A Field Not Applicable</v>
      </c>
    </row>
    <row r="125" spans="1:9" x14ac:dyDescent="0.25">
      <c r="A125" s="2" t="s">
        <v>132</v>
      </c>
      <c r="B125" s="2">
        <f>LEN(Table2[[#This Row],[isin]])</f>
        <v>12</v>
      </c>
      <c r="C125" s="2" t="s">
        <v>24</v>
      </c>
      <c r="D125" s="2" t="s">
        <v>494</v>
      </c>
      <c r="E125" s="2" t="str">
        <f>_xll.BDP(Table2[[#This Row],[isin]]&amp;" "&amp;Table2[[#This Row],[MktSec]],Table2[[#Headers],[short_name]])</f>
        <v>EVONIK</v>
      </c>
      <c r="F125" s="3" t="str">
        <f t="array" ref="F125">_xll.BDP(Table2[[#This Row],[isin]]&amp;" "&amp;Table2[[#This Row],[MktSec]],Table2[[#Headers],[INDUSTRY_GROUP]])</f>
        <v>Chemicals</v>
      </c>
      <c r="G125" s="3" t="str">
        <f>_xll.BDP(Table2[[#This Row],[isin]]&amp;" "&amp;Table2[[#This Row],[MktSec]],Table2[[#Headers],[callable]])</f>
        <v>Y</v>
      </c>
      <c r="H125" s="3" t="str">
        <f>_xll.BDP(Table2[[#This Row],[isin]]&amp;" "&amp;Table2[[#This Row],[MktSec]],Table2[[#Headers],[nxt_call_dt]])</f>
        <v>07/08/2022</v>
      </c>
      <c r="I125" s="3" t="str">
        <f>_xll.BDP(Table2[[#This Row],[isin]]&amp;" "&amp;Table2[[#This Row],[MktSec]],Table2[[#Headers],[final_maturity]])</f>
        <v>07/07/2077</v>
      </c>
    </row>
    <row r="126" spans="1:9" x14ac:dyDescent="0.25">
      <c r="A126" s="2" t="s">
        <v>133</v>
      </c>
      <c r="B126" s="2">
        <f>LEN(Table2[[#This Row],[isin]])</f>
        <v>12</v>
      </c>
      <c r="C126" s="2" t="s">
        <v>24</v>
      </c>
      <c r="D126" s="2" t="s">
        <v>495</v>
      </c>
      <c r="E126" s="2" t="str">
        <f>_xll.BDP(Table2[[#This Row],[isin]]&amp;" "&amp;Table2[[#This Row],[MktSec]],Table2[[#Headers],[short_name]])</f>
        <v>HEIMSTADEN BOSTA</v>
      </c>
      <c r="F126" s="3" t="str">
        <f t="array" ref="F126">_xll.BDP(Table2[[#This Row],[isin]]&amp;" "&amp;Table2[[#This Row],[MktSec]],Table2[[#Headers],[INDUSTRY_GROUP]])</f>
        <v>Real Estate</v>
      </c>
      <c r="G126" s="3" t="str">
        <f>_xll.BDP(Table2[[#This Row],[isin]]&amp;" "&amp;Table2[[#This Row],[MktSec]],Table2[[#Headers],[callable]])</f>
        <v>Y</v>
      </c>
      <c r="H126" s="3" t="str">
        <f>_xll.BDP(Table2[[#This Row],[isin]]&amp;" "&amp;Table2[[#This Row],[MktSec]],Table2[[#Headers],[nxt_call_dt]])</f>
        <v>19/11/2024</v>
      </c>
      <c r="I126" s="3" t="str">
        <f>_xll.BDP(Table2[[#This Row],[isin]]&amp;" "&amp;Table2[[#This Row],[MktSec]],Table2[[#Headers],[final_maturity]])</f>
        <v>#N/A Field Not Applicable</v>
      </c>
    </row>
    <row r="127" spans="1:9" x14ac:dyDescent="0.25">
      <c r="A127" s="2" t="s">
        <v>134</v>
      </c>
      <c r="B127" s="2">
        <f>LEN(Table2[[#This Row],[isin]])</f>
        <v>12</v>
      </c>
      <c r="C127" s="2" t="s">
        <v>734</v>
      </c>
      <c r="D127" s="2" t="s">
        <v>496</v>
      </c>
      <c r="E127" s="2" t="str">
        <f>_xll.BDP(Table2[[#This Row],[isin]]&amp;" "&amp;Table2[[#This Row],[MktSec]],Table2[[#Headers],[short_name]])</f>
        <v>ISHR EUR CORP LC</v>
      </c>
      <c r="F127" s="3" t="str">
        <f t="array" ref="F127">_xll.BDP(Table2[[#This Row],[isin]]&amp;" "&amp;Table2[[#This Row],[MktSec]],Table2[[#Headers],[INDUSTRY_GROUP]])</f>
        <v>Debt Fund</v>
      </c>
      <c r="G127" s="3" t="str">
        <f>_xll.BDP(Table2[[#This Row],[isin]]&amp;" "&amp;Table2[[#This Row],[MktSec]],Table2[[#Headers],[callable]])</f>
        <v>#N/A Field Not Applicable</v>
      </c>
      <c r="H127" s="3" t="str">
        <f>_xll.BDP(Table2[[#This Row],[isin]]&amp;" "&amp;Table2[[#This Row],[MktSec]],Table2[[#Headers],[nxt_call_dt]])</f>
        <v>#N/A Field Not Applicable</v>
      </c>
      <c r="I127" s="3" t="str">
        <f>_xll.BDP(Table2[[#This Row],[isin]]&amp;" "&amp;Table2[[#This Row],[MktSec]],Table2[[#Headers],[final_maturity]])</f>
        <v>#N/A Field Not Applicable</v>
      </c>
    </row>
    <row r="128" spans="1:9" x14ac:dyDescent="0.25">
      <c r="A128" s="2" t="s">
        <v>135</v>
      </c>
      <c r="B128" s="2">
        <f>LEN(Table2[[#This Row],[isin]])</f>
        <v>12</v>
      </c>
      <c r="C128" s="2" t="s">
        <v>24</v>
      </c>
      <c r="D128" s="2" t="s">
        <v>497</v>
      </c>
      <c r="E128" s="2" t="str">
        <f>_xll.BDP(Table2[[#This Row],[isin]]&amp;" "&amp;Table2[[#This Row],[MktSec]],Table2[[#Headers],[short_name]])</f>
        <v>IBERDROLA INTL</v>
      </c>
      <c r="F128" s="3" t="str">
        <f t="array" ref="F128">_xll.BDP(Table2[[#This Row],[isin]]&amp;" "&amp;Table2[[#This Row],[MktSec]],Table2[[#Headers],[INDUSTRY_GROUP]])</f>
        <v>Electric</v>
      </c>
      <c r="G128" s="3" t="str">
        <f>_xll.BDP(Table2[[#This Row],[isin]]&amp;" "&amp;Table2[[#This Row],[MktSec]],Table2[[#Headers],[callable]])</f>
        <v>Y</v>
      </c>
      <c r="H128" s="3" t="str">
        <f>_xll.BDP(Table2[[#This Row],[isin]]&amp;" "&amp;Table2[[#This Row],[MktSec]],Table2[[#Headers],[nxt_call_dt]])</f>
        <v>12/11/2024</v>
      </c>
      <c r="I128" s="3" t="str">
        <f>_xll.BDP(Table2[[#This Row],[isin]]&amp;" "&amp;Table2[[#This Row],[MktSec]],Table2[[#Headers],[final_maturity]])</f>
        <v>#N/A Field Not Applicable</v>
      </c>
    </row>
    <row r="129" spans="1:9" x14ac:dyDescent="0.25">
      <c r="A129" s="2" t="s">
        <v>136</v>
      </c>
      <c r="B129" s="2">
        <f>LEN(Table2[[#This Row],[isin]])</f>
        <v>12</v>
      </c>
      <c r="C129" s="2" t="s">
        <v>24</v>
      </c>
      <c r="D129" s="2" t="s">
        <v>498</v>
      </c>
      <c r="E129" s="2" t="str">
        <f>_xll.BDP(Table2[[#This Row],[isin]]&amp;" "&amp;Table2[[#This Row],[MktSec]],Table2[[#Headers],[short_name]])</f>
        <v>DT LUFTHANSA AG</v>
      </c>
      <c r="F129" s="3" t="str">
        <f t="array" ref="F129">_xll.BDP(Table2[[#This Row],[isin]]&amp;" "&amp;Table2[[#This Row],[MktSec]],Table2[[#Headers],[INDUSTRY_GROUP]])</f>
        <v>Airlines</v>
      </c>
      <c r="G129" s="3" t="str">
        <f>_xll.BDP(Table2[[#This Row],[isin]]&amp;" "&amp;Table2[[#This Row],[MktSec]],Table2[[#Headers],[callable]])</f>
        <v>Y</v>
      </c>
      <c r="H129" s="3" t="str">
        <f>_xll.BDP(Table2[[#This Row],[isin]]&amp;" "&amp;Table2[[#This Row],[MktSec]],Table2[[#Headers],[nxt_call_dt]])</f>
        <v>12/02/2021</v>
      </c>
      <c r="I129" s="3" t="str">
        <f>_xll.BDP(Table2[[#This Row],[isin]]&amp;" "&amp;Table2[[#This Row],[MktSec]],Table2[[#Headers],[final_maturity]])</f>
        <v>12/08/2075</v>
      </c>
    </row>
    <row r="130" spans="1:9" x14ac:dyDescent="0.25">
      <c r="A130" s="2" t="s">
        <v>7</v>
      </c>
      <c r="B130" s="2">
        <f>LEN(Table2[[#This Row],[isin]])</f>
        <v>12</v>
      </c>
      <c r="C130" s="2" t="s">
        <v>24</v>
      </c>
      <c r="D130" s="2" t="s">
        <v>499</v>
      </c>
      <c r="E130" s="2" t="str">
        <f>_xll.BDP(Table2[[#This Row],[isin]]&amp;" "&amp;Table2[[#This Row],[MktSec]],Table2[[#Headers],[short_name]])</f>
        <v>LANXESS</v>
      </c>
      <c r="F130" s="3" t="str">
        <f t="array" ref="F130">_xll.BDP(Table2[[#This Row],[isin]]&amp;" "&amp;Table2[[#This Row],[MktSec]],Table2[[#Headers],[INDUSTRY_GROUP]])</f>
        <v>Chemicals</v>
      </c>
      <c r="G130" s="3" t="str">
        <f>_xll.BDP(Table2[[#This Row],[isin]]&amp;" "&amp;Table2[[#This Row],[MktSec]],Table2[[#Headers],[callable]])</f>
        <v>Y</v>
      </c>
      <c r="H130" s="3" t="str">
        <f>_xll.BDP(Table2[[#This Row],[isin]]&amp;" "&amp;Table2[[#This Row],[MktSec]],Table2[[#Headers],[nxt_call_dt]])</f>
        <v>06/06/2023</v>
      </c>
      <c r="I130" s="3" t="str">
        <f>_xll.BDP(Table2[[#This Row],[isin]]&amp;" "&amp;Table2[[#This Row],[MktSec]],Table2[[#Headers],[final_maturity]])</f>
        <v>06/12/2076</v>
      </c>
    </row>
    <row r="131" spans="1:9" x14ac:dyDescent="0.25">
      <c r="A131" s="2" t="s">
        <v>137</v>
      </c>
      <c r="B131" s="2">
        <f>LEN(Table2[[#This Row],[isin]])</f>
        <v>12</v>
      </c>
      <c r="C131" s="2" t="s">
        <v>24</v>
      </c>
      <c r="D131" s="2" t="s">
        <v>500</v>
      </c>
      <c r="E131" s="2" t="str">
        <f>_xll.BDP(Table2[[#This Row],[isin]]&amp;" "&amp;Table2[[#This Row],[MktSec]],Table2[[#Headers],[short_name]])</f>
        <v>MERCK</v>
      </c>
      <c r="F131" s="3" t="str">
        <f t="array" ref="F131">_xll.BDP(Table2[[#This Row],[isin]]&amp;" "&amp;Table2[[#This Row],[MktSec]],Table2[[#Headers],[INDUSTRY_GROUP]])</f>
        <v>Pharmaceuticals</v>
      </c>
      <c r="G131" s="3" t="str">
        <f>_xll.BDP(Table2[[#This Row],[isin]]&amp;" "&amp;Table2[[#This Row],[MktSec]],Table2[[#Headers],[callable]])</f>
        <v>Y</v>
      </c>
      <c r="H131" s="3" t="str">
        <f>_xll.BDP(Table2[[#This Row],[isin]]&amp;" "&amp;Table2[[#This Row],[MktSec]],Table2[[#Headers],[nxt_call_dt]])</f>
        <v>18/09/2024</v>
      </c>
      <c r="I131" s="3" t="str">
        <f>_xll.BDP(Table2[[#This Row],[isin]]&amp;" "&amp;Table2[[#This Row],[MktSec]],Table2[[#Headers],[final_maturity]])</f>
        <v>25/06/2079</v>
      </c>
    </row>
    <row r="132" spans="1:9" x14ac:dyDescent="0.25">
      <c r="A132" s="2" t="s">
        <v>138</v>
      </c>
      <c r="B132" s="2">
        <f>LEN(Table2[[#This Row],[isin]])</f>
        <v>12</v>
      </c>
      <c r="C132" s="2" t="s">
        <v>24</v>
      </c>
      <c r="D132" s="2" t="s">
        <v>501</v>
      </c>
      <c r="E132" s="2" t="str">
        <f>_xll.BDP(Table2[[#This Row],[isin]]&amp;" "&amp;Table2[[#This Row],[MktSec]],Table2[[#Headers],[short_name]])</f>
        <v>MERCK</v>
      </c>
      <c r="F132" s="3" t="str">
        <f t="array" ref="F132">_xll.BDP(Table2[[#This Row],[isin]]&amp;" "&amp;Table2[[#This Row],[MktSec]],Table2[[#Headers],[INDUSTRY_GROUP]])</f>
        <v>Pharmaceuticals</v>
      </c>
      <c r="G132" s="3" t="str">
        <f>_xll.BDP(Table2[[#This Row],[isin]]&amp;" "&amp;Table2[[#This Row],[MktSec]],Table2[[#Headers],[callable]])</f>
        <v>Y</v>
      </c>
      <c r="H132" s="3" t="str">
        <f>_xll.BDP(Table2[[#This Row],[isin]]&amp;" "&amp;Table2[[#This Row],[MktSec]],Table2[[#Headers],[nxt_call_dt]])</f>
        <v>12/06/2021</v>
      </c>
      <c r="I132" s="3" t="str">
        <f>_xll.BDP(Table2[[#This Row],[isin]]&amp;" "&amp;Table2[[#This Row],[MktSec]],Table2[[#Headers],[final_maturity]])</f>
        <v>12/12/2074</v>
      </c>
    </row>
    <row r="133" spans="1:9" x14ac:dyDescent="0.25">
      <c r="A133" s="2" t="s">
        <v>4</v>
      </c>
      <c r="B133" s="2">
        <f>LEN(Table2[[#This Row],[isin]])</f>
        <v>12</v>
      </c>
      <c r="C133" s="2" t="s">
        <v>24</v>
      </c>
      <c r="D133" s="2" t="s">
        <v>502</v>
      </c>
      <c r="E133" s="2" t="str">
        <f>_xll.BDP(Table2[[#This Row],[isin]]&amp;" "&amp;Table2[[#This Row],[MktSec]],Table2[[#Headers],[short_name]])</f>
        <v>MERCK</v>
      </c>
      <c r="F133" s="3" t="str">
        <f t="array" ref="F133">_xll.BDP(Table2[[#This Row],[isin]]&amp;" "&amp;Table2[[#This Row],[MktSec]],Table2[[#Headers],[INDUSTRY_GROUP]])</f>
        <v>Pharmaceuticals</v>
      </c>
      <c r="G133" s="3" t="str">
        <f>_xll.BDP(Table2[[#This Row],[isin]]&amp;" "&amp;Table2[[#This Row],[MktSec]],Table2[[#Headers],[callable]])</f>
        <v>Y</v>
      </c>
      <c r="H133" s="3" t="str">
        <f>_xll.BDP(Table2[[#This Row],[isin]]&amp;" "&amp;Table2[[#This Row],[MktSec]],Table2[[#Headers],[nxt_call_dt]])</f>
        <v>25/03/2029</v>
      </c>
      <c r="I133" s="3" t="str">
        <f>_xll.BDP(Table2[[#This Row],[isin]]&amp;" "&amp;Table2[[#This Row],[MktSec]],Table2[[#Headers],[final_maturity]])</f>
        <v>25/06/2079</v>
      </c>
    </row>
    <row r="134" spans="1:9" x14ac:dyDescent="0.25">
      <c r="A134" s="2" t="s">
        <v>139</v>
      </c>
      <c r="B134" s="2">
        <f>LEN(Table2[[#This Row],[isin]])</f>
        <v>12</v>
      </c>
      <c r="C134" s="2" t="s">
        <v>24</v>
      </c>
      <c r="D134" s="2" t="s">
        <v>503</v>
      </c>
      <c r="E134" s="2" t="str">
        <f>_xll.BDP(Table2[[#This Row],[isin]]&amp;" "&amp;Table2[[#This Row],[MktSec]],Table2[[#Headers],[short_name]])</f>
        <v>GAS NAT FENOSA F</v>
      </c>
      <c r="F134" s="3" t="str">
        <f t="array" ref="F134">_xll.BDP(Table2[[#This Row],[isin]]&amp;" "&amp;Table2[[#This Row],[MktSec]],Table2[[#Headers],[INDUSTRY_GROUP]])</f>
        <v>Electric</v>
      </c>
      <c r="G134" s="3" t="str">
        <f>_xll.BDP(Table2[[#This Row],[isin]]&amp;" "&amp;Table2[[#This Row],[MktSec]],Table2[[#Headers],[callable]])</f>
        <v>Y</v>
      </c>
      <c r="H134" s="3" t="str">
        <f>_xll.BDP(Table2[[#This Row],[isin]]&amp;" "&amp;Table2[[#This Row],[MktSec]],Table2[[#Headers],[nxt_call_dt]])</f>
        <v>18/11/2022</v>
      </c>
      <c r="I134" s="3" t="str">
        <f>_xll.BDP(Table2[[#This Row],[isin]]&amp;" "&amp;Table2[[#This Row],[MktSec]],Table2[[#Headers],[final_maturity]])</f>
        <v>#N/A Field Not Applicable</v>
      </c>
    </row>
    <row r="135" spans="1:9" x14ac:dyDescent="0.25">
      <c r="A135" s="2" t="s">
        <v>14</v>
      </c>
      <c r="B135" s="2">
        <f>LEN(Table2[[#This Row],[isin]])</f>
        <v>12</v>
      </c>
      <c r="C135" s="2" t="s">
        <v>24</v>
      </c>
      <c r="D135" s="2" t="s">
        <v>504</v>
      </c>
      <c r="E135" s="2" t="str">
        <f>_xll.BDP(Table2[[#This Row],[isin]]&amp;" "&amp;Table2[[#This Row],[MktSec]],Table2[[#Headers],[short_name]])</f>
        <v>OMV AG</v>
      </c>
      <c r="F135" s="3" t="str">
        <f t="array" ref="F135">_xll.BDP(Table2[[#This Row],[isin]]&amp;" "&amp;Table2[[#This Row],[MktSec]],Table2[[#Headers],[INDUSTRY_GROUP]])</f>
        <v>Oil&amp;Gas</v>
      </c>
      <c r="G135" s="3" t="str">
        <f>_xll.BDP(Table2[[#This Row],[isin]]&amp;" "&amp;Table2[[#This Row],[MktSec]],Table2[[#Headers],[callable]])</f>
        <v>Y</v>
      </c>
      <c r="H135" s="3" t="str">
        <f>_xll.BDP(Table2[[#This Row],[isin]]&amp;" "&amp;Table2[[#This Row],[MktSec]],Table2[[#Headers],[nxt_call_dt]])</f>
        <v>09/12/2021</v>
      </c>
      <c r="I135" s="3" t="str">
        <f>_xll.BDP(Table2[[#This Row],[isin]]&amp;" "&amp;Table2[[#This Row],[MktSec]],Table2[[#Headers],[final_maturity]])</f>
        <v>#N/A Field Not Applicable</v>
      </c>
    </row>
    <row r="136" spans="1:9" x14ac:dyDescent="0.25">
      <c r="A136" s="2" t="s">
        <v>13</v>
      </c>
      <c r="B136" s="2">
        <f>LEN(Table2[[#This Row],[isin]])</f>
        <v>12</v>
      </c>
      <c r="C136" s="2" t="s">
        <v>24</v>
      </c>
      <c r="D136" s="2" t="s">
        <v>505</v>
      </c>
      <c r="E136" s="2" t="str">
        <f>_xll.BDP(Table2[[#This Row],[isin]]&amp;" "&amp;Table2[[#This Row],[MktSec]],Table2[[#Headers],[short_name]])</f>
        <v>OMV AG</v>
      </c>
      <c r="F136" s="3" t="str">
        <f t="array" ref="F136">_xll.BDP(Table2[[#This Row],[isin]]&amp;" "&amp;Table2[[#This Row],[MktSec]],Table2[[#Headers],[INDUSTRY_GROUP]])</f>
        <v>Oil&amp;Gas</v>
      </c>
      <c r="G136" s="3" t="str">
        <f>_xll.BDP(Table2[[#This Row],[isin]]&amp;" "&amp;Table2[[#This Row],[MktSec]],Table2[[#Headers],[callable]])</f>
        <v>Y</v>
      </c>
      <c r="H136" s="3" t="str">
        <f>_xll.BDP(Table2[[#This Row],[isin]]&amp;" "&amp;Table2[[#This Row],[MktSec]],Table2[[#Headers],[nxt_call_dt]])</f>
        <v>09/12/2025</v>
      </c>
      <c r="I136" s="3" t="str">
        <f>_xll.BDP(Table2[[#This Row],[isin]]&amp;" "&amp;Table2[[#This Row],[MktSec]],Table2[[#Headers],[final_maturity]])</f>
        <v>#N/A Field Not Applicable</v>
      </c>
    </row>
    <row r="137" spans="1:9" x14ac:dyDescent="0.25">
      <c r="A137" s="2" t="s">
        <v>140</v>
      </c>
      <c r="B137" s="2">
        <f>LEN(Table2[[#This Row],[isin]])</f>
        <v>12</v>
      </c>
      <c r="C137" s="2" t="s">
        <v>24</v>
      </c>
      <c r="D137" s="2" t="s">
        <v>506</v>
      </c>
      <c r="E137" s="2" t="str">
        <f>_xll.BDP(Table2[[#This Row],[isin]]&amp;" "&amp;Table2[[#This Row],[MktSec]],Table2[[#Headers],[short_name]])</f>
        <v>ORANGE</v>
      </c>
      <c r="F137" s="3" t="str">
        <f t="array" ref="F137">_xll.BDP(Table2[[#This Row],[isin]]&amp;" "&amp;Table2[[#This Row],[MktSec]],Table2[[#Headers],[INDUSTRY_GROUP]])</f>
        <v>Telecommunications</v>
      </c>
      <c r="G137" s="3" t="str">
        <f>_xll.BDP(Table2[[#This Row],[isin]]&amp;" "&amp;Table2[[#This Row],[MktSec]],Table2[[#Headers],[callable]])</f>
        <v>Y</v>
      </c>
      <c r="H137" s="3" t="str">
        <f>_xll.BDP(Table2[[#This Row],[isin]]&amp;" "&amp;Table2[[#This Row],[MktSec]],Table2[[#Headers],[nxt_call_dt]])</f>
        <v>19/12/2026</v>
      </c>
      <c r="I137" s="3" t="str">
        <f>_xll.BDP(Table2[[#This Row],[isin]]&amp;" "&amp;Table2[[#This Row],[MktSec]],Table2[[#Headers],[final_maturity]])</f>
        <v>#N/A Field Not Applicable</v>
      </c>
    </row>
    <row r="138" spans="1:9" x14ac:dyDescent="0.25">
      <c r="A138" s="2" t="s">
        <v>141</v>
      </c>
      <c r="B138" s="2">
        <f>LEN(Table2[[#This Row],[isin]])</f>
        <v>12</v>
      </c>
      <c r="C138" s="2" t="s">
        <v>24</v>
      </c>
      <c r="D138" s="2" t="s">
        <v>507</v>
      </c>
      <c r="E138" s="2" t="str">
        <f>_xll.BDP(Table2[[#This Row],[isin]]&amp;" "&amp;Table2[[#This Row],[MktSec]],Table2[[#Headers],[short_name]])</f>
        <v>ORANGE</v>
      </c>
      <c r="F138" s="3" t="str">
        <f t="array" ref="F138">_xll.BDP(Table2[[#This Row],[isin]]&amp;" "&amp;Table2[[#This Row],[MktSec]],Table2[[#Headers],[INDUSTRY_GROUP]])</f>
        <v>Telecommunications</v>
      </c>
      <c r="G138" s="3" t="str">
        <f>_xll.BDP(Table2[[#This Row],[isin]]&amp;" "&amp;Table2[[#This Row],[MktSec]],Table2[[#Headers],[callable]])</f>
        <v>Y</v>
      </c>
      <c r="H138" s="3" t="str">
        <f>_xll.BDP(Table2[[#This Row],[isin]]&amp;" "&amp;Table2[[#This Row],[MktSec]],Table2[[#Headers],[nxt_call_dt]])</f>
        <v>15/01/2025</v>
      </c>
      <c r="I138" s="3" t="str">
        <f>_xll.BDP(Table2[[#This Row],[isin]]&amp;" "&amp;Table2[[#This Row],[MktSec]],Table2[[#Headers],[final_maturity]])</f>
        <v>#N/A Field Not Applicable</v>
      </c>
    </row>
    <row r="139" spans="1:9" x14ac:dyDescent="0.25">
      <c r="A139" s="2" t="s">
        <v>142</v>
      </c>
      <c r="B139" s="2">
        <f>LEN(Table2[[#This Row],[isin]])</f>
        <v>12</v>
      </c>
      <c r="C139" s="2" t="s">
        <v>24</v>
      </c>
      <c r="D139" s="2" t="s">
        <v>508</v>
      </c>
      <c r="E139" s="2" t="str">
        <f>_xll.BDP(Table2[[#This Row],[isin]]&amp;" "&amp;Table2[[#This Row],[MktSec]],Table2[[#Headers],[short_name]])</f>
        <v>ORANGE</v>
      </c>
      <c r="F139" s="3" t="str">
        <f t="array" ref="F139">_xll.BDP(Table2[[#This Row],[isin]]&amp;" "&amp;Table2[[#This Row],[MktSec]],Table2[[#Headers],[INDUSTRY_GROUP]])</f>
        <v>Telecommunications</v>
      </c>
      <c r="G139" s="3" t="str">
        <f>_xll.BDP(Table2[[#This Row],[isin]]&amp;" "&amp;Table2[[#This Row],[MktSec]],Table2[[#Headers],[callable]])</f>
        <v>Y</v>
      </c>
      <c r="H139" s="3" t="str">
        <f>_xll.BDP(Table2[[#This Row],[isin]]&amp;" "&amp;Table2[[#This Row],[MktSec]],Table2[[#Headers],[nxt_call_dt]])</f>
        <v>07/02/2022</v>
      </c>
      <c r="I139" s="3" t="str">
        <f>_xll.BDP(Table2[[#This Row],[isin]]&amp;" "&amp;Table2[[#This Row],[MktSec]],Table2[[#Headers],[final_maturity]])</f>
        <v>#N/A Field Not Applicable</v>
      </c>
    </row>
    <row r="140" spans="1:9" x14ac:dyDescent="0.25">
      <c r="A140" s="2" t="s">
        <v>143</v>
      </c>
      <c r="B140" s="2">
        <f>LEN(Table2[[#This Row],[isin]])</f>
        <v>12</v>
      </c>
      <c r="C140" s="2" t="s">
        <v>24</v>
      </c>
      <c r="D140" s="2" t="s">
        <v>509</v>
      </c>
      <c r="E140" s="2" t="str">
        <f>_xll.BDP(Table2[[#This Row],[isin]]&amp;" "&amp;Table2[[#This Row],[MktSec]],Table2[[#Headers],[short_name]])</f>
        <v>ORSTED A/S</v>
      </c>
      <c r="F140" s="3" t="str">
        <f t="array" ref="F140">_xll.BDP(Table2[[#This Row],[isin]]&amp;" "&amp;Table2[[#This Row],[MktSec]],Table2[[#Headers],[INDUSTRY_GROUP]])</f>
        <v>Electric</v>
      </c>
      <c r="G140" s="3" t="str">
        <f>_xll.BDP(Table2[[#This Row],[isin]]&amp;" "&amp;Table2[[#This Row],[MktSec]],Table2[[#Headers],[callable]])</f>
        <v>Y</v>
      </c>
      <c r="H140" s="3" t="str">
        <f>_xll.BDP(Table2[[#This Row],[isin]]&amp;" "&amp;Table2[[#This Row],[MktSec]],Table2[[#Headers],[nxt_call_dt]])</f>
        <v>09/09/2027</v>
      </c>
      <c r="I140" s="3" t="str">
        <f>_xll.BDP(Table2[[#This Row],[isin]]&amp;" "&amp;Table2[[#This Row],[MktSec]],Table2[[#Headers],[final_maturity]])</f>
        <v>09/12/3019</v>
      </c>
    </row>
    <row r="141" spans="1:9" x14ac:dyDescent="0.25">
      <c r="A141" s="2" t="s">
        <v>144</v>
      </c>
      <c r="B141" s="2">
        <f>LEN(Table2[[#This Row],[isin]])</f>
        <v>12</v>
      </c>
      <c r="C141" s="2" t="s">
        <v>24</v>
      </c>
      <c r="D141" s="2" t="s">
        <v>510</v>
      </c>
      <c r="E141" s="2" t="str">
        <f>_xll.BDP(Table2[[#This Row],[isin]]&amp;" "&amp;Table2[[#This Row],[MktSec]],Table2[[#Headers],[short_name]])</f>
        <v>ORSTED A/S</v>
      </c>
      <c r="F141" s="3" t="str">
        <f t="array" ref="F141">_xll.BDP(Table2[[#This Row],[isin]]&amp;" "&amp;Table2[[#This Row],[MktSec]],Table2[[#Headers],[INDUSTRY_GROUP]])</f>
        <v>Electric</v>
      </c>
      <c r="G141" s="3" t="str">
        <f>_xll.BDP(Table2[[#This Row],[isin]]&amp;" "&amp;Table2[[#This Row],[MktSec]],Table2[[#Headers],[callable]])</f>
        <v>Y</v>
      </c>
      <c r="H141" s="3" t="str">
        <f>_xll.BDP(Table2[[#This Row],[isin]]&amp;" "&amp;Table2[[#This Row],[MktSec]],Table2[[#Headers],[nxt_call_dt]])</f>
        <v>24/08/2024</v>
      </c>
      <c r="I141" s="3" t="str">
        <f>_xll.BDP(Table2[[#This Row],[isin]]&amp;" "&amp;Table2[[#This Row],[MktSec]],Table2[[#Headers],[final_maturity]])</f>
        <v>24/11/3017</v>
      </c>
    </row>
    <row r="142" spans="1:9" x14ac:dyDescent="0.25">
      <c r="A142" s="2" t="s">
        <v>145</v>
      </c>
      <c r="B142" s="2">
        <f>LEN(Table2[[#This Row],[isin]])</f>
        <v>12</v>
      </c>
      <c r="C142" s="2" t="s">
        <v>24</v>
      </c>
      <c r="D142" s="2" t="s">
        <v>511</v>
      </c>
      <c r="E142" s="2" t="str">
        <f>_xll.BDP(Table2[[#This Row],[isin]]&amp;" "&amp;Table2[[#This Row],[MktSec]],Table2[[#Headers],[short_name]])</f>
        <v>RWE AG</v>
      </c>
      <c r="F142" s="3" t="str">
        <f t="array" ref="F142">_xll.BDP(Table2[[#This Row],[isin]]&amp;" "&amp;Table2[[#This Row],[MktSec]],Table2[[#Headers],[INDUSTRY_GROUP]])</f>
        <v>Electric</v>
      </c>
      <c r="G142" s="3" t="str">
        <f>_xll.BDP(Table2[[#This Row],[isin]]&amp;" "&amp;Table2[[#This Row],[MktSec]],Table2[[#Headers],[callable]])</f>
        <v>Y</v>
      </c>
      <c r="H142" s="3" t="str">
        <f>_xll.BDP(Table2[[#This Row],[isin]]&amp;" "&amp;Table2[[#This Row],[MktSec]],Table2[[#Headers],[nxt_call_dt]])</f>
        <v>21/10/2020</v>
      </c>
      <c r="I142" s="3" t="str">
        <f>_xll.BDP(Table2[[#This Row],[isin]]&amp;" "&amp;Table2[[#This Row],[MktSec]],Table2[[#Headers],[final_maturity]])</f>
        <v>21/04/2075</v>
      </c>
    </row>
    <row r="143" spans="1:9" x14ac:dyDescent="0.25">
      <c r="A143" s="2" t="s">
        <v>146</v>
      </c>
      <c r="B143" s="2">
        <f>LEN(Table2[[#This Row],[isin]])</f>
        <v>12</v>
      </c>
      <c r="C143" s="2" t="s">
        <v>24</v>
      </c>
      <c r="D143" s="2" t="s">
        <v>512</v>
      </c>
      <c r="E143" s="2" t="str">
        <f>_xll.BDP(Table2[[#This Row],[isin]]&amp;" "&amp;Table2[[#This Row],[MktSec]],Table2[[#Headers],[short_name]])</f>
        <v>RWE AG</v>
      </c>
      <c r="F143" s="3" t="str">
        <f t="array" ref="F143">_xll.BDP(Table2[[#This Row],[isin]]&amp;" "&amp;Table2[[#This Row],[MktSec]],Table2[[#Headers],[INDUSTRY_GROUP]])</f>
        <v>Electric</v>
      </c>
      <c r="G143" s="3" t="str">
        <f>_xll.BDP(Table2[[#This Row],[isin]]&amp;" "&amp;Table2[[#This Row],[MktSec]],Table2[[#Headers],[callable]])</f>
        <v>Y</v>
      </c>
      <c r="H143" s="3" t="str">
        <f>_xll.BDP(Table2[[#This Row],[isin]]&amp;" "&amp;Table2[[#This Row],[MktSec]],Table2[[#Headers],[nxt_call_dt]])</f>
        <v>30/03/2026</v>
      </c>
      <c r="I143" s="3" t="str">
        <f>_xll.BDP(Table2[[#This Row],[isin]]&amp;" "&amp;Table2[[#This Row],[MktSec]],Table2[[#Headers],[final_maturity]])</f>
        <v>30/07/2075</v>
      </c>
    </row>
    <row r="144" spans="1:9" x14ac:dyDescent="0.25">
      <c r="A144" s="2" t="s">
        <v>147</v>
      </c>
      <c r="B144" s="2">
        <f>LEN(Table2[[#This Row],[isin]])</f>
        <v>12</v>
      </c>
      <c r="C144" s="2" t="s">
        <v>24</v>
      </c>
      <c r="D144" s="2" t="s">
        <v>513</v>
      </c>
      <c r="E144" s="2" t="str">
        <f>_xll.BDP(Table2[[#This Row],[isin]]&amp;" "&amp;Table2[[#This Row],[MktSec]],Table2[[#Headers],[short_name]])</f>
        <v>SUEZ ENVIRON</v>
      </c>
      <c r="F144" s="3" t="str">
        <f t="array" ref="F144">_xll.BDP(Table2[[#This Row],[isin]]&amp;" "&amp;Table2[[#This Row],[MktSec]],Table2[[#Headers],[INDUSTRY_GROUP]])</f>
        <v>Water</v>
      </c>
      <c r="G144" s="3" t="str">
        <f>_xll.BDP(Table2[[#This Row],[isin]]&amp;" "&amp;Table2[[#This Row],[MktSec]],Table2[[#Headers],[callable]])</f>
        <v>Y</v>
      </c>
      <c r="H144" s="3" t="str">
        <f>_xll.BDP(Table2[[#This Row],[isin]]&amp;" "&amp;Table2[[#This Row],[MktSec]],Table2[[#Headers],[nxt_call_dt]])</f>
        <v>30/03/2022</v>
      </c>
      <c r="I144" s="3" t="str">
        <f>_xll.BDP(Table2[[#This Row],[isin]]&amp;" "&amp;Table2[[#This Row],[MktSec]],Table2[[#Headers],[final_maturity]])</f>
        <v>#N/A Field Not Applicable</v>
      </c>
    </row>
    <row r="145" spans="1:9" x14ac:dyDescent="0.25">
      <c r="A145" s="2" t="s">
        <v>148</v>
      </c>
      <c r="B145" s="2">
        <f>LEN(Table2[[#This Row],[isin]])</f>
        <v>12</v>
      </c>
      <c r="C145" s="2" t="s">
        <v>24</v>
      </c>
      <c r="D145" s="2" t="s">
        <v>514</v>
      </c>
      <c r="E145" s="2" t="str">
        <f>_xll.BDP(Table2[[#This Row],[isin]]&amp;" "&amp;Table2[[#This Row],[MktSec]],Table2[[#Headers],[short_name]])</f>
        <v>SOLVAY FIN</v>
      </c>
      <c r="F145" s="3" t="str">
        <f t="array" ref="F145">_xll.BDP(Table2[[#This Row],[isin]]&amp;" "&amp;Table2[[#This Row],[MktSec]],Table2[[#Headers],[INDUSTRY_GROUP]])</f>
        <v>Chemicals</v>
      </c>
      <c r="G145" s="3" t="str">
        <f>_xll.BDP(Table2[[#This Row],[isin]]&amp;" "&amp;Table2[[#This Row],[MktSec]],Table2[[#Headers],[callable]])</f>
        <v>Y</v>
      </c>
      <c r="H145" s="3" t="str">
        <f>_xll.BDP(Table2[[#This Row],[isin]]&amp;" "&amp;Table2[[#This Row],[MktSec]],Table2[[#Headers],[nxt_call_dt]])</f>
        <v>12/11/2023</v>
      </c>
      <c r="I145" s="3" t="str">
        <f>_xll.BDP(Table2[[#This Row],[isin]]&amp;" "&amp;Table2[[#This Row],[MktSec]],Table2[[#Headers],[final_maturity]])</f>
        <v>#N/A Field Not Applicable</v>
      </c>
    </row>
    <row r="146" spans="1:9" x14ac:dyDescent="0.25">
      <c r="A146" s="2" t="s">
        <v>2</v>
      </c>
      <c r="B146" s="2">
        <f>LEN(Table2[[#This Row],[isin]])</f>
        <v>12</v>
      </c>
      <c r="C146" s="2" t="s">
        <v>24</v>
      </c>
      <c r="D146" s="2" t="s">
        <v>515</v>
      </c>
      <c r="E146" s="2" t="str">
        <f>_xll.BDP(Table2[[#This Row],[isin]]&amp;" "&amp;Table2[[#This Row],[MktSec]],Table2[[#Headers],[short_name]])</f>
        <v>SOLVAY FIN</v>
      </c>
      <c r="F146" s="3" t="str">
        <f t="array" ref="F146">_xll.BDP(Table2[[#This Row],[isin]]&amp;" "&amp;Table2[[#This Row],[MktSec]],Table2[[#Headers],[INDUSTRY_GROUP]])</f>
        <v>Chemicals</v>
      </c>
      <c r="G146" s="3" t="str">
        <f>_xll.BDP(Table2[[#This Row],[isin]]&amp;" "&amp;Table2[[#This Row],[MktSec]],Table2[[#Headers],[callable]])</f>
        <v>Y</v>
      </c>
      <c r="H146" s="3" t="str">
        <f>_xll.BDP(Table2[[#This Row],[isin]]&amp;" "&amp;Table2[[#This Row],[MktSec]],Table2[[#Headers],[nxt_call_dt]])</f>
        <v>03/06/2024</v>
      </c>
      <c r="I146" s="3" t="str">
        <f>_xll.BDP(Table2[[#This Row],[isin]]&amp;" "&amp;Table2[[#This Row],[MktSec]],Table2[[#Headers],[final_maturity]])</f>
        <v>#N/A Field Not Applicable</v>
      </c>
    </row>
    <row r="147" spans="1:9" x14ac:dyDescent="0.25">
      <c r="A147" s="2" t="s">
        <v>149</v>
      </c>
      <c r="B147" s="2">
        <f>LEN(Table2[[#This Row],[isin]])</f>
        <v>12</v>
      </c>
      <c r="C147" s="2" t="s">
        <v>24</v>
      </c>
      <c r="D147" s="2" t="s">
        <v>516</v>
      </c>
      <c r="E147" s="2" t="str">
        <f>_xll.BDP(Table2[[#This Row],[isin]]&amp;" "&amp;Table2[[#This Row],[MktSec]],Table2[[#Headers],[short_name]])</f>
        <v>SSE PLC</v>
      </c>
      <c r="F147" s="3" t="str">
        <f t="array" ref="F147">_xll.BDP(Table2[[#This Row],[isin]]&amp;" "&amp;Table2[[#This Row],[MktSec]],Table2[[#Headers],[INDUSTRY_GROUP]])</f>
        <v>Electric</v>
      </c>
      <c r="G147" s="3" t="str">
        <f>_xll.BDP(Table2[[#This Row],[isin]]&amp;" "&amp;Table2[[#This Row],[MktSec]],Table2[[#Headers],[callable]])</f>
        <v>Y</v>
      </c>
      <c r="H147" s="3" t="str">
        <f>_xll.BDP(Table2[[#This Row],[isin]]&amp;" "&amp;Table2[[#This Row],[MktSec]],Table2[[#Headers],[nxt_call_dt]])</f>
        <v>10/09/2020</v>
      </c>
      <c r="I147" s="3" t="str">
        <f>_xll.BDP(Table2[[#This Row],[isin]]&amp;" "&amp;Table2[[#This Row],[MktSec]],Table2[[#Headers],[final_maturity]])</f>
        <v>#N/A Field Not Applicable</v>
      </c>
    </row>
    <row r="148" spans="1:9" x14ac:dyDescent="0.25">
      <c r="A148" s="2" t="s">
        <v>150</v>
      </c>
      <c r="B148" s="2">
        <f>LEN(Table2[[#This Row],[isin]])</f>
        <v>12</v>
      </c>
      <c r="C148" s="2" t="s">
        <v>24</v>
      </c>
      <c r="D148" s="2" t="s">
        <v>517</v>
      </c>
      <c r="E148" s="2" t="str">
        <f>_xll.BDP(Table2[[#This Row],[isin]]&amp;" "&amp;Table2[[#This Row],[MktSec]],Table2[[#Headers],[short_name]])</f>
        <v>TELEFONICA EUROP</v>
      </c>
      <c r="F148" s="3" t="str">
        <f t="array" ref="F148">_xll.BDP(Table2[[#This Row],[isin]]&amp;" "&amp;Table2[[#This Row],[MktSec]],Table2[[#Headers],[INDUSTRY_GROUP]])</f>
        <v>Telecommunications</v>
      </c>
      <c r="G148" s="3" t="str">
        <f>_xll.BDP(Table2[[#This Row],[isin]]&amp;" "&amp;Table2[[#This Row],[MktSec]],Table2[[#Headers],[callable]])</f>
        <v>Y</v>
      </c>
      <c r="H148" s="3" t="str">
        <f>_xll.BDP(Table2[[#This Row],[isin]]&amp;" "&amp;Table2[[#This Row],[MktSec]],Table2[[#Headers],[nxt_call_dt]])</f>
        <v>07/03/2023</v>
      </c>
      <c r="I148" s="3" t="str">
        <f>_xll.BDP(Table2[[#This Row],[isin]]&amp;" "&amp;Table2[[#This Row],[MktSec]],Table2[[#Headers],[final_maturity]])</f>
        <v>#N/A Field Not Applicable</v>
      </c>
    </row>
    <row r="149" spans="1:9" x14ac:dyDescent="0.25">
      <c r="A149" s="2" t="s">
        <v>151</v>
      </c>
      <c r="B149" s="2">
        <f>LEN(Table2[[#This Row],[isin]])</f>
        <v>12</v>
      </c>
      <c r="C149" s="2" t="s">
        <v>24</v>
      </c>
      <c r="D149" s="2" t="s">
        <v>518</v>
      </c>
      <c r="E149" s="2" t="str">
        <f>_xll.BDP(Table2[[#This Row],[isin]]&amp;" "&amp;Table2[[#This Row],[MktSec]],Table2[[#Headers],[short_name]])</f>
        <v>TELEFONICA EUROP</v>
      </c>
      <c r="F149" s="3" t="str">
        <f t="array" ref="F149">_xll.BDP(Table2[[#This Row],[isin]]&amp;" "&amp;Table2[[#This Row],[MktSec]],Table2[[#Headers],[INDUSTRY_GROUP]])</f>
        <v>Telecommunications</v>
      </c>
      <c r="G149" s="3" t="str">
        <f>_xll.BDP(Table2[[#This Row],[isin]]&amp;" "&amp;Table2[[#This Row],[MktSec]],Table2[[#Headers],[callable]])</f>
        <v>Y</v>
      </c>
      <c r="H149" s="3" t="str">
        <f>_xll.BDP(Table2[[#This Row],[isin]]&amp;" "&amp;Table2[[#This Row],[MktSec]],Table2[[#Headers],[nxt_call_dt]])</f>
        <v>24/06/2027</v>
      </c>
      <c r="I149" s="3" t="str">
        <f>_xll.BDP(Table2[[#This Row],[isin]]&amp;" "&amp;Table2[[#This Row],[MktSec]],Table2[[#Headers],[final_maturity]])</f>
        <v>#N/A Field Not Applicable</v>
      </c>
    </row>
    <row r="150" spans="1:9" x14ac:dyDescent="0.25">
      <c r="A150" s="2" t="s">
        <v>152</v>
      </c>
      <c r="B150" s="2">
        <f>LEN(Table2[[#This Row],[isin]])</f>
        <v>12</v>
      </c>
      <c r="C150" s="2" t="s">
        <v>24</v>
      </c>
      <c r="D150" s="2" t="s">
        <v>519</v>
      </c>
      <c r="E150" s="2" t="str">
        <f>_xll.BDP(Table2[[#This Row],[isin]]&amp;" "&amp;Table2[[#This Row],[MktSec]],Table2[[#Headers],[short_name]])</f>
        <v>TELEFONICA EUROP</v>
      </c>
      <c r="F150" s="3" t="str">
        <f t="array" ref="F150">_xll.BDP(Table2[[#This Row],[isin]]&amp;" "&amp;Table2[[#This Row],[MktSec]],Table2[[#Headers],[INDUSTRY_GROUP]])</f>
        <v>Telecommunications</v>
      </c>
      <c r="G150" s="3" t="str">
        <f>_xll.BDP(Table2[[#This Row],[isin]]&amp;" "&amp;Table2[[#This Row],[MktSec]],Table2[[#Headers],[callable]])</f>
        <v>Y</v>
      </c>
      <c r="H150" s="3" t="str">
        <f>_xll.BDP(Table2[[#This Row],[isin]]&amp;" "&amp;Table2[[#This Row],[MktSec]],Table2[[#Headers],[nxt_call_dt]])</f>
        <v>22/06/2026</v>
      </c>
      <c r="I150" s="3" t="str">
        <f>_xll.BDP(Table2[[#This Row],[isin]]&amp;" "&amp;Table2[[#This Row],[MktSec]],Table2[[#Headers],[final_maturity]])</f>
        <v>#N/A Field Not Applicable</v>
      </c>
    </row>
    <row r="151" spans="1:9" x14ac:dyDescent="0.25">
      <c r="A151" s="2" t="s">
        <v>153</v>
      </c>
      <c r="B151" s="2">
        <f>LEN(Table2[[#This Row],[isin]])</f>
        <v>12</v>
      </c>
      <c r="C151" s="2" t="s">
        <v>24</v>
      </c>
      <c r="D151" s="2" t="s">
        <v>520</v>
      </c>
      <c r="E151" s="2" t="str">
        <f>_xll.BDP(Table2[[#This Row],[isin]]&amp;" "&amp;Table2[[#This Row],[MktSec]],Table2[[#Headers],[short_name]])</f>
        <v>TELEFONICA EUROP</v>
      </c>
      <c r="F151" s="3" t="str">
        <f t="array" ref="F151">_xll.BDP(Table2[[#This Row],[isin]]&amp;" "&amp;Table2[[#This Row],[MktSec]],Table2[[#Headers],[INDUSTRY_GROUP]])</f>
        <v>Telecommunications</v>
      </c>
      <c r="G151" s="3" t="str">
        <f>_xll.BDP(Table2[[#This Row],[isin]]&amp;" "&amp;Table2[[#This Row],[MktSec]],Table2[[#Headers],[callable]])</f>
        <v>Y</v>
      </c>
      <c r="H151" s="3" t="str">
        <f>_xll.BDP(Table2[[#This Row],[isin]]&amp;" "&amp;Table2[[#This Row],[MktSec]],Table2[[#Headers],[nxt_call_dt]])</f>
        <v>04/09/2023</v>
      </c>
      <c r="I151" s="3" t="str">
        <f>_xll.BDP(Table2[[#This Row],[isin]]&amp;" "&amp;Table2[[#This Row],[MktSec]],Table2[[#Headers],[final_maturity]])</f>
        <v>#N/A Field Not Applicable</v>
      </c>
    </row>
    <row r="152" spans="1:9" x14ac:dyDescent="0.25">
      <c r="A152" s="2" t="s">
        <v>154</v>
      </c>
      <c r="B152" s="2">
        <f>LEN(Table2[[#This Row],[isin]])</f>
        <v>12</v>
      </c>
      <c r="C152" s="2" t="s">
        <v>24</v>
      </c>
      <c r="D152" s="2" t="s">
        <v>521</v>
      </c>
      <c r="E152" s="2" t="str">
        <f>_xll.BDP(Table2[[#This Row],[isin]]&amp;" "&amp;Table2[[#This Row],[MktSec]],Table2[[#Headers],[short_name]])</f>
        <v>TOTAL SA</v>
      </c>
      <c r="F152" s="3" t="str">
        <f t="array" ref="F152">_xll.BDP(Table2[[#This Row],[isin]]&amp;" "&amp;Table2[[#This Row],[MktSec]],Table2[[#Headers],[INDUSTRY_GROUP]])</f>
        <v>Oil&amp;Gas</v>
      </c>
      <c r="G152" s="3" t="str">
        <f>_xll.BDP(Table2[[#This Row],[isin]]&amp;" "&amp;Table2[[#This Row],[MktSec]],Table2[[#Headers],[callable]])</f>
        <v>Y</v>
      </c>
      <c r="H152" s="3" t="str">
        <f>_xll.BDP(Table2[[#This Row],[isin]]&amp;" "&amp;Table2[[#This Row],[MktSec]],Table2[[#Headers],[nxt_call_dt]])</f>
        <v>26/02/2021</v>
      </c>
      <c r="I152" s="3" t="str">
        <f>_xll.BDP(Table2[[#This Row],[isin]]&amp;" "&amp;Table2[[#This Row],[MktSec]],Table2[[#Headers],[final_maturity]])</f>
        <v>#N/A Field Not Applicable</v>
      </c>
    </row>
    <row r="153" spans="1:9" x14ac:dyDescent="0.25">
      <c r="A153" s="2" t="s">
        <v>19</v>
      </c>
      <c r="B153" s="2">
        <f>LEN(Table2[[#This Row],[isin]])</f>
        <v>12</v>
      </c>
      <c r="C153" s="2" t="s">
        <v>24</v>
      </c>
      <c r="D153" s="2" t="s">
        <v>522</v>
      </c>
      <c r="E153" s="2" t="str">
        <f>_xll.BDP(Table2[[#This Row],[isin]]&amp;" "&amp;Table2[[#This Row],[MktSec]],Table2[[#Headers],[short_name]])</f>
        <v>TOTAL SA</v>
      </c>
      <c r="F153" s="3" t="str">
        <f t="array" ref="F153">_xll.BDP(Table2[[#This Row],[isin]]&amp;" "&amp;Table2[[#This Row],[MktSec]],Table2[[#Headers],[INDUSTRY_GROUP]])</f>
        <v>Oil&amp;Gas</v>
      </c>
      <c r="G153" s="3" t="str">
        <f>_xll.BDP(Table2[[#This Row],[isin]]&amp;" "&amp;Table2[[#This Row],[MktSec]],Table2[[#Headers],[callable]])</f>
        <v>Y</v>
      </c>
      <c r="H153" s="3" t="str">
        <f>_xll.BDP(Table2[[#This Row],[isin]]&amp;" "&amp;Table2[[#This Row],[MktSec]],Table2[[#Headers],[nxt_call_dt]])</f>
        <v>05/05/2023</v>
      </c>
      <c r="I153" s="3" t="str">
        <f>_xll.BDP(Table2[[#This Row],[isin]]&amp;" "&amp;Table2[[#This Row],[MktSec]],Table2[[#Headers],[final_maturity]])</f>
        <v>#N/A Field Not Applicable</v>
      </c>
    </row>
    <row r="154" spans="1:9" x14ac:dyDescent="0.25">
      <c r="A154" s="2" t="s">
        <v>20</v>
      </c>
      <c r="B154" s="2">
        <f>LEN(Table2[[#This Row],[isin]])</f>
        <v>12</v>
      </c>
      <c r="C154" s="2" t="s">
        <v>24</v>
      </c>
      <c r="D154" s="2" t="s">
        <v>523</v>
      </c>
      <c r="E154" s="2" t="str">
        <f>_xll.BDP(Table2[[#This Row],[isin]]&amp;" "&amp;Table2[[#This Row],[MktSec]],Table2[[#Headers],[short_name]])</f>
        <v>TOTAL SA</v>
      </c>
      <c r="F154" s="3" t="str">
        <f t="array" ref="F154">_xll.BDP(Table2[[#This Row],[isin]]&amp;" "&amp;Table2[[#This Row],[MktSec]],Table2[[#Headers],[INDUSTRY_GROUP]])</f>
        <v>Oil&amp;Gas</v>
      </c>
      <c r="G154" s="3" t="str">
        <f>_xll.BDP(Table2[[#This Row],[isin]]&amp;" "&amp;Table2[[#This Row],[MktSec]],Table2[[#Headers],[callable]])</f>
        <v>Y</v>
      </c>
      <c r="H154" s="3" t="str">
        <f>_xll.BDP(Table2[[#This Row],[isin]]&amp;" "&amp;Table2[[#This Row],[MktSec]],Table2[[#Headers],[nxt_call_dt]])</f>
        <v>18/05/2022</v>
      </c>
      <c r="I154" s="3" t="str">
        <f>_xll.BDP(Table2[[#This Row],[isin]]&amp;" "&amp;Table2[[#This Row],[MktSec]],Table2[[#Headers],[final_maturity]])</f>
        <v>#N/A Field Not Applicable</v>
      </c>
    </row>
    <row r="155" spans="1:9" x14ac:dyDescent="0.25">
      <c r="A155" s="2" t="s">
        <v>16</v>
      </c>
      <c r="B155" s="2">
        <f>LEN(Table2[[#This Row],[isin]])</f>
        <v>12</v>
      </c>
      <c r="C155" s="2" t="s">
        <v>24</v>
      </c>
      <c r="D155" s="2" t="s">
        <v>524</v>
      </c>
      <c r="E155" s="2" t="str">
        <f>_xll.BDP(Table2[[#This Row],[isin]]&amp;" "&amp;Table2[[#This Row],[MktSec]],Table2[[#Headers],[short_name]])</f>
        <v>TOTAL SA</v>
      </c>
      <c r="F155" s="3" t="str">
        <f t="array" ref="F155">_xll.BDP(Table2[[#This Row],[isin]]&amp;" "&amp;Table2[[#This Row],[MktSec]],Table2[[#Headers],[INDUSTRY_GROUP]])</f>
        <v>Oil&amp;Gas</v>
      </c>
      <c r="G155" s="3" t="str">
        <f>_xll.BDP(Table2[[#This Row],[isin]]&amp;" "&amp;Table2[[#This Row],[MktSec]],Table2[[#Headers],[callable]])</f>
        <v>Y</v>
      </c>
      <c r="H155" s="3" t="str">
        <f>_xll.BDP(Table2[[#This Row],[isin]]&amp;" "&amp;Table2[[#This Row],[MktSec]],Table2[[#Headers],[nxt_call_dt]])</f>
        <v>06/10/2026</v>
      </c>
      <c r="I155" s="3" t="str">
        <f>_xll.BDP(Table2[[#This Row],[isin]]&amp;" "&amp;Table2[[#This Row],[MktSec]],Table2[[#Headers],[final_maturity]])</f>
        <v>#N/A Field Not Applicable</v>
      </c>
    </row>
    <row r="156" spans="1:9" x14ac:dyDescent="0.25">
      <c r="A156" s="2" t="s">
        <v>155</v>
      </c>
      <c r="B156" s="2">
        <f>LEN(Table2[[#This Row],[isin]])</f>
        <v>11</v>
      </c>
      <c r="D156" s="2" t="s">
        <v>155</v>
      </c>
      <c r="E156" s="2" t="str">
        <f>_xll.BDP(Table2[[#This Row],[isin]]&amp;" "&amp;Table2[[#This Row],[MktSec]],Table2[[#Headers],[short_name]])</f>
        <v>#N/A Invalid Security</v>
      </c>
      <c r="F156" s="3" t="str">
        <f t="array" ref="F156">_xll.BDP(Table2[[#This Row],[isin]]&amp;" "&amp;Table2[[#This Row],[MktSec]],Table2[[#Headers],[INDUSTRY_GROUP]])</f>
        <v>#N/A Invalid Security</v>
      </c>
      <c r="G156" s="3" t="str">
        <f>_xll.BDP(Table2[[#This Row],[isin]]&amp;" "&amp;Table2[[#This Row],[MktSec]],Table2[[#Headers],[callable]])</f>
        <v>#N/A Invalid Security</v>
      </c>
      <c r="H156" s="3" t="str">
        <f>_xll.BDP(Table2[[#This Row],[isin]]&amp;" "&amp;Table2[[#This Row],[MktSec]],Table2[[#Headers],[nxt_call_dt]])</f>
        <v>#N/A Invalid Security</v>
      </c>
      <c r="I156" s="3" t="str">
        <f>_xll.BDP(Table2[[#This Row],[isin]]&amp;" "&amp;Table2[[#This Row],[MktSec]],Table2[[#Headers],[final_maturity]])</f>
        <v>#N/A Invalid Security</v>
      </c>
    </row>
    <row r="157" spans="1:9" x14ac:dyDescent="0.25">
      <c r="A157" s="2" t="s">
        <v>156</v>
      </c>
      <c r="B157" s="2">
        <f>LEN(Table2[[#This Row],[isin]])</f>
        <v>12</v>
      </c>
      <c r="C157" s="2" t="s">
        <v>24</v>
      </c>
      <c r="D157" s="2" t="s">
        <v>525</v>
      </c>
      <c r="E157" s="2" t="str">
        <f>_xll.BDP(Table2[[#This Row],[isin]]&amp;" "&amp;Table2[[#This Row],[MktSec]],Table2[[#Headers],[short_name]])</f>
        <v>UNIBAIL-RODAMCO</v>
      </c>
      <c r="F157" s="3" t="str">
        <f t="array" ref="F157">_xll.BDP(Table2[[#This Row],[isin]]&amp;" "&amp;Table2[[#This Row],[MktSec]],Table2[[#Headers],[INDUSTRY_GROUP]])</f>
        <v>REITS</v>
      </c>
      <c r="G157" s="3" t="str">
        <f>_xll.BDP(Table2[[#This Row],[isin]]&amp;" "&amp;Table2[[#This Row],[MktSec]],Table2[[#Headers],[callable]])</f>
        <v>Y</v>
      </c>
      <c r="H157" s="3" t="str">
        <f>_xll.BDP(Table2[[#This Row],[isin]]&amp;" "&amp;Table2[[#This Row],[MktSec]],Table2[[#Headers],[nxt_call_dt]])</f>
        <v>25/07/2023</v>
      </c>
      <c r="I157" s="3" t="str">
        <f>_xll.BDP(Table2[[#This Row],[isin]]&amp;" "&amp;Table2[[#This Row],[MktSec]],Table2[[#Headers],[final_maturity]])</f>
        <v>#N/A Field Not Applicable</v>
      </c>
    </row>
    <row r="158" spans="1:9" x14ac:dyDescent="0.25">
      <c r="A158" s="2" t="s">
        <v>157</v>
      </c>
      <c r="B158" s="2">
        <f>LEN(Table2[[#This Row],[isin]])</f>
        <v>12</v>
      </c>
      <c r="C158" s="2" t="s">
        <v>24</v>
      </c>
      <c r="D158" s="2" t="s">
        <v>526</v>
      </c>
      <c r="E158" s="2" t="str">
        <f>_xll.BDP(Table2[[#This Row],[isin]]&amp;" "&amp;Table2[[#This Row],[MktSec]],Table2[[#Headers],[short_name]])</f>
        <v>UNIBAIL-RODAMCO</v>
      </c>
      <c r="F158" s="3" t="str">
        <f t="array" ref="F158">_xll.BDP(Table2[[#This Row],[isin]]&amp;" "&amp;Table2[[#This Row],[MktSec]],Table2[[#Headers],[INDUSTRY_GROUP]])</f>
        <v>REITS</v>
      </c>
      <c r="G158" s="3" t="str">
        <f>_xll.BDP(Table2[[#This Row],[isin]]&amp;" "&amp;Table2[[#This Row],[MktSec]],Table2[[#Headers],[callable]])</f>
        <v>Y</v>
      </c>
      <c r="H158" s="3" t="str">
        <f>_xll.BDP(Table2[[#This Row],[isin]]&amp;" "&amp;Table2[[#This Row],[MktSec]],Table2[[#Headers],[nxt_call_dt]])</f>
        <v>25/01/2026</v>
      </c>
      <c r="I158" s="3" t="str">
        <f>_xll.BDP(Table2[[#This Row],[isin]]&amp;" "&amp;Table2[[#This Row],[MktSec]],Table2[[#Headers],[final_maturity]])</f>
        <v>#N/A Field Not Applicable</v>
      </c>
    </row>
    <row r="159" spans="1:9" x14ac:dyDescent="0.25">
      <c r="A159" s="2" t="s">
        <v>158</v>
      </c>
      <c r="B159" s="2">
        <f>LEN(Table2[[#This Row],[isin]])</f>
        <v>12</v>
      </c>
      <c r="C159" s="2" t="s">
        <v>24</v>
      </c>
      <c r="D159" s="2" t="s">
        <v>527</v>
      </c>
      <c r="E159" s="2" t="str">
        <f>_xll.BDP(Table2[[#This Row],[isin]]&amp;" "&amp;Table2[[#This Row],[MktSec]],Table2[[#Headers],[short_name]])</f>
        <v>VATTENFALL AB</v>
      </c>
      <c r="F159" s="3" t="str">
        <f t="array" ref="F159">_xll.BDP(Table2[[#This Row],[isin]]&amp;" "&amp;Table2[[#This Row],[MktSec]],Table2[[#Headers],[INDUSTRY_GROUP]])</f>
        <v>Electric</v>
      </c>
      <c r="G159" s="3" t="str">
        <f>_xll.BDP(Table2[[#This Row],[isin]]&amp;" "&amp;Table2[[#This Row],[MktSec]],Table2[[#Headers],[callable]])</f>
        <v>Y</v>
      </c>
      <c r="H159" s="3" t="str">
        <f>_xll.BDP(Table2[[#This Row],[isin]]&amp;" "&amp;Table2[[#This Row],[MktSec]],Table2[[#Headers],[nxt_call_dt]])</f>
        <v>19/03/2027</v>
      </c>
      <c r="I159" s="3" t="str">
        <f>_xll.BDP(Table2[[#This Row],[isin]]&amp;" "&amp;Table2[[#This Row],[MktSec]],Table2[[#Headers],[final_maturity]])</f>
        <v>19/03/2077</v>
      </c>
    </row>
    <row r="160" spans="1:9" x14ac:dyDescent="0.25">
      <c r="A160" s="2" t="s">
        <v>159</v>
      </c>
      <c r="B160" s="2">
        <f>LEN(Table2[[#This Row],[isin]])</f>
        <v>12</v>
      </c>
      <c r="C160" s="2" t="s">
        <v>24</v>
      </c>
      <c r="D160" s="2" t="s">
        <v>528</v>
      </c>
      <c r="E160" s="2" t="str">
        <f>_xll.BDP(Table2[[#This Row],[isin]]&amp;" "&amp;Table2[[#This Row],[MktSec]],Table2[[#Headers],[short_name]])</f>
        <v>VOLVO TREAS AB</v>
      </c>
      <c r="F160" s="3" t="str">
        <f t="array" ref="F160">_xll.BDP(Table2[[#This Row],[isin]]&amp;" "&amp;Table2[[#This Row],[MktSec]],Table2[[#Headers],[INDUSTRY_GROUP]])</f>
        <v>Auto Manufacturers</v>
      </c>
      <c r="G160" s="3" t="str">
        <f>_xll.BDP(Table2[[#This Row],[isin]]&amp;" "&amp;Table2[[#This Row],[MktSec]],Table2[[#Headers],[callable]])</f>
        <v>Y</v>
      </c>
      <c r="H160" s="3" t="str">
        <f>_xll.BDP(Table2[[#This Row],[isin]]&amp;" "&amp;Table2[[#This Row],[MktSec]],Table2[[#Headers],[nxt_call_dt]])</f>
        <v>#N/A Field Not Applicable</v>
      </c>
      <c r="I160" s="3" t="str">
        <f>_xll.BDP(Table2[[#This Row],[isin]]&amp;" "&amp;Table2[[#This Row],[MktSec]],Table2[[#Headers],[final_maturity]])</f>
        <v>10/06/2075</v>
      </c>
    </row>
    <row r="161" spans="1:9" x14ac:dyDescent="0.25">
      <c r="A161" s="2" t="s">
        <v>160</v>
      </c>
      <c r="B161" s="2">
        <f>LEN(Table2[[#This Row],[isin]])</f>
        <v>12</v>
      </c>
      <c r="C161" s="2" t="s">
        <v>24</v>
      </c>
      <c r="D161" s="2" t="s">
        <v>529</v>
      </c>
      <c r="E161" s="2" t="str">
        <f>_xll.BDP(Table2[[#This Row],[isin]]&amp;" "&amp;Table2[[#This Row],[MktSec]],Table2[[#Headers],[short_name]])</f>
        <v>VODAFONE GROUP</v>
      </c>
      <c r="F161" s="3" t="str">
        <f t="array" ref="F161">_xll.BDP(Table2[[#This Row],[isin]]&amp;" "&amp;Table2[[#This Row],[MktSec]],Table2[[#Headers],[INDUSTRY_GROUP]])</f>
        <v>Telecommunications</v>
      </c>
      <c r="G161" s="3" t="str">
        <f>_xll.BDP(Table2[[#This Row],[isin]]&amp;" "&amp;Table2[[#This Row],[MktSec]],Table2[[#Headers],[callable]])</f>
        <v>Y</v>
      </c>
      <c r="H161" s="3" t="str">
        <f>_xll.BDP(Table2[[#This Row],[isin]]&amp;" "&amp;Table2[[#This Row],[MktSec]],Table2[[#Headers],[nxt_call_dt]])</f>
        <v>03/10/2023</v>
      </c>
      <c r="I161" s="3" t="str">
        <f>_xll.BDP(Table2[[#This Row],[isin]]&amp;" "&amp;Table2[[#This Row],[MktSec]],Table2[[#Headers],[final_maturity]])</f>
        <v>03/01/2079</v>
      </c>
    </row>
    <row r="162" spans="1:9" x14ac:dyDescent="0.25">
      <c r="A162" s="2" t="s">
        <v>161</v>
      </c>
      <c r="B162" s="2">
        <f>LEN(Table2[[#This Row],[isin]])</f>
        <v>12</v>
      </c>
      <c r="C162" s="2" t="s">
        <v>24</v>
      </c>
      <c r="D162" s="2" t="s">
        <v>530</v>
      </c>
      <c r="E162" s="2" t="str">
        <f>_xll.BDP(Table2[[#This Row],[isin]]&amp;" "&amp;Table2[[#This Row],[MktSec]],Table2[[#Headers],[short_name]])</f>
        <v>VODAFONE GROUP</v>
      </c>
      <c r="F162" s="3" t="str">
        <f t="array" ref="F162">_xll.BDP(Table2[[#This Row],[isin]]&amp;" "&amp;Table2[[#This Row],[MktSec]],Table2[[#Headers],[INDUSTRY_GROUP]])</f>
        <v>Telecommunications</v>
      </c>
      <c r="G162" s="3" t="str">
        <f>_xll.BDP(Table2[[#This Row],[isin]]&amp;" "&amp;Table2[[#This Row],[MktSec]],Table2[[#Headers],[callable]])</f>
        <v>Y</v>
      </c>
      <c r="H162" s="3" t="str">
        <f>_xll.BDP(Table2[[#This Row],[isin]]&amp;" "&amp;Table2[[#This Row],[MktSec]],Table2[[#Headers],[nxt_call_dt]])</f>
        <v>03/07/2025</v>
      </c>
      <c r="I162" s="3" t="str">
        <f>_xll.BDP(Table2[[#This Row],[isin]]&amp;" "&amp;Table2[[#This Row],[MktSec]],Table2[[#Headers],[final_maturity]])</f>
        <v>03/10/2078</v>
      </c>
    </row>
    <row r="163" spans="1:9" x14ac:dyDescent="0.25">
      <c r="A163" s="2" t="s">
        <v>162</v>
      </c>
      <c r="B163" s="2">
        <f>LEN(Table2[[#This Row],[isin]])</f>
        <v>12</v>
      </c>
      <c r="C163" s="2" t="s">
        <v>24</v>
      </c>
      <c r="D163" s="2" t="s">
        <v>531</v>
      </c>
      <c r="E163" s="2" t="str">
        <f>_xll.BDP(Table2[[#This Row],[isin]]&amp;" "&amp;Table2[[#This Row],[MktSec]],Table2[[#Headers],[short_name]])</f>
        <v>VODAFONE GROUP</v>
      </c>
      <c r="F163" s="3" t="str">
        <f t="array" ref="F163">_xll.BDP(Table2[[#This Row],[isin]]&amp;" "&amp;Table2[[#This Row],[MktSec]],Table2[[#Headers],[INDUSTRY_GROUP]])</f>
        <v>Telecommunications</v>
      </c>
      <c r="G163" s="3" t="str">
        <f>_xll.BDP(Table2[[#This Row],[isin]]&amp;" "&amp;Table2[[#This Row],[MktSec]],Table2[[#Headers],[callable]])</f>
        <v>Y</v>
      </c>
      <c r="H163" s="3" t="str">
        <f>_xll.BDP(Table2[[#This Row],[isin]]&amp;" "&amp;Table2[[#This Row],[MktSec]],Table2[[#Headers],[nxt_call_dt]])</f>
        <v>03/07/2028</v>
      </c>
      <c r="I163" s="3" t="str">
        <f>_xll.BDP(Table2[[#This Row],[isin]]&amp;" "&amp;Table2[[#This Row],[MktSec]],Table2[[#Headers],[final_maturity]])</f>
        <v>03/10/2078</v>
      </c>
    </row>
    <row r="164" spans="1:9" x14ac:dyDescent="0.25">
      <c r="A164" s="2" t="s">
        <v>163</v>
      </c>
      <c r="B164" s="2">
        <f>LEN(Table2[[#This Row],[isin]])</f>
        <v>12</v>
      </c>
      <c r="C164" s="2" t="s">
        <v>24</v>
      </c>
      <c r="D164" s="2" t="s">
        <v>532</v>
      </c>
      <c r="E164" s="2" t="str">
        <f>_xll.BDP(Table2[[#This Row],[isin]]&amp;" "&amp;Table2[[#This Row],[MktSec]],Table2[[#Headers],[short_name]])</f>
        <v>VODAFONE GROUP</v>
      </c>
      <c r="F164" s="3" t="str">
        <f t="array" ref="F164">_xll.BDP(Table2[[#This Row],[isin]]&amp;" "&amp;Table2[[#This Row],[MktSec]],Table2[[#Headers],[INDUSTRY_GROUP]])</f>
        <v>Telecommunications</v>
      </c>
      <c r="G164" s="3" t="str">
        <f>_xll.BDP(Table2[[#This Row],[isin]]&amp;" "&amp;Table2[[#This Row],[MktSec]],Table2[[#Headers],[callable]])</f>
        <v>Y</v>
      </c>
      <c r="H164" s="3" t="str">
        <f>_xll.BDP(Table2[[#This Row],[isin]]&amp;" "&amp;Table2[[#This Row],[MktSec]],Table2[[#Headers],[nxt_call_dt]])</f>
        <v>03/07/2024</v>
      </c>
      <c r="I164" s="3" t="str">
        <f>_xll.BDP(Table2[[#This Row],[isin]]&amp;" "&amp;Table2[[#This Row],[MktSec]],Table2[[#Headers],[final_maturity]])</f>
        <v>03/10/2078</v>
      </c>
    </row>
    <row r="165" spans="1:9" x14ac:dyDescent="0.25">
      <c r="A165" s="2" t="s">
        <v>164</v>
      </c>
      <c r="B165" s="2">
        <f>LEN(Table2[[#This Row],[isin]])</f>
        <v>12</v>
      </c>
      <c r="C165" s="2" t="s">
        <v>24</v>
      </c>
      <c r="D165" s="2" t="s">
        <v>533</v>
      </c>
      <c r="E165" s="2" t="str">
        <f>_xll.BDP(Table2[[#This Row],[isin]]&amp;" "&amp;Table2[[#This Row],[MktSec]],Table2[[#Headers],[short_name]])</f>
        <v>VODAFONE GROUP</v>
      </c>
      <c r="F165" s="3" t="str">
        <f t="array" ref="F165">_xll.BDP(Table2[[#This Row],[isin]]&amp;" "&amp;Table2[[#This Row],[MktSec]],Table2[[#Headers],[INDUSTRY_GROUP]])</f>
        <v>Telecommunications</v>
      </c>
      <c r="G165" s="3" t="str">
        <f>_xll.BDP(Table2[[#This Row],[isin]]&amp;" "&amp;Table2[[#This Row],[MktSec]],Table2[[#Headers],[callable]])</f>
        <v>Y</v>
      </c>
      <c r="H165" s="3" t="str">
        <f>_xll.BDP(Table2[[#This Row],[isin]]&amp;" "&amp;Table2[[#This Row],[MktSec]],Table2[[#Headers],[nxt_call_dt]])</f>
        <v>04/01/2029</v>
      </c>
      <c r="I165" s="3" t="str">
        <f>_xll.BDP(Table2[[#This Row],[isin]]&amp;" "&amp;Table2[[#This Row],[MktSec]],Table2[[#Headers],[final_maturity]])</f>
        <v>04/04/2079</v>
      </c>
    </row>
    <row r="166" spans="1:9" x14ac:dyDescent="0.25">
      <c r="A166" s="2" t="s">
        <v>165</v>
      </c>
      <c r="B166" s="2">
        <f>LEN(Table2[[#This Row],[isin]])</f>
        <v>12</v>
      </c>
      <c r="C166" s="2" t="s">
        <v>24</v>
      </c>
      <c r="D166" s="2" t="s">
        <v>534</v>
      </c>
      <c r="E166" s="2" t="str">
        <f>_xll.BDP(Table2[[#This Row],[isin]]&amp;" "&amp;Table2[[#This Row],[MktSec]],Table2[[#Headers],[short_name]])</f>
        <v>VOLKSWAGEN INTFN</v>
      </c>
      <c r="F166" s="3" t="str">
        <f t="array" ref="F166">_xll.BDP(Table2[[#This Row],[isin]]&amp;" "&amp;Table2[[#This Row],[MktSec]],Table2[[#Headers],[INDUSTRY_GROUP]])</f>
        <v>Auto Manufacturers</v>
      </c>
      <c r="G166" s="3" t="str">
        <f>_xll.BDP(Table2[[#This Row],[isin]]&amp;" "&amp;Table2[[#This Row],[MktSec]],Table2[[#Headers],[callable]])</f>
        <v>Y</v>
      </c>
      <c r="H166" s="3" t="str">
        <f>_xll.BDP(Table2[[#This Row],[isin]]&amp;" "&amp;Table2[[#This Row],[MktSec]],Table2[[#Headers],[nxt_call_dt]])</f>
        <v>14/12/2022</v>
      </c>
      <c r="I166" s="3" t="str">
        <f>_xll.BDP(Table2[[#This Row],[isin]]&amp;" "&amp;Table2[[#This Row],[MktSec]],Table2[[#Headers],[final_maturity]])</f>
        <v>#N/A Field Not Applicable</v>
      </c>
    </row>
    <row r="167" spans="1:9" x14ac:dyDescent="0.25">
      <c r="A167" s="2" t="s">
        <v>166</v>
      </c>
      <c r="B167" s="2">
        <f>LEN(Table2[[#This Row],[isin]])</f>
        <v>12</v>
      </c>
      <c r="C167" s="2" t="s">
        <v>24</v>
      </c>
      <c r="D167" s="2" t="s">
        <v>535</v>
      </c>
      <c r="E167" s="2" t="str">
        <f>_xll.BDP(Table2[[#This Row],[isin]]&amp;" "&amp;Table2[[#This Row],[MktSec]],Table2[[#Headers],[short_name]])</f>
        <v>VOLKSWAGEN INTFN</v>
      </c>
      <c r="F167" s="3" t="str">
        <f t="array" ref="F167">_xll.BDP(Table2[[#This Row],[isin]]&amp;" "&amp;Table2[[#This Row],[MktSec]],Table2[[#Headers],[INDUSTRY_GROUP]])</f>
        <v>Auto Manufacturers</v>
      </c>
      <c r="G167" s="3" t="str">
        <f>_xll.BDP(Table2[[#This Row],[isin]]&amp;" "&amp;Table2[[#This Row],[MktSec]],Table2[[#Headers],[callable]])</f>
        <v>Y</v>
      </c>
      <c r="H167" s="3" t="str">
        <f>_xll.BDP(Table2[[#This Row],[isin]]&amp;" "&amp;Table2[[#This Row],[MktSec]],Table2[[#Headers],[nxt_call_dt]])</f>
        <v>24/03/2021</v>
      </c>
      <c r="I167" s="3" t="str">
        <f>_xll.BDP(Table2[[#This Row],[isin]]&amp;" "&amp;Table2[[#This Row],[MktSec]],Table2[[#Headers],[final_maturity]])</f>
        <v>#N/A Field Not Applicable</v>
      </c>
    </row>
    <row r="168" spans="1:9" x14ac:dyDescent="0.25">
      <c r="A168" s="2" t="s">
        <v>167</v>
      </c>
      <c r="B168" s="2">
        <f>LEN(Table2[[#This Row],[isin]])</f>
        <v>12</v>
      </c>
      <c r="C168" s="2" t="s">
        <v>24</v>
      </c>
      <c r="D168" s="2" t="s">
        <v>536</v>
      </c>
      <c r="E168" s="2" t="str">
        <f>_xll.BDP(Table2[[#This Row],[isin]]&amp;" "&amp;Table2[[#This Row],[MktSec]],Table2[[#Headers],[short_name]])</f>
        <v>VOLKSWAGEN INTFN</v>
      </c>
      <c r="F168" s="3" t="str">
        <f t="array" ref="F168">_xll.BDP(Table2[[#This Row],[isin]]&amp;" "&amp;Table2[[#This Row],[MktSec]],Table2[[#Headers],[INDUSTRY_GROUP]])</f>
        <v>Auto Manufacturers</v>
      </c>
      <c r="G168" s="3" t="str">
        <f>_xll.BDP(Table2[[#This Row],[isin]]&amp;" "&amp;Table2[[#This Row],[MktSec]],Table2[[#Headers],[callable]])</f>
        <v>Y</v>
      </c>
      <c r="H168" s="3" t="str">
        <f>_xll.BDP(Table2[[#This Row],[isin]]&amp;" "&amp;Table2[[#This Row],[MktSec]],Table2[[#Headers],[nxt_call_dt]])</f>
        <v>14/06/2027</v>
      </c>
      <c r="I168" s="3" t="str">
        <f>_xll.BDP(Table2[[#This Row],[isin]]&amp;" "&amp;Table2[[#This Row],[MktSec]],Table2[[#Headers],[final_maturity]])</f>
        <v>#N/A Field Not Applicable</v>
      </c>
    </row>
    <row r="169" spans="1:9" x14ac:dyDescent="0.25">
      <c r="A169" s="2" t="s">
        <v>168</v>
      </c>
      <c r="B169" s="2">
        <f>LEN(Table2[[#This Row],[isin]])</f>
        <v>12</v>
      </c>
      <c r="C169" s="2" t="s">
        <v>24</v>
      </c>
      <c r="D169" s="2" t="s">
        <v>537</v>
      </c>
      <c r="E169" s="2" t="str">
        <f>_xll.BDP(Table2[[#This Row],[isin]]&amp;" "&amp;Table2[[#This Row],[MktSec]],Table2[[#Headers],[short_name]])</f>
        <v>VOLKSWAGEN INTFN</v>
      </c>
      <c r="F169" s="3" t="str">
        <f t="array" ref="F169">_xll.BDP(Table2[[#This Row],[isin]]&amp;" "&amp;Table2[[#This Row],[MktSec]],Table2[[#Headers],[INDUSTRY_GROUP]])</f>
        <v>Auto Manufacturers</v>
      </c>
      <c r="G169" s="3" t="str">
        <f>_xll.BDP(Table2[[#This Row],[isin]]&amp;" "&amp;Table2[[#This Row],[MktSec]],Table2[[#Headers],[callable]])</f>
        <v>Y</v>
      </c>
      <c r="H169" s="3" t="str">
        <f>_xll.BDP(Table2[[#This Row],[isin]]&amp;" "&amp;Table2[[#This Row],[MktSec]],Table2[[#Headers],[nxt_call_dt]])</f>
        <v>04/09/2023</v>
      </c>
      <c r="I169" s="3" t="str">
        <f>_xll.BDP(Table2[[#This Row],[isin]]&amp;" "&amp;Table2[[#This Row],[MktSec]],Table2[[#Headers],[final_maturity]])</f>
        <v>#N/A Field Not Applicable</v>
      </c>
    </row>
    <row r="170" spans="1:9" x14ac:dyDescent="0.25">
      <c r="A170" s="2" t="s">
        <v>169</v>
      </c>
      <c r="B170" s="2">
        <f>LEN(Table2[[#This Row],[isin]])</f>
        <v>12</v>
      </c>
      <c r="C170" s="2" t="s">
        <v>24</v>
      </c>
      <c r="D170" s="2" t="s">
        <v>538</v>
      </c>
      <c r="E170" s="2" t="str">
        <f>_xll.BDP(Table2[[#This Row],[isin]]&amp;" "&amp;Table2[[#This Row],[MktSec]],Table2[[#Headers],[short_name]])</f>
        <v>AKELIUS RESIDENT</v>
      </c>
      <c r="F170" s="3" t="str">
        <f t="array" ref="F170">_xll.BDP(Table2[[#This Row],[isin]]&amp;" "&amp;Table2[[#This Row],[MktSec]],Table2[[#Headers],[INDUSTRY_GROUP]])</f>
        <v>Real Estate</v>
      </c>
      <c r="G170" s="3" t="str">
        <f>_xll.BDP(Table2[[#This Row],[isin]]&amp;" "&amp;Table2[[#This Row],[MktSec]],Table2[[#Headers],[callable]])</f>
        <v>Y</v>
      </c>
      <c r="H170" s="3" t="str">
        <f>_xll.BDP(Table2[[#This Row],[isin]]&amp;" "&amp;Table2[[#This Row],[MktSec]],Table2[[#Headers],[nxt_call_dt]])</f>
        <v>08/07/2023</v>
      </c>
      <c r="I170" s="3" t="str">
        <f>_xll.BDP(Table2[[#This Row],[isin]]&amp;" "&amp;Table2[[#This Row],[MktSec]],Table2[[#Headers],[final_maturity]])</f>
        <v>05/10/2078</v>
      </c>
    </row>
    <row r="171" spans="1:9" x14ac:dyDescent="0.25">
      <c r="A171" s="2" t="s">
        <v>108</v>
      </c>
      <c r="B171" s="2">
        <f>LEN(Table2[[#This Row],[isin]])</f>
        <v>12</v>
      </c>
      <c r="C171" s="2" t="s">
        <v>24</v>
      </c>
      <c r="D171" s="2" t="s">
        <v>468</v>
      </c>
      <c r="E171" s="2" t="str">
        <f>_xll.BDP(Table2[[#This Row],[isin]]&amp;" "&amp;Table2[[#This Row],[MktSec]],Table2[[#Headers],[short_name]])</f>
        <v>BERTELSMANN SE</v>
      </c>
      <c r="F171" s="3" t="str">
        <f t="array" ref="F171">_xll.BDP(Table2[[#This Row],[isin]]&amp;" "&amp;Table2[[#This Row],[MktSec]],Table2[[#Headers],[INDUSTRY_GROUP]])</f>
        <v>Media</v>
      </c>
      <c r="G171" s="3" t="str">
        <f>_xll.BDP(Table2[[#This Row],[isin]]&amp;" "&amp;Table2[[#This Row],[MktSec]],Table2[[#Headers],[callable]])</f>
        <v>Y</v>
      </c>
      <c r="H171" s="3" t="str">
        <f>_xll.BDP(Table2[[#This Row],[isin]]&amp;" "&amp;Table2[[#This Row],[MktSec]],Table2[[#Headers],[nxt_call_dt]])</f>
        <v>23/04/2023</v>
      </c>
      <c r="I171" s="3" t="str">
        <f>_xll.BDP(Table2[[#This Row],[isin]]&amp;" "&amp;Table2[[#This Row],[MktSec]],Table2[[#Headers],[final_maturity]])</f>
        <v>23/04/2075</v>
      </c>
    </row>
    <row r="172" spans="1:9" x14ac:dyDescent="0.25">
      <c r="A172" s="2" t="s">
        <v>115</v>
      </c>
      <c r="B172" s="2">
        <f>LEN(Table2[[#This Row],[isin]])</f>
        <v>12</v>
      </c>
      <c r="C172" s="2" t="s">
        <v>24</v>
      </c>
      <c r="D172" s="2" t="s">
        <v>476</v>
      </c>
      <c r="E172" s="2" t="str">
        <f>_xll.BDP(Table2[[#This Row],[isin]]&amp;" "&amp;Table2[[#This Row],[MktSec]],Table2[[#Headers],[short_name]])</f>
        <v>CENTRICA PLC</v>
      </c>
      <c r="F172" s="3" t="str">
        <f t="array" ref="F172">_xll.BDP(Table2[[#This Row],[isin]]&amp;" "&amp;Table2[[#This Row],[MktSec]],Table2[[#Headers],[INDUSTRY_GROUP]])</f>
        <v>Gas</v>
      </c>
      <c r="G172" s="3" t="str">
        <f>_xll.BDP(Table2[[#This Row],[isin]]&amp;" "&amp;Table2[[#This Row],[MktSec]],Table2[[#Headers],[callable]])</f>
        <v>Y</v>
      </c>
      <c r="H172" s="3" t="str">
        <f>_xll.BDP(Table2[[#This Row],[isin]]&amp;" "&amp;Table2[[#This Row],[MktSec]],Table2[[#Headers],[nxt_call_dt]])</f>
        <v>10/04/2025</v>
      </c>
      <c r="I172" s="3" t="str">
        <f>_xll.BDP(Table2[[#This Row],[isin]]&amp;" "&amp;Table2[[#This Row],[MktSec]],Table2[[#Headers],[final_maturity]])</f>
        <v>10/04/2075</v>
      </c>
    </row>
    <row r="173" spans="1:9" x14ac:dyDescent="0.25">
      <c r="A173" s="2" t="s">
        <v>117</v>
      </c>
      <c r="B173" s="2">
        <f>LEN(Table2[[#This Row],[isin]])</f>
        <v>12</v>
      </c>
      <c r="C173" s="2" t="s">
        <v>24</v>
      </c>
      <c r="D173" s="2" t="s">
        <v>479</v>
      </c>
      <c r="E173" s="2" t="str">
        <f>_xll.BDP(Table2[[#This Row],[isin]]&amp;" "&amp;Table2[[#This Row],[MktSec]],Table2[[#Headers],[short_name]])</f>
        <v>ELEC DE FRANCE</v>
      </c>
      <c r="F173" s="3" t="str">
        <f t="array" ref="F173">_xll.BDP(Table2[[#This Row],[isin]]&amp;" "&amp;Table2[[#This Row],[MktSec]],Table2[[#Headers],[INDUSTRY_GROUP]])</f>
        <v>Electric</v>
      </c>
      <c r="G173" s="3" t="str">
        <f>_xll.BDP(Table2[[#This Row],[isin]]&amp;" "&amp;Table2[[#This Row],[MktSec]],Table2[[#Headers],[callable]])</f>
        <v>Y</v>
      </c>
      <c r="H173" s="3" t="str">
        <f>_xll.BDP(Table2[[#This Row],[isin]]&amp;" "&amp;Table2[[#This Row],[MktSec]],Table2[[#Headers],[nxt_call_dt]])</f>
        <v>29/01/2023</v>
      </c>
      <c r="I173" s="3" t="str">
        <f>_xll.BDP(Table2[[#This Row],[isin]]&amp;" "&amp;Table2[[#This Row],[MktSec]],Table2[[#Headers],[final_maturity]])</f>
        <v>#N/A Field Not Applicable</v>
      </c>
    </row>
    <row r="174" spans="1:9" x14ac:dyDescent="0.25">
      <c r="A174" s="2" t="s">
        <v>120</v>
      </c>
      <c r="B174" s="2">
        <f>LEN(Table2[[#This Row],[isin]])</f>
        <v>12</v>
      </c>
      <c r="C174" s="2" t="s">
        <v>24</v>
      </c>
      <c r="D174" s="2" t="s">
        <v>482</v>
      </c>
      <c r="E174" s="2" t="str">
        <f>_xll.BDP(Table2[[#This Row],[isin]]&amp;" "&amp;Table2[[#This Row],[MktSec]],Table2[[#Headers],[short_name]])</f>
        <v>ELEC DE FRANCE</v>
      </c>
      <c r="F174" s="3" t="str">
        <f t="array" ref="F174">_xll.BDP(Table2[[#This Row],[isin]]&amp;" "&amp;Table2[[#This Row],[MktSec]],Table2[[#Headers],[INDUSTRY_GROUP]])</f>
        <v>Electric</v>
      </c>
      <c r="G174" s="3" t="str">
        <f>_xll.BDP(Table2[[#This Row],[isin]]&amp;" "&amp;Table2[[#This Row],[MktSec]],Table2[[#Headers],[callable]])</f>
        <v>Y</v>
      </c>
      <c r="H174" s="3" t="str">
        <f>_xll.BDP(Table2[[#This Row],[isin]]&amp;" "&amp;Table2[[#This Row],[MktSec]],Table2[[#Headers],[nxt_call_dt]])</f>
        <v>22/01/2029</v>
      </c>
      <c r="I174" s="3" t="str">
        <f>_xll.BDP(Table2[[#This Row],[isin]]&amp;" "&amp;Table2[[#This Row],[MktSec]],Table2[[#Headers],[final_maturity]])</f>
        <v>#N/A Field Not Applicable</v>
      </c>
    </row>
    <row r="175" spans="1:9" x14ac:dyDescent="0.25">
      <c r="A175" s="2" t="s">
        <v>126</v>
      </c>
      <c r="B175" s="2">
        <f>LEN(Table2[[#This Row],[isin]])</f>
        <v>12</v>
      </c>
      <c r="C175" s="2" t="s">
        <v>24</v>
      </c>
      <c r="D175" s="2" t="s">
        <v>488</v>
      </c>
      <c r="E175" s="2" t="str">
        <f>_xll.BDP(Table2[[#This Row],[isin]]&amp;" "&amp;Table2[[#This Row],[MktSec]],Table2[[#Headers],[short_name]])</f>
        <v>ENERGIE BADEN-WU</v>
      </c>
      <c r="F175" s="3" t="str">
        <f t="array" ref="F175">_xll.BDP(Table2[[#This Row],[isin]]&amp;" "&amp;Table2[[#This Row],[MktSec]],Table2[[#Headers],[INDUSTRY_GROUP]])</f>
        <v>Electric</v>
      </c>
      <c r="G175" s="3" t="str">
        <f>_xll.BDP(Table2[[#This Row],[isin]]&amp;" "&amp;Table2[[#This Row],[MktSec]],Table2[[#Headers],[callable]])</f>
        <v>Y</v>
      </c>
      <c r="H175" s="3" t="str">
        <f>_xll.BDP(Table2[[#This Row],[isin]]&amp;" "&amp;Table2[[#This Row],[MktSec]],Table2[[#Headers],[nxt_call_dt]])</f>
        <v>05/01/2022</v>
      </c>
      <c r="I175" s="3" t="str">
        <f>_xll.BDP(Table2[[#This Row],[isin]]&amp;" "&amp;Table2[[#This Row],[MktSec]],Table2[[#Headers],[final_maturity]])</f>
        <v>05/04/2077</v>
      </c>
    </row>
    <row r="176" spans="1:9" x14ac:dyDescent="0.25">
      <c r="A176" s="2" t="s">
        <v>128</v>
      </c>
      <c r="B176" s="2">
        <f>LEN(Table2[[#This Row],[isin]])</f>
        <v>12</v>
      </c>
      <c r="C176" s="2" t="s">
        <v>24</v>
      </c>
      <c r="D176" s="2" t="s">
        <v>490</v>
      </c>
      <c r="E176" s="2" t="str">
        <f>_xll.BDP(Table2[[#This Row],[isin]]&amp;" "&amp;Table2[[#This Row],[MktSec]],Table2[[#Headers],[short_name]])</f>
        <v>ENEL SPA</v>
      </c>
      <c r="F176" s="3" t="str">
        <f t="array" ref="F176">_xll.BDP(Table2[[#This Row],[isin]]&amp;" "&amp;Table2[[#This Row],[MktSec]],Table2[[#Headers],[INDUSTRY_GROUP]])</f>
        <v>Electric</v>
      </c>
      <c r="G176" s="3" t="str">
        <f>_xll.BDP(Table2[[#This Row],[isin]]&amp;" "&amp;Table2[[#This Row],[MktSec]],Table2[[#Headers],[callable]])</f>
        <v>Y</v>
      </c>
      <c r="H176" s="3" t="str">
        <f>_xll.BDP(Table2[[#This Row],[isin]]&amp;" "&amp;Table2[[#This Row],[MktSec]],Table2[[#Headers],[nxt_call_dt]])</f>
        <v>24/08/2026</v>
      </c>
      <c r="I176" s="3" t="str">
        <f>_xll.BDP(Table2[[#This Row],[isin]]&amp;" "&amp;Table2[[#This Row],[MktSec]],Table2[[#Headers],[final_maturity]])</f>
        <v>24/11/2081</v>
      </c>
    </row>
    <row r="177" spans="1:9" x14ac:dyDescent="0.25">
      <c r="A177" s="2" t="s">
        <v>133</v>
      </c>
      <c r="B177" s="2">
        <f>LEN(Table2[[#This Row],[isin]])</f>
        <v>12</v>
      </c>
      <c r="C177" s="2" t="s">
        <v>24</v>
      </c>
      <c r="D177" s="2" t="s">
        <v>495</v>
      </c>
      <c r="E177" s="2" t="str">
        <f>_xll.BDP(Table2[[#This Row],[isin]]&amp;" "&amp;Table2[[#This Row],[MktSec]],Table2[[#Headers],[short_name]])</f>
        <v>HEIMSTADEN BOSTA</v>
      </c>
      <c r="F177" s="3" t="str">
        <f t="array" ref="F177">_xll.BDP(Table2[[#This Row],[isin]]&amp;" "&amp;Table2[[#This Row],[MktSec]],Table2[[#Headers],[INDUSTRY_GROUP]])</f>
        <v>Real Estate</v>
      </c>
      <c r="G177" s="3" t="str">
        <f>_xll.BDP(Table2[[#This Row],[isin]]&amp;" "&amp;Table2[[#This Row],[MktSec]],Table2[[#Headers],[callable]])</f>
        <v>Y</v>
      </c>
      <c r="H177" s="3" t="str">
        <f>_xll.BDP(Table2[[#This Row],[isin]]&amp;" "&amp;Table2[[#This Row],[MktSec]],Table2[[#Headers],[nxt_call_dt]])</f>
        <v>19/11/2024</v>
      </c>
      <c r="I177" s="3" t="str">
        <f>_xll.BDP(Table2[[#This Row],[isin]]&amp;" "&amp;Table2[[#This Row],[MktSec]],Table2[[#Headers],[final_maturity]])</f>
        <v>#N/A Field Not Applicable</v>
      </c>
    </row>
    <row r="178" spans="1:9" x14ac:dyDescent="0.25">
      <c r="A178" s="2" t="s">
        <v>137</v>
      </c>
      <c r="B178" s="2">
        <f>LEN(Table2[[#This Row],[isin]])</f>
        <v>12</v>
      </c>
      <c r="C178" s="2" t="s">
        <v>24</v>
      </c>
      <c r="D178" s="2" t="s">
        <v>500</v>
      </c>
      <c r="E178" s="2" t="str">
        <f>_xll.BDP(Table2[[#This Row],[isin]]&amp;" "&amp;Table2[[#This Row],[MktSec]],Table2[[#Headers],[short_name]])</f>
        <v>MERCK</v>
      </c>
      <c r="F178" s="3" t="str">
        <f t="array" ref="F178">_xll.BDP(Table2[[#This Row],[isin]]&amp;" "&amp;Table2[[#This Row],[MktSec]],Table2[[#Headers],[INDUSTRY_GROUP]])</f>
        <v>Pharmaceuticals</v>
      </c>
      <c r="G178" s="3" t="str">
        <f>_xll.BDP(Table2[[#This Row],[isin]]&amp;" "&amp;Table2[[#This Row],[MktSec]],Table2[[#Headers],[callable]])</f>
        <v>Y</v>
      </c>
      <c r="H178" s="3" t="str">
        <f>_xll.BDP(Table2[[#This Row],[isin]]&amp;" "&amp;Table2[[#This Row],[MktSec]],Table2[[#Headers],[nxt_call_dt]])</f>
        <v>18/09/2024</v>
      </c>
      <c r="I178" s="3" t="str">
        <f>_xll.BDP(Table2[[#This Row],[isin]]&amp;" "&amp;Table2[[#This Row],[MktSec]],Table2[[#Headers],[final_maturity]])</f>
        <v>25/06/2079</v>
      </c>
    </row>
    <row r="179" spans="1:9" x14ac:dyDescent="0.25">
      <c r="A179" s="2" t="s">
        <v>139</v>
      </c>
      <c r="B179" s="2">
        <f>LEN(Table2[[#This Row],[isin]])</f>
        <v>12</v>
      </c>
      <c r="C179" s="2" t="s">
        <v>24</v>
      </c>
      <c r="D179" s="2" t="s">
        <v>503</v>
      </c>
      <c r="E179" s="2" t="str">
        <f>_xll.BDP(Table2[[#This Row],[isin]]&amp;" "&amp;Table2[[#This Row],[MktSec]],Table2[[#Headers],[short_name]])</f>
        <v>GAS NAT FENOSA F</v>
      </c>
      <c r="F179" s="3" t="str">
        <f t="array" ref="F179">_xll.BDP(Table2[[#This Row],[isin]]&amp;" "&amp;Table2[[#This Row],[MktSec]],Table2[[#Headers],[INDUSTRY_GROUP]])</f>
        <v>Electric</v>
      </c>
      <c r="G179" s="3" t="str">
        <f>_xll.BDP(Table2[[#This Row],[isin]]&amp;" "&amp;Table2[[#This Row],[MktSec]],Table2[[#Headers],[callable]])</f>
        <v>Y</v>
      </c>
      <c r="H179" s="3" t="str">
        <f>_xll.BDP(Table2[[#This Row],[isin]]&amp;" "&amp;Table2[[#This Row],[MktSec]],Table2[[#Headers],[nxt_call_dt]])</f>
        <v>18/11/2022</v>
      </c>
      <c r="I179" s="3" t="str">
        <f>_xll.BDP(Table2[[#This Row],[isin]]&amp;" "&amp;Table2[[#This Row],[MktSec]],Table2[[#Headers],[final_maturity]])</f>
        <v>#N/A Field Not Applicable</v>
      </c>
    </row>
    <row r="180" spans="1:9" x14ac:dyDescent="0.25">
      <c r="A180" s="2" t="s">
        <v>170</v>
      </c>
      <c r="B180" s="2">
        <f>LEN(Table2[[#This Row],[isin]])</f>
        <v>12</v>
      </c>
      <c r="C180" s="2" t="s">
        <v>24</v>
      </c>
      <c r="D180" s="2" t="s">
        <v>539</v>
      </c>
      <c r="E180" s="2" t="str">
        <f>_xll.BDP(Table2[[#This Row],[isin]]&amp;" "&amp;Table2[[#This Row],[MktSec]],Table2[[#Headers],[short_name]])</f>
        <v>ORANGE</v>
      </c>
      <c r="F180" s="3" t="str">
        <f t="array" ref="F180">_xll.BDP(Table2[[#This Row],[isin]]&amp;" "&amp;Table2[[#This Row],[MktSec]],Table2[[#Headers],[INDUSTRY_GROUP]])</f>
        <v>Telecommunications</v>
      </c>
      <c r="G180" s="3" t="str">
        <f>_xll.BDP(Table2[[#This Row],[isin]]&amp;" "&amp;Table2[[#This Row],[MktSec]],Table2[[#Headers],[callable]])</f>
        <v>Y</v>
      </c>
      <c r="H180" s="3" t="str">
        <f>_xll.BDP(Table2[[#This Row],[isin]]&amp;" "&amp;Table2[[#This Row],[MktSec]],Table2[[#Headers],[nxt_call_dt]])</f>
        <v>01/10/2026</v>
      </c>
      <c r="I180" s="3" t="str">
        <f>_xll.BDP(Table2[[#This Row],[isin]]&amp;" "&amp;Table2[[#This Row],[MktSec]],Table2[[#Headers],[final_maturity]])</f>
        <v>#N/A Field Not Applicable</v>
      </c>
    </row>
    <row r="181" spans="1:9" x14ac:dyDescent="0.25">
      <c r="A181" s="2" t="s">
        <v>148</v>
      </c>
      <c r="B181" s="2">
        <f>LEN(Table2[[#This Row],[isin]])</f>
        <v>12</v>
      </c>
      <c r="C181" s="2" t="s">
        <v>24</v>
      </c>
      <c r="D181" s="2" t="s">
        <v>514</v>
      </c>
      <c r="E181" s="2" t="str">
        <f>_xll.BDP(Table2[[#This Row],[isin]]&amp;" "&amp;Table2[[#This Row],[MktSec]],Table2[[#Headers],[short_name]])</f>
        <v>SOLVAY FIN</v>
      </c>
      <c r="F181" s="3" t="str">
        <f t="array" ref="F181">_xll.BDP(Table2[[#This Row],[isin]]&amp;" "&amp;Table2[[#This Row],[MktSec]],Table2[[#Headers],[INDUSTRY_GROUP]])</f>
        <v>Chemicals</v>
      </c>
      <c r="G181" s="3" t="str">
        <f>_xll.BDP(Table2[[#This Row],[isin]]&amp;" "&amp;Table2[[#This Row],[MktSec]],Table2[[#Headers],[callable]])</f>
        <v>Y</v>
      </c>
      <c r="H181" s="3" t="str">
        <f>_xll.BDP(Table2[[#This Row],[isin]]&amp;" "&amp;Table2[[#This Row],[MktSec]],Table2[[#Headers],[nxt_call_dt]])</f>
        <v>12/11/2023</v>
      </c>
      <c r="I181" s="3" t="str">
        <f>_xll.BDP(Table2[[#This Row],[isin]]&amp;" "&amp;Table2[[#This Row],[MktSec]],Table2[[#Headers],[final_maturity]])</f>
        <v>#N/A Field Not Applicable</v>
      </c>
    </row>
    <row r="182" spans="1:9" x14ac:dyDescent="0.25">
      <c r="A182" s="2" t="s">
        <v>171</v>
      </c>
      <c r="B182" s="2">
        <f>LEN(Table2[[#This Row],[isin]])</f>
        <v>12</v>
      </c>
      <c r="C182" s="2" t="s">
        <v>24</v>
      </c>
      <c r="D182" s="2" t="s">
        <v>540</v>
      </c>
      <c r="E182" s="2" t="str">
        <f>_xll.BDP(Table2[[#This Row],[isin]]&amp;" "&amp;Table2[[#This Row],[MktSec]],Table2[[#Headers],[short_name]])</f>
        <v>AT&amp;T INC</v>
      </c>
      <c r="F182" s="3" t="str">
        <f t="array" ref="F182">_xll.BDP(Table2[[#This Row],[isin]]&amp;" "&amp;Table2[[#This Row],[MktSec]],Table2[[#Headers],[INDUSTRY_GROUP]])</f>
        <v>Telecommunications</v>
      </c>
      <c r="G182" s="3" t="str">
        <f>_xll.BDP(Table2[[#This Row],[isin]]&amp;" "&amp;Table2[[#This Row],[MktSec]],Table2[[#Headers],[callable]])</f>
        <v>Y</v>
      </c>
      <c r="H182" s="3" t="str">
        <f>_xll.BDP(Table2[[#This Row],[isin]]&amp;" "&amp;Table2[[#This Row],[MktSec]],Table2[[#Headers],[nxt_call_dt]])</f>
        <v>02/03/2025</v>
      </c>
      <c r="I182" s="3" t="str">
        <f>_xll.BDP(Table2[[#This Row],[isin]]&amp;" "&amp;Table2[[#This Row],[MktSec]],Table2[[#Headers],[final_maturity]])</f>
        <v>#N/A Field Not Applicable</v>
      </c>
    </row>
    <row r="183" spans="1:9" x14ac:dyDescent="0.25">
      <c r="A183" s="2" t="s">
        <v>20</v>
      </c>
      <c r="B183" s="2">
        <f>LEN(Table2[[#This Row],[isin]])</f>
        <v>12</v>
      </c>
      <c r="C183" s="2" t="s">
        <v>24</v>
      </c>
      <c r="D183" s="2" t="s">
        <v>523</v>
      </c>
      <c r="E183" s="2" t="str">
        <f>_xll.BDP(Table2[[#This Row],[isin]]&amp;" "&amp;Table2[[#This Row],[MktSec]],Table2[[#Headers],[short_name]])</f>
        <v>TOTAL SA</v>
      </c>
      <c r="F183" s="3" t="str">
        <f t="array" ref="F183">_xll.BDP(Table2[[#This Row],[isin]]&amp;" "&amp;Table2[[#This Row],[MktSec]],Table2[[#Headers],[INDUSTRY_GROUP]])</f>
        <v>Oil&amp;Gas</v>
      </c>
      <c r="G183" s="3" t="str">
        <f>_xll.BDP(Table2[[#This Row],[isin]]&amp;" "&amp;Table2[[#This Row],[MktSec]],Table2[[#Headers],[callable]])</f>
        <v>Y</v>
      </c>
      <c r="H183" s="3" t="str">
        <f>_xll.BDP(Table2[[#This Row],[isin]]&amp;" "&amp;Table2[[#This Row],[MktSec]],Table2[[#Headers],[nxt_call_dt]])</f>
        <v>18/05/2022</v>
      </c>
      <c r="I183" s="3" t="str">
        <f>_xll.BDP(Table2[[#This Row],[isin]]&amp;" "&amp;Table2[[#This Row],[MktSec]],Table2[[#Headers],[final_maturity]])</f>
        <v>#N/A Field Not Applicable</v>
      </c>
    </row>
    <row r="184" spans="1:9" x14ac:dyDescent="0.25">
      <c r="A184" s="2" t="s">
        <v>156</v>
      </c>
      <c r="B184" s="2">
        <f>LEN(Table2[[#This Row],[isin]])</f>
        <v>12</v>
      </c>
      <c r="C184" s="2" t="s">
        <v>24</v>
      </c>
      <c r="D184" s="2" t="s">
        <v>525</v>
      </c>
      <c r="E184" s="2" t="str">
        <f>_xll.BDP(Table2[[#This Row],[isin]]&amp;" "&amp;Table2[[#This Row],[MktSec]],Table2[[#Headers],[short_name]])</f>
        <v>UNIBAIL-RODAMCO</v>
      </c>
      <c r="F184" s="3" t="str">
        <f t="array" ref="F184">_xll.BDP(Table2[[#This Row],[isin]]&amp;" "&amp;Table2[[#This Row],[MktSec]],Table2[[#Headers],[INDUSTRY_GROUP]])</f>
        <v>REITS</v>
      </c>
      <c r="G184" s="3" t="str">
        <f>_xll.BDP(Table2[[#This Row],[isin]]&amp;" "&amp;Table2[[#This Row],[MktSec]],Table2[[#Headers],[callable]])</f>
        <v>Y</v>
      </c>
      <c r="H184" s="3" t="str">
        <f>_xll.BDP(Table2[[#This Row],[isin]]&amp;" "&amp;Table2[[#This Row],[MktSec]],Table2[[#Headers],[nxt_call_dt]])</f>
        <v>25/07/2023</v>
      </c>
      <c r="I184" s="3" t="str">
        <f>_xll.BDP(Table2[[#This Row],[isin]]&amp;" "&amp;Table2[[#This Row],[MktSec]],Table2[[#Headers],[final_maturity]])</f>
        <v>#N/A Field Not Applicable</v>
      </c>
    </row>
    <row r="185" spans="1:9" x14ac:dyDescent="0.25">
      <c r="A185" s="2" t="s">
        <v>157</v>
      </c>
      <c r="B185" s="2">
        <f>LEN(Table2[[#This Row],[isin]])</f>
        <v>12</v>
      </c>
      <c r="C185" s="2" t="s">
        <v>24</v>
      </c>
      <c r="D185" s="2" t="s">
        <v>526</v>
      </c>
      <c r="E185" s="2" t="str">
        <f>_xll.BDP(Table2[[#This Row],[isin]]&amp;" "&amp;Table2[[#This Row],[MktSec]],Table2[[#Headers],[short_name]])</f>
        <v>UNIBAIL-RODAMCO</v>
      </c>
      <c r="F185" s="3" t="str">
        <f t="array" ref="F185">_xll.BDP(Table2[[#This Row],[isin]]&amp;" "&amp;Table2[[#This Row],[MktSec]],Table2[[#Headers],[INDUSTRY_GROUP]])</f>
        <v>REITS</v>
      </c>
      <c r="G185" s="3" t="str">
        <f>_xll.BDP(Table2[[#This Row],[isin]]&amp;" "&amp;Table2[[#This Row],[MktSec]],Table2[[#Headers],[callable]])</f>
        <v>Y</v>
      </c>
      <c r="H185" s="3" t="str">
        <f>_xll.BDP(Table2[[#This Row],[isin]]&amp;" "&amp;Table2[[#This Row],[MktSec]],Table2[[#Headers],[nxt_call_dt]])</f>
        <v>25/01/2026</v>
      </c>
      <c r="I185" s="3" t="str">
        <f>_xll.BDP(Table2[[#This Row],[isin]]&amp;" "&amp;Table2[[#This Row],[MktSec]],Table2[[#Headers],[final_maturity]])</f>
        <v>#N/A Field Not Applicable</v>
      </c>
    </row>
    <row r="186" spans="1:9" x14ac:dyDescent="0.25">
      <c r="A186" s="2" t="s">
        <v>160</v>
      </c>
      <c r="B186" s="2">
        <f>LEN(Table2[[#This Row],[isin]])</f>
        <v>12</v>
      </c>
      <c r="C186" s="2" t="s">
        <v>24</v>
      </c>
      <c r="D186" s="2" t="s">
        <v>529</v>
      </c>
      <c r="E186" s="2" t="str">
        <f>_xll.BDP(Table2[[#This Row],[isin]]&amp;" "&amp;Table2[[#This Row],[MktSec]],Table2[[#Headers],[short_name]])</f>
        <v>VODAFONE GROUP</v>
      </c>
      <c r="F186" s="3" t="str">
        <f t="array" ref="F186">_xll.BDP(Table2[[#This Row],[isin]]&amp;" "&amp;Table2[[#This Row],[MktSec]],Table2[[#Headers],[INDUSTRY_GROUP]])</f>
        <v>Telecommunications</v>
      </c>
      <c r="G186" s="3" t="str">
        <f>_xll.BDP(Table2[[#This Row],[isin]]&amp;" "&amp;Table2[[#This Row],[MktSec]],Table2[[#Headers],[callable]])</f>
        <v>Y</v>
      </c>
      <c r="H186" s="3" t="str">
        <f>_xll.BDP(Table2[[#This Row],[isin]]&amp;" "&amp;Table2[[#This Row],[MktSec]],Table2[[#Headers],[nxt_call_dt]])</f>
        <v>03/10/2023</v>
      </c>
      <c r="I186" s="3" t="str">
        <f>_xll.BDP(Table2[[#This Row],[isin]]&amp;" "&amp;Table2[[#This Row],[MktSec]],Table2[[#Headers],[final_maturity]])</f>
        <v>03/01/2079</v>
      </c>
    </row>
    <row r="187" spans="1:9" x14ac:dyDescent="0.25">
      <c r="A187" s="2" t="s">
        <v>172</v>
      </c>
      <c r="B187" s="2">
        <f>LEN(Table2[[#This Row],[isin]])</f>
        <v>12</v>
      </c>
      <c r="C187" s="2" t="s">
        <v>24</v>
      </c>
      <c r="D187" s="2" t="s">
        <v>541</v>
      </c>
      <c r="E187" s="2" t="str">
        <f>_xll.BDP(Table2[[#This Row],[isin]]&amp;" "&amp;Table2[[#This Row],[MktSec]],Table2[[#Headers],[short_name]])</f>
        <v>#N/A Invalid Security</v>
      </c>
      <c r="F187" s="3" t="str">
        <f t="array" ref="F187">_xll.BDP(Table2[[#This Row],[isin]]&amp;" "&amp;Table2[[#This Row],[MktSec]],Table2[[#Headers],[INDUSTRY_GROUP]])</f>
        <v>#N/A Invalid Security</v>
      </c>
      <c r="G187" s="3" t="str">
        <f>_xll.BDP(Table2[[#This Row],[isin]]&amp;" "&amp;Table2[[#This Row],[MktSec]],Table2[[#Headers],[callable]])</f>
        <v>#N/A Invalid Security</v>
      </c>
      <c r="H187" s="3" t="str">
        <f>_xll.BDP(Table2[[#This Row],[isin]]&amp;" "&amp;Table2[[#This Row],[MktSec]],Table2[[#Headers],[nxt_call_dt]])</f>
        <v>#N/A Invalid Security</v>
      </c>
      <c r="I187" s="3" t="str">
        <f>_xll.BDP(Table2[[#This Row],[isin]]&amp;" "&amp;Table2[[#This Row],[MktSec]],Table2[[#Headers],[final_maturity]])</f>
        <v>#N/A Invalid Security</v>
      </c>
    </row>
    <row r="188" spans="1:9" x14ac:dyDescent="0.25">
      <c r="A188" s="2" t="s">
        <v>173</v>
      </c>
      <c r="B188" s="2">
        <f>LEN(Table2[[#This Row],[isin]])</f>
        <v>4</v>
      </c>
      <c r="C188" s="2" t="s">
        <v>735</v>
      </c>
      <c r="D188" s="2" t="s">
        <v>173</v>
      </c>
      <c r="E188" s="2" t="str">
        <f>_xll.BDP(Table2[[#This Row],[isin]]&amp;" "&amp;Table2[[#This Row],[MktSec]],Table2[[#Headers],[short_name]])</f>
        <v>EURO FX CURR FUT  Jun20</v>
      </c>
      <c r="F188" s="3" t="str">
        <f t="array" ref="F188">_xll.BDP(Table2[[#This Row],[isin]]&amp;" "&amp;Table2[[#This Row],[MktSec]],Table2[[#Headers],[INDUSTRY_GROUP]])</f>
        <v>#N/A Field Not Applicable</v>
      </c>
      <c r="G188" s="3" t="str">
        <f>_xll.BDP(Table2[[#This Row],[isin]]&amp;" "&amp;Table2[[#This Row],[MktSec]],Table2[[#Headers],[callable]])</f>
        <v>#N/A Field Not Applicable</v>
      </c>
      <c r="H188" s="3" t="str">
        <f>_xll.BDP(Table2[[#This Row],[isin]]&amp;" "&amp;Table2[[#This Row],[MktSec]],Table2[[#Headers],[nxt_call_dt]])</f>
        <v>#N/A Field Not Applicable</v>
      </c>
      <c r="I188" s="3" t="str">
        <f>_xll.BDP(Table2[[#This Row],[isin]]&amp;" "&amp;Table2[[#This Row],[MktSec]],Table2[[#Headers],[final_maturity]])</f>
        <v>#N/A Field Not Applicable</v>
      </c>
    </row>
    <row r="189" spans="1:9" x14ac:dyDescent="0.25">
      <c r="A189" s="2" t="s">
        <v>174</v>
      </c>
      <c r="B189" s="2">
        <f>LEN(Table2[[#This Row],[isin]])</f>
        <v>20</v>
      </c>
      <c r="D189" s="2" t="s">
        <v>542</v>
      </c>
      <c r="E189" s="2" t="str">
        <f>_xll.BDP(Table2[[#This Row],[isin]]&amp;" "&amp;Table2[[#This Row],[MktSec]],Table2[[#Headers],[short_name]])</f>
        <v>#N/A Invalid Security</v>
      </c>
      <c r="F189" s="3" t="str">
        <f t="array" ref="F189">_xll.BDP(Table2[[#This Row],[isin]]&amp;" "&amp;Table2[[#This Row],[MktSec]],Table2[[#Headers],[INDUSTRY_GROUP]])</f>
        <v>#N/A Invalid Security</v>
      </c>
      <c r="G189" s="3" t="str">
        <f>_xll.BDP(Table2[[#This Row],[isin]]&amp;" "&amp;Table2[[#This Row],[MktSec]],Table2[[#Headers],[callable]])</f>
        <v>#N/A Invalid Security</v>
      </c>
      <c r="H189" s="3" t="str">
        <f>_xll.BDP(Table2[[#This Row],[isin]]&amp;" "&amp;Table2[[#This Row],[MktSec]],Table2[[#Headers],[nxt_call_dt]])</f>
        <v>#N/A Invalid Security</v>
      </c>
      <c r="I189" s="3" t="str">
        <f>_xll.BDP(Table2[[#This Row],[isin]]&amp;" "&amp;Table2[[#This Row],[MktSec]],Table2[[#Headers],[final_maturity]])</f>
        <v>#N/A Invalid Security</v>
      </c>
    </row>
    <row r="190" spans="1:9" x14ac:dyDescent="0.25">
      <c r="A190" s="2" t="s">
        <v>175</v>
      </c>
      <c r="B190" s="2">
        <f>LEN(Table2[[#This Row],[isin]])</f>
        <v>20</v>
      </c>
      <c r="D190" s="2" t="s">
        <v>543</v>
      </c>
      <c r="E190" s="2" t="str">
        <f>_xll.BDP(Table2[[#This Row],[isin]]&amp;" "&amp;Table2[[#This Row],[MktSec]],Table2[[#Headers],[short_name]])</f>
        <v>#N/A Invalid Security</v>
      </c>
      <c r="F190" s="3" t="str">
        <f t="array" ref="F190">_xll.BDP(Table2[[#This Row],[isin]]&amp;" "&amp;Table2[[#This Row],[MktSec]],Table2[[#Headers],[INDUSTRY_GROUP]])</f>
        <v>#N/A Invalid Security</v>
      </c>
      <c r="G190" s="3" t="str">
        <f>_xll.BDP(Table2[[#This Row],[isin]]&amp;" "&amp;Table2[[#This Row],[MktSec]],Table2[[#Headers],[callable]])</f>
        <v>#N/A Invalid Security</v>
      </c>
      <c r="H190" s="3" t="str">
        <f>_xll.BDP(Table2[[#This Row],[isin]]&amp;" "&amp;Table2[[#This Row],[MktSec]],Table2[[#Headers],[nxt_call_dt]])</f>
        <v>#N/A Invalid Security</v>
      </c>
      <c r="I190" s="3" t="str">
        <f>_xll.BDP(Table2[[#This Row],[isin]]&amp;" "&amp;Table2[[#This Row],[MktSec]],Table2[[#Headers],[final_maturity]])</f>
        <v>#N/A Invalid Security</v>
      </c>
    </row>
    <row r="191" spans="1:9" x14ac:dyDescent="0.25">
      <c r="A191" s="2" t="s">
        <v>176</v>
      </c>
      <c r="B191" s="2">
        <f>LEN(Table2[[#This Row],[isin]])</f>
        <v>20</v>
      </c>
      <c r="D191" s="2" t="s">
        <v>544</v>
      </c>
      <c r="E191" s="2" t="str">
        <f>_xll.BDP(Table2[[#This Row],[isin]]&amp;" "&amp;Table2[[#This Row],[MktSec]],Table2[[#Headers],[short_name]])</f>
        <v>#N/A Invalid Security</v>
      </c>
      <c r="F191" s="3" t="str">
        <f t="array" ref="F191">_xll.BDP(Table2[[#This Row],[isin]]&amp;" "&amp;Table2[[#This Row],[MktSec]],Table2[[#Headers],[INDUSTRY_GROUP]])</f>
        <v>#N/A Invalid Security</v>
      </c>
      <c r="G191" s="3" t="str">
        <f>_xll.BDP(Table2[[#This Row],[isin]]&amp;" "&amp;Table2[[#This Row],[MktSec]],Table2[[#Headers],[callable]])</f>
        <v>#N/A Invalid Security</v>
      </c>
      <c r="H191" s="3" t="str">
        <f>_xll.BDP(Table2[[#This Row],[isin]]&amp;" "&amp;Table2[[#This Row],[MktSec]],Table2[[#Headers],[nxt_call_dt]])</f>
        <v>#N/A Invalid Security</v>
      </c>
      <c r="I191" s="3" t="str">
        <f>_xll.BDP(Table2[[#This Row],[isin]]&amp;" "&amp;Table2[[#This Row],[MktSec]],Table2[[#Headers],[final_maturity]])</f>
        <v>#N/A Invalid Security</v>
      </c>
    </row>
    <row r="192" spans="1:9" x14ac:dyDescent="0.25">
      <c r="A192" s="2" t="s">
        <v>177</v>
      </c>
      <c r="B192" s="2">
        <f>LEN(Table2[[#This Row],[isin]])</f>
        <v>20</v>
      </c>
      <c r="D192" s="2" t="s">
        <v>545</v>
      </c>
      <c r="E192" s="2" t="str">
        <f>_xll.BDP(Table2[[#This Row],[isin]]&amp;" "&amp;Table2[[#This Row],[MktSec]],Table2[[#Headers],[short_name]])</f>
        <v>#N/A Invalid Security</v>
      </c>
      <c r="F192" s="3" t="str">
        <f t="array" ref="F192">_xll.BDP(Table2[[#This Row],[isin]]&amp;" "&amp;Table2[[#This Row],[MktSec]],Table2[[#Headers],[INDUSTRY_GROUP]])</f>
        <v>#N/A Invalid Security</v>
      </c>
      <c r="G192" s="3" t="str">
        <f>_xll.BDP(Table2[[#This Row],[isin]]&amp;" "&amp;Table2[[#This Row],[MktSec]],Table2[[#Headers],[callable]])</f>
        <v>#N/A Invalid Security</v>
      </c>
      <c r="H192" s="3" t="str">
        <f>_xll.BDP(Table2[[#This Row],[isin]]&amp;" "&amp;Table2[[#This Row],[MktSec]],Table2[[#Headers],[nxt_call_dt]])</f>
        <v>#N/A Invalid Security</v>
      </c>
      <c r="I192" s="3" t="str">
        <f>_xll.BDP(Table2[[#This Row],[isin]]&amp;" "&amp;Table2[[#This Row],[MktSec]],Table2[[#Headers],[final_maturity]])</f>
        <v>#N/A Invalid Security</v>
      </c>
    </row>
    <row r="193" spans="1:9" x14ac:dyDescent="0.25">
      <c r="A193" s="2" t="s">
        <v>178</v>
      </c>
      <c r="B193" s="2">
        <f>LEN(Table2[[#This Row],[isin]])</f>
        <v>20</v>
      </c>
      <c r="D193" s="2" t="s">
        <v>546</v>
      </c>
      <c r="E193" s="2" t="str">
        <f>_xll.BDP(Table2[[#This Row],[isin]]&amp;" "&amp;Table2[[#This Row],[MktSec]],Table2[[#Headers],[short_name]])</f>
        <v>#N/A Invalid Security</v>
      </c>
      <c r="F193" s="3" t="str">
        <f t="array" ref="F193">_xll.BDP(Table2[[#This Row],[isin]]&amp;" "&amp;Table2[[#This Row],[MktSec]],Table2[[#Headers],[INDUSTRY_GROUP]])</f>
        <v>#N/A Invalid Security</v>
      </c>
      <c r="G193" s="3" t="str">
        <f>_xll.BDP(Table2[[#This Row],[isin]]&amp;" "&amp;Table2[[#This Row],[MktSec]],Table2[[#Headers],[callable]])</f>
        <v>#N/A Invalid Security</v>
      </c>
      <c r="H193" s="3" t="str">
        <f>_xll.BDP(Table2[[#This Row],[isin]]&amp;" "&amp;Table2[[#This Row],[MktSec]],Table2[[#Headers],[nxt_call_dt]])</f>
        <v>#N/A Invalid Security</v>
      </c>
      <c r="I193" s="3" t="str">
        <f>_xll.BDP(Table2[[#This Row],[isin]]&amp;" "&amp;Table2[[#This Row],[MktSec]],Table2[[#Headers],[final_maturity]])</f>
        <v>#N/A Invalid Security</v>
      </c>
    </row>
    <row r="194" spans="1:9" x14ac:dyDescent="0.25">
      <c r="A194" s="2" t="s">
        <v>179</v>
      </c>
      <c r="B194" s="2">
        <f>LEN(Table2[[#This Row],[isin]])</f>
        <v>20</v>
      </c>
      <c r="D194" s="2" t="s">
        <v>547</v>
      </c>
      <c r="E194" s="2" t="str">
        <f>_xll.BDP(Table2[[#This Row],[isin]]&amp;" "&amp;Table2[[#This Row],[MktSec]],Table2[[#Headers],[short_name]])</f>
        <v>#N/A Invalid Security</v>
      </c>
      <c r="F194" s="3" t="str">
        <f t="array" ref="F194">_xll.BDP(Table2[[#This Row],[isin]]&amp;" "&amp;Table2[[#This Row],[MktSec]],Table2[[#Headers],[INDUSTRY_GROUP]])</f>
        <v>#N/A Invalid Security</v>
      </c>
      <c r="G194" s="3" t="str">
        <f>_xll.BDP(Table2[[#This Row],[isin]]&amp;" "&amp;Table2[[#This Row],[MktSec]],Table2[[#Headers],[callable]])</f>
        <v>#N/A Invalid Security</v>
      </c>
      <c r="H194" s="3" t="str">
        <f>_xll.BDP(Table2[[#This Row],[isin]]&amp;" "&amp;Table2[[#This Row],[MktSec]],Table2[[#Headers],[nxt_call_dt]])</f>
        <v>#N/A Invalid Security</v>
      </c>
      <c r="I194" s="3" t="str">
        <f>_xll.BDP(Table2[[#This Row],[isin]]&amp;" "&amp;Table2[[#This Row],[MktSec]],Table2[[#Headers],[final_maturity]])</f>
        <v>#N/A Invalid Security</v>
      </c>
    </row>
    <row r="195" spans="1:9" x14ac:dyDescent="0.25">
      <c r="A195" s="2" t="s">
        <v>180</v>
      </c>
      <c r="B195" s="2">
        <f>LEN(Table2[[#This Row],[isin]])</f>
        <v>20</v>
      </c>
      <c r="D195" s="2" t="s">
        <v>548</v>
      </c>
      <c r="E195" s="2" t="str">
        <f>_xll.BDP(Table2[[#This Row],[isin]]&amp;" "&amp;Table2[[#This Row],[MktSec]],Table2[[#Headers],[short_name]])</f>
        <v>#N/A Invalid Security</v>
      </c>
      <c r="F195" s="3" t="str">
        <f t="array" ref="F195">_xll.BDP(Table2[[#This Row],[isin]]&amp;" "&amp;Table2[[#This Row],[MktSec]],Table2[[#Headers],[INDUSTRY_GROUP]])</f>
        <v>#N/A Invalid Security</v>
      </c>
      <c r="G195" s="3" t="str">
        <f>_xll.BDP(Table2[[#This Row],[isin]]&amp;" "&amp;Table2[[#This Row],[MktSec]],Table2[[#Headers],[callable]])</f>
        <v>#N/A Invalid Security</v>
      </c>
      <c r="H195" s="3" t="str">
        <f>_xll.BDP(Table2[[#This Row],[isin]]&amp;" "&amp;Table2[[#This Row],[MktSec]],Table2[[#Headers],[nxt_call_dt]])</f>
        <v>#N/A Invalid Security</v>
      </c>
      <c r="I195" s="3" t="str">
        <f>_xll.BDP(Table2[[#This Row],[isin]]&amp;" "&amp;Table2[[#This Row],[MktSec]],Table2[[#Headers],[final_maturity]])</f>
        <v>#N/A Invalid Security</v>
      </c>
    </row>
    <row r="196" spans="1:9" x14ac:dyDescent="0.25">
      <c r="A196" s="2" t="s">
        <v>181</v>
      </c>
      <c r="B196" s="2">
        <f>LEN(Table2[[#This Row],[isin]])</f>
        <v>20</v>
      </c>
      <c r="D196" s="2" t="s">
        <v>549</v>
      </c>
      <c r="E196" s="2" t="str">
        <f>_xll.BDP(Table2[[#This Row],[isin]]&amp;" "&amp;Table2[[#This Row],[MktSec]],Table2[[#Headers],[short_name]])</f>
        <v>#N/A Invalid Security</v>
      </c>
      <c r="F196" s="3" t="str">
        <f t="array" ref="F196">_xll.BDP(Table2[[#This Row],[isin]]&amp;" "&amp;Table2[[#This Row],[MktSec]],Table2[[#Headers],[INDUSTRY_GROUP]])</f>
        <v>#N/A Invalid Security</v>
      </c>
      <c r="G196" s="3" t="str">
        <f>_xll.BDP(Table2[[#This Row],[isin]]&amp;" "&amp;Table2[[#This Row],[MktSec]],Table2[[#Headers],[callable]])</f>
        <v>#N/A Invalid Security</v>
      </c>
      <c r="H196" s="3" t="str">
        <f>_xll.BDP(Table2[[#This Row],[isin]]&amp;" "&amp;Table2[[#This Row],[MktSec]],Table2[[#Headers],[nxt_call_dt]])</f>
        <v>#N/A Invalid Security</v>
      </c>
      <c r="I196" s="3" t="str">
        <f>_xll.BDP(Table2[[#This Row],[isin]]&amp;" "&amp;Table2[[#This Row],[MktSec]],Table2[[#Headers],[final_maturity]])</f>
        <v>#N/A Invalid Security</v>
      </c>
    </row>
    <row r="197" spans="1:9" x14ac:dyDescent="0.25">
      <c r="A197" s="2" t="s">
        <v>182</v>
      </c>
      <c r="B197" s="2">
        <f>LEN(Table2[[#This Row],[isin]])</f>
        <v>20</v>
      </c>
      <c r="D197" s="2" t="s">
        <v>550</v>
      </c>
      <c r="E197" s="2" t="str">
        <f>_xll.BDP(Table2[[#This Row],[isin]]&amp;" "&amp;Table2[[#This Row],[MktSec]],Table2[[#Headers],[short_name]])</f>
        <v>#N/A Invalid Security</v>
      </c>
      <c r="F197" s="3" t="str">
        <f t="array" ref="F197">_xll.BDP(Table2[[#This Row],[isin]]&amp;" "&amp;Table2[[#This Row],[MktSec]],Table2[[#Headers],[INDUSTRY_GROUP]])</f>
        <v>#N/A Invalid Security</v>
      </c>
      <c r="G197" s="3" t="str">
        <f>_xll.BDP(Table2[[#This Row],[isin]]&amp;" "&amp;Table2[[#This Row],[MktSec]],Table2[[#Headers],[callable]])</f>
        <v>#N/A Invalid Security</v>
      </c>
      <c r="H197" s="3" t="str">
        <f>_xll.BDP(Table2[[#This Row],[isin]]&amp;" "&amp;Table2[[#This Row],[MktSec]],Table2[[#Headers],[nxt_call_dt]])</f>
        <v>#N/A Invalid Security</v>
      </c>
      <c r="I197" s="3" t="str">
        <f>_xll.BDP(Table2[[#This Row],[isin]]&amp;" "&amp;Table2[[#This Row],[MktSec]],Table2[[#Headers],[final_maturity]])</f>
        <v>#N/A Invalid Security</v>
      </c>
    </row>
    <row r="198" spans="1:9" x14ac:dyDescent="0.25">
      <c r="A198" s="2" t="s">
        <v>183</v>
      </c>
      <c r="B198" s="2">
        <f>LEN(Table2[[#This Row],[isin]])</f>
        <v>20</v>
      </c>
      <c r="D198" s="2" t="s">
        <v>551</v>
      </c>
      <c r="E198" s="2" t="str">
        <f>_xll.BDP(Table2[[#This Row],[isin]]&amp;" "&amp;Table2[[#This Row],[MktSec]],Table2[[#Headers],[short_name]])</f>
        <v>#N/A Invalid Security</v>
      </c>
      <c r="F198" s="3" t="str">
        <f t="array" ref="F198">_xll.BDP(Table2[[#This Row],[isin]]&amp;" "&amp;Table2[[#This Row],[MktSec]],Table2[[#Headers],[INDUSTRY_GROUP]])</f>
        <v>#N/A Invalid Security</v>
      </c>
      <c r="G198" s="3" t="str">
        <f>_xll.BDP(Table2[[#This Row],[isin]]&amp;" "&amp;Table2[[#This Row],[MktSec]],Table2[[#Headers],[callable]])</f>
        <v>#N/A Invalid Security</v>
      </c>
      <c r="H198" s="3" t="str">
        <f>_xll.BDP(Table2[[#This Row],[isin]]&amp;" "&amp;Table2[[#This Row],[MktSec]],Table2[[#Headers],[nxt_call_dt]])</f>
        <v>#N/A Invalid Security</v>
      </c>
      <c r="I198" s="3" t="str">
        <f>_xll.BDP(Table2[[#This Row],[isin]]&amp;" "&amp;Table2[[#This Row],[MktSec]],Table2[[#Headers],[final_maturity]])</f>
        <v>#N/A Invalid Security</v>
      </c>
    </row>
    <row r="199" spans="1:9" x14ac:dyDescent="0.25">
      <c r="A199" s="2" t="s">
        <v>184</v>
      </c>
      <c r="B199" s="2">
        <f>LEN(Table2[[#This Row],[isin]])</f>
        <v>20</v>
      </c>
      <c r="D199" s="2" t="s">
        <v>551</v>
      </c>
      <c r="E199" s="2" t="str">
        <f>_xll.BDP(Table2[[#This Row],[isin]]&amp;" "&amp;Table2[[#This Row],[MktSec]],Table2[[#Headers],[short_name]])</f>
        <v>#N/A Invalid Security</v>
      </c>
      <c r="F199" s="3" t="str">
        <f t="array" ref="F199">_xll.BDP(Table2[[#This Row],[isin]]&amp;" "&amp;Table2[[#This Row],[MktSec]],Table2[[#Headers],[INDUSTRY_GROUP]])</f>
        <v>#N/A Invalid Security</v>
      </c>
      <c r="G199" s="3" t="str">
        <f>_xll.BDP(Table2[[#This Row],[isin]]&amp;" "&amp;Table2[[#This Row],[MktSec]],Table2[[#Headers],[callable]])</f>
        <v>#N/A Invalid Security</v>
      </c>
      <c r="H199" s="3" t="str">
        <f>_xll.BDP(Table2[[#This Row],[isin]]&amp;" "&amp;Table2[[#This Row],[MktSec]],Table2[[#Headers],[nxt_call_dt]])</f>
        <v>#N/A Invalid Security</v>
      </c>
      <c r="I199" s="3" t="str">
        <f>_xll.BDP(Table2[[#This Row],[isin]]&amp;" "&amp;Table2[[#This Row],[MktSec]],Table2[[#Headers],[final_maturity]])</f>
        <v>#N/A Invalid Security</v>
      </c>
    </row>
    <row r="200" spans="1:9" x14ac:dyDescent="0.25">
      <c r="A200" s="2" t="s">
        <v>185</v>
      </c>
      <c r="B200" s="2">
        <f>LEN(Table2[[#This Row],[isin]])</f>
        <v>20</v>
      </c>
      <c r="D200" s="2" t="s">
        <v>552</v>
      </c>
      <c r="E200" s="2" t="str">
        <f>_xll.BDP(Table2[[#This Row],[isin]]&amp;" "&amp;Table2[[#This Row],[MktSec]],Table2[[#Headers],[short_name]])</f>
        <v>#N/A Invalid Security</v>
      </c>
      <c r="F200" s="3" t="str">
        <f t="array" ref="F200">_xll.BDP(Table2[[#This Row],[isin]]&amp;" "&amp;Table2[[#This Row],[MktSec]],Table2[[#Headers],[INDUSTRY_GROUP]])</f>
        <v>#N/A Invalid Security</v>
      </c>
      <c r="G200" s="3" t="str">
        <f>_xll.BDP(Table2[[#This Row],[isin]]&amp;" "&amp;Table2[[#This Row],[MktSec]],Table2[[#Headers],[callable]])</f>
        <v>#N/A Invalid Security</v>
      </c>
      <c r="H200" s="3" t="str">
        <f>_xll.BDP(Table2[[#This Row],[isin]]&amp;" "&amp;Table2[[#This Row],[MktSec]],Table2[[#Headers],[nxt_call_dt]])</f>
        <v>#N/A Invalid Security</v>
      </c>
      <c r="I200" s="3" t="str">
        <f>_xll.BDP(Table2[[#This Row],[isin]]&amp;" "&amp;Table2[[#This Row],[MktSec]],Table2[[#Headers],[final_maturity]])</f>
        <v>#N/A Invalid Security</v>
      </c>
    </row>
    <row r="201" spans="1:9" x14ac:dyDescent="0.25">
      <c r="A201" s="2" t="s">
        <v>186</v>
      </c>
      <c r="B201" s="2">
        <f>LEN(Table2[[#This Row],[isin]])</f>
        <v>20</v>
      </c>
      <c r="D201" s="2" t="s">
        <v>553</v>
      </c>
      <c r="E201" s="2" t="str">
        <f>_xll.BDP(Table2[[#This Row],[isin]]&amp;" "&amp;Table2[[#This Row],[MktSec]],Table2[[#Headers],[short_name]])</f>
        <v>#N/A Invalid Security</v>
      </c>
      <c r="F201" s="3" t="str">
        <f t="array" ref="F201">_xll.BDP(Table2[[#This Row],[isin]]&amp;" "&amp;Table2[[#This Row],[MktSec]],Table2[[#Headers],[INDUSTRY_GROUP]])</f>
        <v>#N/A Invalid Security</v>
      </c>
      <c r="G201" s="3" t="str">
        <f>_xll.BDP(Table2[[#This Row],[isin]]&amp;" "&amp;Table2[[#This Row],[MktSec]],Table2[[#Headers],[callable]])</f>
        <v>#N/A Invalid Security</v>
      </c>
      <c r="H201" s="3" t="str">
        <f>_xll.BDP(Table2[[#This Row],[isin]]&amp;" "&amp;Table2[[#This Row],[MktSec]],Table2[[#Headers],[nxt_call_dt]])</f>
        <v>#N/A Invalid Security</v>
      </c>
      <c r="I201" s="3" t="str">
        <f>_xll.BDP(Table2[[#This Row],[isin]]&amp;" "&amp;Table2[[#This Row],[MktSec]],Table2[[#Headers],[final_maturity]])</f>
        <v>#N/A Invalid Security</v>
      </c>
    </row>
    <row r="202" spans="1:9" x14ac:dyDescent="0.25">
      <c r="A202" s="2" t="s">
        <v>187</v>
      </c>
      <c r="B202" s="2">
        <f>LEN(Table2[[#This Row],[isin]])</f>
        <v>20</v>
      </c>
      <c r="D202" s="2" t="s">
        <v>554</v>
      </c>
      <c r="E202" s="2" t="str">
        <f>_xll.BDP(Table2[[#This Row],[isin]]&amp;" "&amp;Table2[[#This Row],[MktSec]],Table2[[#Headers],[short_name]])</f>
        <v>#N/A Invalid Security</v>
      </c>
      <c r="F202" s="3" t="str">
        <f t="array" ref="F202">_xll.BDP(Table2[[#This Row],[isin]]&amp;" "&amp;Table2[[#This Row],[MktSec]],Table2[[#Headers],[INDUSTRY_GROUP]])</f>
        <v>#N/A Invalid Security</v>
      </c>
      <c r="G202" s="3" t="str">
        <f>_xll.BDP(Table2[[#This Row],[isin]]&amp;" "&amp;Table2[[#This Row],[MktSec]],Table2[[#Headers],[callable]])</f>
        <v>#N/A Invalid Security</v>
      </c>
      <c r="H202" s="3" t="str">
        <f>_xll.BDP(Table2[[#This Row],[isin]]&amp;" "&amp;Table2[[#This Row],[MktSec]],Table2[[#Headers],[nxt_call_dt]])</f>
        <v>#N/A Invalid Security</v>
      </c>
      <c r="I202" s="3" t="str">
        <f>_xll.BDP(Table2[[#This Row],[isin]]&amp;" "&amp;Table2[[#This Row],[MktSec]],Table2[[#Headers],[final_maturity]])</f>
        <v>#N/A Invalid Security</v>
      </c>
    </row>
    <row r="203" spans="1:9" x14ac:dyDescent="0.25">
      <c r="A203" s="2" t="s">
        <v>188</v>
      </c>
      <c r="B203" s="2">
        <f>LEN(Table2[[#This Row],[isin]])</f>
        <v>20</v>
      </c>
      <c r="D203" s="2" t="s">
        <v>555</v>
      </c>
      <c r="E203" s="2" t="str">
        <f>_xll.BDP(Table2[[#This Row],[isin]]&amp;" "&amp;Table2[[#This Row],[MktSec]],Table2[[#Headers],[short_name]])</f>
        <v>#N/A Invalid Security</v>
      </c>
      <c r="F203" s="3" t="str">
        <f t="array" ref="F203">_xll.BDP(Table2[[#This Row],[isin]]&amp;" "&amp;Table2[[#This Row],[MktSec]],Table2[[#Headers],[INDUSTRY_GROUP]])</f>
        <v>#N/A Invalid Security</v>
      </c>
      <c r="G203" s="3" t="str">
        <f>_xll.BDP(Table2[[#This Row],[isin]]&amp;" "&amp;Table2[[#This Row],[MktSec]],Table2[[#Headers],[callable]])</f>
        <v>#N/A Invalid Security</v>
      </c>
      <c r="H203" s="3" t="str">
        <f>_xll.BDP(Table2[[#This Row],[isin]]&amp;" "&amp;Table2[[#This Row],[MktSec]],Table2[[#Headers],[nxt_call_dt]])</f>
        <v>#N/A Invalid Security</v>
      </c>
      <c r="I203" s="3" t="str">
        <f>_xll.BDP(Table2[[#This Row],[isin]]&amp;" "&amp;Table2[[#This Row],[MktSec]],Table2[[#Headers],[final_maturity]])</f>
        <v>#N/A Invalid Security</v>
      </c>
    </row>
    <row r="204" spans="1:9" x14ac:dyDescent="0.25">
      <c r="A204" s="2" t="s">
        <v>189</v>
      </c>
      <c r="B204" s="2">
        <f>LEN(Table2[[#This Row],[isin]])</f>
        <v>20</v>
      </c>
      <c r="D204" s="2" t="s">
        <v>556</v>
      </c>
      <c r="E204" s="2" t="str">
        <f>_xll.BDP(Table2[[#This Row],[isin]]&amp;" "&amp;Table2[[#This Row],[MktSec]],Table2[[#Headers],[short_name]])</f>
        <v>#N/A Invalid Security</v>
      </c>
      <c r="F204" s="3" t="str">
        <f t="array" ref="F204">_xll.BDP(Table2[[#This Row],[isin]]&amp;" "&amp;Table2[[#This Row],[MktSec]],Table2[[#Headers],[INDUSTRY_GROUP]])</f>
        <v>#N/A Invalid Security</v>
      </c>
      <c r="G204" s="3" t="str">
        <f>_xll.BDP(Table2[[#This Row],[isin]]&amp;" "&amp;Table2[[#This Row],[MktSec]],Table2[[#Headers],[callable]])</f>
        <v>#N/A Invalid Security</v>
      </c>
      <c r="H204" s="3" t="str">
        <f>_xll.BDP(Table2[[#This Row],[isin]]&amp;" "&amp;Table2[[#This Row],[MktSec]],Table2[[#Headers],[nxt_call_dt]])</f>
        <v>#N/A Invalid Security</v>
      </c>
      <c r="I204" s="3" t="str">
        <f>_xll.BDP(Table2[[#This Row],[isin]]&amp;" "&amp;Table2[[#This Row],[MktSec]],Table2[[#Headers],[final_maturity]])</f>
        <v>#N/A Invalid Security</v>
      </c>
    </row>
    <row r="205" spans="1:9" x14ac:dyDescent="0.25">
      <c r="A205" s="2" t="s">
        <v>190</v>
      </c>
      <c r="B205" s="2">
        <f>LEN(Table2[[#This Row],[isin]])</f>
        <v>20</v>
      </c>
      <c r="D205" s="2" t="s">
        <v>557</v>
      </c>
      <c r="E205" s="2" t="str">
        <f>_xll.BDP(Table2[[#This Row],[isin]]&amp;" "&amp;Table2[[#This Row],[MktSec]],Table2[[#Headers],[short_name]])</f>
        <v>#N/A Invalid Security</v>
      </c>
      <c r="F205" s="3" t="str">
        <f t="array" ref="F205">_xll.BDP(Table2[[#This Row],[isin]]&amp;" "&amp;Table2[[#This Row],[MktSec]],Table2[[#Headers],[INDUSTRY_GROUP]])</f>
        <v>#N/A Invalid Security</v>
      </c>
      <c r="G205" s="3" t="str">
        <f>_xll.BDP(Table2[[#This Row],[isin]]&amp;" "&amp;Table2[[#This Row],[MktSec]],Table2[[#Headers],[callable]])</f>
        <v>#N/A Invalid Security</v>
      </c>
      <c r="H205" s="3" t="str">
        <f>_xll.BDP(Table2[[#This Row],[isin]]&amp;" "&amp;Table2[[#This Row],[MktSec]],Table2[[#Headers],[nxt_call_dt]])</f>
        <v>#N/A Invalid Security</v>
      </c>
      <c r="I205" s="3" t="str">
        <f>_xll.BDP(Table2[[#This Row],[isin]]&amp;" "&amp;Table2[[#This Row],[MktSec]],Table2[[#Headers],[final_maturity]])</f>
        <v>#N/A Invalid Security</v>
      </c>
    </row>
    <row r="206" spans="1:9" x14ac:dyDescent="0.25">
      <c r="A206" s="2" t="s">
        <v>191</v>
      </c>
      <c r="B206" s="2">
        <f>LEN(Table2[[#This Row],[isin]])</f>
        <v>20</v>
      </c>
      <c r="D206" s="2" t="s">
        <v>558</v>
      </c>
      <c r="E206" s="2" t="str">
        <f>_xll.BDP(Table2[[#This Row],[isin]]&amp;" "&amp;Table2[[#This Row],[MktSec]],Table2[[#Headers],[short_name]])</f>
        <v>#N/A Invalid Security</v>
      </c>
      <c r="F206" s="3" t="str">
        <f t="array" ref="F206">_xll.BDP(Table2[[#This Row],[isin]]&amp;" "&amp;Table2[[#This Row],[MktSec]],Table2[[#Headers],[INDUSTRY_GROUP]])</f>
        <v>#N/A Invalid Security</v>
      </c>
      <c r="G206" s="3" t="str">
        <f>_xll.BDP(Table2[[#This Row],[isin]]&amp;" "&amp;Table2[[#This Row],[MktSec]],Table2[[#Headers],[callable]])</f>
        <v>#N/A Invalid Security</v>
      </c>
      <c r="H206" s="3" t="str">
        <f>_xll.BDP(Table2[[#This Row],[isin]]&amp;" "&amp;Table2[[#This Row],[MktSec]],Table2[[#Headers],[nxt_call_dt]])</f>
        <v>#N/A Invalid Security</v>
      </c>
      <c r="I206" s="3" t="str">
        <f>_xll.BDP(Table2[[#This Row],[isin]]&amp;" "&amp;Table2[[#This Row],[MktSec]],Table2[[#Headers],[final_maturity]])</f>
        <v>#N/A Invalid Security</v>
      </c>
    </row>
    <row r="207" spans="1:9" x14ac:dyDescent="0.25">
      <c r="A207" s="2" t="s">
        <v>192</v>
      </c>
      <c r="B207" s="2">
        <f>LEN(Table2[[#This Row],[isin]])</f>
        <v>20</v>
      </c>
      <c r="D207" s="2" t="s">
        <v>559</v>
      </c>
      <c r="E207" s="2" t="str">
        <f>_xll.BDP(Table2[[#This Row],[isin]]&amp;" "&amp;Table2[[#This Row],[MktSec]],Table2[[#Headers],[short_name]])</f>
        <v>#N/A Invalid Security</v>
      </c>
      <c r="F207" s="3" t="str">
        <f t="array" ref="F207">_xll.BDP(Table2[[#This Row],[isin]]&amp;" "&amp;Table2[[#This Row],[MktSec]],Table2[[#Headers],[INDUSTRY_GROUP]])</f>
        <v>#N/A Invalid Security</v>
      </c>
      <c r="G207" s="3" t="str">
        <f>_xll.BDP(Table2[[#This Row],[isin]]&amp;" "&amp;Table2[[#This Row],[MktSec]],Table2[[#Headers],[callable]])</f>
        <v>#N/A Invalid Security</v>
      </c>
      <c r="H207" s="3" t="str">
        <f>_xll.BDP(Table2[[#This Row],[isin]]&amp;" "&amp;Table2[[#This Row],[MktSec]],Table2[[#Headers],[nxt_call_dt]])</f>
        <v>#N/A Invalid Security</v>
      </c>
      <c r="I207" s="3" t="str">
        <f>_xll.BDP(Table2[[#This Row],[isin]]&amp;" "&amp;Table2[[#This Row],[MktSec]],Table2[[#Headers],[final_maturity]])</f>
        <v>#N/A Invalid Security</v>
      </c>
    </row>
    <row r="208" spans="1:9" x14ac:dyDescent="0.25">
      <c r="A208" s="2" t="s">
        <v>193</v>
      </c>
      <c r="B208" s="2">
        <f>LEN(Table2[[#This Row],[isin]])</f>
        <v>20</v>
      </c>
      <c r="D208" s="2" t="s">
        <v>560</v>
      </c>
      <c r="E208" s="2" t="str">
        <f>_xll.BDP(Table2[[#This Row],[isin]]&amp;" "&amp;Table2[[#This Row],[MktSec]],Table2[[#Headers],[short_name]])</f>
        <v>#N/A Invalid Security</v>
      </c>
      <c r="F208" s="3" t="str">
        <f t="array" ref="F208">_xll.BDP(Table2[[#This Row],[isin]]&amp;" "&amp;Table2[[#This Row],[MktSec]],Table2[[#Headers],[INDUSTRY_GROUP]])</f>
        <v>#N/A Invalid Security</v>
      </c>
      <c r="G208" s="3" t="str">
        <f>_xll.BDP(Table2[[#This Row],[isin]]&amp;" "&amp;Table2[[#This Row],[MktSec]],Table2[[#Headers],[callable]])</f>
        <v>#N/A Invalid Security</v>
      </c>
      <c r="H208" s="3" t="str">
        <f>_xll.BDP(Table2[[#This Row],[isin]]&amp;" "&amp;Table2[[#This Row],[MktSec]],Table2[[#Headers],[nxt_call_dt]])</f>
        <v>#N/A Invalid Security</v>
      </c>
      <c r="I208" s="3" t="str">
        <f>_xll.BDP(Table2[[#This Row],[isin]]&amp;" "&amp;Table2[[#This Row],[MktSec]],Table2[[#Headers],[final_maturity]])</f>
        <v>#N/A Invalid Security</v>
      </c>
    </row>
    <row r="209" spans="1:9" x14ac:dyDescent="0.25">
      <c r="A209" s="2" t="s">
        <v>194</v>
      </c>
      <c r="B209" s="2">
        <f>LEN(Table2[[#This Row],[isin]])</f>
        <v>20</v>
      </c>
      <c r="D209" s="2" t="s">
        <v>561</v>
      </c>
      <c r="E209" s="2" t="str">
        <f>_xll.BDP(Table2[[#This Row],[isin]]&amp;" "&amp;Table2[[#This Row],[MktSec]],Table2[[#Headers],[short_name]])</f>
        <v>#N/A Invalid Security</v>
      </c>
      <c r="F209" s="3" t="str">
        <f t="array" ref="F209">_xll.BDP(Table2[[#This Row],[isin]]&amp;" "&amp;Table2[[#This Row],[MktSec]],Table2[[#Headers],[INDUSTRY_GROUP]])</f>
        <v>#N/A Invalid Security</v>
      </c>
      <c r="G209" s="3" t="str">
        <f>_xll.BDP(Table2[[#This Row],[isin]]&amp;" "&amp;Table2[[#This Row],[MktSec]],Table2[[#Headers],[callable]])</f>
        <v>#N/A Invalid Security</v>
      </c>
      <c r="H209" s="3" t="str">
        <f>_xll.BDP(Table2[[#This Row],[isin]]&amp;" "&amp;Table2[[#This Row],[MktSec]],Table2[[#Headers],[nxt_call_dt]])</f>
        <v>#N/A Invalid Security</v>
      </c>
      <c r="I209" s="3" t="str">
        <f>_xll.BDP(Table2[[#This Row],[isin]]&amp;" "&amp;Table2[[#This Row],[MktSec]],Table2[[#Headers],[final_maturity]])</f>
        <v>#N/A Invalid Security</v>
      </c>
    </row>
    <row r="210" spans="1:9" x14ac:dyDescent="0.25">
      <c r="A210" s="2" t="s">
        <v>195</v>
      </c>
      <c r="B210" s="2">
        <f>LEN(Table2[[#This Row],[isin]])</f>
        <v>20</v>
      </c>
      <c r="D210" s="2" t="s">
        <v>562</v>
      </c>
      <c r="E210" s="2" t="str">
        <f>_xll.BDP(Table2[[#This Row],[isin]]&amp;" "&amp;Table2[[#This Row],[MktSec]],Table2[[#Headers],[short_name]])</f>
        <v>#N/A Invalid Security</v>
      </c>
      <c r="F210" s="3" t="str">
        <f t="array" ref="F210">_xll.BDP(Table2[[#This Row],[isin]]&amp;" "&amp;Table2[[#This Row],[MktSec]],Table2[[#Headers],[INDUSTRY_GROUP]])</f>
        <v>#N/A Invalid Security</v>
      </c>
      <c r="G210" s="3" t="str">
        <f>_xll.BDP(Table2[[#This Row],[isin]]&amp;" "&amp;Table2[[#This Row],[MktSec]],Table2[[#Headers],[callable]])</f>
        <v>#N/A Invalid Security</v>
      </c>
      <c r="H210" s="3" t="str">
        <f>_xll.BDP(Table2[[#This Row],[isin]]&amp;" "&amp;Table2[[#This Row],[MktSec]],Table2[[#Headers],[nxt_call_dt]])</f>
        <v>#N/A Invalid Security</v>
      </c>
      <c r="I210" s="3" t="str">
        <f>_xll.BDP(Table2[[#This Row],[isin]]&amp;" "&amp;Table2[[#This Row],[MktSec]],Table2[[#Headers],[final_maturity]])</f>
        <v>#N/A Invalid Security</v>
      </c>
    </row>
    <row r="211" spans="1:9" x14ac:dyDescent="0.25">
      <c r="A211" s="2" t="s">
        <v>196</v>
      </c>
      <c r="B211" s="2">
        <f>LEN(Table2[[#This Row],[isin]])</f>
        <v>20</v>
      </c>
      <c r="D211" s="2" t="s">
        <v>563</v>
      </c>
      <c r="E211" s="2" t="str">
        <f>_xll.BDP(Table2[[#This Row],[isin]]&amp;" "&amp;Table2[[#This Row],[MktSec]],Table2[[#Headers],[short_name]])</f>
        <v>#N/A Invalid Security</v>
      </c>
      <c r="F211" s="3" t="str">
        <f t="array" ref="F211">_xll.BDP(Table2[[#This Row],[isin]]&amp;" "&amp;Table2[[#This Row],[MktSec]],Table2[[#Headers],[INDUSTRY_GROUP]])</f>
        <v>#N/A Invalid Security</v>
      </c>
      <c r="G211" s="3" t="str">
        <f>_xll.BDP(Table2[[#This Row],[isin]]&amp;" "&amp;Table2[[#This Row],[MktSec]],Table2[[#Headers],[callable]])</f>
        <v>#N/A Invalid Security</v>
      </c>
      <c r="H211" s="3" t="str">
        <f>_xll.BDP(Table2[[#This Row],[isin]]&amp;" "&amp;Table2[[#This Row],[MktSec]],Table2[[#Headers],[nxt_call_dt]])</f>
        <v>#N/A Invalid Security</v>
      </c>
      <c r="I211" s="3" t="str">
        <f>_xll.BDP(Table2[[#This Row],[isin]]&amp;" "&amp;Table2[[#This Row],[MktSec]],Table2[[#Headers],[final_maturity]])</f>
        <v>#N/A Invalid Security</v>
      </c>
    </row>
    <row r="212" spans="1:9" x14ac:dyDescent="0.25">
      <c r="A212" s="2" t="s">
        <v>197</v>
      </c>
      <c r="B212" s="2">
        <f>LEN(Table2[[#This Row],[isin]])</f>
        <v>20</v>
      </c>
      <c r="D212" s="2" t="s">
        <v>564</v>
      </c>
      <c r="E212" s="2" t="str">
        <f>_xll.BDP(Table2[[#This Row],[isin]]&amp;" "&amp;Table2[[#This Row],[MktSec]],Table2[[#Headers],[short_name]])</f>
        <v>#N/A Invalid Security</v>
      </c>
      <c r="F212" s="3" t="str">
        <f t="array" ref="F212">_xll.BDP(Table2[[#This Row],[isin]]&amp;" "&amp;Table2[[#This Row],[MktSec]],Table2[[#Headers],[INDUSTRY_GROUP]])</f>
        <v>#N/A Invalid Security</v>
      </c>
      <c r="G212" s="3" t="str">
        <f>_xll.BDP(Table2[[#This Row],[isin]]&amp;" "&amp;Table2[[#This Row],[MktSec]],Table2[[#Headers],[callable]])</f>
        <v>#N/A Invalid Security</v>
      </c>
      <c r="H212" s="3" t="str">
        <f>_xll.BDP(Table2[[#This Row],[isin]]&amp;" "&amp;Table2[[#This Row],[MktSec]],Table2[[#Headers],[nxt_call_dt]])</f>
        <v>#N/A Invalid Security</v>
      </c>
      <c r="I212" s="3" t="str">
        <f>_xll.BDP(Table2[[#This Row],[isin]]&amp;" "&amp;Table2[[#This Row],[MktSec]],Table2[[#Headers],[final_maturity]])</f>
        <v>#N/A Invalid Security</v>
      </c>
    </row>
    <row r="213" spans="1:9" x14ac:dyDescent="0.25">
      <c r="A213" s="2" t="s">
        <v>198</v>
      </c>
      <c r="B213" s="2">
        <f>LEN(Table2[[#This Row],[isin]])</f>
        <v>20</v>
      </c>
      <c r="D213" s="2" t="s">
        <v>565</v>
      </c>
      <c r="E213" s="2" t="str">
        <f>_xll.BDP(Table2[[#This Row],[isin]]&amp;" "&amp;Table2[[#This Row],[MktSec]],Table2[[#Headers],[short_name]])</f>
        <v>#N/A Invalid Security</v>
      </c>
      <c r="F213" s="3" t="str">
        <f t="array" ref="F213">_xll.BDP(Table2[[#This Row],[isin]]&amp;" "&amp;Table2[[#This Row],[MktSec]],Table2[[#Headers],[INDUSTRY_GROUP]])</f>
        <v>#N/A Invalid Security</v>
      </c>
      <c r="G213" s="3" t="str">
        <f>_xll.BDP(Table2[[#This Row],[isin]]&amp;" "&amp;Table2[[#This Row],[MktSec]],Table2[[#Headers],[callable]])</f>
        <v>#N/A Invalid Security</v>
      </c>
      <c r="H213" s="3" t="str">
        <f>_xll.BDP(Table2[[#This Row],[isin]]&amp;" "&amp;Table2[[#This Row],[MktSec]],Table2[[#Headers],[nxt_call_dt]])</f>
        <v>#N/A Invalid Security</v>
      </c>
      <c r="I213" s="3" t="str">
        <f>_xll.BDP(Table2[[#This Row],[isin]]&amp;" "&amp;Table2[[#This Row],[MktSec]],Table2[[#Headers],[final_maturity]])</f>
        <v>#N/A Invalid Security</v>
      </c>
    </row>
    <row r="214" spans="1:9" x14ac:dyDescent="0.25">
      <c r="A214" s="2" t="s">
        <v>199</v>
      </c>
      <c r="B214" s="2">
        <f>LEN(Table2[[#This Row],[isin]])</f>
        <v>20</v>
      </c>
      <c r="D214" s="2" t="s">
        <v>566</v>
      </c>
      <c r="E214" s="2" t="str">
        <f>_xll.BDP(Table2[[#This Row],[isin]]&amp;" "&amp;Table2[[#This Row],[MktSec]],Table2[[#Headers],[short_name]])</f>
        <v>#N/A Invalid Security</v>
      </c>
      <c r="F214" s="3" t="str">
        <f t="array" ref="F214">_xll.BDP(Table2[[#This Row],[isin]]&amp;" "&amp;Table2[[#This Row],[MktSec]],Table2[[#Headers],[INDUSTRY_GROUP]])</f>
        <v>#N/A Invalid Security</v>
      </c>
      <c r="G214" s="3" t="str">
        <f>_xll.BDP(Table2[[#This Row],[isin]]&amp;" "&amp;Table2[[#This Row],[MktSec]],Table2[[#Headers],[callable]])</f>
        <v>#N/A Invalid Security</v>
      </c>
      <c r="H214" s="3" t="str">
        <f>_xll.BDP(Table2[[#This Row],[isin]]&amp;" "&amp;Table2[[#This Row],[MktSec]],Table2[[#Headers],[nxt_call_dt]])</f>
        <v>#N/A Invalid Security</v>
      </c>
      <c r="I214" s="3" t="str">
        <f>_xll.BDP(Table2[[#This Row],[isin]]&amp;" "&amp;Table2[[#This Row],[MktSec]],Table2[[#Headers],[final_maturity]])</f>
        <v>#N/A Invalid Security</v>
      </c>
    </row>
    <row r="215" spans="1:9" x14ac:dyDescent="0.25">
      <c r="A215" s="2" t="s">
        <v>200</v>
      </c>
      <c r="B215" s="2">
        <f>LEN(Table2[[#This Row],[isin]])</f>
        <v>20</v>
      </c>
      <c r="D215" s="2" t="s">
        <v>567</v>
      </c>
      <c r="E215" s="2" t="str">
        <f>_xll.BDP(Table2[[#This Row],[isin]]&amp;" "&amp;Table2[[#This Row],[MktSec]],Table2[[#Headers],[short_name]])</f>
        <v>#N/A Invalid Security</v>
      </c>
      <c r="F215" s="3" t="str">
        <f t="array" ref="F215">_xll.BDP(Table2[[#This Row],[isin]]&amp;" "&amp;Table2[[#This Row],[MktSec]],Table2[[#Headers],[INDUSTRY_GROUP]])</f>
        <v>#N/A Invalid Security</v>
      </c>
      <c r="G215" s="3" t="str">
        <f>_xll.BDP(Table2[[#This Row],[isin]]&amp;" "&amp;Table2[[#This Row],[MktSec]],Table2[[#Headers],[callable]])</f>
        <v>#N/A Invalid Security</v>
      </c>
      <c r="H215" s="3" t="str">
        <f>_xll.BDP(Table2[[#This Row],[isin]]&amp;" "&amp;Table2[[#This Row],[MktSec]],Table2[[#Headers],[nxt_call_dt]])</f>
        <v>#N/A Invalid Security</v>
      </c>
      <c r="I215" s="3" t="str">
        <f>_xll.BDP(Table2[[#This Row],[isin]]&amp;" "&amp;Table2[[#This Row],[MktSec]],Table2[[#Headers],[final_maturity]])</f>
        <v>#N/A Invalid Security</v>
      </c>
    </row>
    <row r="216" spans="1:9" x14ac:dyDescent="0.25">
      <c r="A216" s="2" t="s">
        <v>201</v>
      </c>
      <c r="B216" s="2">
        <f>LEN(Table2[[#This Row],[isin]])</f>
        <v>20</v>
      </c>
      <c r="D216" s="2" t="s">
        <v>568</v>
      </c>
      <c r="E216" s="2" t="str">
        <f>_xll.BDP(Table2[[#This Row],[isin]]&amp;" "&amp;Table2[[#This Row],[MktSec]],Table2[[#Headers],[short_name]])</f>
        <v>#N/A Invalid Security</v>
      </c>
      <c r="F216" s="3" t="str">
        <f t="array" ref="F216">_xll.BDP(Table2[[#This Row],[isin]]&amp;" "&amp;Table2[[#This Row],[MktSec]],Table2[[#Headers],[INDUSTRY_GROUP]])</f>
        <v>#N/A Invalid Security</v>
      </c>
      <c r="G216" s="3" t="str">
        <f>_xll.BDP(Table2[[#This Row],[isin]]&amp;" "&amp;Table2[[#This Row],[MktSec]],Table2[[#Headers],[callable]])</f>
        <v>#N/A Invalid Security</v>
      </c>
      <c r="H216" s="3" t="str">
        <f>_xll.BDP(Table2[[#This Row],[isin]]&amp;" "&amp;Table2[[#This Row],[MktSec]],Table2[[#Headers],[nxt_call_dt]])</f>
        <v>#N/A Invalid Security</v>
      </c>
      <c r="I216" s="3" t="str">
        <f>_xll.BDP(Table2[[#This Row],[isin]]&amp;" "&amp;Table2[[#This Row],[MktSec]],Table2[[#Headers],[final_maturity]])</f>
        <v>#N/A Invalid Security</v>
      </c>
    </row>
    <row r="217" spans="1:9" x14ac:dyDescent="0.25">
      <c r="A217" s="2" t="s">
        <v>202</v>
      </c>
      <c r="B217" s="2">
        <f>LEN(Table2[[#This Row],[isin]])</f>
        <v>20</v>
      </c>
      <c r="D217" s="2" t="s">
        <v>569</v>
      </c>
      <c r="E217" s="2" t="str">
        <f>_xll.BDP(Table2[[#This Row],[isin]]&amp;" "&amp;Table2[[#This Row],[MktSec]],Table2[[#Headers],[short_name]])</f>
        <v>#N/A Invalid Security</v>
      </c>
      <c r="F217" s="3" t="str">
        <f t="array" ref="F217">_xll.BDP(Table2[[#This Row],[isin]]&amp;" "&amp;Table2[[#This Row],[MktSec]],Table2[[#Headers],[INDUSTRY_GROUP]])</f>
        <v>#N/A Invalid Security</v>
      </c>
      <c r="G217" s="3" t="str">
        <f>_xll.BDP(Table2[[#This Row],[isin]]&amp;" "&amp;Table2[[#This Row],[MktSec]],Table2[[#Headers],[callable]])</f>
        <v>#N/A Invalid Security</v>
      </c>
      <c r="H217" s="3" t="str">
        <f>_xll.BDP(Table2[[#This Row],[isin]]&amp;" "&amp;Table2[[#This Row],[MktSec]],Table2[[#Headers],[nxt_call_dt]])</f>
        <v>#N/A Invalid Security</v>
      </c>
      <c r="I217" s="3" t="str">
        <f>_xll.BDP(Table2[[#This Row],[isin]]&amp;" "&amp;Table2[[#This Row],[MktSec]],Table2[[#Headers],[final_maturity]])</f>
        <v>#N/A Invalid Security</v>
      </c>
    </row>
    <row r="218" spans="1:9" x14ac:dyDescent="0.25">
      <c r="A218" s="2" t="s">
        <v>203</v>
      </c>
      <c r="B218" s="2">
        <f>LEN(Table2[[#This Row],[isin]])</f>
        <v>20</v>
      </c>
      <c r="D218" s="2" t="s">
        <v>570</v>
      </c>
      <c r="E218" s="2" t="str">
        <f>_xll.BDP(Table2[[#This Row],[isin]]&amp;" "&amp;Table2[[#This Row],[MktSec]],Table2[[#Headers],[short_name]])</f>
        <v>#N/A Invalid Security</v>
      </c>
      <c r="F218" s="3" t="str">
        <f t="array" ref="F218">_xll.BDP(Table2[[#This Row],[isin]]&amp;" "&amp;Table2[[#This Row],[MktSec]],Table2[[#Headers],[INDUSTRY_GROUP]])</f>
        <v>#N/A Invalid Security</v>
      </c>
      <c r="G218" s="3" t="str">
        <f>_xll.BDP(Table2[[#This Row],[isin]]&amp;" "&amp;Table2[[#This Row],[MktSec]],Table2[[#Headers],[callable]])</f>
        <v>#N/A Invalid Security</v>
      </c>
      <c r="H218" s="3" t="str">
        <f>_xll.BDP(Table2[[#This Row],[isin]]&amp;" "&amp;Table2[[#This Row],[MktSec]],Table2[[#Headers],[nxt_call_dt]])</f>
        <v>#N/A Invalid Security</v>
      </c>
      <c r="I218" s="3" t="str">
        <f>_xll.BDP(Table2[[#This Row],[isin]]&amp;" "&amp;Table2[[#This Row],[MktSec]],Table2[[#Headers],[final_maturity]])</f>
        <v>#N/A Invalid Security</v>
      </c>
    </row>
    <row r="219" spans="1:9" x14ac:dyDescent="0.25">
      <c r="A219" s="2" t="s">
        <v>204</v>
      </c>
      <c r="B219" s="2">
        <f>LEN(Table2[[#This Row],[isin]])</f>
        <v>20</v>
      </c>
      <c r="D219" s="2" t="s">
        <v>571</v>
      </c>
      <c r="E219" s="2" t="str">
        <f>_xll.BDP(Table2[[#This Row],[isin]]&amp;" "&amp;Table2[[#This Row],[MktSec]],Table2[[#Headers],[short_name]])</f>
        <v>#N/A Invalid Security</v>
      </c>
      <c r="F219" s="3" t="str">
        <f t="array" ref="F219">_xll.BDP(Table2[[#This Row],[isin]]&amp;" "&amp;Table2[[#This Row],[MktSec]],Table2[[#Headers],[INDUSTRY_GROUP]])</f>
        <v>#N/A Invalid Security</v>
      </c>
      <c r="G219" s="3" t="str">
        <f>_xll.BDP(Table2[[#This Row],[isin]]&amp;" "&amp;Table2[[#This Row],[MktSec]],Table2[[#Headers],[callable]])</f>
        <v>#N/A Invalid Security</v>
      </c>
      <c r="H219" s="3" t="str">
        <f>_xll.BDP(Table2[[#This Row],[isin]]&amp;" "&amp;Table2[[#This Row],[MktSec]],Table2[[#Headers],[nxt_call_dt]])</f>
        <v>#N/A Invalid Security</v>
      </c>
      <c r="I219" s="3" t="str">
        <f>_xll.BDP(Table2[[#This Row],[isin]]&amp;" "&amp;Table2[[#This Row],[MktSec]],Table2[[#Headers],[final_maturity]])</f>
        <v>#N/A Invalid Security</v>
      </c>
    </row>
    <row r="220" spans="1:9" x14ac:dyDescent="0.25">
      <c r="A220" s="2" t="s">
        <v>205</v>
      </c>
      <c r="B220" s="2">
        <f>LEN(Table2[[#This Row],[isin]])</f>
        <v>20</v>
      </c>
      <c r="D220" s="2" t="s">
        <v>572</v>
      </c>
      <c r="E220" s="2" t="str">
        <f>_xll.BDP(Table2[[#This Row],[isin]]&amp;" "&amp;Table2[[#This Row],[MktSec]],Table2[[#Headers],[short_name]])</f>
        <v>#N/A Invalid Security</v>
      </c>
      <c r="F220" s="3" t="str">
        <f t="array" ref="F220">_xll.BDP(Table2[[#This Row],[isin]]&amp;" "&amp;Table2[[#This Row],[MktSec]],Table2[[#Headers],[INDUSTRY_GROUP]])</f>
        <v>#N/A Invalid Security</v>
      </c>
      <c r="G220" s="3" t="str">
        <f>_xll.BDP(Table2[[#This Row],[isin]]&amp;" "&amp;Table2[[#This Row],[MktSec]],Table2[[#Headers],[callable]])</f>
        <v>#N/A Invalid Security</v>
      </c>
      <c r="H220" s="3" t="str">
        <f>_xll.BDP(Table2[[#This Row],[isin]]&amp;" "&amp;Table2[[#This Row],[MktSec]],Table2[[#Headers],[nxt_call_dt]])</f>
        <v>#N/A Invalid Security</v>
      </c>
      <c r="I220" s="3" t="str">
        <f>_xll.BDP(Table2[[#This Row],[isin]]&amp;" "&amp;Table2[[#This Row],[MktSec]],Table2[[#Headers],[final_maturity]])</f>
        <v>#N/A Invalid Security</v>
      </c>
    </row>
    <row r="221" spans="1:9" x14ac:dyDescent="0.25">
      <c r="A221" s="2" t="s">
        <v>206</v>
      </c>
      <c r="B221" s="2">
        <f>LEN(Table2[[#This Row],[isin]])</f>
        <v>20</v>
      </c>
      <c r="D221" s="2" t="s">
        <v>573</v>
      </c>
      <c r="E221" s="2" t="str">
        <f>_xll.BDP(Table2[[#This Row],[isin]]&amp;" "&amp;Table2[[#This Row],[MktSec]],Table2[[#Headers],[short_name]])</f>
        <v>#N/A Invalid Security</v>
      </c>
      <c r="F221" s="3" t="str">
        <f t="array" ref="F221">_xll.BDP(Table2[[#This Row],[isin]]&amp;" "&amp;Table2[[#This Row],[MktSec]],Table2[[#Headers],[INDUSTRY_GROUP]])</f>
        <v>#N/A Invalid Security</v>
      </c>
      <c r="G221" s="3" t="str">
        <f>_xll.BDP(Table2[[#This Row],[isin]]&amp;" "&amp;Table2[[#This Row],[MktSec]],Table2[[#Headers],[callable]])</f>
        <v>#N/A Invalid Security</v>
      </c>
      <c r="H221" s="3" t="str">
        <f>_xll.BDP(Table2[[#This Row],[isin]]&amp;" "&amp;Table2[[#This Row],[MktSec]],Table2[[#Headers],[nxt_call_dt]])</f>
        <v>#N/A Invalid Security</v>
      </c>
      <c r="I221" s="3" t="str">
        <f>_xll.BDP(Table2[[#This Row],[isin]]&amp;" "&amp;Table2[[#This Row],[MktSec]],Table2[[#Headers],[final_maturity]])</f>
        <v>#N/A Invalid Security</v>
      </c>
    </row>
    <row r="222" spans="1:9" x14ac:dyDescent="0.25">
      <c r="A222" s="2" t="s">
        <v>207</v>
      </c>
      <c r="B222" s="2">
        <f>LEN(Table2[[#This Row],[isin]])</f>
        <v>20</v>
      </c>
      <c r="D222" s="2" t="s">
        <v>574</v>
      </c>
      <c r="E222" s="2" t="str">
        <f>_xll.BDP(Table2[[#This Row],[isin]]&amp;" "&amp;Table2[[#This Row],[MktSec]],Table2[[#Headers],[short_name]])</f>
        <v>#N/A Invalid Security</v>
      </c>
      <c r="F222" s="3" t="str">
        <f t="array" ref="F222">_xll.BDP(Table2[[#This Row],[isin]]&amp;" "&amp;Table2[[#This Row],[MktSec]],Table2[[#Headers],[INDUSTRY_GROUP]])</f>
        <v>#N/A Invalid Security</v>
      </c>
      <c r="G222" s="3" t="str">
        <f>_xll.BDP(Table2[[#This Row],[isin]]&amp;" "&amp;Table2[[#This Row],[MktSec]],Table2[[#Headers],[callable]])</f>
        <v>#N/A Invalid Security</v>
      </c>
      <c r="H222" s="3" t="str">
        <f>_xll.BDP(Table2[[#This Row],[isin]]&amp;" "&amp;Table2[[#This Row],[MktSec]],Table2[[#Headers],[nxt_call_dt]])</f>
        <v>#N/A Invalid Security</v>
      </c>
      <c r="I222" s="3" t="str">
        <f>_xll.BDP(Table2[[#This Row],[isin]]&amp;" "&amp;Table2[[#This Row],[MktSec]],Table2[[#Headers],[final_maturity]])</f>
        <v>#N/A Invalid Security</v>
      </c>
    </row>
    <row r="223" spans="1:9" x14ac:dyDescent="0.25">
      <c r="A223" s="2" t="s">
        <v>208</v>
      </c>
      <c r="B223" s="2">
        <f>LEN(Table2[[#This Row],[isin]])</f>
        <v>20</v>
      </c>
      <c r="D223" s="2" t="s">
        <v>575</v>
      </c>
      <c r="E223" s="2" t="str">
        <f>_xll.BDP(Table2[[#This Row],[isin]]&amp;" "&amp;Table2[[#This Row],[MktSec]],Table2[[#Headers],[short_name]])</f>
        <v>#N/A Invalid Security</v>
      </c>
      <c r="F223" s="3" t="str">
        <f t="array" ref="F223">_xll.BDP(Table2[[#This Row],[isin]]&amp;" "&amp;Table2[[#This Row],[MktSec]],Table2[[#Headers],[INDUSTRY_GROUP]])</f>
        <v>#N/A Invalid Security</v>
      </c>
      <c r="G223" s="3" t="str">
        <f>_xll.BDP(Table2[[#This Row],[isin]]&amp;" "&amp;Table2[[#This Row],[MktSec]],Table2[[#Headers],[callable]])</f>
        <v>#N/A Invalid Security</v>
      </c>
      <c r="H223" s="3" t="str">
        <f>_xll.BDP(Table2[[#This Row],[isin]]&amp;" "&amp;Table2[[#This Row],[MktSec]],Table2[[#Headers],[nxt_call_dt]])</f>
        <v>#N/A Invalid Security</v>
      </c>
      <c r="I223" s="3" t="str">
        <f>_xll.BDP(Table2[[#This Row],[isin]]&amp;" "&amp;Table2[[#This Row],[MktSec]],Table2[[#Headers],[final_maturity]])</f>
        <v>#N/A Invalid Security</v>
      </c>
    </row>
    <row r="224" spans="1:9" x14ac:dyDescent="0.25">
      <c r="A224" s="2" t="s">
        <v>209</v>
      </c>
      <c r="B224" s="2">
        <f>LEN(Table2[[#This Row],[isin]])</f>
        <v>20</v>
      </c>
      <c r="D224" s="2" t="s">
        <v>576</v>
      </c>
      <c r="E224" s="2" t="str">
        <f>_xll.BDP(Table2[[#This Row],[isin]]&amp;" "&amp;Table2[[#This Row],[MktSec]],Table2[[#Headers],[short_name]])</f>
        <v>#N/A Invalid Security</v>
      </c>
      <c r="F224" s="3" t="str">
        <f t="array" ref="F224">_xll.BDP(Table2[[#This Row],[isin]]&amp;" "&amp;Table2[[#This Row],[MktSec]],Table2[[#Headers],[INDUSTRY_GROUP]])</f>
        <v>#N/A Invalid Security</v>
      </c>
      <c r="G224" s="3" t="str">
        <f>_xll.BDP(Table2[[#This Row],[isin]]&amp;" "&amp;Table2[[#This Row],[MktSec]],Table2[[#Headers],[callable]])</f>
        <v>#N/A Invalid Security</v>
      </c>
      <c r="H224" s="3" t="str">
        <f>_xll.BDP(Table2[[#This Row],[isin]]&amp;" "&amp;Table2[[#This Row],[MktSec]],Table2[[#Headers],[nxt_call_dt]])</f>
        <v>#N/A Invalid Security</v>
      </c>
      <c r="I224" s="3" t="str">
        <f>_xll.BDP(Table2[[#This Row],[isin]]&amp;" "&amp;Table2[[#This Row],[MktSec]],Table2[[#Headers],[final_maturity]])</f>
        <v>#N/A Invalid Security</v>
      </c>
    </row>
    <row r="225" spans="1:9" x14ac:dyDescent="0.25">
      <c r="A225" s="2" t="s">
        <v>210</v>
      </c>
      <c r="B225" s="2">
        <f>LEN(Table2[[#This Row],[isin]])</f>
        <v>20</v>
      </c>
      <c r="D225" s="2" t="s">
        <v>577</v>
      </c>
      <c r="E225" s="2" t="str">
        <f>_xll.BDP(Table2[[#This Row],[isin]]&amp;" "&amp;Table2[[#This Row],[MktSec]],Table2[[#Headers],[short_name]])</f>
        <v>#N/A Invalid Security</v>
      </c>
      <c r="F225" s="3" t="str">
        <f t="array" ref="F225">_xll.BDP(Table2[[#This Row],[isin]]&amp;" "&amp;Table2[[#This Row],[MktSec]],Table2[[#Headers],[INDUSTRY_GROUP]])</f>
        <v>#N/A Invalid Security</v>
      </c>
      <c r="G225" s="3" t="str">
        <f>_xll.BDP(Table2[[#This Row],[isin]]&amp;" "&amp;Table2[[#This Row],[MktSec]],Table2[[#Headers],[callable]])</f>
        <v>#N/A Invalid Security</v>
      </c>
      <c r="H225" s="3" t="str">
        <f>_xll.BDP(Table2[[#This Row],[isin]]&amp;" "&amp;Table2[[#This Row],[MktSec]],Table2[[#Headers],[nxt_call_dt]])</f>
        <v>#N/A Invalid Security</v>
      </c>
      <c r="I225" s="3" t="str">
        <f>_xll.BDP(Table2[[#This Row],[isin]]&amp;" "&amp;Table2[[#This Row],[MktSec]],Table2[[#Headers],[final_maturity]])</f>
        <v>#N/A Invalid Security</v>
      </c>
    </row>
    <row r="226" spans="1:9" x14ac:dyDescent="0.25">
      <c r="A226" s="2" t="s">
        <v>211</v>
      </c>
      <c r="B226" s="2">
        <f>LEN(Table2[[#This Row],[isin]])</f>
        <v>20</v>
      </c>
      <c r="D226" s="2" t="s">
        <v>578</v>
      </c>
      <c r="E226" s="2" t="str">
        <f>_xll.BDP(Table2[[#This Row],[isin]]&amp;" "&amp;Table2[[#This Row],[MktSec]],Table2[[#Headers],[short_name]])</f>
        <v>#N/A Invalid Security</v>
      </c>
      <c r="F226" s="3" t="str">
        <f t="array" ref="F226">_xll.BDP(Table2[[#This Row],[isin]]&amp;" "&amp;Table2[[#This Row],[MktSec]],Table2[[#Headers],[INDUSTRY_GROUP]])</f>
        <v>#N/A Invalid Security</v>
      </c>
      <c r="G226" s="3" t="str">
        <f>_xll.BDP(Table2[[#This Row],[isin]]&amp;" "&amp;Table2[[#This Row],[MktSec]],Table2[[#Headers],[callable]])</f>
        <v>#N/A Invalid Security</v>
      </c>
      <c r="H226" s="3" t="str">
        <f>_xll.BDP(Table2[[#This Row],[isin]]&amp;" "&amp;Table2[[#This Row],[MktSec]],Table2[[#Headers],[nxt_call_dt]])</f>
        <v>#N/A Invalid Security</v>
      </c>
      <c r="I226" s="3" t="str">
        <f>_xll.BDP(Table2[[#This Row],[isin]]&amp;" "&amp;Table2[[#This Row],[MktSec]],Table2[[#Headers],[final_maturity]])</f>
        <v>#N/A Invalid Security</v>
      </c>
    </row>
    <row r="227" spans="1:9" x14ac:dyDescent="0.25">
      <c r="A227" s="2" t="s">
        <v>212</v>
      </c>
      <c r="B227" s="2">
        <f>LEN(Table2[[#This Row],[isin]])</f>
        <v>20</v>
      </c>
      <c r="D227" s="2" t="s">
        <v>579</v>
      </c>
      <c r="E227" s="2" t="str">
        <f>_xll.BDP(Table2[[#This Row],[isin]]&amp;" "&amp;Table2[[#This Row],[MktSec]],Table2[[#Headers],[short_name]])</f>
        <v>#N/A Invalid Security</v>
      </c>
      <c r="F227" s="3" t="str">
        <f t="array" ref="F227">_xll.BDP(Table2[[#This Row],[isin]]&amp;" "&amp;Table2[[#This Row],[MktSec]],Table2[[#Headers],[INDUSTRY_GROUP]])</f>
        <v>#N/A Invalid Security</v>
      </c>
      <c r="G227" s="3" t="str">
        <f>_xll.BDP(Table2[[#This Row],[isin]]&amp;" "&amp;Table2[[#This Row],[MktSec]],Table2[[#Headers],[callable]])</f>
        <v>#N/A Invalid Security</v>
      </c>
      <c r="H227" s="3" t="str">
        <f>_xll.BDP(Table2[[#This Row],[isin]]&amp;" "&amp;Table2[[#This Row],[MktSec]],Table2[[#Headers],[nxt_call_dt]])</f>
        <v>#N/A Invalid Security</v>
      </c>
      <c r="I227" s="3" t="str">
        <f>_xll.BDP(Table2[[#This Row],[isin]]&amp;" "&amp;Table2[[#This Row],[MktSec]],Table2[[#Headers],[final_maturity]])</f>
        <v>#N/A Invalid Security</v>
      </c>
    </row>
    <row r="228" spans="1:9" x14ac:dyDescent="0.25">
      <c r="A228" s="2" t="s">
        <v>213</v>
      </c>
      <c r="B228" s="2">
        <f>LEN(Table2[[#This Row],[isin]])</f>
        <v>20</v>
      </c>
      <c r="D228" s="2" t="s">
        <v>580</v>
      </c>
      <c r="E228" s="2" t="str">
        <f>_xll.BDP(Table2[[#This Row],[isin]]&amp;" "&amp;Table2[[#This Row],[MktSec]],Table2[[#Headers],[short_name]])</f>
        <v>#N/A Invalid Security</v>
      </c>
      <c r="F228" s="3" t="str">
        <f t="array" ref="F228">_xll.BDP(Table2[[#This Row],[isin]]&amp;" "&amp;Table2[[#This Row],[MktSec]],Table2[[#Headers],[INDUSTRY_GROUP]])</f>
        <v>#N/A Invalid Security</v>
      </c>
      <c r="G228" s="3" t="str">
        <f>_xll.BDP(Table2[[#This Row],[isin]]&amp;" "&amp;Table2[[#This Row],[MktSec]],Table2[[#Headers],[callable]])</f>
        <v>#N/A Invalid Security</v>
      </c>
      <c r="H228" s="3" t="str">
        <f>_xll.BDP(Table2[[#This Row],[isin]]&amp;" "&amp;Table2[[#This Row],[MktSec]],Table2[[#Headers],[nxt_call_dt]])</f>
        <v>#N/A Invalid Security</v>
      </c>
      <c r="I228" s="3" t="str">
        <f>_xll.BDP(Table2[[#This Row],[isin]]&amp;" "&amp;Table2[[#This Row],[MktSec]],Table2[[#Headers],[final_maturity]])</f>
        <v>#N/A Invalid Security</v>
      </c>
    </row>
    <row r="229" spans="1:9" x14ac:dyDescent="0.25">
      <c r="A229" s="2" t="s">
        <v>214</v>
      </c>
      <c r="B229" s="2">
        <f>LEN(Table2[[#This Row],[isin]])</f>
        <v>20</v>
      </c>
      <c r="D229" s="2" t="s">
        <v>581</v>
      </c>
      <c r="E229" s="2" t="str">
        <f>_xll.BDP(Table2[[#This Row],[isin]]&amp;" "&amp;Table2[[#This Row],[MktSec]],Table2[[#Headers],[short_name]])</f>
        <v>#N/A Invalid Security</v>
      </c>
      <c r="F229" s="3" t="str">
        <f t="array" ref="F229">_xll.BDP(Table2[[#This Row],[isin]]&amp;" "&amp;Table2[[#This Row],[MktSec]],Table2[[#Headers],[INDUSTRY_GROUP]])</f>
        <v>#N/A Invalid Security</v>
      </c>
      <c r="G229" s="3" t="str">
        <f>_xll.BDP(Table2[[#This Row],[isin]]&amp;" "&amp;Table2[[#This Row],[MktSec]],Table2[[#Headers],[callable]])</f>
        <v>#N/A Invalid Security</v>
      </c>
      <c r="H229" s="3" t="str">
        <f>_xll.BDP(Table2[[#This Row],[isin]]&amp;" "&amp;Table2[[#This Row],[MktSec]],Table2[[#Headers],[nxt_call_dt]])</f>
        <v>#N/A Invalid Security</v>
      </c>
      <c r="I229" s="3" t="str">
        <f>_xll.BDP(Table2[[#This Row],[isin]]&amp;" "&amp;Table2[[#This Row],[MktSec]],Table2[[#Headers],[final_maturity]])</f>
        <v>#N/A Invalid Security</v>
      </c>
    </row>
    <row r="230" spans="1:9" x14ac:dyDescent="0.25">
      <c r="A230" s="2" t="s">
        <v>215</v>
      </c>
      <c r="B230" s="2">
        <f>LEN(Table2[[#This Row],[isin]])</f>
        <v>20</v>
      </c>
      <c r="D230" s="2" t="s">
        <v>582</v>
      </c>
      <c r="E230" s="2" t="str">
        <f>_xll.BDP(Table2[[#This Row],[isin]]&amp;" "&amp;Table2[[#This Row],[MktSec]],Table2[[#Headers],[short_name]])</f>
        <v>#N/A Invalid Security</v>
      </c>
      <c r="F230" s="3" t="str">
        <f t="array" ref="F230">_xll.BDP(Table2[[#This Row],[isin]]&amp;" "&amp;Table2[[#This Row],[MktSec]],Table2[[#Headers],[INDUSTRY_GROUP]])</f>
        <v>#N/A Invalid Security</v>
      </c>
      <c r="G230" s="3" t="str">
        <f>_xll.BDP(Table2[[#This Row],[isin]]&amp;" "&amp;Table2[[#This Row],[MktSec]],Table2[[#Headers],[callable]])</f>
        <v>#N/A Invalid Security</v>
      </c>
      <c r="H230" s="3" t="str">
        <f>_xll.BDP(Table2[[#This Row],[isin]]&amp;" "&amp;Table2[[#This Row],[MktSec]],Table2[[#Headers],[nxt_call_dt]])</f>
        <v>#N/A Invalid Security</v>
      </c>
      <c r="I230" s="3" t="str">
        <f>_xll.BDP(Table2[[#This Row],[isin]]&amp;" "&amp;Table2[[#This Row],[MktSec]],Table2[[#Headers],[final_maturity]])</f>
        <v>#N/A Invalid Security</v>
      </c>
    </row>
    <row r="231" spans="1:9" x14ac:dyDescent="0.25">
      <c r="A231" s="2" t="s">
        <v>216</v>
      </c>
      <c r="B231" s="2">
        <f>LEN(Table2[[#This Row],[isin]])</f>
        <v>20</v>
      </c>
      <c r="D231" s="2" t="s">
        <v>583</v>
      </c>
      <c r="E231" s="2" t="str">
        <f>_xll.BDP(Table2[[#This Row],[isin]]&amp;" "&amp;Table2[[#This Row],[MktSec]],Table2[[#Headers],[short_name]])</f>
        <v>#N/A Invalid Security</v>
      </c>
      <c r="F231" s="3" t="str">
        <f t="array" ref="F231">_xll.BDP(Table2[[#This Row],[isin]]&amp;" "&amp;Table2[[#This Row],[MktSec]],Table2[[#Headers],[INDUSTRY_GROUP]])</f>
        <v>#N/A Invalid Security</v>
      </c>
      <c r="G231" s="3" t="str">
        <f>_xll.BDP(Table2[[#This Row],[isin]]&amp;" "&amp;Table2[[#This Row],[MktSec]],Table2[[#Headers],[callable]])</f>
        <v>#N/A Invalid Security</v>
      </c>
      <c r="H231" s="3" t="str">
        <f>_xll.BDP(Table2[[#This Row],[isin]]&amp;" "&amp;Table2[[#This Row],[MktSec]],Table2[[#Headers],[nxt_call_dt]])</f>
        <v>#N/A Invalid Security</v>
      </c>
      <c r="I231" s="3" t="str">
        <f>_xll.BDP(Table2[[#This Row],[isin]]&amp;" "&amp;Table2[[#This Row],[MktSec]],Table2[[#Headers],[final_maturity]])</f>
        <v>#N/A Invalid Security</v>
      </c>
    </row>
    <row r="232" spans="1:9" x14ac:dyDescent="0.25">
      <c r="A232" s="2" t="s">
        <v>217</v>
      </c>
      <c r="B232" s="2">
        <f>LEN(Table2[[#This Row],[isin]])</f>
        <v>20</v>
      </c>
      <c r="D232" s="2" t="s">
        <v>584</v>
      </c>
      <c r="E232" s="2" t="str">
        <f>_xll.BDP(Table2[[#This Row],[isin]]&amp;" "&amp;Table2[[#This Row],[MktSec]],Table2[[#Headers],[short_name]])</f>
        <v>#N/A Invalid Security</v>
      </c>
      <c r="F232" s="3" t="str">
        <f t="array" ref="F232">_xll.BDP(Table2[[#This Row],[isin]]&amp;" "&amp;Table2[[#This Row],[MktSec]],Table2[[#Headers],[INDUSTRY_GROUP]])</f>
        <v>#N/A Invalid Security</v>
      </c>
      <c r="G232" s="3" t="str">
        <f>_xll.BDP(Table2[[#This Row],[isin]]&amp;" "&amp;Table2[[#This Row],[MktSec]],Table2[[#Headers],[callable]])</f>
        <v>#N/A Invalid Security</v>
      </c>
      <c r="H232" s="3" t="str">
        <f>_xll.BDP(Table2[[#This Row],[isin]]&amp;" "&amp;Table2[[#This Row],[MktSec]],Table2[[#Headers],[nxt_call_dt]])</f>
        <v>#N/A Invalid Security</v>
      </c>
      <c r="I232" s="3" t="str">
        <f>_xll.BDP(Table2[[#This Row],[isin]]&amp;" "&amp;Table2[[#This Row],[MktSec]],Table2[[#Headers],[final_maturity]])</f>
        <v>#N/A Invalid Security</v>
      </c>
    </row>
    <row r="233" spans="1:9" x14ac:dyDescent="0.25">
      <c r="A233" s="2" t="s">
        <v>218</v>
      </c>
      <c r="B233" s="2">
        <f>LEN(Table2[[#This Row],[isin]])</f>
        <v>20</v>
      </c>
      <c r="D233" s="2" t="s">
        <v>585</v>
      </c>
      <c r="E233" s="2" t="str">
        <f>_xll.BDP(Table2[[#This Row],[isin]]&amp;" "&amp;Table2[[#This Row],[MktSec]],Table2[[#Headers],[short_name]])</f>
        <v>#N/A Invalid Security</v>
      </c>
      <c r="F233" s="3" t="str">
        <f t="array" ref="F233">_xll.BDP(Table2[[#This Row],[isin]]&amp;" "&amp;Table2[[#This Row],[MktSec]],Table2[[#Headers],[INDUSTRY_GROUP]])</f>
        <v>#N/A Invalid Security</v>
      </c>
      <c r="G233" s="3" t="str">
        <f>_xll.BDP(Table2[[#This Row],[isin]]&amp;" "&amp;Table2[[#This Row],[MktSec]],Table2[[#Headers],[callable]])</f>
        <v>#N/A Invalid Security</v>
      </c>
      <c r="H233" s="3" t="str">
        <f>_xll.BDP(Table2[[#This Row],[isin]]&amp;" "&amp;Table2[[#This Row],[MktSec]],Table2[[#Headers],[nxt_call_dt]])</f>
        <v>#N/A Invalid Security</v>
      </c>
      <c r="I233" s="3" t="str">
        <f>_xll.BDP(Table2[[#This Row],[isin]]&amp;" "&amp;Table2[[#This Row],[MktSec]],Table2[[#Headers],[final_maturity]])</f>
        <v>#N/A Invalid Security</v>
      </c>
    </row>
    <row r="234" spans="1:9" x14ac:dyDescent="0.25">
      <c r="A234" s="2" t="s">
        <v>219</v>
      </c>
      <c r="B234" s="2">
        <f>LEN(Table2[[#This Row],[isin]])</f>
        <v>20</v>
      </c>
      <c r="D234" s="2" t="s">
        <v>586</v>
      </c>
      <c r="E234" s="2" t="str">
        <f>_xll.BDP(Table2[[#This Row],[isin]]&amp;" "&amp;Table2[[#This Row],[MktSec]],Table2[[#Headers],[short_name]])</f>
        <v>#N/A Invalid Security</v>
      </c>
      <c r="F234" s="3" t="str">
        <f t="array" ref="F234">_xll.BDP(Table2[[#This Row],[isin]]&amp;" "&amp;Table2[[#This Row],[MktSec]],Table2[[#Headers],[INDUSTRY_GROUP]])</f>
        <v>#N/A Invalid Security</v>
      </c>
      <c r="G234" s="3" t="str">
        <f>_xll.BDP(Table2[[#This Row],[isin]]&amp;" "&amp;Table2[[#This Row],[MktSec]],Table2[[#Headers],[callable]])</f>
        <v>#N/A Invalid Security</v>
      </c>
      <c r="H234" s="3" t="str">
        <f>_xll.BDP(Table2[[#This Row],[isin]]&amp;" "&amp;Table2[[#This Row],[MktSec]],Table2[[#Headers],[nxt_call_dt]])</f>
        <v>#N/A Invalid Security</v>
      </c>
      <c r="I234" s="3" t="str">
        <f>_xll.BDP(Table2[[#This Row],[isin]]&amp;" "&amp;Table2[[#This Row],[MktSec]],Table2[[#Headers],[final_maturity]])</f>
        <v>#N/A Invalid Security</v>
      </c>
    </row>
    <row r="235" spans="1:9" x14ac:dyDescent="0.25">
      <c r="A235" s="2" t="s">
        <v>220</v>
      </c>
      <c r="B235" s="2">
        <f>LEN(Table2[[#This Row],[isin]])</f>
        <v>20</v>
      </c>
      <c r="D235" s="2" t="s">
        <v>587</v>
      </c>
      <c r="E235" s="2" t="str">
        <f>_xll.BDP(Table2[[#This Row],[isin]]&amp;" "&amp;Table2[[#This Row],[MktSec]],Table2[[#Headers],[short_name]])</f>
        <v>#N/A Invalid Security</v>
      </c>
      <c r="F235" s="3" t="str">
        <f t="array" ref="F235">_xll.BDP(Table2[[#This Row],[isin]]&amp;" "&amp;Table2[[#This Row],[MktSec]],Table2[[#Headers],[INDUSTRY_GROUP]])</f>
        <v>#N/A Invalid Security</v>
      </c>
      <c r="G235" s="3" t="str">
        <f>_xll.BDP(Table2[[#This Row],[isin]]&amp;" "&amp;Table2[[#This Row],[MktSec]],Table2[[#Headers],[callable]])</f>
        <v>#N/A Invalid Security</v>
      </c>
      <c r="H235" s="3" t="str">
        <f>_xll.BDP(Table2[[#This Row],[isin]]&amp;" "&amp;Table2[[#This Row],[MktSec]],Table2[[#Headers],[nxt_call_dt]])</f>
        <v>#N/A Invalid Security</v>
      </c>
      <c r="I235" s="3" t="str">
        <f>_xll.BDP(Table2[[#This Row],[isin]]&amp;" "&amp;Table2[[#This Row],[MktSec]],Table2[[#Headers],[final_maturity]])</f>
        <v>#N/A Invalid Security</v>
      </c>
    </row>
    <row r="236" spans="1:9" x14ac:dyDescent="0.25">
      <c r="A236" s="2" t="s">
        <v>221</v>
      </c>
      <c r="B236" s="2">
        <f>LEN(Table2[[#This Row],[isin]])</f>
        <v>20</v>
      </c>
      <c r="D236" s="2" t="s">
        <v>588</v>
      </c>
      <c r="E236" s="2" t="str">
        <f>_xll.BDP(Table2[[#This Row],[isin]]&amp;" "&amp;Table2[[#This Row],[MktSec]],Table2[[#Headers],[short_name]])</f>
        <v>#N/A Invalid Security</v>
      </c>
      <c r="F236" s="3" t="str">
        <f t="array" ref="F236">_xll.BDP(Table2[[#This Row],[isin]]&amp;" "&amp;Table2[[#This Row],[MktSec]],Table2[[#Headers],[INDUSTRY_GROUP]])</f>
        <v>#N/A Invalid Security</v>
      </c>
      <c r="G236" s="3" t="str">
        <f>_xll.BDP(Table2[[#This Row],[isin]]&amp;" "&amp;Table2[[#This Row],[MktSec]],Table2[[#Headers],[callable]])</f>
        <v>#N/A Invalid Security</v>
      </c>
      <c r="H236" s="3" t="str">
        <f>_xll.BDP(Table2[[#This Row],[isin]]&amp;" "&amp;Table2[[#This Row],[MktSec]],Table2[[#Headers],[nxt_call_dt]])</f>
        <v>#N/A Invalid Security</v>
      </c>
      <c r="I236" s="3" t="str">
        <f>_xll.BDP(Table2[[#This Row],[isin]]&amp;" "&amp;Table2[[#This Row],[MktSec]],Table2[[#Headers],[final_maturity]])</f>
        <v>#N/A Invalid Security</v>
      </c>
    </row>
    <row r="237" spans="1:9" x14ac:dyDescent="0.25">
      <c r="A237" s="2" t="s">
        <v>222</v>
      </c>
      <c r="B237" s="2">
        <f>LEN(Table2[[#This Row],[isin]])</f>
        <v>20</v>
      </c>
      <c r="D237" s="2" t="s">
        <v>589</v>
      </c>
      <c r="E237" s="2" t="str">
        <f>_xll.BDP(Table2[[#This Row],[isin]]&amp;" "&amp;Table2[[#This Row],[MktSec]],Table2[[#Headers],[short_name]])</f>
        <v>#N/A Invalid Security</v>
      </c>
      <c r="F237" s="3" t="str">
        <f t="array" ref="F237">_xll.BDP(Table2[[#This Row],[isin]]&amp;" "&amp;Table2[[#This Row],[MktSec]],Table2[[#Headers],[INDUSTRY_GROUP]])</f>
        <v>#N/A Invalid Security</v>
      </c>
      <c r="G237" s="3" t="str">
        <f>_xll.BDP(Table2[[#This Row],[isin]]&amp;" "&amp;Table2[[#This Row],[MktSec]],Table2[[#Headers],[callable]])</f>
        <v>#N/A Invalid Security</v>
      </c>
      <c r="H237" s="3" t="str">
        <f>_xll.BDP(Table2[[#This Row],[isin]]&amp;" "&amp;Table2[[#This Row],[MktSec]],Table2[[#Headers],[nxt_call_dt]])</f>
        <v>#N/A Invalid Security</v>
      </c>
      <c r="I237" s="3" t="str">
        <f>_xll.BDP(Table2[[#This Row],[isin]]&amp;" "&amp;Table2[[#This Row],[MktSec]],Table2[[#Headers],[final_maturity]])</f>
        <v>#N/A Invalid Security</v>
      </c>
    </row>
    <row r="238" spans="1:9" x14ac:dyDescent="0.25">
      <c r="A238" s="2" t="s">
        <v>223</v>
      </c>
      <c r="B238" s="2">
        <f>LEN(Table2[[#This Row],[isin]])</f>
        <v>20</v>
      </c>
      <c r="D238" s="2" t="s">
        <v>590</v>
      </c>
      <c r="E238" s="2" t="str">
        <f>_xll.BDP(Table2[[#This Row],[isin]]&amp;" "&amp;Table2[[#This Row],[MktSec]],Table2[[#Headers],[short_name]])</f>
        <v>#N/A Invalid Security</v>
      </c>
      <c r="F238" s="3" t="str">
        <f t="array" ref="F238">_xll.BDP(Table2[[#This Row],[isin]]&amp;" "&amp;Table2[[#This Row],[MktSec]],Table2[[#Headers],[INDUSTRY_GROUP]])</f>
        <v>#N/A Invalid Security</v>
      </c>
      <c r="G238" s="3" t="str">
        <f>_xll.BDP(Table2[[#This Row],[isin]]&amp;" "&amp;Table2[[#This Row],[MktSec]],Table2[[#Headers],[callable]])</f>
        <v>#N/A Invalid Security</v>
      </c>
      <c r="H238" s="3" t="str">
        <f>_xll.BDP(Table2[[#This Row],[isin]]&amp;" "&amp;Table2[[#This Row],[MktSec]],Table2[[#Headers],[nxt_call_dt]])</f>
        <v>#N/A Invalid Security</v>
      </c>
      <c r="I238" s="3" t="str">
        <f>_xll.BDP(Table2[[#This Row],[isin]]&amp;" "&amp;Table2[[#This Row],[MktSec]],Table2[[#Headers],[final_maturity]])</f>
        <v>#N/A Invalid Security</v>
      </c>
    </row>
    <row r="239" spans="1:9" x14ac:dyDescent="0.25">
      <c r="A239" s="2" t="s">
        <v>224</v>
      </c>
      <c r="B239" s="2">
        <f>LEN(Table2[[#This Row],[isin]])</f>
        <v>20</v>
      </c>
      <c r="D239" s="2" t="s">
        <v>591</v>
      </c>
      <c r="E239" s="2" t="str">
        <f>_xll.BDP(Table2[[#This Row],[isin]]&amp;" "&amp;Table2[[#This Row],[MktSec]],Table2[[#Headers],[short_name]])</f>
        <v>#N/A Invalid Security</v>
      </c>
      <c r="F239" s="3" t="str">
        <f t="array" ref="F239">_xll.BDP(Table2[[#This Row],[isin]]&amp;" "&amp;Table2[[#This Row],[MktSec]],Table2[[#Headers],[INDUSTRY_GROUP]])</f>
        <v>#N/A Invalid Security</v>
      </c>
      <c r="G239" s="3" t="str">
        <f>_xll.BDP(Table2[[#This Row],[isin]]&amp;" "&amp;Table2[[#This Row],[MktSec]],Table2[[#Headers],[callable]])</f>
        <v>#N/A Invalid Security</v>
      </c>
      <c r="H239" s="3" t="str">
        <f>_xll.BDP(Table2[[#This Row],[isin]]&amp;" "&amp;Table2[[#This Row],[MktSec]],Table2[[#Headers],[nxt_call_dt]])</f>
        <v>#N/A Invalid Security</v>
      </c>
      <c r="I239" s="3" t="str">
        <f>_xll.BDP(Table2[[#This Row],[isin]]&amp;" "&amp;Table2[[#This Row],[MktSec]],Table2[[#Headers],[final_maturity]])</f>
        <v>#N/A Invalid Security</v>
      </c>
    </row>
    <row r="240" spans="1:9" x14ac:dyDescent="0.25">
      <c r="A240" s="2" t="s">
        <v>225</v>
      </c>
      <c r="B240" s="2">
        <f>LEN(Table2[[#This Row],[isin]])</f>
        <v>20</v>
      </c>
      <c r="D240" s="2" t="s">
        <v>592</v>
      </c>
      <c r="E240" s="2" t="str">
        <f>_xll.BDP(Table2[[#This Row],[isin]]&amp;" "&amp;Table2[[#This Row],[MktSec]],Table2[[#Headers],[short_name]])</f>
        <v>#N/A Invalid Security</v>
      </c>
      <c r="F240" s="3" t="str">
        <f t="array" ref="F240">_xll.BDP(Table2[[#This Row],[isin]]&amp;" "&amp;Table2[[#This Row],[MktSec]],Table2[[#Headers],[INDUSTRY_GROUP]])</f>
        <v>#N/A Invalid Security</v>
      </c>
      <c r="G240" s="3" t="str">
        <f>_xll.BDP(Table2[[#This Row],[isin]]&amp;" "&amp;Table2[[#This Row],[MktSec]],Table2[[#Headers],[callable]])</f>
        <v>#N/A Invalid Security</v>
      </c>
      <c r="H240" s="3" t="str">
        <f>_xll.BDP(Table2[[#This Row],[isin]]&amp;" "&amp;Table2[[#This Row],[MktSec]],Table2[[#Headers],[nxt_call_dt]])</f>
        <v>#N/A Invalid Security</v>
      </c>
      <c r="I240" s="3" t="str">
        <f>_xll.BDP(Table2[[#This Row],[isin]]&amp;" "&amp;Table2[[#This Row],[MktSec]],Table2[[#Headers],[final_maturity]])</f>
        <v>#N/A Invalid Security</v>
      </c>
    </row>
    <row r="241" spans="1:9" x14ac:dyDescent="0.25">
      <c r="A241" s="2" t="s">
        <v>226</v>
      </c>
      <c r="B241" s="2">
        <f>LEN(Table2[[#This Row],[isin]])</f>
        <v>20</v>
      </c>
      <c r="D241" s="2" t="s">
        <v>593</v>
      </c>
      <c r="E241" s="2" t="str">
        <f>_xll.BDP(Table2[[#This Row],[isin]]&amp;" "&amp;Table2[[#This Row],[MktSec]],Table2[[#Headers],[short_name]])</f>
        <v>#N/A Invalid Security</v>
      </c>
      <c r="F241" s="3" t="str">
        <f t="array" ref="F241">_xll.BDP(Table2[[#This Row],[isin]]&amp;" "&amp;Table2[[#This Row],[MktSec]],Table2[[#Headers],[INDUSTRY_GROUP]])</f>
        <v>#N/A Invalid Security</v>
      </c>
      <c r="G241" s="3" t="str">
        <f>_xll.BDP(Table2[[#This Row],[isin]]&amp;" "&amp;Table2[[#This Row],[MktSec]],Table2[[#Headers],[callable]])</f>
        <v>#N/A Invalid Security</v>
      </c>
      <c r="H241" s="3" t="str">
        <f>_xll.BDP(Table2[[#This Row],[isin]]&amp;" "&amp;Table2[[#This Row],[MktSec]],Table2[[#Headers],[nxt_call_dt]])</f>
        <v>#N/A Invalid Security</v>
      </c>
      <c r="I241" s="3" t="str">
        <f>_xll.BDP(Table2[[#This Row],[isin]]&amp;" "&amp;Table2[[#This Row],[MktSec]],Table2[[#Headers],[final_maturity]])</f>
        <v>#N/A Invalid Security</v>
      </c>
    </row>
    <row r="242" spans="1:9" x14ac:dyDescent="0.25">
      <c r="A242" s="2" t="s">
        <v>227</v>
      </c>
      <c r="B242" s="2">
        <f>LEN(Table2[[#This Row],[isin]])</f>
        <v>20</v>
      </c>
      <c r="D242" s="2" t="s">
        <v>594</v>
      </c>
      <c r="E242" s="2" t="str">
        <f>_xll.BDP(Table2[[#This Row],[isin]]&amp;" "&amp;Table2[[#This Row],[MktSec]],Table2[[#Headers],[short_name]])</f>
        <v>#N/A Invalid Security</v>
      </c>
      <c r="F242" s="3" t="str">
        <f t="array" ref="F242">_xll.BDP(Table2[[#This Row],[isin]]&amp;" "&amp;Table2[[#This Row],[MktSec]],Table2[[#Headers],[INDUSTRY_GROUP]])</f>
        <v>#N/A Invalid Security</v>
      </c>
      <c r="G242" s="3" t="str">
        <f>_xll.BDP(Table2[[#This Row],[isin]]&amp;" "&amp;Table2[[#This Row],[MktSec]],Table2[[#Headers],[callable]])</f>
        <v>#N/A Invalid Security</v>
      </c>
      <c r="H242" s="3" t="str">
        <f>_xll.BDP(Table2[[#This Row],[isin]]&amp;" "&amp;Table2[[#This Row],[MktSec]],Table2[[#Headers],[nxt_call_dt]])</f>
        <v>#N/A Invalid Security</v>
      </c>
      <c r="I242" s="3" t="str">
        <f>_xll.BDP(Table2[[#This Row],[isin]]&amp;" "&amp;Table2[[#This Row],[MktSec]],Table2[[#Headers],[final_maturity]])</f>
        <v>#N/A Invalid Security</v>
      </c>
    </row>
    <row r="243" spans="1:9" x14ac:dyDescent="0.25">
      <c r="A243" s="2" t="s">
        <v>228</v>
      </c>
      <c r="B243" s="2">
        <f>LEN(Table2[[#This Row],[isin]])</f>
        <v>20</v>
      </c>
      <c r="D243" s="2" t="s">
        <v>595</v>
      </c>
      <c r="E243" s="2" t="str">
        <f>_xll.BDP(Table2[[#This Row],[isin]]&amp;" "&amp;Table2[[#This Row],[MktSec]],Table2[[#Headers],[short_name]])</f>
        <v>#N/A Invalid Security</v>
      </c>
      <c r="F243" s="3" t="str">
        <f t="array" ref="F243">_xll.BDP(Table2[[#This Row],[isin]]&amp;" "&amp;Table2[[#This Row],[MktSec]],Table2[[#Headers],[INDUSTRY_GROUP]])</f>
        <v>#N/A Invalid Security</v>
      </c>
      <c r="G243" s="3" t="str">
        <f>_xll.BDP(Table2[[#This Row],[isin]]&amp;" "&amp;Table2[[#This Row],[MktSec]],Table2[[#Headers],[callable]])</f>
        <v>#N/A Invalid Security</v>
      </c>
      <c r="H243" s="3" t="str">
        <f>_xll.BDP(Table2[[#This Row],[isin]]&amp;" "&amp;Table2[[#This Row],[MktSec]],Table2[[#Headers],[nxt_call_dt]])</f>
        <v>#N/A Invalid Security</v>
      </c>
      <c r="I243" s="3" t="str">
        <f>_xll.BDP(Table2[[#This Row],[isin]]&amp;" "&amp;Table2[[#This Row],[MktSec]],Table2[[#Headers],[final_maturity]])</f>
        <v>#N/A Invalid Security</v>
      </c>
    </row>
    <row r="244" spans="1:9" x14ac:dyDescent="0.25">
      <c r="A244" s="2" t="s">
        <v>229</v>
      </c>
      <c r="B244" s="2">
        <f>LEN(Table2[[#This Row],[isin]])</f>
        <v>20</v>
      </c>
      <c r="D244" s="2" t="s">
        <v>596</v>
      </c>
      <c r="E244" s="2" t="str">
        <f>_xll.BDP(Table2[[#This Row],[isin]]&amp;" "&amp;Table2[[#This Row],[MktSec]],Table2[[#Headers],[short_name]])</f>
        <v>#N/A Invalid Security</v>
      </c>
      <c r="F244" s="3" t="str">
        <f t="array" ref="F244">_xll.BDP(Table2[[#This Row],[isin]]&amp;" "&amp;Table2[[#This Row],[MktSec]],Table2[[#Headers],[INDUSTRY_GROUP]])</f>
        <v>#N/A Invalid Security</v>
      </c>
      <c r="G244" s="3" t="str">
        <f>_xll.BDP(Table2[[#This Row],[isin]]&amp;" "&amp;Table2[[#This Row],[MktSec]],Table2[[#Headers],[callable]])</f>
        <v>#N/A Invalid Security</v>
      </c>
      <c r="H244" s="3" t="str">
        <f>_xll.BDP(Table2[[#This Row],[isin]]&amp;" "&amp;Table2[[#This Row],[MktSec]],Table2[[#Headers],[nxt_call_dt]])</f>
        <v>#N/A Invalid Security</v>
      </c>
      <c r="I244" s="3" t="str">
        <f>_xll.BDP(Table2[[#This Row],[isin]]&amp;" "&amp;Table2[[#This Row],[MktSec]],Table2[[#Headers],[final_maturity]])</f>
        <v>#N/A Invalid Security</v>
      </c>
    </row>
    <row r="245" spans="1:9" x14ac:dyDescent="0.25">
      <c r="A245" s="2" t="s">
        <v>230</v>
      </c>
      <c r="B245" s="2">
        <f>LEN(Table2[[#This Row],[isin]])</f>
        <v>20</v>
      </c>
      <c r="D245" s="2" t="s">
        <v>597</v>
      </c>
      <c r="E245" s="2" t="str">
        <f>_xll.BDP(Table2[[#This Row],[isin]]&amp;" "&amp;Table2[[#This Row],[MktSec]],Table2[[#Headers],[short_name]])</f>
        <v>#N/A Invalid Security</v>
      </c>
      <c r="F245" s="3" t="str">
        <f t="array" ref="F245">_xll.BDP(Table2[[#This Row],[isin]]&amp;" "&amp;Table2[[#This Row],[MktSec]],Table2[[#Headers],[INDUSTRY_GROUP]])</f>
        <v>#N/A Invalid Security</v>
      </c>
      <c r="G245" s="3" t="str">
        <f>_xll.BDP(Table2[[#This Row],[isin]]&amp;" "&amp;Table2[[#This Row],[MktSec]],Table2[[#Headers],[callable]])</f>
        <v>#N/A Invalid Security</v>
      </c>
      <c r="H245" s="3" t="str">
        <f>_xll.BDP(Table2[[#This Row],[isin]]&amp;" "&amp;Table2[[#This Row],[MktSec]],Table2[[#Headers],[nxt_call_dt]])</f>
        <v>#N/A Invalid Security</v>
      </c>
      <c r="I245" s="3" t="str">
        <f>_xll.BDP(Table2[[#This Row],[isin]]&amp;" "&amp;Table2[[#This Row],[MktSec]],Table2[[#Headers],[final_maturity]])</f>
        <v>#N/A Invalid Security</v>
      </c>
    </row>
    <row r="246" spans="1:9" x14ac:dyDescent="0.25">
      <c r="A246" s="2" t="s">
        <v>231</v>
      </c>
      <c r="B246" s="2">
        <f>LEN(Table2[[#This Row],[isin]])</f>
        <v>20</v>
      </c>
      <c r="D246" s="2" t="s">
        <v>598</v>
      </c>
      <c r="E246" s="2" t="str">
        <f>_xll.BDP(Table2[[#This Row],[isin]]&amp;" "&amp;Table2[[#This Row],[MktSec]],Table2[[#Headers],[short_name]])</f>
        <v>#N/A Invalid Security</v>
      </c>
      <c r="F246" s="3" t="str">
        <f t="array" ref="F246">_xll.BDP(Table2[[#This Row],[isin]]&amp;" "&amp;Table2[[#This Row],[MktSec]],Table2[[#Headers],[INDUSTRY_GROUP]])</f>
        <v>#N/A Invalid Security</v>
      </c>
      <c r="G246" s="3" t="str">
        <f>_xll.BDP(Table2[[#This Row],[isin]]&amp;" "&amp;Table2[[#This Row],[MktSec]],Table2[[#Headers],[callable]])</f>
        <v>#N/A Invalid Security</v>
      </c>
      <c r="H246" s="3" t="str">
        <f>_xll.BDP(Table2[[#This Row],[isin]]&amp;" "&amp;Table2[[#This Row],[MktSec]],Table2[[#Headers],[nxt_call_dt]])</f>
        <v>#N/A Invalid Security</v>
      </c>
      <c r="I246" s="3" t="str">
        <f>_xll.BDP(Table2[[#This Row],[isin]]&amp;" "&amp;Table2[[#This Row],[MktSec]],Table2[[#Headers],[final_maturity]])</f>
        <v>#N/A Invalid Security</v>
      </c>
    </row>
    <row r="247" spans="1:9" x14ac:dyDescent="0.25">
      <c r="A247" s="2" t="s">
        <v>232</v>
      </c>
      <c r="B247" s="2">
        <f>LEN(Table2[[#This Row],[isin]])</f>
        <v>20</v>
      </c>
      <c r="D247" s="2" t="s">
        <v>599</v>
      </c>
      <c r="E247" s="2" t="str">
        <f>_xll.BDP(Table2[[#This Row],[isin]]&amp;" "&amp;Table2[[#This Row],[MktSec]],Table2[[#Headers],[short_name]])</f>
        <v>#N/A Invalid Security</v>
      </c>
      <c r="F247" s="3" t="str">
        <f t="array" ref="F247">_xll.BDP(Table2[[#This Row],[isin]]&amp;" "&amp;Table2[[#This Row],[MktSec]],Table2[[#Headers],[INDUSTRY_GROUP]])</f>
        <v>#N/A Invalid Security</v>
      </c>
      <c r="G247" s="3" t="str">
        <f>_xll.BDP(Table2[[#This Row],[isin]]&amp;" "&amp;Table2[[#This Row],[MktSec]],Table2[[#Headers],[callable]])</f>
        <v>#N/A Invalid Security</v>
      </c>
      <c r="H247" s="3" t="str">
        <f>_xll.BDP(Table2[[#This Row],[isin]]&amp;" "&amp;Table2[[#This Row],[MktSec]],Table2[[#Headers],[nxt_call_dt]])</f>
        <v>#N/A Invalid Security</v>
      </c>
      <c r="I247" s="3" t="str">
        <f>_xll.BDP(Table2[[#This Row],[isin]]&amp;" "&amp;Table2[[#This Row],[MktSec]],Table2[[#Headers],[final_maturity]])</f>
        <v>#N/A Invalid Security</v>
      </c>
    </row>
    <row r="248" spans="1:9" x14ac:dyDescent="0.25">
      <c r="A248" s="2" t="s">
        <v>233</v>
      </c>
      <c r="B248" s="2">
        <f>LEN(Table2[[#This Row],[isin]])</f>
        <v>20</v>
      </c>
      <c r="D248" s="2" t="s">
        <v>600</v>
      </c>
      <c r="E248" s="2" t="str">
        <f>_xll.BDP(Table2[[#This Row],[isin]]&amp;" "&amp;Table2[[#This Row],[MktSec]],Table2[[#Headers],[short_name]])</f>
        <v>#N/A Invalid Security</v>
      </c>
      <c r="F248" s="3" t="str">
        <f t="array" ref="F248">_xll.BDP(Table2[[#This Row],[isin]]&amp;" "&amp;Table2[[#This Row],[MktSec]],Table2[[#Headers],[INDUSTRY_GROUP]])</f>
        <v>#N/A Invalid Security</v>
      </c>
      <c r="G248" s="3" t="str">
        <f>_xll.BDP(Table2[[#This Row],[isin]]&amp;" "&amp;Table2[[#This Row],[MktSec]],Table2[[#Headers],[callable]])</f>
        <v>#N/A Invalid Security</v>
      </c>
      <c r="H248" s="3" t="str">
        <f>_xll.BDP(Table2[[#This Row],[isin]]&amp;" "&amp;Table2[[#This Row],[MktSec]],Table2[[#Headers],[nxt_call_dt]])</f>
        <v>#N/A Invalid Security</v>
      </c>
      <c r="I248" s="3" t="str">
        <f>_xll.BDP(Table2[[#This Row],[isin]]&amp;" "&amp;Table2[[#This Row],[MktSec]],Table2[[#Headers],[final_maturity]])</f>
        <v>#N/A Invalid Security</v>
      </c>
    </row>
    <row r="249" spans="1:9" x14ac:dyDescent="0.25">
      <c r="A249" s="2" t="s">
        <v>234</v>
      </c>
      <c r="B249" s="2">
        <f>LEN(Table2[[#This Row],[isin]])</f>
        <v>20</v>
      </c>
      <c r="D249" s="2" t="s">
        <v>601</v>
      </c>
      <c r="E249" s="2" t="str">
        <f>_xll.BDP(Table2[[#This Row],[isin]]&amp;" "&amp;Table2[[#This Row],[MktSec]],Table2[[#Headers],[short_name]])</f>
        <v>#N/A Invalid Security</v>
      </c>
      <c r="F249" s="3" t="str">
        <f t="array" ref="F249">_xll.BDP(Table2[[#This Row],[isin]]&amp;" "&amp;Table2[[#This Row],[MktSec]],Table2[[#Headers],[INDUSTRY_GROUP]])</f>
        <v>#N/A Invalid Security</v>
      </c>
      <c r="G249" s="3" t="str">
        <f>_xll.BDP(Table2[[#This Row],[isin]]&amp;" "&amp;Table2[[#This Row],[MktSec]],Table2[[#Headers],[callable]])</f>
        <v>#N/A Invalid Security</v>
      </c>
      <c r="H249" s="3" t="str">
        <f>_xll.BDP(Table2[[#This Row],[isin]]&amp;" "&amp;Table2[[#This Row],[MktSec]],Table2[[#Headers],[nxt_call_dt]])</f>
        <v>#N/A Invalid Security</v>
      </c>
      <c r="I249" s="3" t="str">
        <f>_xll.BDP(Table2[[#This Row],[isin]]&amp;" "&amp;Table2[[#This Row],[MktSec]],Table2[[#Headers],[final_maturity]])</f>
        <v>#N/A Invalid Security</v>
      </c>
    </row>
    <row r="250" spans="1:9" x14ac:dyDescent="0.25">
      <c r="A250" s="2" t="s">
        <v>235</v>
      </c>
      <c r="B250" s="2">
        <f>LEN(Table2[[#This Row],[isin]])</f>
        <v>20</v>
      </c>
      <c r="D250" s="2" t="s">
        <v>601</v>
      </c>
      <c r="E250" s="2" t="str">
        <f>_xll.BDP(Table2[[#This Row],[isin]]&amp;" "&amp;Table2[[#This Row],[MktSec]],Table2[[#Headers],[short_name]])</f>
        <v>#N/A Invalid Security</v>
      </c>
      <c r="F250" s="3" t="str">
        <f t="array" ref="F250">_xll.BDP(Table2[[#This Row],[isin]]&amp;" "&amp;Table2[[#This Row],[MktSec]],Table2[[#Headers],[INDUSTRY_GROUP]])</f>
        <v>#N/A Invalid Security</v>
      </c>
      <c r="G250" s="3" t="str">
        <f>_xll.BDP(Table2[[#This Row],[isin]]&amp;" "&amp;Table2[[#This Row],[MktSec]],Table2[[#Headers],[callable]])</f>
        <v>#N/A Invalid Security</v>
      </c>
      <c r="H250" s="3" t="str">
        <f>_xll.BDP(Table2[[#This Row],[isin]]&amp;" "&amp;Table2[[#This Row],[MktSec]],Table2[[#Headers],[nxt_call_dt]])</f>
        <v>#N/A Invalid Security</v>
      </c>
      <c r="I250" s="3" t="str">
        <f>_xll.BDP(Table2[[#This Row],[isin]]&amp;" "&amp;Table2[[#This Row],[MktSec]],Table2[[#Headers],[final_maturity]])</f>
        <v>#N/A Invalid Security</v>
      </c>
    </row>
    <row r="251" spans="1:9" x14ac:dyDescent="0.25">
      <c r="A251" s="2" t="s">
        <v>236</v>
      </c>
      <c r="B251" s="2">
        <f>LEN(Table2[[#This Row],[isin]])</f>
        <v>20</v>
      </c>
      <c r="D251" s="2" t="s">
        <v>601</v>
      </c>
      <c r="E251" s="2" t="str">
        <f>_xll.BDP(Table2[[#This Row],[isin]]&amp;" "&amp;Table2[[#This Row],[MktSec]],Table2[[#Headers],[short_name]])</f>
        <v>#N/A Invalid Security</v>
      </c>
      <c r="F251" s="3" t="str">
        <f t="array" ref="F251">_xll.BDP(Table2[[#This Row],[isin]]&amp;" "&amp;Table2[[#This Row],[MktSec]],Table2[[#Headers],[INDUSTRY_GROUP]])</f>
        <v>#N/A Invalid Security</v>
      </c>
      <c r="G251" s="3" t="str">
        <f>_xll.BDP(Table2[[#This Row],[isin]]&amp;" "&amp;Table2[[#This Row],[MktSec]],Table2[[#Headers],[callable]])</f>
        <v>#N/A Invalid Security</v>
      </c>
      <c r="H251" s="3" t="str">
        <f>_xll.BDP(Table2[[#This Row],[isin]]&amp;" "&amp;Table2[[#This Row],[MktSec]],Table2[[#Headers],[nxt_call_dt]])</f>
        <v>#N/A Invalid Security</v>
      </c>
      <c r="I251" s="3" t="str">
        <f>_xll.BDP(Table2[[#This Row],[isin]]&amp;" "&amp;Table2[[#This Row],[MktSec]],Table2[[#Headers],[final_maturity]])</f>
        <v>#N/A Invalid Security</v>
      </c>
    </row>
    <row r="252" spans="1:9" x14ac:dyDescent="0.25">
      <c r="A252" s="2" t="s">
        <v>237</v>
      </c>
      <c r="B252" s="2">
        <f>LEN(Table2[[#This Row],[isin]])</f>
        <v>20</v>
      </c>
      <c r="D252" s="2" t="s">
        <v>602</v>
      </c>
      <c r="E252" s="2" t="str">
        <f>_xll.BDP(Table2[[#This Row],[isin]]&amp;" "&amp;Table2[[#This Row],[MktSec]],Table2[[#Headers],[short_name]])</f>
        <v>#N/A Invalid Security</v>
      </c>
      <c r="F252" s="3" t="str">
        <f t="array" ref="F252">_xll.BDP(Table2[[#This Row],[isin]]&amp;" "&amp;Table2[[#This Row],[MktSec]],Table2[[#Headers],[INDUSTRY_GROUP]])</f>
        <v>#N/A Invalid Security</v>
      </c>
      <c r="G252" s="3" t="str">
        <f>_xll.BDP(Table2[[#This Row],[isin]]&amp;" "&amp;Table2[[#This Row],[MktSec]],Table2[[#Headers],[callable]])</f>
        <v>#N/A Invalid Security</v>
      </c>
      <c r="H252" s="3" t="str">
        <f>_xll.BDP(Table2[[#This Row],[isin]]&amp;" "&amp;Table2[[#This Row],[MktSec]],Table2[[#Headers],[nxt_call_dt]])</f>
        <v>#N/A Invalid Security</v>
      </c>
      <c r="I252" s="3" t="str">
        <f>_xll.BDP(Table2[[#This Row],[isin]]&amp;" "&amp;Table2[[#This Row],[MktSec]],Table2[[#Headers],[final_maturity]])</f>
        <v>#N/A Invalid Security</v>
      </c>
    </row>
    <row r="253" spans="1:9" x14ac:dyDescent="0.25">
      <c r="A253" s="2" t="s">
        <v>238</v>
      </c>
      <c r="B253" s="2">
        <f>LEN(Table2[[#This Row],[isin]])</f>
        <v>20</v>
      </c>
      <c r="D253" s="2" t="s">
        <v>603</v>
      </c>
      <c r="E253" s="2" t="str">
        <f>_xll.BDP(Table2[[#This Row],[isin]]&amp;" "&amp;Table2[[#This Row],[MktSec]],Table2[[#Headers],[short_name]])</f>
        <v>#N/A Invalid Security</v>
      </c>
      <c r="F253" s="3" t="str">
        <f t="array" ref="F253">_xll.BDP(Table2[[#This Row],[isin]]&amp;" "&amp;Table2[[#This Row],[MktSec]],Table2[[#Headers],[INDUSTRY_GROUP]])</f>
        <v>#N/A Invalid Security</v>
      </c>
      <c r="G253" s="3" t="str">
        <f>_xll.BDP(Table2[[#This Row],[isin]]&amp;" "&amp;Table2[[#This Row],[MktSec]],Table2[[#Headers],[callable]])</f>
        <v>#N/A Invalid Security</v>
      </c>
      <c r="H253" s="3" t="str">
        <f>_xll.BDP(Table2[[#This Row],[isin]]&amp;" "&amp;Table2[[#This Row],[MktSec]],Table2[[#Headers],[nxt_call_dt]])</f>
        <v>#N/A Invalid Security</v>
      </c>
      <c r="I253" s="3" t="str">
        <f>_xll.BDP(Table2[[#This Row],[isin]]&amp;" "&amp;Table2[[#This Row],[MktSec]],Table2[[#Headers],[final_maturity]])</f>
        <v>#N/A Invalid Security</v>
      </c>
    </row>
    <row r="254" spans="1:9" x14ac:dyDescent="0.25">
      <c r="A254" s="2" t="s">
        <v>239</v>
      </c>
      <c r="B254" s="2">
        <f>LEN(Table2[[#This Row],[isin]])</f>
        <v>20</v>
      </c>
      <c r="D254" s="2" t="s">
        <v>604</v>
      </c>
      <c r="E254" s="2" t="str">
        <f>_xll.BDP(Table2[[#This Row],[isin]]&amp;" "&amp;Table2[[#This Row],[MktSec]],Table2[[#Headers],[short_name]])</f>
        <v>#N/A Invalid Security</v>
      </c>
      <c r="F254" s="3" t="str">
        <f t="array" ref="F254">_xll.BDP(Table2[[#This Row],[isin]]&amp;" "&amp;Table2[[#This Row],[MktSec]],Table2[[#Headers],[INDUSTRY_GROUP]])</f>
        <v>#N/A Invalid Security</v>
      </c>
      <c r="G254" s="3" t="str">
        <f>_xll.BDP(Table2[[#This Row],[isin]]&amp;" "&amp;Table2[[#This Row],[MktSec]],Table2[[#Headers],[callable]])</f>
        <v>#N/A Invalid Security</v>
      </c>
      <c r="H254" s="3" t="str">
        <f>_xll.BDP(Table2[[#This Row],[isin]]&amp;" "&amp;Table2[[#This Row],[MktSec]],Table2[[#Headers],[nxt_call_dt]])</f>
        <v>#N/A Invalid Security</v>
      </c>
      <c r="I254" s="3" t="str">
        <f>_xll.BDP(Table2[[#This Row],[isin]]&amp;" "&amp;Table2[[#This Row],[MktSec]],Table2[[#Headers],[final_maturity]])</f>
        <v>#N/A Invalid Security</v>
      </c>
    </row>
    <row r="255" spans="1:9" x14ac:dyDescent="0.25">
      <c r="A255" s="2" t="s">
        <v>240</v>
      </c>
      <c r="B255" s="2">
        <f>LEN(Table2[[#This Row],[isin]])</f>
        <v>20</v>
      </c>
      <c r="D255" s="2" t="s">
        <v>605</v>
      </c>
      <c r="E255" s="2" t="str">
        <f>_xll.BDP(Table2[[#This Row],[isin]]&amp;" "&amp;Table2[[#This Row],[MktSec]],Table2[[#Headers],[short_name]])</f>
        <v>#N/A Invalid Security</v>
      </c>
      <c r="F255" s="3" t="str">
        <f t="array" ref="F255">_xll.BDP(Table2[[#This Row],[isin]]&amp;" "&amp;Table2[[#This Row],[MktSec]],Table2[[#Headers],[INDUSTRY_GROUP]])</f>
        <v>#N/A Invalid Security</v>
      </c>
      <c r="G255" s="3" t="str">
        <f>_xll.BDP(Table2[[#This Row],[isin]]&amp;" "&amp;Table2[[#This Row],[MktSec]],Table2[[#Headers],[callable]])</f>
        <v>#N/A Invalid Security</v>
      </c>
      <c r="H255" s="3" t="str">
        <f>_xll.BDP(Table2[[#This Row],[isin]]&amp;" "&amp;Table2[[#This Row],[MktSec]],Table2[[#Headers],[nxt_call_dt]])</f>
        <v>#N/A Invalid Security</v>
      </c>
      <c r="I255" s="3" t="str">
        <f>_xll.BDP(Table2[[#This Row],[isin]]&amp;" "&amp;Table2[[#This Row],[MktSec]],Table2[[#Headers],[final_maturity]])</f>
        <v>#N/A Invalid Security</v>
      </c>
    </row>
    <row r="256" spans="1:9" x14ac:dyDescent="0.25">
      <c r="A256" s="2" t="s">
        <v>241</v>
      </c>
      <c r="B256" s="2">
        <f>LEN(Table2[[#This Row],[isin]])</f>
        <v>20</v>
      </c>
      <c r="D256" s="2" t="s">
        <v>606</v>
      </c>
      <c r="E256" s="2" t="str">
        <f>_xll.BDP(Table2[[#This Row],[isin]]&amp;" "&amp;Table2[[#This Row],[MktSec]],Table2[[#Headers],[short_name]])</f>
        <v>#N/A Invalid Security</v>
      </c>
      <c r="F256" s="3" t="str">
        <f t="array" ref="F256">_xll.BDP(Table2[[#This Row],[isin]]&amp;" "&amp;Table2[[#This Row],[MktSec]],Table2[[#Headers],[INDUSTRY_GROUP]])</f>
        <v>#N/A Invalid Security</v>
      </c>
      <c r="G256" s="3" t="str">
        <f>_xll.BDP(Table2[[#This Row],[isin]]&amp;" "&amp;Table2[[#This Row],[MktSec]],Table2[[#Headers],[callable]])</f>
        <v>#N/A Invalid Security</v>
      </c>
      <c r="H256" s="3" t="str">
        <f>_xll.BDP(Table2[[#This Row],[isin]]&amp;" "&amp;Table2[[#This Row],[MktSec]],Table2[[#Headers],[nxt_call_dt]])</f>
        <v>#N/A Invalid Security</v>
      </c>
      <c r="I256" s="3" t="str">
        <f>_xll.BDP(Table2[[#This Row],[isin]]&amp;" "&amp;Table2[[#This Row],[MktSec]],Table2[[#Headers],[final_maturity]])</f>
        <v>#N/A Invalid Security</v>
      </c>
    </row>
    <row r="257" spans="1:9" x14ac:dyDescent="0.25">
      <c r="A257" s="2" t="s">
        <v>242</v>
      </c>
      <c r="B257" s="2">
        <f>LEN(Table2[[#This Row],[isin]])</f>
        <v>20</v>
      </c>
      <c r="D257" s="2" t="s">
        <v>607</v>
      </c>
      <c r="E257" s="2" t="str">
        <f>_xll.BDP(Table2[[#This Row],[isin]]&amp;" "&amp;Table2[[#This Row],[MktSec]],Table2[[#Headers],[short_name]])</f>
        <v>#N/A Invalid Security</v>
      </c>
      <c r="F257" s="3" t="str">
        <f t="array" ref="F257">_xll.BDP(Table2[[#This Row],[isin]]&amp;" "&amp;Table2[[#This Row],[MktSec]],Table2[[#Headers],[INDUSTRY_GROUP]])</f>
        <v>#N/A Invalid Security</v>
      </c>
      <c r="G257" s="3" t="str">
        <f>_xll.BDP(Table2[[#This Row],[isin]]&amp;" "&amp;Table2[[#This Row],[MktSec]],Table2[[#Headers],[callable]])</f>
        <v>#N/A Invalid Security</v>
      </c>
      <c r="H257" s="3" t="str">
        <f>_xll.BDP(Table2[[#This Row],[isin]]&amp;" "&amp;Table2[[#This Row],[MktSec]],Table2[[#Headers],[nxt_call_dt]])</f>
        <v>#N/A Invalid Security</v>
      </c>
      <c r="I257" s="3" t="str">
        <f>_xll.BDP(Table2[[#This Row],[isin]]&amp;" "&amp;Table2[[#This Row],[MktSec]],Table2[[#Headers],[final_maturity]])</f>
        <v>#N/A Invalid Security</v>
      </c>
    </row>
    <row r="258" spans="1:9" x14ac:dyDescent="0.25">
      <c r="A258" s="2" t="s">
        <v>243</v>
      </c>
      <c r="B258" s="2">
        <f>LEN(Table2[[#This Row],[isin]])</f>
        <v>20</v>
      </c>
      <c r="D258" s="2" t="s">
        <v>608</v>
      </c>
      <c r="E258" s="2" t="str">
        <f>_xll.BDP(Table2[[#This Row],[isin]]&amp;" "&amp;Table2[[#This Row],[MktSec]],Table2[[#Headers],[short_name]])</f>
        <v>#N/A Invalid Security</v>
      </c>
      <c r="F258" s="3" t="str">
        <f t="array" ref="F258">_xll.BDP(Table2[[#This Row],[isin]]&amp;" "&amp;Table2[[#This Row],[MktSec]],Table2[[#Headers],[INDUSTRY_GROUP]])</f>
        <v>#N/A Invalid Security</v>
      </c>
      <c r="G258" s="3" t="str">
        <f>_xll.BDP(Table2[[#This Row],[isin]]&amp;" "&amp;Table2[[#This Row],[MktSec]],Table2[[#Headers],[callable]])</f>
        <v>#N/A Invalid Security</v>
      </c>
      <c r="H258" s="3" t="str">
        <f>_xll.BDP(Table2[[#This Row],[isin]]&amp;" "&amp;Table2[[#This Row],[MktSec]],Table2[[#Headers],[nxt_call_dt]])</f>
        <v>#N/A Invalid Security</v>
      </c>
      <c r="I258" s="3" t="str">
        <f>_xll.BDP(Table2[[#This Row],[isin]]&amp;" "&amp;Table2[[#This Row],[MktSec]],Table2[[#Headers],[final_maturity]])</f>
        <v>#N/A Invalid Security</v>
      </c>
    </row>
    <row r="259" spans="1:9" x14ac:dyDescent="0.25">
      <c r="A259" s="2" t="s">
        <v>244</v>
      </c>
      <c r="B259" s="2">
        <f>LEN(Table2[[#This Row],[isin]])</f>
        <v>20</v>
      </c>
      <c r="D259" s="2" t="s">
        <v>609</v>
      </c>
      <c r="E259" s="2" t="str">
        <f>_xll.BDP(Table2[[#This Row],[isin]]&amp;" "&amp;Table2[[#This Row],[MktSec]],Table2[[#Headers],[short_name]])</f>
        <v>#N/A Invalid Security</v>
      </c>
      <c r="F259" s="3" t="str">
        <f t="array" ref="F259">_xll.BDP(Table2[[#This Row],[isin]]&amp;" "&amp;Table2[[#This Row],[MktSec]],Table2[[#Headers],[INDUSTRY_GROUP]])</f>
        <v>#N/A Invalid Security</v>
      </c>
      <c r="G259" s="3" t="str">
        <f>_xll.BDP(Table2[[#This Row],[isin]]&amp;" "&amp;Table2[[#This Row],[MktSec]],Table2[[#Headers],[callable]])</f>
        <v>#N/A Invalid Security</v>
      </c>
      <c r="H259" s="3" t="str">
        <f>_xll.BDP(Table2[[#This Row],[isin]]&amp;" "&amp;Table2[[#This Row],[MktSec]],Table2[[#Headers],[nxt_call_dt]])</f>
        <v>#N/A Invalid Security</v>
      </c>
      <c r="I259" s="3" t="str">
        <f>_xll.BDP(Table2[[#This Row],[isin]]&amp;" "&amp;Table2[[#This Row],[MktSec]],Table2[[#Headers],[final_maturity]])</f>
        <v>#N/A Invalid Security</v>
      </c>
    </row>
    <row r="260" spans="1:9" x14ac:dyDescent="0.25">
      <c r="A260" s="2" t="s">
        <v>245</v>
      </c>
      <c r="B260" s="2">
        <f>LEN(Table2[[#This Row],[isin]])</f>
        <v>20</v>
      </c>
      <c r="D260" s="2" t="s">
        <v>610</v>
      </c>
      <c r="E260" s="2" t="str">
        <f>_xll.BDP(Table2[[#This Row],[isin]]&amp;" "&amp;Table2[[#This Row],[MktSec]],Table2[[#Headers],[short_name]])</f>
        <v>#N/A Invalid Security</v>
      </c>
      <c r="F260" s="3" t="str">
        <f t="array" ref="F260">_xll.BDP(Table2[[#This Row],[isin]]&amp;" "&amp;Table2[[#This Row],[MktSec]],Table2[[#Headers],[INDUSTRY_GROUP]])</f>
        <v>#N/A Invalid Security</v>
      </c>
      <c r="G260" s="3" t="str">
        <f>_xll.BDP(Table2[[#This Row],[isin]]&amp;" "&amp;Table2[[#This Row],[MktSec]],Table2[[#Headers],[callable]])</f>
        <v>#N/A Invalid Security</v>
      </c>
      <c r="H260" s="3" t="str">
        <f>_xll.BDP(Table2[[#This Row],[isin]]&amp;" "&amp;Table2[[#This Row],[MktSec]],Table2[[#Headers],[nxt_call_dt]])</f>
        <v>#N/A Invalid Security</v>
      </c>
      <c r="I260" s="3" t="str">
        <f>_xll.BDP(Table2[[#This Row],[isin]]&amp;" "&amp;Table2[[#This Row],[MktSec]],Table2[[#Headers],[final_maturity]])</f>
        <v>#N/A Invalid Security</v>
      </c>
    </row>
    <row r="261" spans="1:9" x14ac:dyDescent="0.25">
      <c r="A261" s="2" t="s">
        <v>246</v>
      </c>
      <c r="B261" s="2">
        <f>LEN(Table2[[#This Row],[isin]])</f>
        <v>20</v>
      </c>
      <c r="D261" s="2" t="s">
        <v>611</v>
      </c>
      <c r="E261" s="2" t="str">
        <f>_xll.BDP(Table2[[#This Row],[isin]]&amp;" "&amp;Table2[[#This Row],[MktSec]],Table2[[#Headers],[short_name]])</f>
        <v>#N/A Invalid Security</v>
      </c>
      <c r="F261" s="3" t="str">
        <f t="array" ref="F261">_xll.BDP(Table2[[#This Row],[isin]]&amp;" "&amp;Table2[[#This Row],[MktSec]],Table2[[#Headers],[INDUSTRY_GROUP]])</f>
        <v>#N/A Invalid Security</v>
      </c>
      <c r="G261" s="3" t="str">
        <f>_xll.BDP(Table2[[#This Row],[isin]]&amp;" "&amp;Table2[[#This Row],[MktSec]],Table2[[#Headers],[callable]])</f>
        <v>#N/A Invalid Security</v>
      </c>
      <c r="H261" s="3" t="str">
        <f>_xll.BDP(Table2[[#This Row],[isin]]&amp;" "&amp;Table2[[#This Row],[MktSec]],Table2[[#Headers],[nxt_call_dt]])</f>
        <v>#N/A Invalid Security</v>
      </c>
      <c r="I261" s="3" t="str">
        <f>_xll.BDP(Table2[[#This Row],[isin]]&amp;" "&amp;Table2[[#This Row],[MktSec]],Table2[[#Headers],[final_maturity]])</f>
        <v>#N/A Invalid Security</v>
      </c>
    </row>
    <row r="262" spans="1:9" x14ac:dyDescent="0.25">
      <c r="A262" s="2" t="s">
        <v>247</v>
      </c>
      <c r="B262" s="2">
        <f>LEN(Table2[[#This Row],[isin]])</f>
        <v>20</v>
      </c>
      <c r="D262" s="2" t="s">
        <v>612</v>
      </c>
      <c r="E262" s="2" t="str">
        <f>_xll.BDP(Table2[[#This Row],[isin]]&amp;" "&amp;Table2[[#This Row],[MktSec]],Table2[[#Headers],[short_name]])</f>
        <v>#N/A Invalid Security</v>
      </c>
      <c r="F262" s="3" t="str">
        <f t="array" ref="F262">_xll.BDP(Table2[[#This Row],[isin]]&amp;" "&amp;Table2[[#This Row],[MktSec]],Table2[[#Headers],[INDUSTRY_GROUP]])</f>
        <v>#N/A Invalid Security</v>
      </c>
      <c r="G262" s="3" t="str">
        <f>_xll.BDP(Table2[[#This Row],[isin]]&amp;" "&amp;Table2[[#This Row],[MktSec]],Table2[[#Headers],[callable]])</f>
        <v>#N/A Invalid Security</v>
      </c>
      <c r="H262" s="3" t="str">
        <f>_xll.BDP(Table2[[#This Row],[isin]]&amp;" "&amp;Table2[[#This Row],[MktSec]],Table2[[#Headers],[nxt_call_dt]])</f>
        <v>#N/A Invalid Security</v>
      </c>
      <c r="I262" s="3" t="str">
        <f>_xll.BDP(Table2[[#This Row],[isin]]&amp;" "&amp;Table2[[#This Row],[MktSec]],Table2[[#Headers],[final_maturity]])</f>
        <v>#N/A Invalid Security</v>
      </c>
    </row>
    <row r="263" spans="1:9" x14ac:dyDescent="0.25">
      <c r="A263" s="2" t="s">
        <v>248</v>
      </c>
      <c r="B263" s="2">
        <f>LEN(Table2[[#This Row],[isin]])</f>
        <v>20</v>
      </c>
      <c r="D263" s="2" t="s">
        <v>613</v>
      </c>
      <c r="E263" s="2" t="str">
        <f>_xll.BDP(Table2[[#This Row],[isin]]&amp;" "&amp;Table2[[#This Row],[MktSec]],Table2[[#Headers],[short_name]])</f>
        <v>#N/A Invalid Security</v>
      </c>
      <c r="F263" s="3" t="str">
        <f t="array" ref="F263">_xll.BDP(Table2[[#This Row],[isin]]&amp;" "&amp;Table2[[#This Row],[MktSec]],Table2[[#Headers],[INDUSTRY_GROUP]])</f>
        <v>#N/A Invalid Security</v>
      </c>
      <c r="G263" s="3" t="str">
        <f>_xll.BDP(Table2[[#This Row],[isin]]&amp;" "&amp;Table2[[#This Row],[MktSec]],Table2[[#Headers],[callable]])</f>
        <v>#N/A Invalid Security</v>
      </c>
      <c r="H263" s="3" t="str">
        <f>_xll.BDP(Table2[[#This Row],[isin]]&amp;" "&amp;Table2[[#This Row],[MktSec]],Table2[[#Headers],[nxt_call_dt]])</f>
        <v>#N/A Invalid Security</v>
      </c>
      <c r="I263" s="3" t="str">
        <f>_xll.BDP(Table2[[#This Row],[isin]]&amp;" "&amp;Table2[[#This Row],[MktSec]],Table2[[#Headers],[final_maturity]])</f>
        <v>#N/A Invalid Security</v>
      </c>
    </row>
    <row r="264" spans="1:9" x14ac:dyDescent="0.25">
      <c r="A264" s="2" t="s">
        <v>249</v>
      </c>
      <c r="B264" s="2">
        <f>LEN(Table2[[#This Row],[isin]])</f>
        <v>20</v>
      </c>
      <c r="D264" s="2" t="s">
        <v>614</v>
      </c>
      <c r="E264" s="2" t="str">
        <f>_xll.BDP(Table2[[#This Row],[isin]]&amp;" "&amp;Table2[[#This Row],[MktSec]],Table2[[#Headers],[short_name]])</f>
        <v>#N/A Invalid Security</v>
      </c>
      <c r="F264" s="3" t="str">
        <f t="array" ref="F264">_xll.BDP(Table2[[#This Row],[isin]]&amp;" "&amp;Table2[[#This Row],[MktSec]],Table2[[#Headers],[INDUSTRY_GROUP]])</f>
        <v>#N/A Invalid Security</v>
      </c>
      <c r="G264" s="3" t="str">
        <f>_xll.BDP(Table2[[#This Row],[isin]]&amp;" "&amp;Table2[[#This Row],[MktSec]],Table2[[#Headers],[callable]])</f>
        <v>#N/A Invalid Security</v>
      </c>
      <c r="H264" s="3" t="str">
        <f>_xll.BDP(Table2[[#This Row],[isin]]&amp;" "&amp;Table2[[#This Row],[MktSec]],Table2[[#Headers],[nxt_call_dt]])</f>
        <v>#N/A Invalid Security</v>
      </c>
      <c r="I264" s="3" t="str">
        <f>_xll.BDP(Table2[[#This Row],[isin]]&amp;" "&amp;Table2[[#This Row],[MktSec]],Table2[[#Headers],[final_maturity]])</f>
        <v>#N/A Invalid Security</v>
      </c>
    </row>
    <row r="265" spans="1:9" x14ac:dyDescent="0.25">
      <c r="A265" s="2" t="s">
        <v>250</v>
      </c>
      <c r="B265" s="2">
        <f>LEN(Table2[[#This Row],[isin]])</f>
        <v>20</v>
      </c>
      <c r="D265" s="2" t="s">
        <v>615</v>
      </c>
      <c r="E265" s="2" t="str">
        <f>_xll.BDP(Table2[[#This Row],[isin]]&amp;" "&amp;Table2[[#This Row],[MktSec]],Table2[[#Headers],[short_name]])</f>
        <v>#N/A Invalid Security</v>
      </c>
      <c r="F265" s="3" t="str">
        <f t="array" ref="F265">_xll.BDP(Table2[[#This Row],[isin]]&amp;" "&amp;Table2[[#This Row],[MktSec]],Table2[[#Headers],[INDUSTRY_GROUP]])</f>
        <v>#N/A Invalid Security</v>
      </c>
      <c r="G265" s="3" t="str">
        <f>_xll.BDP(Table2[[#This Row],[isin]]&amp;" "&amp;Table2[[#This Row],[MktSec]],Table2[[#Headers],[callable]])</f>
        <v>#N/A Invalid Security</v>
      </c>
      <c r="H265" s="3" t="str">
        <f>_xll.BDP(Table2[[#This Row],[isin]]&amp;" "&amp;Table2[[#This Row],[MktSec]],Table2[[#Headers],[nxt_call_dt]])</f>
        <v>#N/A Invalid Security</v>
      </c>
      <c r="I265" s="3" t="str">
        <f>_xll.BDP(Table2[[#This Row],[isin]]&amp;" "&amp;Table2[[#This Row],[MktSec]],Table2[[#Headers],[final_maturity]])</f>
        <v>#N/A Invalid Security</v>
      </c>
    </row>
    <row r="266" spans="1:9" x14ac:dyDescent="0.25">
      <c r="A266" s="2" t="s">
        <v>251</v>
      </c>
      <c r="B266" s="2">
        <f>LEN(Table2[[#This Row],[isin]])</f>
        <v>20</v>
      </c>
      <c r="D266" s="2" t="s">
        <v>616</v>
      </c>
      <c r="E266" s="2" t="str">
        <f>_xll.BDP(Table2[[#This Row],[isin]]&amp;" "&amp;Table2[[#This Row],[MktSec]],Table2[[#Headers],[short_name]])</f>
        <v>#N/A Invalid Security</v>
      </c>
      <c r="F266" s="3" t="str">
        <f t="array" ref="F266">_xll.BDP(Table2[[#This Row],[isin]]&amp;" "&amp;Table2[[#This Row],[MktSec]],Table2[[#Headers],[INDUSTRY_GROUP]])</f>
        <v>#N/A Invalid Security</v>
      </c>
      <c r="G266" s="3" t="str">
        <f>_xll.BDP(Table2[[#This Row],[isin]]&amp;" "&amp;Table2[[#This Row],[MktSec]],Table2[[#Headers],[callable]])</f>
        <v>#N/A Invalid Security</v>
      </c>
      <c r="H266" s="3" t="str">
        <f>_xll.BDP(Table2[[#This Row],[isin]]&amp;" "&amp;Table2[[#This Row],[MktSec]],Table2[[#Headers],[nxt_call_dt]])</f>
        <v>#N/A Invalid Security</v>
      </c>
      <c r="I266" s="3" t="str">
        <f>_xll.BDP(Table2[[#This Row],[isin]]&amp;" "&amp;Table2[[#This Row],[MktSec]],Table2[[#Headers],[final_maturity]])</f>
        <v>#N/A Invalid Security</v>
      </c>
    </row>
    <row r="267" spans="1:9" x14ac:dyDescent="0.25">
      <c r="A267" s="2" t="s">
        <v>252</v>
      </c>
      <c r="B267" s="2">
        <f>LEN(Table2[[#This Row],[isin]])</f>
        <v>20</v>
      </c>
      <c r="D267" s="2" t="s">
        <v>617</v>
      </c>
      <c r="E267" s="2" t="str">
        <f>_xll.BDP(Table2[[#This Row],[isin]]&amp;" "&amp;Table2[[#This Row],[MktSec]],Table2[[#Headers],[short_name]])</f>
        <v>#N/A Invalid Security</v>
      </c>
      <c r="F267" s="3" t="str">
        <f t="array" ref="F267">_xll.BDP(Table2[[#This Row],[isin]]&amp;" "&amp;Table2[[#This Row],[MktSec]],Table2[[#Headers],[INDUSTRY_GROUP]])</f>
        <v>#N/A Invalid Security</v>
      </c>
      <c r="G267" s="3" t="str">
        <f>_xll.BDP(Table2[[#This Row],[isin]]&amp;" "&amp;Table2[[#This Row],[MktSec]],Table2[[#Headers],[callable]])</f>
        <v>#N/A Invalid Security</v>
      </c>
      <c r="H267" s="3" t="str">
        <f>_xll.BDP(Table2[[#This Row],[isin]]&amp;" "&amp;Table2[[#This Row],[MktSec]],Table2[[#Headers],[nxt_call_dt]])</f>
        <v>#N/A Invalid Security</v>
      </c>
      <c r="I267" s="3" t="str">
        <f>_xll.BDP(Table2[[#This Row],[isin]]&amp;" "&amp;Table2[[#This Row],[MktSec]],Table2[[#Headers],[final_maturity]])</f>
        <v>#N/A Invalid Security</v>
      </c>
    </row>
    <row r="268" spans="1:9" x14ac:dyDescent="0.25">
      <c r="A268" s="2" t="s">
        <v>253</v>
      </c>
      <c r="B268" s="2">
        <f>LEN(Table2[[#This Row],[isin]])</f>
        <v>20</v>
      </c>
      <c r="D268" s="2" t="s">
        <v>618</v>
      </c>
      <c r="E268" s="2" t="str">
        <f>_xll.BDP(Table2[[#This Row],[isin]]&amp;" "&amp;Table2[[#This Row],[MktSec]],Table2[[#Headers],[short_name]])</f>
        <v>#N/A Invalid Security</v>
      </c>
      <c r="F268" s="3" t="str">
        <f t="array" ref="F268">_xll.BDP(Table2[[#This Row],[isin]]&amp;" "&amp;Table2[[#This Row],[MktSec]],Table2[[#Headers],[INDUSTRY_GROUP]])</f>
        <v>#N/A Invalid Security</v>
      </c>
      <c r="G268" s="3" t="str">
        <f>_xll.BDP(Table2[[#This Row],[isin]]&amp;" "&amp;Table2[[#This Row],[MktSec]],Table2[[#Headers],[callable]])</f>
        <v>#N/A Invalid Security</v>
      </c>
      <c r="H268" s="3" t="str">
        <f>_xll.BDP(Table2[[#This Row],[isin]]&amp;" "&amp;Table2[[#This Row],[MktSec]],Table2[[#Headers],[nxt_call_dt]])</f>
        <v>#N/A Invalid Security</v>
      </c>
      <c r="I268" s="3" t="str">
        <f>_xll.BDP(Table2[[#This Row],[isin]]&amp;" "&amp;Table2[[#This Row],[MktSec]],Table2[[#Headers],[final_maturity]])</f>
        <v>#N/A Invalid Security</v>
      </c>
    </row>
    <row r="269" spans="1:9" x14ac:dyDescent="0.25">
      <c r="A269" s="2" t="s">
        <v>254</v>
      </c>
      <c r="B269" s="2">
        <f>LEN(Table2[[#This Row],[isin]])</f>
        <v>20</v>
      </c>
      <c r="D269" s="2" t="s">
        <v>619</v>
      </c>
      <c r="E269" s="2" t="str">
        <f>_xll.BDP(Table2[[#This Row],[isin]]&amp;" "&amp;Table2[[#This Row],[MktSec]],Table2[[#Headers],[short_name]])</f>
        <v>#N/A Invalid Security</v>
      </c>
      <c r="F269" s="3" t="str">
        <f t="array" ref="F269">_xll.BDP(Table2[[#This Row],[isin]]&amp;" "&amp;Table2[[#This Row],[MktSec]],Table2[[#Headers],[INDUSTRY_GROUP]])</f>
        <v>#N/A Invalid Security</v>
      </c>
      <c r="G269" s="3" t="str">
        <f>_xll.BDP(Table2[[#This Row],[isin]]&amp;" "&amp;Table2[[#This Row],[MktSec]],Table2[[#Headers],[callable]])</f>
        <v>#N/A Invalid Security</v>
      </c>
      <c r="H269" s="3" t="str">
        <f>_xll.BDP(Table2[[#This Row],[isin]]&amp;" "&amp;Table2[[#This Row],[MktSec]],Table2[[#Headers],[nxt_call_dt]])</f>
        <v>#N/A Invalid Security</v>
      </c>
      <c r="I269" s="3" t="str">
        <f>_xll.BDP(Table2[[#This Row],[isin]]&amp;" "&amp;Table2[[#This Row],[MktSec]],Table2[[#Headers],[final_maturity]])</f>
        <v>#N/A Invalid Security</v>
      </c>
    </row>
    <row r="270" spans="1:9" x14ac:dyDescent="0.25">
      <c r="A270" s="2" t="s">
        <v>255</v>
      </c>
      <c r="B270" s="2">
        <f>LEN(Table2[[#This Row],[isin]])</f>
        <v>20</v>
      </c>
      <c r="D270" s="2" t="s">
        <v>620</v>
      </c>
      <c r="E270" s="2" t="str">
        <f>_xll.BDP(Table2[[#This Row],[isin]]&amp;" "&amp;Table2[[#This Row],[MktSec]],Table2[[#Headers],[short_name]])</f>
        <v>#N/A Invalid Security</v>
      </c>
      <c r="F270" s="3" t="str">
        <f t="array" ref="F270">_xll.BDP(Table2[[#This Row],[isin]]&amp;" "&amp;Table2[[#This Row],[MktSec]],Table2[[#Headers],[INDUSTRY_GROUP]])</f>
        <v>#N/A Invalid Security</v>
      </c>
      <c r="G270" s="3" t="str">
        <f>_xll.BDP(Table2[[#This Row],[isin]]&amp;" "&amp;Table2[[#This Row],[MktSec]],Table2[[#Headers],[callable]])</f>
        <v>#N/A Invalid Security</v>
      </c>
      <c r="H270" s="3" t="str">
        <f>_xll.BDP(Table2[[#This Row],[isin]]&amp;" "&amp;Table2[[#This Row],[MktSec]],Table2[[#Headers],[nxt_call_dt]])</f>
        <v>#N/A Invalid Security</v>
      </c>
      <c r="I270" s="3" t="str">
        <f>_xll.BDP(Table2[[#This Row],[isin]]&amp;" "&amp;Table2[[#This Row],[MktSec]],Table2[[#Headers],[final_maturity]])</f>
        <v>#N/A Invalid Security</v>
      </c>
    </row>
    <row r="271" spans="1:9" x14ac:dyDescent="0.25">
      <c r="A271" s="2" t="s">
        <v>256</v>
      </c>
      <c r="B271" s="2">
        <f>LEN(Table2[[#This Row],[isin]])</f>
        <v>20</v>
      </c>
      <c r="D271" s="2" t="s">
        <v>621</v>
      </c>
      <c r="E271" s="2" t="str">
        <f>_xll.BDP(Table2[[#This Row],[isin]]&amp;" "&amp;Table2[[#This Row],[MktSec]],Table2[[#Headers],[short_name]])</f>
        <v>#N/A Invalid Security</v>
      </c>
      <c r="F271" s="3" t="str">
        <f t="array" ref="F271">_xll.BDP(Table2[[#This Row],[isin]]&amp;" "&amp;Table2[[#This Row],[MktSec]],Table2[[#Headers],[INDUSTRY_GROUP]])</f>
        <v>#N/A Invalid Security</v>
      </c>
      <c r="G271" s="3" t="str">
        <f>_xll.BDP(Table2[[#This Row],[isin]]&amp;" "&amp;Table2[[#This Row],[MktSec]],Table2[[#Headers],[callable]])</f>
        <v>#N/A Invalid Security</v>
      </c>
      <c r="H271" s="3" t="str">
        <f>_xll.BDP(Table2[[#This Row],[isin]]&amp;" "&amp;Table2[[#This Row],[MktSec]],Table2[[#Headers],[nxt_call_dt]])</f>
        <v>#N/A Invalid Security</v>
      </c>
      <c r="I271" s="3" t="str">
        <f>_xll.BDP(Table2[[#This Row],[isin]]&amp;" "&amp;Table2[[#This Row],[MktSec]],Table2[[#Headers],[final_maturity]])</f>
        <v>#N/A Invalid Security</v>
      </c>
    </row>
    <row r="272" spans="1:9" x14ac:dyDescent="0.25">
      <c r="A272" s="2" t="s">
        <v>257</v>
      </c>
      <c r="B272" s="2">
        <f>LEN(Table2[[#This Row],[isin]])</f>
        <v>20</v>
      </c>
      <c r="D272" s="2" t="s">
        <v>622</v>
      </c>
      <c r="E272" s="2" t="str">
        <f>_xll.BDP(Table2[[#This Row],[isin]]&amp;" "&amp;Table2[[#This Row],[MktSec]],Table2[[#Headers],[short_name]])</f>
        <v>#N/A Invalid Security</v>
      </c>
      <c r="F272" s="3" t="str">
        <f t="array" ref="F272">_xll.BDP(Table2[[#This Row],[isin]]&amp;" "&amp;Table2[[#This Row],[MktSec]],Table2[[#Headers],[INDUSTRY_GROUP]])</f>
        <v>#N/A Invalid Security</v>
      </c>
      <c r="G272" s="3" t="str">
        <f>_xll.BDP(Table2[[#This Row],[isin]]&amp;" "&amp;Table2[[#This Row],[MktSec]],Table2[[#Headers],[callable]])</f>
        <v>#N/A Invalid Security</v>
      </c>
      <c r="H272" s="3" t="str">
        <f>_xll.BDP(Table2[[#This Row],[isin]]&amp;" "&amp;Table2[[#This Row],[MktSec]],Table2[[#Headers],[nxt_call_dt]])</f>
        <v>#N/A Invalid Security</v>
      </c>
      <c r="I272" s="3" t="str">
        <f>_xll.BDP(Table2[[#This Row],[isin]]&amp;" "&amp;Table2[[#This Row],[MktSec]],Table2[[#Headers],[final_maturity]])</f>
        <v>#N/A Invalid Security</v>
      </c>
    </row>
    <row r="273" spans="1:9" x14ac:dyDescent="0.25">
      <c r="A273" s="2" t="s">
        <v>258</v>
      </c>
      <c r="B273" s="2">
        <f>LEN(Table2[[#This Row],[isin]])</f>
        <v>20</v>
      </c>
      <c r="D273" s="2" t="s">
        <v>623</v>
      </c>
      <c r="E273" s="2" t="str">
        <f>_xll.BDP(Table2[[#This Row],[isin]]&amp;" "&amp;Table2[[#This Row],[MktSec]],Table2[[#Headers],[short_name]])</f>
        <v>#N/A Invalid Security</v>
      </c>
      <c r="F273" s="3" t="str">
        <f t="array" ref="F273">_xll.BDP(Table2[[#This Row],[isin]]&amp;" "&amp;Table2[[#This Row],[MktSec]],Table2[[#Headers],[INDUSTRY_GROUP]])</f>
        <v>#N/A Invalid Security</v>
      </c>
      <c r="G273" s="3" t="str">
        <f>_xll.BDP(Table2[[#This Row],[isin]]&amp;" "&amp;Table2[[#This Row],[MktSec]],Table2[[#Headers],[callable]])</f>
        <v>#N/A Invalid Security</v>
      </c>
      <c r="H273" s="3" t="str">
        <f>_xll.BDP(Table2[[#This Row],[isin]]&amp;" "&amp;Table2[[#This Row],[MktSec]],Table2[[#Headers],[nxt_call_dt]])</f>
        <v>#N/A Invalid Security</v>
      </c>
      <c r="I273" s="3" t="str">
        <f>_xll.BDP(Table2[[#This Row],[isin]]&amp;" "&amp;Table2[[#This Row],[MktSec]],Table2[[#Headers],[final_maturity]])</f>
        <v>#N/A Invalid Security</v>
      </c>
    </row>
    <row r="274" spans="1:9" x14ac:dyDescent="0.25">
      <c r="A274" s="2" t="s">
        <v>259</v>
      </c>
      <c r="B274" s="2">
        <f>LEN(Table2[[#This Row],[isin]])</f>
        <v>20</v>
      </c>
      <c r="D274" s="2" t="s">
        <v>624</v>
      </c>
      <c r="E274" s="2" t="str">
        <f>_xll.BDP(Table2[[#This Row],[isin]]&amp;" "&amp;Table2[[#This Row],[MktSec]],Table2[[#Headers],[short_name]])</f>
        <v>#N/A Invalid Security</v>
      </c>
      <c r="F274" s="3" t="str">
        <f t="array" ref="F274">_xll.BDP(Table2[[#This Row],[isin]]&amp;" "&amp;Table2[[#This Row],[MktSec]],Table2[[#Headers],[INDUSTRY_GROUP]])</f>
        <v>#N/A Invalid Security</v>
      </c>
      <c r="G274" s="3" t="str">
        <f>_xll.BDP(Table2[[#This Row],[isin]]&amp;" "&amp;Table2[[#This Row],[MktSec]],Table2[[#Headers],[callable]])</f>
        <v>#N/A Invalid Security</v>
      </c>
      <c r="H274" s="3" t="str">
        <f>_xll.BDP(Table2[[#This Row],[isin]]&amp;" "&amp;Table2[[#This Row],[MktSec]],Table2[[#Headers],[nxt_call_dt]])</f>
        <v>#N/A Invalid Security</v>
      </c>
      <c r="I274" s="3" t="str">
        <f>_xll.BDP(Table2[[#This Row],[isin]]&amp;" "&amp;Table2[[#This Row],[MktSec]],Table2[[#Headers],[final_maturity]])</f>
        <v>#N/A Invalid Security</v>
      </c>
    </row>
    <row r="275" spans="1:9" x14ac:dyDescent="0.25">
      <c r="A275" s="2" t="s">
        <v>260</v>
      </c>
      <c r="B275" s="2">
        <f>LEN(Table2[[#This Row],[isin]])</f>
        <v>20</v>
      </c>
      <c r="D275" s="2" t="s">
        <v>625</v>
      </c>
      <c r="E275" s="2" t="str">
        <f>_xll.BDP(Table2[[#This Row],[isin]]&amp;" "&amp;Table2[[#This Row],[MktSec]],Table2[[#Headers],[short_name]])</f>
        <v>#N/A Invalid Security</v>
      </c>
      <c r="F275" s="3" t="str">
        <f t="array" ref="F275">_xll.BDP(Table2[[#This Row],[isin]]&amp;" "&amp;Table2[[#This Row],[MktSec]],Table2[[#Headers],[INDUSTRY_GROUP]])</f>
        <v>#N/A Invalid Security</v>
      </c>
      <c r="G275" s="3" t="str">
        <f>_xll.BDP(Table2[[#This Row],[isin]]&amp;" "&amp;Table2[[#This Row],[MktSec]],Table2[[#Headers],[callable]])</f>
        <v>#N/A Invalid Security</v>
      </c>
      <c r="H275" s="3" t="str">
        <f>_xll.BDP(Table2[[#This Row],[isin]]&amp;" "&amp;Table2[[#This Row],[MktSec]],Table2[[#Headers],[nxt_call_dt]])</f>
        <v>#N/A Invalid Security</v>
      </c>
      <c r="I275" s="3" t="str">
        <f>_xll.BDP(Table2[[#This Row],[isin]]&amp;" "&amp;Table2[[#This Row],[MktSec]],Table2[[#Headers],[final_maturity]])</f>
        <v>#N/A Invalid Security</v>
      </c>
    </row>
    <row r="276" spans="1:9" x14ac:dyDescent="0.25">
      <c r="A276" s="2" t="s">
        <v>261</v>
      </c>
      <c r="B276" s="2">
        <f>LEN(Table2[[#This Row],[isin]])</f>
        <v>20</v>
      </c>
      <c r="D276" s="2" t="s">
        <v>626</v>
      </c>
      <c r="E276" s="2" t="str">
        <f>_xll.BDP(Table2[[#This Row],[isin]]&amp;" "&amp;Table2[[#This Row],[MktSec]],Table2[[#Headers],[short_name]])</f>
        <v>#N/A Invalid Security</v>
      </c>
      <c r="F276" s="3" t="str">
        <f t="array" ref="F276">_xll.BDP(Table2[[#This Row],[isin]]&amp;" "&amp;Table2[[#This Row],[MktSec]],Table2[[#Headers],[INDUSTRY_GROUP]])</f>
        <v>#N/A Invalid Security</v>
      </c>
      <c r="G276" s="3" t="str">
        <f>_xll.BDP(Table2[[#This Row],[isin]]&amp;" "&amp;Table2[[#This Row],[MktSec]],Table2[[#Headers],[callable]])</f>
        <v>#N/A Invalid Security</v>
      </c>
      <c r="H276" s="3" t="str">
        <f>_xll.BDP(Table2[[#This Row],[isin]]&amp;" "&amp;Table2[[#This Row],[MktSec]],Table2[[#Headers],[nxt_call_dt]])</f>
        <v>#N/A Invalid Security</v>
      </c>
      <c r="I276" s="3" t="str">
        <f>_xll.BDP(Table2[[#This Row],[isin]]&amp;" "&amp;Table2[[#This Row],[MktSec]],Table2[[#Headers],[final_maturity]])</f>
        <v>#N/A Invalid Security</v>
      </c>
    </row>
    <row r="277" spans="1:9" x14ac:dyDescent="0.25">
      <c r="A277" s="2" t="s">
        <v>262</v>
      </c>
      <c r="B277" s="2">
        <f>LEN(Table2[[#This Row],[isin]])</f>
        <v>20</v>
      </c>
      <c r="D277" s="2" t="s">
        <v>627</v>
      </c>
      <c r="E277" s="2" t="str">
        <f>_xll.BDP(Table2[[#This Row],[isin]]&amp;" "&amp;Table2[[#This Row],[MktSec]],Table2[[#Headers],[short_name]])</f>
        <v>#N/A Invalid Security</v>
      </c>
      <c r="F277" s="3" t="str">
        <f t="array" ref="F277">_xll.BDP(Table2[[#This Row],[isin]]&amp;" "&amp;Table2[[#This Row],[MktSec]],Table2[[#Headers],[INDUSTRY_GROUP]])</f>
        <v>#N/A Invalid Security</v>
      </c>
      <c r="G277" s="3" t="str">
        <f>_xll.BDP(Table2[[#This Row],[isin]]&amp;" "&amp;Table2[[#This Row],[MktSec]],Table2[[#Headers],[callable]])</f>
        <v>#N/A Invalid Security</v>
      </c>
      <c r="H277" s="3" t="str">
        <f>_xll.BDP(Table2[[#This Row],[isin]]&amp;" "&amp;Table2[[#This Row],[MktSec]],Table2[[#Headers],[nxt_call_dt]])</f>
        <v>#N/A Invalid Security</v>
      </c>
      <c r="I277" s="3" t="str">
        <f>_xll.BDP(Table2[[#This Row],[isin]]&amp;" "&amp;Table2[[#This Row],[MktSec]],Table2[[#Headers],[final_maturity]])</f>
        <v>#N/A Invalid Security</v>
      </c>
    </row>
    <row r="278" spans="1:9" x14ac:dyDescent="0.25">
      <c r="A278" s="2" t="s">
        <v>263</v>
      </c>
      <c r="B278" s="2">
        <f>LEN(Table2[[#This Row],[isin]])</f>
        <v>20</v>
      </c>
      <c r="D278" s="2" t="s">
        <v>628</v>
      </c>
      <c r="E278" s="2" t="str">
        <f>_xll.BDP(Table2[[#This Row],[isin]]&amp;" "&amp;Table2[[#This Row],[MktSec]],Table2[[#Headers],[short_name]])</f>
        <v>#N/A Invalid Security</v>
      </c>
      <c r="F278" s="3" t="str">
        <f t="array" ref="F278">_xll.BDP(Table2[[#This Row],[isin]]&amp;" "&amp;Table2[[#This Row],[MktSec]],Table2[[#Headers],[INDUSTRY_GROUP]])</f>
        <v>#N/A Invalid Security</v>
      </c>
      <c r="G278" s="3" t="str">
        <f>_xll.BDP(Table2[[#This Row],[isin]]&amp;" "&amp;Table2[[#This Row],[MktSec]],Table2[[#Headers],[callable]])</f>
        <v>#N/A Invalid Security</v>
      </c>
      <c r="H278" s="3" t="str">
        <f>_xll.BDP(Table2[[#This Row],[isin]]&amp;" "&amp;Table2[[#This Row],[MktSec]],Table2[[#Headers],[nxt_call_dt]])</f>
        <v>#N/A Invalid Security</v>
      </c>
      <c r="I278" s="3" t="str">
        <f>_xll.BDP(Table2[[#This Row],[isin]]&amp;" "&amp;Table2[[#This Row],[MktSec]],Table2[[#Headers],[final_maturity]])</f>
        <v>#N/A Invalid Security</v>
      </c>
    </row>
    <row r="279" spans="1:9" x14ac:dyDescent="0.25">
      <c r="A279" s="2" t="s">
        <v>264</v>
      </c>
      <c r="B279" s="2">
        <f>LEN(Table2[[#This Row],[isin]])</f>
        <v>20</v>
      </c>
      <c r="D279" s="2" t="s">
        <v>629</v>
      </c>
      <c r="E279" s="2" t="str">
        <f>_xll.BDP(Table2[[#This Row],[isin]]&amp;" "&amp;Table2[[#This Row],[MktSec]],Table2[[#Headers],[short_name]])</f>
        <v>#N/A Invalid Security</v>
      </c>
      <c r="F279" s="3" t="str">
        <f t="array" ref="F279">_xll.BDP(Table2[[#This Row],[isin]]&amp;" "&amp;Table2[[#This Row],[MktSec]],Table2[[#Headers],[INDUSTRY_GROUP]])</f>
        <v>#N/A Invalid Security</v>
      </c>
      <c r="G279" s="3" t="str">
        <f>_xll.BDP(Table2[[#This Row],[isin]]&amp;" "&amp;Table2[[#This Row],[MktSec]],Table2[[#Headers],[callable]])</f>
        <v>#N/A Invalid Security</v>
      </c>
      <c r="H279" s="3" t="str">
        <f>_xll.BDP(Table2[[#This Row],[isin]]&amp;" "&amp;Table2[[#This Row],[MktSec]],Table2[[#Headers],[nxt_call_dt]])</f>
        <v>#N/A Invalid Security</v>
      </c>
      <c r="I279" s="3" t="str">
        <f>_xll.BDP(Table2[[#This Row],[isin]]&amp;" "&amp;Table2[[#This Row],[MktSec]],Table2[[#Headers],[final_maturity]])</f>
        <v>#N/A Invalid Security</v>
      </c>
    </row>
    <row r="280" spans="1:9" x14ac:dyDescent="0.25">
      <c r="A280" s="2" t="s">
        <v>265</v>
      </c>
      <c r="B280" s="2">
        <f>LEN(Table2[[#This Row],[isin]])</f>
        <v>20</v>
      </c>
      <c r="D280" s="2" t="s">
        <v>630</v>
      </c>
      <c r="E280" s="2" t="str">
        <f>_xll.BDP(Table2[[#This Row],[isin]]&amp;" "&amp;Table2[[#This Row],[MktSec]],Table2[[#Headers],[short_name]])</f>
        <v>#N/A Invalid Security</v>
      </c>
      <c r="F280" s="3" t="str">
        <f t="array" ref="F280">_xll.BDP(Table2[[#This Row],[isin]]&amp;" "&amp;Table2[[#This Row],[MktSec]],Table2[[#Headers],[INDUSTRY_GROUP]])</f>
        <v>#N/A Invalid Security</v>
      </c>
      <c r="G280" s="3" t="str">
        <f>_xll.BDP(Table2[[#This Row],[isin]]&amp;" "&amp;Table2[[#This Row],[MktSec]],Table2[[#Headers],[callable]])</f>
        <v>#N/A Invalid Security</v>
      </c>
      <c r="H280" s="3" t="str">
        <f>_xll.BDP(Table2[[#This Row],[isin]]&amp;" "&amp;Table2[[#This Row],[MktSec]],Table2[[#Headers],[nxt_call_dt]])</f>
        <v>#N/A Invalid Security</v>
      </c>
      <c r="I280" s="3" t="str">
        <f>_xll.BDP(Table2[[#This Row],[isin]]&amp;" "&amp;Table2[[#This Row],[MktSec]],Table2[[#Headers],[final_maturity]])</f>
        <v>#N/A Invalid Security</v>
      </c>
    </row>
    <row r="281" spans="1:9" x14ac:dyDescent="0.25">
      <c r="A281" s="2" t="s">
        <v>266</v>
      </c>
      <c r="B281" s="2">
        <f>LEN(Table2[[#This Row],[isin]])</f>
        <v>20</v>
      </c>
      <c r="D281" s="2" t="s">
        <v>631</v>
      </c>
      <c r="E281" s="2" t="str">
        <f>_xll.BDP(Table2[[#This Row],[isin]]&amp;" "&amp;Table2[[#This Row],[MktSec]],Table2[[#Headers],[short_name]])</f>
        <v>#N/A Invalid Security</v>
      </c>
      <c r="F281" s="3" t="str">
        <f t="array" ref="F281">_xll.BDP(Table2[[#This Row],[isin]]&amp;" "&amp;Table2[[#This Row],[MktSec]],Table2[[#Headers],[INDUSTRY_GROUP]])</f>
        <v>#N/A Invalid Security</v>
      </c>
      <c r="G281" s="3" t="str">
        <f>_xll.BDP(Table2[[#This Row],[isin]]&amp;" "&amp;Table2[[#This Row],[MktSec]],Table2[[#Headers],[callable]])</f>
        <v>#N/A Invalid Security</v>
      </c>
      <c r="H281" s="3" t="str">
        <f>_xll.BDP(Table2[[#This Row],[isin]]&amp;" "&amp;Table2[[#This Row],[MktSec]],Table2[[#Headers],[nxt_call_dt]])</f>
        <v>#N/A Invalid Security</v>
      </c>
      <c r="I281" s="3" t="str">
        <f>_xll.BDP(Table2[[#This Row],[isin]]&amp;" "&amp;Table2[[#This Row],[MktSec]],Table2[[#Headers],[final_maturity]])</f>
        <v>#N/A Invalid Security</v>
      </c>
    </row>
    <row r="282" spans="1:9" x14ac:dyDescent="0.25">
      <c r="A282" s="2" t="s">
        <v>267</v>
      </c>
      <c r="B282" s="2">
        <f>LEN(Table2[[#This Row],[isin]])</f>
        <v>20</v>
      </c>
      <c r="D282" s="2" t="s">
        <v>632</v>
      </c>
      <c r="E282" s="2" t="str">
        <f>_xll.BDP(Table2[[#This Row],[isin]]&amp;" "&amp;Table2[[#This Row],[MktSec]],Table2[[#Headers],[short_name]])</f>
        <v>#N/A Invalid Security</v>
      </c>
      <c r="F282" s="3" t="str">
        <f t="array" ref="F282">_xll.BDP(Table2[[#This Row],[isin]]&amp;" "&amp;Table2[[#This Row],[MktSec]],Table2[[#Headers],[INDUSTRY_GROUP]])</f>
        <v>#N/A Invalid Security</v>
      </c>
      <c r="G282" s="3" t="str">
        <f>_xll.BDP(Table2[[#This Row],[isin]]&amp;" "&amp;Table2[[#This Row],[MktSec]],Table2[[#Headers],[callable]])</f>
        <v>#N/A Invalid Security</v>
      </c>
      <c r="H282" s="3" t="str">
        <f>_xll.BDP(Table2[[#This Row],[isin]]&amp;" "&amp;Table2[[#This Row],[MktSec]],Table2[[#Headers],[nxt_call_dt]])</f>
        <v>#N/A Invalid Security</v>
      </c>
      <c r="I282" s="3" t="str">
        <f>_xll.BDP(Table2[[#This Row],[isin]]&amp;" "&amp;Table2[[#This Row],[MktSec]],Table2[[#Headers],[final_maturity]])</f>
        <v>#N/A Invalid Security</v>
      </c>
    </row>
    <row r="283" spans="1:9" x14ac:dyDescent="0.25">
      <c r="A283" s="2" t="s">
        <v>268</v>
      </c>
      <c r="B283" s="2">
        <f>LEN(Table2[[#This Row],[isin]])</f>
        <v>20</v>
      </c>
      <c r="D283" s="2" t="s">
        <v>633</v>
      </c>
      <c r="E283" s="2" t="str">
        <f>_xll.BDP(Table2[[#This Row],[isin]]&amp;" "&amp;Table2[[#This Row],[MktSec]],Table2[[#Headers],[short_name]])</f>
        <v>#N/A Invalid Security</v>
      </c>
      <c r="F283" s="3" t="str">
        <f t="array" ref="F283">_xll.BDP(Table2[[#This Row],[isin]]&amp;" "&amp;Table2[[#This Row],[MktSec]],Table2[[#Headers],[INDUSTRY_GROUP]])</f>
        <v>#N/A Invalid Security</v>
      </c>
      <c r="G283" s="3" t="str">
        <f>_xll.BDP(Table2[[#This Row],[isin]]&amp;" "&amp;Table2[[#This Row],[MktSec]],Table2[[#Headers],[callable]])</f>
        <v>#N/A Invalid Security</v>
      </c>
      <c r="H283" s="3" t="str">
        <f>_xll.BDP(Table2[[#This Row],[isin]]&amp;" "&amp;Table2[[#This Row],[MktSec]],Table2[[#Headers],[nxt_call_dt]])</f>
        <v>#N/A Invalid Security</v>
      </c>
      <c r="I283" s="3" t="str">
        <f>_xll.BDP(Table2[[#This Row],[isin]]&amp;" "&amp;Table2[[#This Row],[MktSec]],Table2[[#Headers],[final_maturity]])</f>
        <v>#N/A Invalid Security</v>
      </c>
    </row>
    <row r="284" spans="1:9" x14ac:dyDescent="0.25">
      <c r="A284" s="2" t="s">
        <v>269</v>
      </c>
      <c r="B284" s="2">
        <f>LEN(Table2[[#This Row],[isin]])</f>
        <v>20</v>
      </c>
      <c r="D284" s="2" t="s">
        <v>634</v>
      </c>
      <c r="E284" s="2" t="str">
        <f>_xll.BDP(Table2[[#This Row],[isin]]&amp;" "&amp;Table2[[#This Row],[MktSec]],Table2[[#Headers],[short_name]])</f>
        <v>#N/A Invalid Security</v>
      </c>
      <c r="F284" s="3" t="str">
        <f t="array" ref="F284">_xll.BDP(Table2[[#This Row],[isin]]&amp;" "&amp;Table2[[#This Row],[MktSec]],Table2[[#Headers],[INDUSTRY_GROUP]])</f>
        <v>#N/A Invalid Security</v>
      </c>
      <c r="G284" s="3" t="str">
        <f>_xll.BDP(Table2[[#This Row],[isin]]&amp;" "&amp;Table2[[#This Row],[MktSec]],Table2[[#Headers],[callable]])</f>
        <v>#N/A Invalid Security</v>
      </c>
      <c r="H284" s="3" t="str">
        <f>_xll.BDP(Table2[[#This Row],[isin]]&amp;" "&amp;Table2[[#This Row],[MktSec]],Table2[[#Headers],[nxt_call_dt]])</f>
        <v>#N/A Invalid Security</v>
      </c>
      <c r="I284" s="3" t="str">
        <f>_xll.BDP(Table2[[#This Row],[isin]]&amp;" "&amp;Table2[[#This Row],[MktSec]],Table2[[#Headers],[final_maturity]])</f>
        <v>#N/A Invalid Security</v>
      </c>
    </row>
    <row r="285" spans="1:9" x14ac:dyDescent="0.25">
      <c r="A285" s="2" t="s">
        <v>270</v>
      </c>
      <c r="B285" s="2">
        <f>LEN(Table2[[#This Row],[isin]])</f>
        <v>20</v>
      </c>
      <c r="D285" s="2" t="s">
        <v>635</v>
      </c>
      <c r="E285" s="2" t="str">
        <f>_xll.BDP(Table2[[#This Row],[isin]]&amp;" "&amp;Table2[[#This Row],[MktSec]],Table2[[#Headers],[short_name]])</f>
        <v>#N/A Invalid Security</v>
      </c>
      <c r="F285" s="3" t="str">
        <f t="array" ref="F285">_xll.BDP(Table2[[#This Row],[isin]]&amp;" "&amp;Table2[[#This Row],[MktSec]],Table2[[#Headers],[INDUSTRY_GROUP]])</f>
        <v>#N/A Invalid Security</v>
      </c>
      <c r="G285" s="3" t="str">
        <f>_xll.BDP(Table2[[#This Row],[isin]]&amp;" "&amp;Table2[[#This Row],[MktSec]],Table2[[#Headers],[callable]])</f>
        <v>#N/A Invalid Security</v>
      </c>
      <c r="H285" s="3" t="str">
        <f>_xll.BDP(Table2[[#This Row],[isin]]&amp;" "&amp;Table2[[#This Row],[MktSec]],Table2[[#Headers],[nxt_call_dt]])</f>
        <v>#N/A Invalid Security</v>
      </c>
      <c r="I285" s="3" t="str">
        <f>_xll.BDP(Table2[[#This Row],[isin]]&amp;" "&amp;Table2[[#This Row],[MktSec]],Table2[[#Headers],[final_maturity]])</f>
        <v>#N/A Invalid Security</v>
      </c>
    </row>
    <row r="286" spans="1:9" x14ac:dyDescent="0.25">
      <c r="A286" s="2" t="s">
        <v>271</v>
      </c>
      <c r="B286" s="2">
        <f>LEN(Table2[[#This Row],[isin]])</f>
        <v>20</v>
      </c>
      <c r="D286" s="2" t="s">
        <v>636</v>
      </c>
      <c r="E286" s="2" t="str">
        <f>_xll.BDP(Table2[[#This Row],[isin]]&amp;" "&amp;Table2[[#This Row],[MktSec]],Table2[[#Headers],[short_name]])</f>
        <v>#N/A Invalid Security</v>
      </c>
      <c r="F286" s="3" t="str">
        <f t="array" ref="F286">_xll.BDP(Table2[[#This Row],[isin]]&amp;" "&amp;Table2[[#This Row],[MktSec]],Table2[[#Headers],[INDUSTRY_GROUP]])</f>
        <v>#N/A Invalid Security</v>
      </c>
      <c r="G286" s="3" t="str">
        <f>_xll.BDP(Table2[[#This Row],[isin]]&amp;" "&amp;Table2[[#This Row],[MktSec]],Table2[[#Headers],[callable]])</f>
        <v>#N/A Invalid Security</v>
      </c>
      <c r="H286" s="3" t="str">
        <f>_xll.BDP(Table2[[#This Row],[isin]]&amp;" "&amp;Table2[[#This Row],[MktSec]],Table2[[#Headers],[nxt_call_dt]])</f>
        <v>#N/A Invalid Security</v>
      </c>
      <c r="I286" s="3" t="str">
        <f>_xll.BDP(Table2[[#This Row],[isin]]&amp;" "&amp;Table2[[#This Row],[MktSec]],Table2[[#Headers],[final_maturity]])</f>
        <v>#N/A Invalid Security</v>
      </c>
    </row>
    <row r="287" spans="1:9" x14ac:dyDescent="0.25">
      <c r="A287" s="2" t="s">
        <v>272</v>
      </c>
      <c r="B287" s="2">
        <f>LEN(Table2[[#This Row],[isin]])</f>
        <v>20</v>
      </c>
      <c r="D287" s="2" t="s">
        <v>637</v>
      </c>
      <c r="E287" s="2" t="str">
        <f>_xll.BDP(Table2[[#This Row],[isin]]&amp;" "&amp;Table2[[#This Row],[MktSec]],Table2[[#Headers],[short_name]])</f>
        <v>#N/A Invalid Security</v>
      </c>
      <c r="F287" s="3" t="str">
        <f t="array" ref="F287">_xll.BDP(Table2[[#This Row],[isin]]&amp;" "&amp;Table2[[#This Row],[MktSec]],Table2[[#Headers],[INDUSTRY_GROUP]])</f>
        <v>#N/A Invalid Security</v>
      </c>
      <c r="G287" s="3" t="str">
        <f>_xll.BDP(Table2[[#This Row],[isin]]&amp;" "&amp;Table2[[#This Row],[MktSec]],Table2[[#Headers],[callable]])</f>
        <v>#N/A Invalid Security</v>
      </c>
      <c r="H287" s="3" t="str">
        <f>_xll.BDP(Table2[[#This Row],[isin]]&amp;" "&amp;Table2[[#This Row],[MktSec]],Table2[[#Headers],[nxt_call_dt]])</f>
        <v>#N/A Invalid Security</v>
      </c>
      <c r="I287" s="3" t="str">
        <f>_xll.BDP(Table2[[#This Row],[isin]]&amp;" "&amp;Table2[[#This Row],[MktSec]],Table2[[#Headers],[final_maturity]])</f>
        <v>#N/A Invalid Security</v>
      </c>
    </row>
    <row r="288" spans="1:9" x14ac:dyDescent="0.25">
      <c r="A288" s="2" t="s">
        <v>273</v>
      </c>
      <c r="B288" s="2">
        <f>LEN(Table2[[#This Row],[isin]])</f>
        <v>20</v>
      </c>
      <c r="D288" s="2" t="s">
        <v>638</v>
      </c>
      <c r="E288" s="2" t="str">
        <f>_xll.BDP(Table2[[#This Row],[isin]]&amp;" "&amp;Table2[[#This Row],[MktSec]],Table2[[#Headers],[short_name]])</f>
        <v>#N/A Invalid Security</v>
      </c>
      <c r="F288" s="3" t="str">
        <f t="array" ref="F288">_xll.BDP(Table2[[#This Row],[isin]]&amp;" "&amp;Table2[[#This Row],[MktSec]],Table2[[#Headers],[INDUSTRY_GROUP]])</f>
        <v>#N/A Invalid Security</v>
      </c>
      <c r="G288" s="3" t="str">
        <f>_xll.BDP(Table2[[#This Row],[isin]]&amp;" "&amp;Table2[[#This Row],[MktSec]],Table2[[#Headers],[callable]])</f>
        <v>#N/A Invalid Security</v>
      </c>
      <c r="H288" s="3" t="str">
        <f>_xll.BDP(Table2[[#This Row],[isin]]&amp;" "&amp;Table2[[#This Row],[MktSec]],Table2[[#Headers],[nxt_call_dt]])</f>
        <v>#N/A Invalid Security</v>
      </c>
      <c r="I288" s="3" t="str">
        <f>_xll.BDP(Table2[[#This Row],[isin]]&amp;" "&amp;Table2[[#This Row],[MktSec]],Table2[[#Headers],[final_maturity]])</f>
        <v>#N/A Invalid Security</v>
      </c>
    </row>
    <row r="289" spans="1:9" x14ac:dyDescent="0.25">
      <c r="A289" s="2" t="s">
        <v>274</v>
      </c>
      <c r="B289" s="2">
        <f>LEN(Table2[[#This Row],[isin]])</f>
        <v>20</v>
      </c>
      <c r="D289" s="2" t="s">
        <v>639</v>
      </c>
      <c r="E289" s="2" t="str">
        <f>_xll.BDP(Table2[[#This Row],[isin]]&amp;" "&amp;Table2[[#This Row],[MktSec]],Table2[[#Headers],[short_name]])</f>
        <v>#N/A Invalid Security</v>
      </c>
      <c r="F289" s="3" t="str">
        <f t="array" ref="F289">_xll.BDP(Table2[[#This Row],[isin]]&amp;" "&amp;Table2[[#This Row],[MktSec]],Table2[[#Headers],[INDUSTRY_GROUP]])</f>
        <v>#N/A Invalid Security</v>
      </c>
      <c r="G289" s="3" t="str">
        <f>_xll.BDP(Table2[[#This Row],[isin]]&amp;" "&amp;Table2[[#This Row],[MktSec]],Table2[[#Headers],[callable]])</f>
        <v>#N/A Invalid Security</v>
      </c>
      <c r="H289" s="3" t="str">
        <f>_xll.BDP(Table2[[#This Row],[isin]]&amp;" "&amp;Table2[[#This Row],[MktSec]],Table2[[#Headers],[nxt_call_dt]])</f>
        <v>#N/A Invalid Security</v>
      </c>
      <c r="I289" s="3" t="str">
        <f>_xll.BDP(Table2[[#This Row],[isin]]&amp;" "&amp;Table2[[#This Row],[MktSec]],Table2[[#Headers],[final_maturity]])</f>
        <v>#N/A Invalid Security</v>
      </c>
    </row>
    <row r="290" spans="1:9" x14ac:dyDescent="0.25">
      <c r="A290" s="2" t="s">
        <v>275</v>
      </c>
      <c r="B290" s="2">
        <f>LEN(Table2[[#This Row],[isin]])</f>
        <v>20</v>
      </c>
      <c r="D290" s="2" t="s">
        <v>640</v>
      </c>
      <c r="E290" s="2" t="str">
        <f>_xll.BDP(Table2[[#This Row],[isin]]&amp;" "&amp;Table2[[#This Row],[MktSec]],Table2[[#Headers],[short_name]])</f>
        <v>#N/A Invalid Security</v>
      </c>
      <c r="F290" s="3" t="str">
        <f t="array" ref="F290">_xll.BDP(Table2[[#This Row],[isin]]&amp;" "&amp;Table2[[#This Row],[MktSec]],Table2[[#Headers],[INDUSTRY_GROUP]])</f>
        <v>#N/A Invalid Security</v>
      </c>
      <c r="G290" s="3" t="str">
        <f>_xll.BDP(Table2[[#This Row],[isin]]&amp;" "&amp;Table2[[#This Row],[MktSec]],Table2[[#Headers],[callable]])</f>
        <v>#N/A Invalid Security</v>
      </c>
      <c r="H290" s="3" t="str">
        <f>_xll.BDP(Table2[[#This Row],[isin]]&amp;" "&amp;Table2[[#This Row],[MktSec]],Table2[[#Headers],[nxt_call_dt]])</f>
        <v>#N/A Invalid Security</v>
      </c>
      <c r="I290" s="3" t="str">
        <f>_xll.BDP(Table2[[#This Row],[isin]]&amp;" "&amp;Table2[[#This Row],[MktSec]],Table2[[#Headers],[final_maturity]])</f>
        <v>#N/A Invalid Security</v>
      </c>
    </row>
    <row r="291" spans="1:9" x14ac:dyDescent="0.25">
      <c r="A291" s="2" t="s">
        <v>276</v>
      </c>
      <c r="B291" s="2">
        <f>LEN(Table2[[#This Row],[isin]])</f>
        <v>20</v>
      </c>
      <c r="D291" s="2" t="s">
        <v>641</v>
      </c>
      <c r="E291" s="2" t="str">
        <f>_xll.BDP(Table2[[#This Row],[isin]]&amp;" "&amp;Table2[[#This Row],[MktSec]],Table2[[#Headers],[short_name]])</f>
        <v>#N/A Invalid Security</v>
      </c>
      <c r="F291" s="3" t="str">
        <f t="array" ref="F291">_xll.BDP(Table2[[#This Row],[isin]]&amp;" "&amp;Table2[[#This Row],[MktSec]],Table2[[#Headers],[INDUSTRY_GROUP]])</f>
        <v>#N/A Invalid Security</v>
      </c>
      <c r="G291" s="3" t="str">
        <f>_xll.BDP(Table2[[#This Row],[isin]]&amp;" "&amp;Table2[[#This Row],[MktSec]],Table2[[#Headers],[callable]])</f>
        <v>#N/A Invalid Security</v>
      </c>
      <c r="H291" s="3" t="str">
        <f>_xll.BDP(Table2[[#This Row],[isin]]&amp;" "&amp;Table2[[#This Row],[MktSec]],Table2[[#Headers],[nxt_call_dt]])</f>
        <v>#N/A Invalid Security</v>
      </c>
      <c r="I291" s="3" t="str">
        <f>_xll.BDP(Table2[[#This Row],[isin]]&amp;" "&amp;Table2[[#This Row],[MktSec]],Table2[[#Headers],[final_maturity]])</f>
        <v>#N/A Invalid Security</v>
      </c>
    </row>
    <row r="292" spans="1:9" x14ac:dyDescent="0.25">
      <c r="A292" s="2" t="s">
        <v>277</v>
      </c>
      <c r="B292" s="2">
        <f>LEN(Table2[[#This Row],[isin]])</f>
        <v>20</v>
      </c>
      <c r="D292" s="2" t="s">
        <v>642</v>
      </c>
      <c r="E292" s="2" t="str">
        <f>_xll.BDP(Table2[[#This Row],[isin]]&amp;" "&amp;Table2[[#This Row],[MktSec]],Table2[[#Headers],[short_name]])</f>
        <v>#N/A Invalid Security</v>
      </c>
      <c r="F292" s="3" t="str">
        <f t="array" ref="F292">_xll.BDP(Table2[[#This Row],[isin]]&amp;" "&amp;Table2[[#This Row],[MktSec]],Table2[[#Headers],[INDUSTRY_GROUP]])</f>
        <v>#N/A Invalid Security</v>
      </c>
      <c r="G292" s="3" t="str">
        <f>_xll.BDP(Table2[[#This Row],[isin]]&amp;" "&amp;Table2[[#This Row],[MktSec]],Table2[[#Headers],[callable]])</f>
        <v>#N/A Invalid Security</v>
      </c>
      <c r="H292" s="3" t="str">
        <f>_xll.BDP(Table2[[#This Row],[isin]]&amp;" "&amp;Table2[[#This Row],[MktSec]],Table2[[#Headers],[nxt_call_dt]])</f>
        <v>#N/A Invalid Security</v>
      </c>
      <c r="I292" s="3" t="str">
        <f>_xll.BDP(Table2[[#This Row],[isin]]&amp;" "&amp;Table2[[#This Row],[MktSec]],Table2[[#Headers],[final_maturity]])</f>
        <v>#N/A Invalid Security</v>
      </c>
    </row>
    <row r="293" spans="1:9" x14ac:dyDescent="0.25">
      <c r="A293" s="2" t="s">
        <v>278</v>
      </c>
      <c r="B293" s="2">
        <f>LEN(Table2[[#This Row],[isin]])</f>
        <v>20</v>
      </c>
      <c r="D293" s="2" t="s">
        <v>643</v>
      </c>
      <c r="E293" s="2" t="str">
        <f>_xll.BDP(Table2[[#This Row],[isin]]&amp;" "&amp;Table2[[#This Row],[MktSec]],Table2[[#Headers],[short_name]])</f>
        <v>#N/A Invalid Security</v>
      </c>
      <c r="F293" s="3" t="str">
        <f t="array" ref="F293">_xll.BDP(Table2[[#This Row],[isin]]&amp;" "&amp;Table2[[#This Row],[MktSec]],Table2[[#Headers],[INDUSTRY_GROUP]])</f>
        <v>#N/A Invalid Security</v>
      </c>
      <c r="G293" s="3" t="str">
        <f>_xll.BDP(Table2[[#This Row],[isin]]&amp;" "&amp;Table2[[#This Row],[MktSec]],Table2[[#Headers],[callable]])</f>
        <v>#N/A Invalid Security</v>
      </c>
      <c r="H293" s="3" t="str">
        <f>_xll.BDP(Table2[[#This Row],[isin]]&amp;" "&amp;Table2[[#This Row],[MktSec]],Table2[[#Headers],[nxt_call_dt]])</f>
        <v>#N/A Invalid Security</v>
      </c>
      <c r="I293" s="3" t="str">
        <f>_xll.BDP(Table2[[#This Row],[isin]]&amp;" "&amp;Table2[[#This Row],[MktSec]],Table2[[#Headers],[final_maturity]])</f>
        <v>#N/A Invalid Security</v>
      </c>
    </row>
    <row r="294" spans="1:9" x14ac:dyDescent="0.25">
      <c r="A294" s="2" t="s">
        <v>279</v>
      </c>
      <c r="B294" s="2">
        <f>LEN(Table2[[#This Row],[isin]])</f>
        <v>20</v>
      </c>
      <c r="D294" s="2" t="s">
        <v>644</v>
      </c>
      <c r="E294" s="2" t="str">
        <f>_xll.BDP(Table2[[#This Row],[isin]]&amp;" "&amp;Table2[[#This Row],[MktSec]],Table2[[#Headers],[short_name]])</f>
        <v>#N/A Invalid Security</v>
      </c>
      <c r="F294" s="3" t="str">
        <f t="array" ref="F294">_xll.BDP(Table2[[#This Row],[isin]]&amp;" "&amp;Table2[[#This Row],[MktSec]],Table2[[#Headers],[INDUSTRY_GROUP]])</f>
        <v>#N/A Invalid Security</v>
      </c>
      <c r="G294" s="3" t="str">
        <f>_xll.BDP(Table2[[#This Row],[isin]]&amp;" "&amp;Table2[[#This Row],[MktSec]],Table2[[#Headers],[callable]])</f>
        <v>#N/A Invalid Security</v>
      </c>
      <c r="H294" s="3" t="str">
        <f>_xll.BDP(Table2[[#This Row],[isin]]&amp;" "&amp;Table2[[#This Row],[MktSec]],Table2[[#Headers],[nxt_call_dt]])</f>
        <v>#N/A Invalid Security</v>
      </c>
      <c r="I294" s="3" t="str">
        <f>_xll.BDP(Table2[[#This Row],[isin]]&amp;" "&amp;Table2[[#This Row],[MktSec]],Table2[[#Headers],[final_maturity]])</f>
        <v>#N/A Invalid Security</v>
      </c>
    </row>
    <row r="295" spans="1:9" x14ac:dyDescent="0.25">
      <c r="A295" s="2" t="s">
        <v>280</v>
      </c>
      <c r="B295" s="2">
        <f>LEN(Table2[[#This Row],[isin]])</f>
        <v>20</v>
      </c>
      <c r="D295" s="2" t="s">
        <v>645</v>
      </c>
      <c r="E295" s="2" t="str">
        <f>_xll.BDP(Table2[[#This Row],[isin]]&amp;" "&amp;Table2[[#This Row],[MktSec]],Table2[[#Headers],[short_name]])</f>
        <v>#N/A Invalid Security</v>
      </c>
      <c r="F295" s="3" t="str">
        <f t="array" ref="F295">_xll.BDP(Table2[[#This Row],[isin]]&amp;" "&amp;Table2[[#This Row],[MktSec]],Table2[[#Headers],[INDUSTRY_GROUP]])</f>
        <v>#N/A Invalid Security</v>
      </c>
      <c r="G295" s="3" t="str">
        <f>_xll.BDP(Table2[[#This Row],[isin]]&amp;" "&amp;Table2[[#This Row],[MktSec]],Table2[[#Headers],[callable]])</f>
        <v>#N/A Invalid Security</v>
      </c>
      <c r="H295" s="3" t="str">
        <f>_xll.BDP(Table2[[#This Row],[isin]]&amp;" "&amp;Table2[[#This Row],[MktSec]],Table2[[#Headers],[nxt_call_dt]])</f>
        <v>#N/A Invalid Security</v>
      </c>
      <c r="I295" s="3" t="str">
        <f>_xll.BDP(Table2[[#This Row],[isin]]&amp;" "&amp;Table2[[#This Row],[MktSec]],Table2[[#Headers],[final_maturity]])</f>
        <v>#N/A Invalid Security</v>
      </c>
    </row>
    <row r="296" spans="1:9" x14ac:dyDescent="0.25">
      <c r="A296" s="2" t="s">
        <v>281</v>
      </c>
      <c r="B296" s="2">
        <f>LEN(Table2[[#This Row],[isin]])</f>
        <v>20</v>
      </c>
      <c r="D296" s="2" t="s">
        <v>646</v>
      </c>
      <c r="E296" s="2" t="str">
        <f>_xll.BDP(Table2[[#This Row],[isin]]&amp;" "&amp;Table2[[#This Row],[MktSec]],Table2[[#Headers],[short_name]])</f>
        <v>#N/A Invalid Security</v>
      </c>
      <c r="F296" s="3" t="str">
        <f t="array" ref="F296">_xll.BDP(Table2[[#This Row],[isin]]&amp;" "&amp;Table2[[#This Row],[MktSec]],Table2[[#Headers],[INDUSTRY_GROUP]])</f>
        <v>#N/A Invalid Security</v>
      </c>
      <c r="G296" s="3" t="str">
        <f>_xll.BDP(Table2[[#This Row],[isin]]&amp;" "&amp;Table2[[#This Row],[MktSec]],Table2[[#Headers],[callable]])</f>
        <v>#N/A Invalid Security</v>
      </c>
      <c r="H296" s="3" t="str">
        <f>_xll.BDP(Table2[[#This Row],[isin]]&amp;" "&amp;Table2[[#This Row],[MktSec]],Table2[[#Headers],[nxt_call_dt]])</f>
        <v>#N/A Invalid Security</v>
      </c>
      <c r="I296" s="3" t="str">
        <f>_xll.BDP(Table2[[#This Row],[isin]]&amp;" "&amp;Table2[[#This Row],[MktSec]],Table2[[#Headers],[final_maturity]])</f>
        <v>#N/A Invalid Security</v>
      </c>
    </row>
    <row r="297" spans="1:9" x14ac:dyDescent="0.25">
      <c r="A297" s="2" t="s">
        <v>282</v>
      </c>
      <c r="B297" s="2">
        <f>LEN(Table2[[#This Row],[isin]])</f>
        <v>20</v>
      </c>
      <c r="D297" s="2" t="s">
        <v>647</v>
      </c>
      <c r="E297" s="2" t="str">
        <f>_xll.BDP(Table2[[#This Row],[isin]]&amp;" "&amp;Table2[[#This Row],[MktSec]],Table2[[#Headers],[short_name]])</f>
        <v>#N/A Invalid Security</v>
      </c>
      <c r="F297" s="3" t="str">
        <f t="array" ref="F297">_xll.BDP(Table2[[#This Row],[isin]]&amp;" "&amp;Table2[[#This Row],[MktSec]],Table2[[#Headers],[INDUSTRY_GROUP]])</f>
        <v>#N/A Invalid Security</v>
      </c>
      <c r="G297" s="3" t="str">
        <f>_xll.BDP(Table2[[#This Row],[isin]]&amp;" "&amp;Table2[[#This Row],[MktSec]],Table2[[#Headers],[callable]])</f>
        <v>#N/A Invalid Security</v>
      </c>
      <c r="H297" s="3" t="str">
        <f>_xll.BDP(Table2[[#This Row],[isin]]&amp;" "&amp;Table2[[#This Row],[MktSec]],Table2[[#Headers],[nxt_call_dt]])</f>
        <v>#N/A Invalid Security</v>
      </c>
      <c r="I297" s="3" t="str">
        <f>_xll.BDP(Table2[[#This Row],[isin]]&amp;" "&amp;Table2[[#This Row],[MktSec]],Table2[[#Headers],[final_maturity]])</f>
        <v>#N/A Invalid Security</v>
      </c>
    </row>
    <row r="298" spans="1:9" x14ac:dyDescent="0.25">
      <c r="A298" s="2" t="s">
        <v>283</v>
      </c>
      <c r="B298" s="2">
        <f>LEN(Table2[[#This Row],[isin]])</f>
        <v>20</v>
      </c>
      <c r="D298" s="2" t="s">
        <v>648</v>
      </c>
      <c r="E298" s="2" t="str">
        <f>_xll.BDP(Table2[[#This Row],[isin]]&amp;" "&amp;Table2[[#This Row],[MktSec]],Table2[[#Headers],[short_name]])</f>
        <v>#N/A Invalid Security</v>
      </c>
      <c r="F298" s="3" t="str">
        <f t="array" ref="F298">_xll.BDP(Table2[[#This Row],[isin]]&amp;" "&amp;Table2[[#This Row],[MktSec]],Table2[[#Headers],[INDUSTRY_GROUP]])</f>
        <v>#N/A Invalid Security</v>
      </c>
      <c r="G298" s="3" t="str">
        <f>_xll.BDP(Table2[[#This Row],[isin]]&amp;" "&amp;Table2[[#This Row],[MktSec]],Table2[[#Headers],[callable]])</f>
        <v>#N/A Invalid Security</v>
      </c>
      <c r="H298" s="3" t="str">
        <f>_xll.BDP(Table2[[#This Row],[isin]]&amp;" "&amp;Table2[[#This Row],[MktSec]],Table2[[#Headers],[nxt_call_dt]])</f>
        <v>#N/A Invalid Security</v>
      </c>
      <c r="I298" s="3" t="str">
        <f>_xll.BDP(Table2[[#This Row],[isin]]&amp;" "&amp;Table2[[#This Row],[MktSec]],Table2[[#Headers],[final_maturity]])</f>
        <v>#N/A Invalid Security</v>
      </c>
    </row>
    <row r="299" spans="1:9" x14ac:dyDescent="0.25">
      <c r="A299" s="2" t="s">
        <v>284</v>
      </c>
      <c r="B299" s="2">
        <f>LEN(Table2[[#This Row],[isin]])</f>
        <v>20</v>
      </c>
      <c r="D299" s="2" t="s">
        <v>649</v>
      </c>
      <c r="E299" s="2" t="str">
        <f>_xll.BDP(Table2[[#This Row],[isin]]&amp;" "&amp;Table2[[#This Row],[MktSec]],Table2[[#Headers],[short_name]])</f>
        <v>#N/A Invalid Security</v>
      </c>
      <c r="F299" s="3" t="str">
        <f t="array" ref="F299">_xll.BDP(Table2[[#This Row],[isin]]&amp;" "&amp;Table2[[#This Row],[MktSec]],Table2[[#Headers],[INDUSTRY_GROUP]])</f>
        <v>#N/A Invalid Security</v>
      </c>
      <c r="G299" s="3" t="str">
        <f>_xll.BDP(Table2[[#This Row],[isin]]&amp;" "&amp;Table2[[#This Row],[MktSec]],Table2[[#Headers],[callable]])</f>
        <v>#N/A Invalid Security</v>
      </c>
      <c r="H299" s="3" t="str">
        <f>_xll.BDP(Table2[[#This Row],[isin]]&amp;" "&amp;Table2[[#This Row],[MktSec]],Table2[[#Headers],[nxt_call_dt]])</f>
        <v>#N/A Invalid Security</v>
      </c>
      <c r="I299" s="3" t="str">
        <f>_xll.BDP(Table2[[#This Row],[isin]]&amp;" "&amp;Table2[[#This Row],[MktSec]],Table2[[#Headers],[final_maturity]])</f>
        <v>#N/A Invalid Security</v>
      </c>
    </row>
    <row r="300" spans="1:9" x14ac:dyDescent="0.25">
      <c r="A300" s="2" t="s">
        <v>285</v>
      </c>
      <c r="B300" s="2">
        <f>LEN(Table2[[#This Row],[isin]])</f>
        <v>20</v>
      </c>
      <c r="D300" s="2" t="s">
        <v>650</v>
      </c>
      <c r="E300" s="2" t="str">
        <f>_xll.BDP(Table2[[#This Row],[isin]]&amp;" "&amp;Table2[[#This Row],[MktSec]],Table2[[#Headers],[short_name]])</f>
        <v>#N/A Invalid Security</v>
      </c>
      <c r="F300" s="3" t="str">
        <f t="array" ref="F300">_xll.BDP(Table2[[#This Row],[isin]]&amp;" "&amp;Table2[[#This Row],[MktSec]],Table2[[#Headers],[INDUSTRY_GROUP]])</f>
        <v>#N/A Invalid Security</v>
      </c>
      <c r="G300" s="3" t="str">
        <f>_xll.BDP(Table2[[#This Row],[isin]]&amp;" "&amp;Table2[[#This Row],[MktSec]],Table2[[#Headers],[callable]])</f>
        <v>#N/A Invalid Security</v>
      </c>
      <c r="H300" s="3" t="str">
        <f>_xll.BDP(Table2[[#This Row],[isin]]&amp;" "&amp;Table2[[#This Row],[MktSec]],Table2[[#Headers],[nxt_call_dt]])</f>
        <v>#N/A Invalid Security</v>
      </c>
      <c r="I300" s="3" t="str">
        <f>_xll.BDP(Table2[[#This Row],[isin]]&amp;" "&amp;Table2[[#This Row],[MktSec]],Table2[[#Headers],[final_maturity]])</f>
        <v>#N/A Invalid Security</v>
      </c>
    </row>
    <row r="301" spans="1:9" x14ac:dyDescent="0.25">
      <c r="A301" s="2" t="s">
        <v>286</v>
      </c>
      <c r="B301" s="2">
        <f>LEN(Table2[[#This Row],[isin]])</f>
        <v>20</v>
      </c>
      <c r="D301" s="2" t="s">
        <v>651</v>
      </c>
      <c r="E301" s="2" t="str">
        <f>_xll.BDP(Table2[[#This Row],[isin]]&amp;" "&amp;Table2[[#This Row],[MktSec]],Table2[[#Headers],[short_name]])</f>
        <v>#N/A Invalid Security</v>
      </c>
      <c r="F301" s="3" t="str">
        <f t="array" ref="F301">_xll.BDP(Table2[[#This Row],[isin]]&amp;" "&amp;Table2[[#This Row],[MktSec]],Table2[[#Headers],[INDUSTRY_GROUP]])</f>
        <v>#N/A Invalid Security</v>
      </c>
      <c r="G301" s="3" t="str">
        <f>_xll.BDP(Table2[[#This Row],[isin]]&amp;" "&amp;Table2[[#This Row],[MktSec]],Table2[[#Headers],[callable]])</f>
        <v>#N/A Invalid Security</v>
      </c>
      <c r="H301" s="3" t="str">
        <f>_xll.BDP(Table2[[#This Row],[isin]]&amp;" "&amp;Table2[[#This Row],[MktSec]],Table2[[#Headers],[nxt_call_dt]])</f>
        <v>#N/A Invalid Security</v>
      </c>
      <c r="I301" s="3" t="str">
        <f>_xll.BDP(Table2[[#This Row],[isin]]&amp;" "&amp;Table2[[#This Row],[MktSec]],Table2[[#Headers],[final_maturity]])</f>
        <v>#N/A Invalid Security</v>
      </c>
    </row>
    <row r="302" spans="1:9" x14ac:dyDescent="0.25">
      <c r="A302" s="2" t="s">
        <v>287</v>
      </c>
      <c r="B302" s="2">
        <f>LEN(Table2[[#This Row],[isin]])</f>
        <v>20</v>
      </c>
      <c r="D302" s="2" t="s">
        <v>652</v>
      </c>
      <c r="E302" s="2" t="str">
        <f>_xll.BDP(Table2[[#This Row],[isin]]&amp;" "&amp;Table2[[#This Row],[MktSec]],Table2[[#Headers],[short_name]])</f>
        <v>#N/A Invalid Security</v>
      </c>
      <c r="F302" s="3" t="str">
        <f t="array" ref="F302">_xll.BDP(Table2[[#This Row],[isin]]&amp;" "&amp;Table2[[#This Row],[MktSec]],Table2[[#Headers],[INDUSTRY_GROUP]])</f>
        <v>#N/A Invalid Security</v>
      </c>
      <c r="G302" s="3" t="str">
        <f>_xll.BDP(Table2[[#This Row],[isin]]&amp;" "&amp;Table2[[#This Row],[MktSec]],Table2[[#Headers],[callable]])</f>
        <v>#N/A Invalid Security</v>
      </c>
      <c r="H302" s="3" t="str">
        <f>_xll.BDP(Table2[[#This Row],[isin]]&amp;" "&amp;Table2[[#This Row],[MktSec]],Table2[[#Headers],[nxt_call_dt]])</f>
        <v>#N/A Invalid Security</v>
      </c>
      <c r="I302" s="3" t="str">
        <f>_xll.BDP(Table2[[#This Row],[isin]]&amp;" "&amp;Table2[[#This Row],[MktSec]],Table2[[#Headers],[final_maturity]])</f>
        <v>#N/A Invalid Security</v>
      </c>
    </row>
    <row r="303" spans="1:9" x14ac:dyDescent="0.25">
      <c r="A303" s="2" t="s">
        <v>288</v>
      </c>
      <c r="B303" s="2">
        <f>LEN(Table2[[#This Row],[isin]])</f>
        <v>20</v>
      </c>
      <c r="D303" s="2" t="s">
        <v>653</v>
      </c>
      <c r="E303" s="2" t="str">
        <f>_xll.BDP(Table2[[#This Row],[isin]]&amp;" "&amp;Table2[[#This Row],[MktSec]],Table2[[#Headers],[short_name]])</f>
        <v>#N/A Invalid Security</v>
      </c>
      <c r="F303" s="3" t="str">
        <f t="array" ref="F303">_xll.BDP(Table2[[#This Row],[isin]]&amp;" "&amp;Table2[[#This Row],[MktSec]],Table2[[#Headers],[INDUSTRY_GROUP]])</f>
        <v>#N/A Invalid Security</v>
      </c>
      <c r="G303" s="3" t="str">
        <f>_xll.BDP(Table2[[#This Row],[isin]]&amp;" "&amp;Table2[[#This Row],[MktSec]],Table2[[#Headers],[callable]])</f>
        <v>#N/A Invalid Security</v>
      </c>
      <c r="H303" s="3" t="str">
        <f>_xll.BDP(Table2[[#This Row],[isin]]&amp;" "&amp;Table2[[#This Row],[MktSec]],Table2[[#Headers],[nxt_call_dt]])</f>
        <v>#N/A Invalid Security</v>
      </c>
      <c r="I303" s="3" t="str">
        <f>_xll.BDP(Table2[[#This Row],[isin]]&amp;" "&amp;Table2[[#This Row],[MktSec]],Table2[[#Headers],[final_maturity]])</f>
        <v>#N/A Invalid Security</v>
      </c>
    </row>
    <row r="304" spans="1:9" x14ac:dyDescent="0.25">
      <c r="A304" s="2" t="s">
        <v>289</v>
      </c>
      <c r="B304" s="2">
        <f>LEN(Table2[[#This Row],[isin]])</f>
        <v>20</v>
      </c>
      <c r="D304" s="2" t="s">
        <v>654</v>
      </c>
      <c r="E304" s="2" t="str">
        <f>_xll.BDP(Table2[[#This Row],[isin]]&amp;" "&amp;Table2[[#This Row],[MktSec]],Table2[[#Headers],[short_name]])</f>
        <v>#N/A Invalid Security</v>
      </c>
      <c r="F304" s="3" t="str">
        <f t="array" ref="F304">_xll.BDP(Table2[[#This Row],[isin]]&amp;" "&amp;Table2[[#This Row],[MktSec]],Table2[[#Headers],[INDUSTRY_GROUP]])</f>
        <v>#N/A Invalid Security</v>
      </c>
      <c r="G304" s="3" t="str">
        <f>_xll.BDP(Table2[[#This Row],[isin]]&amp;" "&amp;Table2[[#This Row],[MktSec]],Table2[[#Headers],[callable]])</f>
        <v>#N/A Invalid Security</v>
      </c>
      <c r="H304" s="3" t="str">
        <f>_xll.BDP(Table2[[#This Row],[isin]]&amp;" "&amp;Table2[[#This Row],[MktSec]],Table2[[#Headers],[nxt_call_dt]])</f>
        <v>#N/A Invalid Security</v>
      </c>
      <c r="I304" s="3" t="str">
        <f>_xll.BDP(Table2[[#This Row],[isin]]&amp;" "&amp;Table2[[#This Row],[MktSec]],Table2[[#Headers],[final_maturity]])</f>
        <v>#N/A Invalid Security</v>
      </c>
    </row>
    <row r="305" spans="1:9" x14ac:dyDescent="0.25">
      <c r="A305" s="2" t="s">
        <v>290</v>
      </c>
      <c r="B305" s="2">
        <f>LEN(Table2[[#This Row],[isin]])</f>
        <v>20</v>
      </c>
      <c r="D305" s="2" t="s">
        <v>654</v>
      </c>
      <c r="E305" s="2" t="str">
        <f>_xll.BDP(Table2[[#This Row],[isin]]&amp;" "&amp;Table2[[#This Row],[MktSec]],Table2[[#Headers],[short_name]])</f>
        <v>#N/A Invalid Security</v>
      </c>
      <c r="F305" s="3" t="str">
        <f t="array" ref="F305">_xll.BDP(Table2[[#This Row],[isin]]&amp;" "&amp;Table2[[#This Row],[MktSec]],Table2[[#Headers],[INDUSTRY_GROUP]])</f>
        <v>#N/A Invalid Security</v>
      </c>
      <c r="G305" s="3" t="str">
        <f>_xll.BDP(Table2[[#This Row],[isin]]&amp;" "&amp;Table2[[#This Row],[MktSec]],Table2[[#Headers],[callable]])</f>
        <v>#N/A Invalid Security</v>
      </c>
      <c r="H305" s="3" t="str">
        <f>_xll.BDP(Table2[[#This Row],[isin]]&amp;" "&amp;Table2[[#This Row],[MktSec]],Table2[[#Headers],[nxt_call_dt]])</f>
        <v>#N/A Invalid Security</v>
      </c>
      <c r="I305" s="3" t="str">
        <f>_xll.BDP(Table2[[#This Row],[isin]]&amp;" "&amp;Table2[[#This Row],[MktSec]],Table2[[#Headers],[final_maturity]])</f>
        <v>#N/A Invalid Security</v>
      </c>
    </row>
    <row r="306" spans="1:9" x14ac:dyDescent="0.25">
      <c r="A306" s="2" t="s">
        <v>291</v>
      </c>
      <c r="B306" s="2">
        <f>LEN(Table2[[#This Row],[isin]])</f>
        <v>20</v>
      </c>
      <c r="D306" s="2" t="s">
        <v>655</v>
      </c>
      <c r="E306" s="2" t="str">
        <f>_xll.BDP(Table2[[#This Row],[isin]]&amp;" "&amp;Table2[[#This Row],[MktSec]],Table2[[#Headers],[short_name]])</f>
        <v>#N/A Invalid Security</v>
      </c>
      <c r="F306" s="3" t="str">
        <f t="array" ref="F306">_xll.BDP(Table2[[#This Row],[isin]]&amp;" "&amp;Table2[[#This Row],[MktSec]],Table2[[#Headers],[INDUSTRY_GROUP]])</f>
        <v>#N/A Invalid Security</v>
      </c>
      <c r="G306" s="3" t="str">
        <f>_xll.BDP(Table2[[#This Row],[isin]]&amp;" "&amp;Table2[[#This Row],[MktSec]],Table2[[#Headers],[callable]])</f>
        <v>#N/A Invalid Security</v>
      </c>
      <c r="H306" s="3" t="str">
        <f>_xll.BDP(Table2[[#This Row],[isin]]&amp;" "&amp;Table2[[#This Row],[MktSec]],Table2[[#Headers],[nxt_call_dt]])</f>
        <v>#N/A Invalid Security</v>
      </c>
      <c r="I306" s="3" t="str">
        <f>_xll.BDP(Table2[[#This Row],[isin]]&amp;" "&amp;Table2[[#This Row],[MktSec]],Table2[[#Headers],[final_maturity]])</f>
        <v>#N/A Invalid Security</v>
      </c>
    </row>
    <row r="307" spans="1:9" x14ac:dyDescent="0.25">
      <c r="A307" s="2" t="s">
        <v>292</v>
      </c>
      <c r="B307" s="2">
        <f>LEN(Table2[[#This Row],[isin]])</f>
        <v>20</v>
      </c>
      <c r="D307" s="2" t="s">
        <v>656</v>
      </c>
      <c r="E307" s="2" t="str">
        <f>_xll.BDP(Table2[[#This Row],[isin]]&amp;" "&amp;Table2[[#This Row],[MktSec]],Table2[[#Headers],[short_name]])</f>
        <v>#N/A Invalid Security</v>
      </c>
      <c r="F307" s="3" t="str">
        <f t="array" ref="F307">_xll.BDP(Table2[[#This Row],[isin]]&amp;" "&amp;Table2[[#This Row],[MktSec]],Table2[[#Headers],[INDUSTRY_GROUP]])</f>
        <v>#N/A Invalid Security</v>
      </c>
      <c r="G307" s="3" t="str">
        <f>_xll.BDP(Table2[[#This Row],[isin]]&amp;" "&amp;Table2[[#This Row],[MktSec]],Table2[[#Headers],[callable]])</f>
        <v>#N/A Invalid Security</v>
      </c>
      <c r="H307" s="3" t="str">
        <f>_xll.BDP(Table2[[#This Row],[isin]]&amp;" "&amp;Table2[[#This Row],[MktSec]],Table2[[#Headers],[nxt_call_dt]])</f>
        <v>#N/A Invalid Security</v>
      </c>
      <c r="I307" s="3" t="str">
        <f>_xll.BDP(Table2[[#This Row],[isin]]&amp;" "&amp;Table2[[#This Row],[MktSec]],Table2[[#Headers],[final_maturity]])</f>
        <v>#N/A Invalid Security</v>
      </c>
    </row>
    <row r="308" spans="1:9" x14ac:dyDescent="0.25">
      <c r="A308" s="2" t="s">
        <v>293</v>
      </c>
      <c r="B308" s="2">
        <f>LEN(Table2[[#This Row],[isin]])</f>
        <v>20</v>
      </c>
      <c r="D308" s="2" t="s">
        <v>657</v>
      </c>
      <c r="E308" s="2" t="str">
        <f>_xll.BDP(Table2[[#This Row],[isin]]&amp;" "&amp;Table2[[#This Row],[MktSec]],Table2[[#Headers],[short_name]])</f>
        <v>#N/A Invalid Security</v>
      </c>
      <c r="F308" s="3" t="str">
        <f t="array" ref="F308">_xll.BDP(Table2[[#This Row],[isin]]&amp;" "&amp;Table2[[#This Row],[MktSec]],Table2[[#Headers],[INDUSTRY_GROUP]])</f>
        <v>#N/A Invalid Security</v>
      </c>
      <c r="G308" s="3" t="str">
        <f>_xll.BDP(Table2[[#This Row],[isin]]&amp;" "&amp;Table2[[#This Row],[MktSec]],Table2[[#Headers],[callable]])</f>
        <v>#N/A Invalid Security</v>
      </c>
      <c r="H308" s="3" t="str">
        <f>_xll.BDP(Table2[[#This Row],[isin]]&amp;" "&amp;Table2[[#This Row],[MktSec]],Table2[[#Headers],[nxt_call_dt]])</f>
        <v>#N/A Invalid Security</v>
      </c>
      <c r="I308" s="3" t="str">
        <f>_xll.BDP(Table2[[#This Row],[isin]]&amp;" "&amp;Table2[[#This Row],[MktSec]],Table2[[#Headers],[final_maturity]])</f>
        <v>#N/A Invalid Security</v>
      </c>
    </row>
    <row r="309" spans="1:9" x14ac:dyDescent="0.25">
      <c r="A309" s="2" t="s">
        <v>294</v>
      </c>
      <c r="B309" s="2">
        <f>LEN(Table2[[#This Row],[isin]])</f>
        <v>20</v>
      </c>
      <c r="D309" s="2" t="s">
        <v>658</v>
      </c>
      <c r="E309" s="2" t="str">
        <f>_xll.BDP(Table2[[#This Row],[isin]]&amp;" "&amp;Table2[[#This Row],[MktSec]],Table2[[#Headers],[short_name]])</f>
        <v>#N/A Invalid Security</v>
      </c>
      <c r="F309" s="3" t="str">
        <f t="array" ref="F309">_xll.BDP(Table2[[#This Row],[isin]]&amp;" "&amp;Table2[[#This Row],[MktSec]],Table2[[#Headers],[INDUSTRY_GROUP]])</f>
        <v>#N/A Invalid Security</v>
      </c>
      <c r="G309" s="3" t="str">
        <f>_xll.BDP(Table2[[#This Row],[isin]]&amp;" "&amp;Table2[[#This Row],[MktSec]],Table2[[#Headers],[callable]])</f>
        <v>#N/A Invalid Security</v>
      </c>
      <c r="H309" s="3" t="str">
        <f>_xll.BDP(Table2[[#This Row],[isin]]&amp;" "&amp;Table2[[#This Row],[MktSec]],Table2[[#Headers],[nxt_call_dt]])</f>
        <v>#N/A Invalid Security</v>
      </c>
      <c r="I309" s="3" t="str">
        <f>_xll.BDP(Table2[[#This Row],[isin]]&amp;" "&amp;Table2[[#This Row],[MktSec]],Table2[[#Headers],[final_maturity]])</f>
        <v>#N/A Invalid Security</v>
      </c>
    </row>
    <row r="310" spans="1:9" x14ac:dyDescent="0.25">
      <c r="A310" s="2" t="s">
        <v>295</v>
      </c>
      <c r="B310" s="2">
        <f>LEN(Table2[[#This Row],[isin]])</f>
        <v>20</v>
      </c>
      <c r="D310" s="2" t="s">
        <v>659</v>
      </c>
      <c r="E310" s="2" t="str">
        <f>_xll.BDP(Table2[[#This Row],[isin]]&amp;" "&amp;Table2[[#This Row],[MktSec]],Table2[[#Headers],[short_name]])</f>
        <v>#N/A Invalid Security</v>
      </c>
      <c r="F310" s="3" t="str">
        <f t="array" ref="F310">_xll.BDP(Table2[[#This Row],[isin]]&amp;" "&amp;Table2[[#This Row],[MktSec]],Table2[[#Headers],[INDUSTRY_GROUP]])</f>
        <v>#N/A Invalid Security</v>
      </c>
      <c r="G310" s="3" t="str">
        <f>_xll.BDP(Table2[[#This Row],[isin]]&amp;" "&amp;Table2[[#This Row],[MktSec]],Table2[[#Headers],[callable]])</f>
        <v>#N/A Invalid Security</v>
      </c>
      <c r="H310" s="3" t="str">
        <f>_xll.BDP(Table2[[#This Row],[isin]]&amp;" "&amp;Table2[[#This Row],[MktSec]],Table2[[#Headers],[nxt_call_dt]])</f>
        <v>#N/A Invalid Security</v>
      </c>
      <c r="I310" s="3" t="str">
        <f>_xll.BDP(Table2[[#This Row],[isin]]&amp;" "&amp;Table2[[#This Row],[MktSec]],Table2[[#Headers],[final_maturity]])</f>
        <v>#N/A Invalid Security</v>
      </c>
    </row>
    <row r="311" spans="1:9" x14ac:dyDescent="0.25">
      <c r="A311" s="2" t="s">
        <v>296</v>
      </c>
      <c r="B311" s="2">
        <f>LEN(Table2[[#This Row],[isin]])</f>
        <v>20</v>
      </c>
      <c r="D311" s="2" t="s">
        <v>660</v>
      </c>
      <c r="E311" s="2" t="str">
        <f>_xll.BDP(Table2[[#This Row],[isin]]&amp;" "&amp;Table2[[#This Row],[MktSec]],Table2[[#Headers],[short_name]])</f>
        <v>#N/A Invalid Security</v>
      </c>
      <c r="F311" s="3" t="str">
        <f t="array" ref="F311">_xll.BDP(Table2[[#This Row],[isin]]&amp;" "&amp;Table2[[#This Row],[MktSec]],Table2[[#Headers],[INDUSTRY_GROUP]])</f>
        <v>#N/A Invalid Security</v>
      </c>
      <c r="G311" s="3" t="str">
        <f>_xll.BDP(Table2[[#This Row],[isin]]&amp;" "&amp;Table2[[#This Row],[MktSec]],Table2[[#Headers],[callable]])</f>
        <v>#N/A Invalid Security</v>
      </c>
      <c r="H311" s="3" t="str">
        <f>_xll.BDP(Table2[[#This Row],[isin]]&amp;" "&amp;Table2[[#This Row],[MktSec]],Table2[[#Headers],[nxt_call_dt]])</f>
        <v>#N/A Invalid Security</v>
      </c>
      <c r="I311" s="3" t="str">
        <f>_xll.BDP(Table2[[#This Row],[isin]]&amp;" "&amp;Table2[[#This Row],[MktSec]],Table2[[#Headers],[final_maturity]])</f>
        <v>#N/A Invalid Security</v>
      </c>
    </row>
    <row r="312" spans="1:9" x14ac:dyDescent="0.25">
      <c r="A312" s="2" t="s">
        <v>297</v>
      </c>
      <c r="B312" s="2">
        <f>LEN(Table2[[#This Row],[isin]])</f>
        <v>20</v>
      </c>
      <c r="D312" s="2" t="s">
        <v>661</v>
      </c>
      <c r="E312" s="2" t="str">
        <f>_xll.BDP(Table2[[#This Row],[isin]]&amp;" "&amp;Table2[[#This Row],[MktSec]],Table2[[#Headers],[short_name]])</f>
        <v>#N/A Invalid Security</v>
      </c>
      <c r="F312" s="3" t="str">
        <f t="array" ref="F312">_xll.BDP(Table2[[#This Row],[isin]]&amp;" "&amp;Table2[[#This Row],[MktSec]],Table2[[#Headers],[INDUSTRY_GROUP]])</f>
        <v>#N/A Invalid Security</v>
      </c>
      <c r="G312" s="3" t="str">
        <f>_xll.BDP(Table2[[#This Row],[isin]]&amp;" "&amp;Table2[[#This Row],[MktSec]],Table2[[#Headers],[callable]])</f>
        <v>#N/A Invalid Security</v>
      </c>
      <c r="H312" s="3" t="str">
        <f>_xll.BDP(Table2[[#This Row],[isin]]&amp;" "&amp;Table2[[#This Row],[MktSec]],Table2[[#Headers],[nxt_call_dt]])</f>
        <v>#N/A Invalid Security</v>
      </c>
      <c r="I312" s="3" t="str">
        <f>_xll.BDP(Table2[[#This Row],[isin]]&amp;" "&amp;Table2[[#This Row],[MktSec]],Table2[[#Headers],[final_maturity]])</f>
        <v>#N/A Invalid Security</v>
      </c>
    </row>
    <row r="313" spans="1:9" x14ac:dyDescent="0.25">
      <c r="A313" s="2" t="s">
        <v>298</v>
      </c>
      <c r="B313" s="2">
        <f>LEN(Table2[[#This Row],[isin]])</f>
        <v>20</v>
      </c>
      <c r="D313" s="2" t="s">
        <v>662</v>
      </c>
      <c r="E313" s="2" t="str">
        <f>_xll.BDP(Table2[[#This Row],[isin]]&amp;" "&amp;Table2[[#This Row],[MktSec]],Table2[[#Headers],[short_name]])</f>
        <v>#N/A Invalid Security</v>
      </c>
      <c r="F313" s="3" t="str">
        <f t="array" ref="F313">_xll.BDP(Table2[[#This Row],[isin]]&amp;" "&amp;Table2[[#This Row],[MktSec]],Table2[[#Headers],[INDUSTRY_GROUP]])</f>
        <v>#N/A Invalid Security</v>
      </c>
      <c r="G313" s="3" t="str">
        <f>_xll.BDP(Table2[[#This Row],[isin]]&amp;" "&amp;Table2[[#This Row],[MktSec]],Table2[[#Headers],[callable]])</f>
        <v>#N/A Invalid Security</v>
      </c>
      <c r="H313" s="3" t="str">
        <f>_xll.BDP(Table2[[#This Row],[isin]]&amp;" "&amp;Table2[[#This Row],[MktSec]],Table2[[#Headers],[nxt_call_dt]])</f>
        <v>#N/A Invalid Security</v>
      </c>
      <c r="I313" s="3" t="str">
        <f>_xll.BDP(Table2[[#This Row],[isin]]&amp;" "&amp;Table2[[#This Row],[MktSec]],Table2[[#Headers],[final_maturity]])</f>
        <v>#N/A Invalid Security</v>
      </c>
    </row>
    <row r="314" spans="1:9" x14ac:dyDescent="0.25">
      <c r="A314" s="2" t="s">
        <v>299</v>
      </c>
      <c r="B314" s="2">
        <f>LEN(Table2[[#This Row],[isin]])</f>
        <v>20</v>
      </c>
      <c r="D314" s="2" t="s">
        <v>663</v>
      </c>
      <c r="E314" s="2" t="str">
        <f>_xll.BDP(Table2[[#This Row],[isin]]&amp;" "&amp;Table2[[#This Row],[MktSec]],Table2[[#Headers],[short_name]])</f>
        <v>#N/A Invalid Security</v>
      </c>
      <c r="F314" s="3" t="str">
        <f t="array" ref="F314">_xll.BDP(Table2[[#This Row],[isin]]&amp;" "&amp;Table2[[#This Row],[MktSec]],Table2[[#Headers],[INDUSTRY_GROUP]])</f>
        <v>#N/A Invalid Security</v>
      </c>
      <c r="G314" s="3" t="str">
        <f>_xll.BDP(Table2[[#This Row],[isin]]&amp;" "&amp;Table2[[#This Row],[MktSec]],Table2[[#Headers],[callable]])</f>
        <v>#N/A Invalid Security</v>
      </c>
      <c r="H314" s="3" t="str">
        <f>_xll.BDP(Table2[[#This Row],[isin]]&amp;" "&amp;Table2[[#This Row],[MktSec]],Table2[[#Headers],[nxt_call_dt]])</f>
        <v>#N/A Invalid Security</v>
      </c>
      <c r="I314" s="3" t="str">
        <f>_xll.BDP(Table2[[#This Row],[isin]]&amp;" "&amp;Table2[[#This Row],[MktSec]],Table2[[#Headers],[final_maturity]])</f>
        <v>#N/A Invalid Security</v>
      </c>
    </row>
    <row r="315" spans="1:9" x14ac:dyDescent="0.25">
      <c r="A315" s="2" t="s">
        <v>300</v>
      </c>
      <c r="B315" s="2">
        <f>LEN(Table2[[#This Row],[isin]])</f>
        <v>20</v>
      </c>
      <c r="D315" s="2" t="s">
        <v>664</v>
      </c>
      <c r="E315" s="2" t="str">
        <f>_xll.BDP(Table2[[#This Row],[isin]]&amp;" "&amp;Table2[[#This Row],[MktSec]],Table2[[#Headers],[short_name]])</f>
        <v>#N/A Invalid Security</v>
      </c>
      <c r="F315" s="3" t="str">
        <f t="array" ref="F315">_xll.BDP(Table2[[#This Row],[isin]]&amp;" "&amp;Table2[[#This Row],[MktSec]],Table2[[#Headers],[INDUSTRY_GROUP]])</f>
        <v>#N/A Invalid Security</v>
      </c>
      <c r="G315" s="3" t="str">
        <f>_xll.BDP(Table2[[#This Row],[isin]]&amp;" "&amp;Table2[[#This Row],[MktSec]],Table2[[#Headers],[callable]])</f>
        <v>#N/A Invalid Security</v>
      </c>
      <c r="H315" s="3" t="str">
        <f>_xll.BDP(Table2[[#This Row],[isin]]&amp;" "&amp;Table2[[#This Row],[MktSec]],Table2[[#Headers],[nxt_call_dt]])</f>
        <v>#N/A Invalid Security</v>
      </c>
      <c r="I315" s="3" t="str">
        <f>_xll.BDP(Table2[[#This Row],[isin]]&amp;" "&amp;Table2[[#This Row],[MktSec]],Table2[[#Headers],[final_maturity]])</f>
        <v>#N/A Invalid Security</v>
      </c>
    </row>
    <row r="316" spans="1:9" x14ac:dyDescent="0.25">
      <c r="A316" s="2" t="s">
        <v>301</v>
      </c>
      <c r="B316" s="2">
        <f>LEN(Table2[[#This Row],[isin]])</f>
        <v>20</v>
      </c>
      <c r="D316" s="2" t="s">
        <v>665</v>
      </c>
      <c r="E316" s="2" t="str">
        <f>_xll.BDP(Table2[[#This Row],[isin]]&amp;" "&amp;Table2[[#This Row],[MktSec]],Table2[[#Headers],[short_name]])</f>
        <v>#N/A Invalid Security</v>
      </c>
      <c r="F316" s="3" t="str">
        <f t="array" ref="F316">_xll.BDP(Table2[[#This Row],[isin]]&amp;" "&amp;Table2[[#This Row],[MktSec]],Table2[[#Headers],[INDUSTRY_GROUP]])</f>
        <v>#N/A Invalid Security</v>
      </c>
      <c r="G316" s="3" t="str">
        <f>_xll.BDP(Table2[[#This Row],[isin]]&amp;" "&amp;Table2[[#This Row],[MktSec]],Table2[[#Headers],[callable]])</f>
        <v>#N/A Invalid Security</v>
      </c>
      <c r="H316" s="3" t="str">
        <f>_xll.BDP(Table2[[#This Row],[isin]]&amp;" "&amp;Table2[[#This Row],[MktSec]],Table2[[#Headers],[nxt_call_dt]])</f>
        <v>#N/A Invalid Security</v>
      </c>
      <c r="I316" s="3" t="str">
        <f>_xll.BDP(Table2[[#This Row],[isin]]&amp;" "&amp;Table2[[#This Row],[MktSec]],Table2[[#Headers],[final_maturity]])</f>
        <v>#N/A Invalid Security</v>
      </c>
    </row>
    <row r="317" spans="1:9" x14ac:dyDescent="0.25">
      <c r="A317" s="2" t="s">
        <v>302</v>
      </c>
      <c r="B317" s="2">
        <f>LEN(Table2[[#This Row],[isin]])</f>
        <v>4</v>
      </c>
      <c r="C317" s="2" t="s">
        <v>735</v>
      </c>
      <c r="D317" s="2" t="s">
        <v>302</v>
      </c>
      <c r="E317" s="2" t="str">
        <f>_xll.BDP(Table2[[#This Row],[isin]]&amp;" "&amp;Table2[[#This Row],[MktSec]],Table2[[#Headers],[short_name]])</f>
        <v>EURO/GBP FUTURE   Jun20</v>
      </c>
      <c r="F317" s="3" t="str">
        <f t="array" ref="F317">_xll.BDP(Table2[[#This Row],[isin]]&amp;" "&amp;Table2[[#This Row],[MktSec]],Table2[[#Headers],[INDUSTRY_GROUP]])</f>
        <v>#N/A Field Not Applicable</v>
      </c>
      <c r="G317" s="3" t="str">
        <f>_xll.BDP(Table2[[#This Row],[isin]]&amp;" "&amp;Table2[[#This Row],[MktSec]],Table2[[#Headers],[callable]])</f>
        <v>#N/A Field Not Applicable</v>
      </c>
      <c r="H317" s="3" t="str">
        <f>_xll.BDP(Table2[[#This Row],[isin]]&amp;" "&amp;Table2[[#This Row],[MktSec]],Table2[[#Headers],[nxt_call_dt]])</f>
        <v>#N/A Field Not Applicable</v>
      </c>
      <c r="I317" s="3" t="str">
        <f>_xll.BDP(Table2[[#This Row],[isin]]&amp;" "&amp;Table2[[#This Row],[MktSec]],Table2[[#Headers],[final_maturity]])</f>
        <v>#N/A Field Not Applicable</v>
      </c>
    </row>
    <row r="318" spans="1:9" x14ac:dyDescent="0.25">
      <c r="A318" s="2" t="s">
        <v>303</v>
      </c>
      <c r="B318" s="2">
        <f>LEN(Table2[[#This Row],[isin]])</f>
        <v>20</v>
      </c>
      <c r="D318" s="2" t="s">
        <v>535</v>
      </c>
      <c r="E318" s="2" t="str">
        <f>_xll.BDP(Table2[[#This Row],[isin]]&amp;" "&amp;Table2[[#This Row],[MktSec]],Table2[[#Headers],[short_name]])</f>
        <v>#N/A Invalid Security</v>
      </c>
      <c r="F318" s="3" t="str">
        <f t="array" ref="F318">_xll.BDP(Table2[[#This Row],[isin]]&amp;" "&amp;Table2[[#This Row],[MktSec]],Table2[[#Headers],[INDUSTRY_GROUP]])</f>
        <v>#N/A Invalid Security</v>
      </c>
      <c r="G318" s="3" t="str">
        <f>_xll.BDP(Table2[[#This Row],[isin]]&amp;" "&amp;Table2[[#This Row],[MktSec]],Table2[[#Headers],[callable]])</f>
        <v>#N/A Invalid Security</v>
      </c>
      <c r="H318" s="3" t="str">
        <f>_xll.BDP(Table2[[#This Row],[isin]]&amp;" "&amp;Table2[[#This Row],[MktSec]],Table2[[#Headers],[nxt_call_dt]])</f>
        <v>#N/A Invalid Security</v>
      </c>
      <c r="I318" s="3" t="str">
        <f>_xll.BDP(Table2[[#This Row],[isin]]&amp;" "&amp;Table2[[#This Row],[MktSec]],Table2[[#Headers],[final_maturity]])</f>
        <v>#N/A Invalid Security</v>
      </c>
    </row>
    <row r="319" spans="1:9" x14ac:dyDescent="0.25">
      <c r="A319" s="2" t="s">
        <v>304</v>
      </c>
      <c r="B319" s="2">
        <f>LEN(Table2[[#This Row],[isin]])</f>
        <v>20</v>
      </c>
      <c r="D319" s="2" t="s">
        <v>666</v>
      </c>
      <c r="E319" s="2" t="str">
        <f>_xll.BDP(Table2[[#This Row],[isin]]&amp;" "&amp;Table2[[#This Row],[MktSec]],Table2[[#Headers],[short_name]])</f>
        <v>#N/A Invalid Security</v>
      </c>
      <c r="F319" s="3" t="str">
        <f t="array" ref="F319">_xll.BDP(Table2[[#This Row],[isin]]&amp;" "&amp;Table2[[#This Row],[MktSec]],Table2[[#Headers],[INDUSTRY_GROUP]])</f>
        <v>#N/A Invalid Security</v>
      </c>
      <c r="G319" s="3" t="str">
        <f>_xll.BDP(Table2[[#This Row],[isin]]&amp;" "&amp;Table2[[#This Row],[MktSec]],Table2[[#Headers],[callable]])</f>
        <v>#N/A Invalid Security</v>
      </c>
      <c r="H319" s="3" t="str">
        <f>_xll.BDP(Table2[[#This Row],[isin]]&amp;" "&amp;Table2[[#This Row],[MktSec]],Table2[[#Headers],[nxt_call_dt]])</f>
        <v>#N/A Invalid Security</v>
      </c>
      <c r="I319" s="3" t="str">
        <f>_xll.BDP(Table2[[#This Row],[isin]]&amp;" "&amp;Table2[[#This Row],[MktSec]],Table2[[#Headers],[final_maturity]])</f>
        <v>#N/A Invalid Security</v>
      </c>
    </row>
    <row r="320" spans="1:9" x14ac:dyDescent="0.25">
      <c r="A320" s="2" t="s">
        <v>305</v>
      </c>
      <c r="B320" s="2">
        <f>LEN(Table2[[#This Row],[isin]])</f>
        <v>20</v>
      </c>
      <c r="D320" s="2" t="s">
        <v>666</v>
      </c>
      <c r="E320" s="2" t="str">
        <f>_xll.BDP(Table2[[#This Row],[isin]]&amp;" "&amp;Table2[[#This Row],[MktSec]],Table2[[#Headers],[short_name]])</f>
        <v>#N/A Invalid Security</v>
      </c>
      <c r="F320" s="3" t="str">
        <f t="array" ref="F320">_xll.BDP(Table2[[#This Row],[isin]]&amp;" "&amp;Table2[[#This Row],[MktSec]],Table2[[#Headers],[INDUSTRY_GROUP]])</f>
        <v>#N/A Invalid Security</v>
      </c>
      <c r="G320" s="3" t="str">
        <f>_xll.BDP(Table2[[#This Row],[isin]]&amp;" "&amp;Table2[[#This Row],[MktSec]],Table2[[#Headers],[callable]])</f>
        <v>#N/A Invalid Security</v>
      </c>
      <c r="H320" s="3" t="str">
        <f>_xll.BDP(Table2[[#This Row],[isin]]&amp;" "&amp;Table2[[#This Row],[MktSec]],Table2[[#Headers],[nxt_call_dt]])</f>
        <v>#N/A Invalid Security</v>
      </c>
      <c r="I320" s="3" t="str">
        <f>_xll.BDP(Table2[[#This Row],[isin]]&amp;" "&amp;Table2[[#This Row],[MktSec]],Table2[[#Headers],[final_maturity]])</f>
        <v>#N/A Invalid Security</v>
      </c>
    </row>
    <row r="321" spans="1:9" x14ac:dyDescent="0.25">
      <c r="A321" s="2" t="s">
        <v>306</v>
      </c>
      <c r="B321" s="2">
        <f>LEN(Table2[[#This Row],[isin]])</f>
        <v>20</v>
      </c>
      <c r="D321" s="2" t="s">
        <v>666</v>
      </c>
      <c r="E321" s="2" t="str">
        <f>_xll.BDP(Table2[[#This Row],[isin]]&amp;" "&amp;Table2[[#This Row],[MktSec]],Table2[[#Headers],[short_name]])</f>
        <v>#N/A Invalid Security</v>
      </c>
      <c r="F321" s="3" t="str">
        <f t="array" ref="F321">_xll.BDP(Table2[[#This Row],[isin]]&amp;" "&amp;Table2[[#This Row],[MktSec]],Table2[[#Headers],[INDUSTRY_GROUP]])</f>
        <v>#N/A Invalid Security</v>
      </c>
      <c r="G321" s="3" t="str">
        <f>_xll.BDP(Table2[[#This Row],[isin]]&amp;" "&amp;Table2[[#This Row],[MktSec]],Table2[[#Headers],[callable]])</f>
        <v>#N/A Invalid Security</v>
      </c>
      <c r="H321" s="3" t="str">
        <f>_xll.BDP(Table2[[#This Row],[isin]]&amp;" "&amp;Table2[[#This Row],[MktSec]],Table2[[#Headers],[nxt_call_dt]])</f>
        <v>#N/A Invalid Security</v>
      </c>
      <c r="I321" s="3" t="str">
        <f>_xll.BDP(Table2[[#This Row],[isin]]&amp;" "&amp;Table2[[#This Row],[MktSec]],Table2[[#Headers],[final_maturity]])</f>
        <v>#N/A Invalid Security</v>
      </c>
    </row>
    <row r="322" spans="1:9" x14ac:dyDescent="0.25">
      <c r="A322" s="2" t="s">
        <v>307</v>
      </c>
      <c r="B322" s="2">
        <f>LEN(Table2[[#This Row],[isin]])</f>
        <v>20</v>
      </c>
      <c r="D322" s="2" t="s">
        <v>666</v>
      </c>
      <c r="E322" s="2" t="str">
        <f>_xll.BDP(Table2[[#This Row],[isin]]&amp;" "&amp;Table2[[#This Row],[MktSec]],Table2[[#Headers],[short_name]])</f>
        <v>#N/A Invalid Security</v>
      </c>
      <c r="F322" s="3" t="str">
        <f t="array" ref="F322">_xll.BDP(Table2[[#This Row],[isin]]&amp;" "&amp;Table2[[#This Row],[MktSec]],Table2[[#Headers],[INDUSTRY_GROUP]])</f>
        <v>#N/A Invalid Security</v>
      </c>
      <c r="G322" s="3" t="str">
        <f>_xll.BDP(Table2[[#This Row],[isin]]&amp;" "&amp;Table2[[#This Row],[MktSec]],Table2[[#Headers],[callable]])</f>
        <v>#N/A Invalid Security</v>
      </c>
      <c r="H322" s="3" t="str">
        <f>_xll.BDP(Table2[[#This Row],[isin]]&amp;" "&amp;Table2[[#This Row],[MktSec]],Table2[[#Headers],[nxt_call_dt]])</f>
        <v>#N/A Invalid Security</v>
      </c>
      <c r="I322" s="3" t="str">
        <f>_xll.BDP(Table2[[#This Row],[isin]]&amp;" "&amp;Table2[[#This Row],[MktSec]],Table2[[#Headers],[final_maturity]])</f>
        <v>#N/A Invalid Security</v>
      </c>
    </row>
    <row r="323" spans="1:9" x14ac:dyDescent="0.25">
      <c r="A323" s="2" t="s">
        <v>308</v>
      </c>
      <c r="B323" s="2">
        <f>LEN(Table2[[#This Row],[isin]])</f>
        <v>20</v>
      </c>
      <c r="D323" s="2" t="s">
        <v>666</v>
      </c>
      <c r="E323" s="2" t="str">
        <f>_xll.BDP(Table2[[#This Row],[isin]]&amp;" "&amp;Table2[[#This Row],[MktSec]],Table2[[#Headers],[short_name]])</f>
        <v>#N/A Invalid Security</v>
      </c>
      <c r="F323" s="3" t="str">
        <f t="array" ref="F323">_xll.BDP(Table2[[#This Row],[isin]]&amp;" "&amp;Table2[[#This Row],[MktSec]],Table2[[#Headers],[INDUSTRY_GROUP]])</f>
        <v>#N/A Invalid Security</v>
      </c>
      <c r="G323" s="3" t="str">
        <f>_xll.BDP(Table2[[#This Row],[isin]]&amp;" "&amp;Table2[[#This Row],[MktSec]],Table2[[#Headers],[callable]])</f>
        <v>#N/A Invalid Security</v>
      </c>
      <c r="H323" s="3" t="str">
        <f>_xll.BDP(Table2[[#This Row],[isin]]&amp;" "&amp;Table2[[#This Row],[MktSec]],Table2[[#Headers],[nxt_call_dt]])</f>
        <v>#N/A Invalid Security</v>
      </c>
      <c r="I323" s="3" t="str">
        <f>_xll.BDP(Table2[[#This Row],[isin]]&amp;" "&amp;Table2[[#This Row],[MktSec]],Table2[[#Headers],[final_maturity]])</f>
        <v>#N/A Invalid Security</v>
      </c>
    </row>
    <row r="324" spans="1:9" x14ac:dyDescent="0.25">
      <c r="A324" s="2" t="s">
        <v>173</v>
      </c>
      <c r="B324" s="2">
        <f>LEN(Table2[[#This Row],[isin]])</f>
        <v>4</v>
      </c>
      <c r="C324" s="2" t="s">
        <v>735</v>
      </c>
      <c r="D324" s="2" t="s">
        <v>173</v>
      </c>
      <c r="E324" s="2" t="str">
        <f>_xll.BDP(Table2[[#This Row],[isin]]&amp;" "&amp;Table2[[#This Row],[MktSec]],Table2[[#Headers],[short_name]])</f>
        <v>EURO FX CURR FUT  Jun20</v>
      </c>
      <c r="F324" s="3" t="str">
        <f t="array" ref="F324">_xll.BDP(Table2[[#This Row],[isin]]&amp;" "&amp;Table2[[#This Row],[MktSec]],Table2[[#Headers],[INDUSTRY_GROUP]])</f>
        <v>#N/A Field Not Applicable</v>
      </c>
      <c r="G324" s="3" t="str">
        <f>_xll.BDP(Table2[[#This Row],[isin]]&amp;" "&amp;Table2[[#This Row],[MktSec]],Table2[[#Headers],[callable]])</f>
        <v>#N/A Field Not Applicable</v>
      </c>
      <c r="H324" s="3" t="str">
        <f>_xll.BDP(Table2[[#This Row],[isin]]&amp;" "&amp;Table2[[#This Row],[MktSec]],Table2[[#Headers],[nxt_call_dt]])</f>
        <v>#N/A Field Not Applicable</v>
      </c>
      <c r="I324" s="3" t="str">
        <f>_xll.BDP(Table2[[#This Row],[isin]]&amp;" "&amp;Table2[[#This Row],[MktSec]],Table2[[#Headers],[final_maturity]])</f>
        <v>#N/A Field Not Applicable</v>
      </c>
    </row>
    <row r="325" spans="1:9" x14ac:dyDescent="0.25">
      <c r="A325" s="2" t="s">
        <v>309</v>
      </c>
      <c r="B325" s="2">
        <f>LEN(Table2[[#This Row],[isin]])</f>
        <v>20</v>
      </c>
      <c r="D325" s="2" t="s">
        <v>479</v>
      </c>
      <c r="E325" s="2" t="str">
        <f>_xll.BDP(Table2[[#This Row],[isin]]&amp;" "&amp;Table2[[#This Row],[MktSec]],Table2[[#Headers],[short_name]])</f>
        <v>#N/A Invalid Security</v>
      </c>
      <c r="F325" s="3" t="str">
        <f t="array" ref="F325">_xll.BDP(Table2[[#This Row],[isin]]&amp;" "&amp;Table2[[#This Row],[MktSec]],Table2[[#Headers],[INDUSTRY_GROUP]])</f>
        <v>#N/A Invalid Security</v>
      </c>
      <c r="G325" s="3" t="str">
        <f>_xll.BDP(Table2[[#This Row],[isin]]&amp;" "&amp;Table2[[#This Row],[MktSec]],Table2[[#Headers],[callable]])</f>
        <v>#N/A Invalid Security</v>
      </c>
      <c r="H325" s="3" t="str">
        <f>_xll.BDP(Table2[[#This Row],[isin]]&amp;" "&amp;Table2[[#This Row],[MktSec]],Table2[[#Headers],[nxt_call_dt]])</f>
        <v>#N/A Invalid Security</v>
      </c>
      <c r="I325" s="3" t="str">
        <f>_xll.BDP(Table2[[#This Row],[isin]]&amp;" "&amp;Table2[[#This Row],[MktSec]],Table2[[#Headers],[final_maturity]])</f>
        <v>#N/A Invalid Security</v>
      </c>
    </row>
    <row r="326" spans="1:9" x14ac:dyDescent="0.25">
      <c r="A326" s="2" t="s">
        <v>310</v>
      </c>
      <c r="B326" s="2">
        <f>LEN(Table2[[#This Row],[isin]])</f>
        <v>20</v>
      </c>
      <c r="D326" s="2" t="s">
        <v>667</v>
      </c>
      <c r="E326" s="2" t="str">
        <f>_xll.BDP(Table2[[#This Row],[isin]]&amp;" "&amp;Table2[[#This Row],[MktSec]],Table2[[#Headers],[short_name]])</f>
        <v>#N/A Invalid Security</v>
      </c>
      <c r="F326" s="3" t="str">
        <f t="array" ref="F326">_xll.BDP(Table2[[#This Row],[isin]]&amp;" "&amp;Table2[[#This Row],[MktSec]],Table2[[#Headers],[INDUSTRY_GROUP]])</f>
        <v>#N/A Invalid Security</v>
      </c>
      <c r="G326" s="3" t="str">
        <f>_xll.BDP(Table2[[#This Row],[isin]]&amp;" "&amp;Table2[[#This Row],[MktSec]],Table2[[#Headers],[callable]])</f>
        <v>#N/A Invalid Security</v>
      </c>
      <c r="H326" s="3" t="str">
        <f>_xll.BDP(Table2[[#This Row],[isin]]&amp;" "&amp;Table2[[#This Row],[MktSec]],Table2[[#Headers],[nxt_call_dt]])</f>
        <v>#N/A Invalid Security</v>
      </c>
      <c r="I326" s="3" t="str">
        <f>_xll.BDP(Table2[[#This Row],[isin]]&amp;" "&amp;Table2[[#This Row],[MktSec]],Table2[[#Headers],[final_maturity]])</f>
        <v>#N/A Invalid Security</v>
      </c>
    </row>
    <row r="327" spans="1:9" x14ac:dyDescent="0.25">
      <c r="A327" s="2" t="s">
        <v>311</v>
      </c>
      <c r="B327" s="2">
        <f>LEN(Table2[[#This Row],[isin]])</f>
        <v>12</v>
      </c>
      <c r="C327" s="2" t="s">
        <v>734</v>
      </c>
      <c r="D327" s="2" t="s">
        <v>668</v>
      </c>
      <c r="E327" s="2" t="str">
        <f>_xll.BDP(Table2[[#This Row],[isin]]&amp;" "&amp;Table2[[#This Row],[MktSec]],Table2[[#Headers],[short_name]])</f>
        <v>#N/A Invalid Security</v>
      </c>
      <c r="F327" s="3" t="str">
        <f t="array" ref="F327">_xll.BDP(Table2[[#This Row],[isin]]&amp;" "&amp;Table2[[#This Row],[MktSec]],Table2[[#Headers],[INDUSTRY_GROUP]])</f>
        <v>#N/A Invalid Security</v>
      </c>
      <c r="G327" s="3" t="str">
        <f>_xll.BDP(Table2[[#This Row],[isin]]&amp;" "&amp;Table2[[#This Row],[MktSec]],Table2[[#Headers],[callable]])</f>
        <v>#N/A Invalid Security</v>
      </c>
      <c r="H327" s="3" t="str">
        <f>_xll.BDP(Table2[[#This Row],[isin]]&amp;" "&amp;Table2[[#This Row],[MktSec]],Table2[[#Headers],[nxt_call_dt]])</f>
        <v>#N/A Invalid Security</v>
      </c>
      <c r="I327" s="3" t="str">
        <f>_xll.BDP(Table2[[#This Row],[isin]]&amp;" "&amp;Table2[[#This Row],[MktSec]],Table2[[#Headers],[final_maturity]])</f>
        <v>#N/A Invalid Security</v>
      </c>
    </row>
    <row r="328" spans="1:9" x14ac:dyDescent="0.25">
      <c r="A328" s="2" t="s">
        <v>312</v>
      </c>
      <c r="B328" s="2">
        <f>LEN(Table2[[#This Row],[isin]])</f>
        <v>20</v>
      </c>
      <c r="D328" s="2" t="s">
        <v>669</v>
      </c>
      <c r="E328" s="2" t="str">
        <f>_xll.BDP(Table2[[#This Row],[isin]]&amp;" "&amp;Table2[[#This Row],[MktSec]],Table2[[#Headers],[short_name]])</f>
        <v>#N/A Invalid Security</v>
      </c>
      <c r="F328" s="3" t="str">
        <f t="array" ref="F328">_xll.BDP(Table2[[#This Row],[isin]]&amp;" "&amp;Table2[[#This Row],[MktSec]],Table2[[#Headers],[INDUSTRY_GROUP]])</f>
        <v>#N/A Invalid Security</v>
      </c>
      <c r="G328" s="3" t="str">
        <f>_xll.BDP(Table2[[#This Row],[isin]]&amp;" "&amp;Table2[[#This Row],[MktSec]],Table2[[#Headers],[callable]])</f>
        <v>#N/A Invalid Security</v>
      </c>
      <c r="H328" s="3" t="str">
        <f>_xll.BDP(Table2[[#This Row],[isin]]&amp;" "&amp;Table2[[#This Row],[MktSec]],Table2[[#Headers],[nxt_call_dt]])</f>
        <v>#N/A Invalid Security</v>
      </c>
      <c r="I328" s="3" t="str">
        <f>_xll.BDP(Table2[[#This Row],[isin]]&amp;" "&amp;Table2[[#This Row],[MktSec]],Table2[[#Headers],[final_maturity]])</f>
        <v>#N/A Invalid Security</v>
      </c>
    </row>
    <row r="329" spans="1:9" x14ac:dyDescent="0.25">
      <c r="A329" s="2" t="s">
        <v>313</v>
      </c>
      <c r="B329" s="2">
        <f>LEN(Table2[[#This Row],[isin]])</f>
        <v>20</v>
      </c>
      <c r="D329" s="2" t="s">
        <v>560</v>
      </c>
      <c r="E329" s="2" t="str">
        <f>_xll.BDP(Table2[[#This Row],[isin]]&amp;" "&amp;Table2[[#This Row],[MktSec]],Table2[[#Headers],[short_name]])</f>
        <v>#N/A Invalid Security</v>
      </c>
      <c r="F329" s="3" t="str">
        <f t="array" ref="F329">_xll.BDP(Table2[[#This Row],[isin]]&amp;" "&amp;Table2[[#This Row],[MktSec]],Table2[[#Headers],[INDUSTRY_GROUP]])</f>
        <v>#N/A Invalid Security</v>
      </c>
      <c r="G329" s="3" t="str">
        <f>_xll.BDP(Table2[[#This Row],[isin]]&amp;" "&amp;Table2[[#This Row],[MktSec]],Table2[[#Headers],[callable]])</f>
        <v>#N/A Invalid Security</v>
      </c>
      <c r="H329" s="3" t="str">
        <f>_xll.BDP(Table2[[#This Row],[isin]]&amp;" "&amp;Table2[[#This Row],[MktSec]],Table2[[#Headers],[nxt_call_dt]])</f>
        <v>#N/A Invalid Security</v>
      </c>
      <c r="I329" s="3" t="str">
        <f>_xll.BDP(Table2[[#This Row],[isin]]&amp;" "&amp;Table2[[#This Row],[MktSec]],Table2[[#Headers],[final_maturity]])</f>
        <v>#N/A Invalid Security</v>
      </c>
    </row>
    <row r="330" spans="1:9" x14ac:dyDescent="0.25">
      <c r="A330" s="2" t="s">
        <v>314</v>
      </c>
      <c r="B330" s="2">
        <f>LEN(Table2[[#This Row],[isin]])</f>
        <v>20</v>
      </c>
      <c r="D330" s="2" t="s">
        <v>584</v>
      </c>
      <c r="E330" s="2" t="str">
        <f>_xll.BDP(Table2[[#This Row],[isin]]&amp;" "&amp;Table2[[#This Row],[MktSec]],Table2[[#Headers],[short_name]])</f>
        <v>#N/A Invalid Security</v>
      </c>
      <c r="F330" s="3" t="str">
        <f t="array" ref="F330">_xll.BDP(Table2[[#This Row],[isin]]&amp;" "&amp;Table2[[#This Row],[MktSec]],Table2[[#Headers],[INDUSTRY_GROUP]])</f>
        <v>#N/A Invalid Security</v>
      </c>
      <c r="G330" s="3" t="str">
        <f>_xll.BDP(Table2[[#This Row],[isin]]&amp;" "&amp;Table2[[#This Row],[MktSec]],Table2[[#Headers],[callable]])</f>
        <v>#N/A Invalid Security</v>
      </c>
      <c r="H330" s="3" t="str">
        <f>_xll.BDP(Table2[[#This Row],[isin]]&amp;" "&amp;Table2[[#This Row],[MktSec]],Table2[[#Headers],[nxt_call_dt]])</f>
        <v>#N/A Invalid Security</v>
      </c>
      <c r="I330" s="3" t="str">
        <f>_xll.BDP(Table2[[#This Row],[isin]]&amp;" "&amp;Table2[[#This Row],[MktSec]],Table2[[#Headers],[final_maturity]])</f>
        <v>#N/A Invalid Security</v>
      </c>
    </row>
    <row r="331" spans="1:9" x14ac:dyDescent="0.25">
      <c r="A331" s="2" t="s">
        <v>315</v>
      </c>
      <c r="B331" s="2">
        <f>LEN(Table2[[#This Row],[isin]])</f>
        <v>20</v>
      </c>
      <c r="D331" s="2" t="s">
        <v>670</v>
      </c>
      <c r="E331" s="2" t="str">
        <f>_xll.BDP(Table2[[#This Row],[isin]]&amp;" "&amp;Table2[[#This Row],[MktSec]],Table2[[#Headers],[short_name]])</f>
        <v>#N/A Invalid Security</v>
      </c>
      <c r="F331" s="3" t="str">
        <f t="array" ref="F331">_xll.BDP(Table2[[#This Row],[isin]]&amp;" "&amp;Table2[[#This Row],[MktSec]],Table2[[#Headers],[INDUSTRY_GROUP]])</f>
        <v>#N/A Invalid Security</v>
      </c>
      <c r="G331" s="3" t="str">
        <f>_xll.BDP(Table2[[#This Row],[isin]]&amp;" "&amp;Table2[[#This Row],[MktSec]],Table2[[#Headers],[callable]])</f>
        <v>#N/A Invalid Security</v>
      </c>
      <c r="H331" s="3" t="str">
        <f>_xll.BDP(Table2[[#This Row],[isin]]&amp;" "&amp;Table2[[#This Row],[MktSec]],Table2[[#Headers],[nxt_call_dt]])</f>
        <v>#N/A Invalid Security</v>
      </c>
      <c r="I331" s="3" t="str">
        <f>_xll.BDP(Table2[[#This Row],[isin]]&amp;" "&amp;Table2[[#This Row],[MktSec]],Table2[[#Headers],[final_maturity]])</f>
        <v>#N/A Invalid Security</v>
      </c>
    </row>
    <row r="332" spans="1:9" x14ac:dyDescent="0.25">
      <c r="A332" s="2" t="s">
        <v>234</v>
      </c>
      <c r="B332" s="2">
        <f>LEN(Table2[[#This Row],[isin]])</f>
        <v>20</v>
      </c>
      <c r="D332" s="2" t="s">
        <v>601</v>
      </c>
      <c r="E332" s="2" t="str">
        <f>_xll.BDP(Table2[[#This Row],[isin]]&amp;" "&amp;Table2[[#This Row],[MktSec]],Table2[[#Headers],[short_name]])</f>
        <v>#N/A Invalid Security</v>
      </c>
      <c r="F332" s="3" t="str">
        <f t="array" ref="F332">_xll.BDP(Table2[[#This Row],[isin]]&amp;" "&amp;Table2[[#This Row],[MktSec]],Table2[[#Headers],[INDUSTRY_GROUP]])</f>
        <v>#N/A Invalid Security</v>
      </c>
      <c r="G332" s="3" t="str">
        <f>_xll.BDP(Table2[[#This Row],[isin]]&amp;" "&amp;Table2[[#This Row],[MktSec]],Table2[[#Headers],[callable]])</f>
        <v>#N/A Invalid Security</v>
      </c>
      <c r="H332" s="3" t="str">
        <f>_xll.BDP(Table2[[#This Row],[isin]]&amp;" "&amp;Table2[[#This Row],[MktSec]],Table2[[#Headers],[nxt_call_dt]])</f>
        <v>#N/A Invalid Security</v>
      </c>
      <c r="I332" s="3" t="str">
        <f>_xll.BDP(Table2[[#This Row],[isin]]&amp;" "&amp;Table2[[#This Row],[MktSec]],Table2[[#Headers],[final_maturity]])</f>
        <v>#N/A Invalid Security</v>
      </c>
    </row>
    <row r="333" spans="1:9" x14ac:dyDescent="0.25">
      <c r="A333" s="2" t="s">
        <v>316</v>
      </c>
      <c r="B333" s="2">
        <f>LEN(Table2[[#This Row],[isin]])</f>
        <v>20</v>
      </c>
      <c r="D333" s="2" t="s">
        <v>671</v>
      </c>
      <c r="E333" s="2" t="str">
        <f>_xll.BDP(Table2[[#This Row],[isin]]&amp;" "&amp;Table2[[#This Row],[MktSec]],Table2[[#Headers],[short_name]])</f>
        <v>#N/A Invalid Security</v>
      </c>
      <c r="F333" s="3" t="str">
        <f t="array" ref="F333">_xll.BDP(Table2[[#This Row],[isin]]&amp;" "&amp;Table2[[#This Row],[MktSec]],Table2[[#Headers],[INDUSTRY_GROUP]])</f>
        <v>#N/A Invalid Security</v>
      </c>
      <c r="G333" s="3" t="str">
        <f>_xll.BDP(Table2[[#This Row],[isin]]&amp;" "&amp;Table2[[#This Row],[MktSec]],Table2[[#Headers],[callable]])</f>
        <v>#N/A Invalid Security</v>
      </c>
      <c r="H333" s="3" t="str">
        <f>_xll.BDP(Table2[[#This Row],[isin]]&amp;" "&amp;Table2[[#This Row],[MktSec]],Table2[[#Headers],[nxt_call_dt]])</f>
        <v>#N/A Invalid Security</v>
      </c>
      <c r="I333" s="3" t="str">
        <f>_xll.BDP(Table2[[#This Row],[isin]]&amp;" "&amp;Table2[[#This Row],[MktSec]],Table2[[#Headers],[final_maturity]])</f>
        <v>#N/A Invalid Security</v>
      </c>
    </row>
    <row r="334" spans="1:9" x14ac:dyDescent="0.25">
      <c r="A334" s="2" t="s">
        <v>317</v>
      </c>
      <c r="B334" s="2">
        <f>LEN(Table2[[#This Row],[isin]])</f>
        <v>20</v>
      </c>
      <c r="D334" s="2" t="s">
        <v>672</v>
      </c>
      <c r="E334" s="2" t="str">
        <f>_xll.BDP(Table2[[#This Row],[isin]]&amp;" "&amp;Table2[[#This Row],[MktSec]],Table2[[#Headers],[short_name]])</f>
        <v>#N/A Invalid Security</v>
      </c>
      <c r="F334" s="3" t="str">
        <f t="array" ref="F334">_xll.BDP(Table2[[#This Row],[isin]]&amp;" "&amp;Table2[[#This Row],[MktSec]],Table2[[#Headers],[INDUSTRY_GROUP]])</f>
        <v>#N/A Invalid Security</v>
      </c>
      <c r="G334" s="3" t="str">
        <f>_xll.BDP(Table2[[#This Row],[isin]]&amp;" "&amp;Table2[[#This Row],[MktSec]],Table2[[#Headers],[callable]])</f>
        <v>#N/A Invalid Security</v>
      </c>
      <c r="H334" s="3" t="str">
        <f>_xll.BDP(Table2[[#This Row],[isin]]&amp;" "&amp;Table2[[#This Row],[MktSec]],Table2[[#Headers],[nxt_call_dt]])</f>
        <v>#N/A Invalid Security</v>
      </c>
      <c r="I334" s="3" t="str">
        <f>_xll.BDP(Table2[[#This Row],[isin]]&amp;" "&amp;Table2[[#This Row],[MktSec]],Table2[[#Headers],[final_maturity]])</f>
        <v>#N/A Invalid Security</v>
      </c>
    </row>
    <row r="335" spans="1:9" x14ac:dyDescent="0.25">
      <c r="A335" s="2" t="s">
        <v>318</v>
      </c>
      <c r="B335" s="2">
        <f>LEN(Table2[[#This Row],[isin]])</f>
        <v>20</v>
      </c>
      <c r="D335" s="2" t="s">
        <v>673</v>
      </c>
      <c r="E335" s="2" t="str">
        <f>_xll.BDP(Table2[[#This Row],[isin]]&amp;" "&amp;Table2[[#This Row],[MktSec]],Table2[[#Headers],[short_name]])</f>
        <v>#N/A Invalid Security</v>
      </c>
      <c r="F335" s="3" t="str">
        <f t="array" ref="F335">_xll.BDP(Table2[[#This Row],[isin]]&amp;" "&amp;Table2[[#This Row],[MktSec]],Table2[[#Headers],[INDUSTRY_GROUP]])</f>
        <v>#N/A Invalid Security</v>
      </c>
      <c r="G335" s="3" t="str">
        <f>_xll.BDP(Table2[[#This Row],[isin]]&amp;" "&amp;Table2[[#This Row],[MktSec]],Table2[[#Headers],[callable]])</f>
        <v>#N/A Invalid Security</v>
      </c>
      <c r="H335" s="3" t="str">
        <f>_xll.BDP(Table2[[#This Row],[isin]]&amp;" "&amp;Table2[[#This Row],[MktSec]],Table2[[#Headers],[nxt_call_dt]])</f>
        <v>#N/A Invalid Security</v>
      </c>
      <c r="I335" s="3" t="str">
        <f>_xll.BDP(Table2[[#This Row],[isin]]&amp;" "&amp;Table2[[#This Row],[MktSec]],Table2[[#Headers],[final_maturity]])</f>
        <v>#N/A Invalid Security</v>
      </c>
    </row>
    <row r="336" spans="1:9" x14ac:dyDescent="0.25">
      <c r="A336" s="2" t="s">
        <v>319</v>
      </c>
      <c r="B336" s="2">
        <f>LEN(Table2[[#This Row],[isin]])</f>
        <v>20</v>
      </c>
      <c r="D336" s="2" t="s">
        <v>633</v>
      </c>
      <c r="E336" s="2" t="str">
        <f>_xll.BDP(Table2[[#This Row],[isin]]&amp;" "&amp;Table2[[#This Row],[MktSec]],Table2[[#Headers],[short_name]])</f>
        <v>#N/A Invalid Security</v>
      </c>
      <c r="F336" s="3" t="str">
        <f t="array" ref="F336">_xll.BDP(Table2[[#This Row],[isin]]&amp;" "&amp;Table2[[#This Row],[MktSec]],Table2[[#Headers],[INDUSTRY_GROUP]])</f>
        <v>#N/A Invalid Security</v>
      </c>
      <c r="G336" s="3" t="str">
        <f>_xll.BDP(Table2[[#This Row],[isin]]&amp;" "&amp;Table2[[#This Row],[MktSec]],Table2[[#Headers],[callable]])</f>
        <v>#N/A Invalid Security</v>
      </c>
      <c r="H336" s="3" t="str">
        <f>_xll.BDP(Table2[[#This Row],[isin]]&amp;" "&amp;Table2[[#This Row],[MktSec]],Table2[[#Headers],[nxt_call_dt]])</f>
        <v>#N/A Invalid Security</v>
      </c>
      <c r="I336" s="3" t="str">
        <f>_xll.BDP(Table2[[#This Row],[isin]]&amp;" "&amp;Table2[[#This Row],[MktSec]],Table2[[#Headers],[final_maturity]])</f>
        <v>#N/A Invalid Security</v>
      </c>
    </row>
    <row r="337" spans="1:9" x14ac:dyDescent="0.25">
      <c r="A337" s="2" t="s">
        <v>320</v>
      </c>
      <c r="B337" s="2">
        <f>LEN(Table2[[#This Row],[isin]])</f>
        <v>20</v>
      </c>
      <c r="D337" s="2" t="s">
        <v>644</v>
      </c>
      <c r="E337" s="2" t="str">
        <f>_xll.BDP(Table2[[#This Row],[isin]]&amp;" "&amp;Table2[[#This Row],[MktSec]],Table2[[#Headers],[short_name]])</f>
        <v>#N/A Invalid Security</v>
      </c>
      <c r="F337" s="3" t="str">
        <f t="array" ref="F337">_xll.BDP(Table2[[#This Row],[isin]]&amp;" "&amp;Table2[[#This Row],[MktSec]],Table2[[#Headers],[INDUSTRY_GROUP]])</f>
        <v>#N/A Invalid Security</v>
      </c>
      <c r="G337" s="3" t="str">
        <f>_xll.BDP(Table2[[#This Row],[isin]]&amp;" "&amp;Table2[[#This Row],[MktSec]],Table2[[#Headers],[callable]])</f>
        <v>#N/A Invalid Security</v>
      </c>
      <c r="H337" s="3" t="str">
        <f>_xll.BDP(Table2[[#This Row],[isin]]&amp;" "&amp;Table2[[#This Row],[MktSec]],Table2[[#Headers],[nxt_call_dt]])</f>
        <v>#N/A Invalid Security</v>
      </c>
      <c r="I337" s="3" t="str">
        <f>_xll.BDP(Table2[[#This Row],[isin]]&amp;" "&amp;Table2[[#This Row],[MktSec]],Table2[[#Headers],[final_maturity]])</f>
        <v>#N/A Invalid Security</v>
      </c>
    </row>
    <row r="338" spans="1:9" x14ac:dyDescent="0.25">
      <c r="A338" s="2" t="s">
        <v>321</v>
      </c>
      <c r="B338" s="2">
        <f>LEN(Table2[[#This Row],[isin]])</f>
        <v>20</v>
      </c>
      <c r="D338" s="2" t="s">
        <v>648</v>
      </c>
      <c r="E338" s="2" t="str">
        <f>_xll.BDP(Table2[[#This Row],[isin]]&amp;" "&amp;Table2[[#This Row],[MktSec]],Table2[[#Headers],[short_name]])</f>
        <v>#N/A Invalid Security</v>
      </c>
      <c r="F338" s="3" t="str">
        <f t="array" ref="F338">_xll.BDP(Table2[[#This Row],[isin]]&amp;" "&amp;Table2[[#This Row],[MktSec]],Table2[[#Headers],[INDUSTRY_GROUP]])</f>
        <v>#N/A Invalid Security</v>
      </c>
      <c r="G338" s="3" t="str">
        <f>_xll.BDP(Table2[[#This Row],[isin]]&amp;" "&amp;Table2[[#This Row],[MktSec]],Table2[[#Headers],[callable]])</f>
        <v>#N/A Invalid Security</v>
      </c>
      <c r="H338" s="3" t="str">
        <f>_xll.BDP(Table2[[#This Row],[isin]]&amp;" "&amp;Table2[[#This Row],[MktSec]],Table2[[#Headers],[nxt_call_dt]])</f>
        <v>#N/A Invalid Security</v>
      </c>
      <c r="I338" s="3" t="str">
        <f>_xll.BDP(Table2[[#This Row],[isin]]&amp;" "&amp;Table2[[#This Row],[MktSec]],Table2[[#Headers],[final_maturity]])</f>
        <v>#N/A Invalid Security</v>
      </c>
    </row>
    <row r="339" spans="1:9" x14ac:dyDescent="0.25">
      <c r="A339" s="2" t="s">
        <v>322</v>
      </c>
      <c r="B339" s="2">
        <f>LEN(Table2[[#This Row],[isin]])</f>
        <v>20</v>
      </c>
      <c r="D339" s="2" t="s">
        <v>653</v>
      </c>
      <c r="E339" s="2" t="str">
        <f>_xll.BDP(Table2[[#This Row],[isin]]&amp;" "&amp;Table2[[#This Row],[MktSec]],Table2[[#Headers],[short_name]])</f>
        <v>#N/A Invalid Security</v>
      </c>
      <c r="F339" s="3" t="str">
        <f t="array" ref="F339">_xll.BDP(Table2[[#This Row],[isin]]&amp;" "&amp;Table2[[#This Row],[MktSec]],Table2[[#Headers],[INDUSTRY_GROUP]])</f>
        <v>#N/A Invalid Security</v>
      </c>
      <c r="G339" s="3" t="str">
        <f>_xll.BDP(Table2[[#This Row],[isin]]&amp;" "&amp;Table2[[#This Row],[MktSec]],Table2[[#Headers],[callable]])</f>
        <v>#N/A Invalid Security</v>
      </c>
      <c r="H339" s="3" t="str">
        <f>_xll.BDP(Table2[[#This Row],[isin]]&amp;" "&amp;Table2[[#This Row],[MktSec]],Table2[[#Headers],[nxt_call_dt]])</f>
        <v>#N/A Invalid Security</v>
      </c>
      <c r="I339" s="3" t="str">
        <f>_xll.BDP(Table2[[#This Row],[isin]]&amp;" "&amp;Table2[[#This Row],[MktSec]],Table2[[#Headers],[final_maturity]])</f>
        <v>#N/A Invalid Security</v>
      </c>
    </row>
    <row r="340" spans="1:9" x14ac:dyDescent="0.25">
      <c r="A340" s="2" t="s">
        <v>302</v>
      </c>
      <c r="B340" s="2">
        <f>LEN(Table2[[#This Row],[isin]])</f>
        <v>4</v>
      </c>
      <c r="C340" s="2" t="s">
        <v>735</v>
      </c>
      <c r="D340" s="2" t="s">
        <v>302</v>
      </c>
      <c r="E340" s="2" t="str">
        <f>_xll.BDP(Table2[[#This Row],[isin]]&amp;" "&amp;Table2[[#This Row],[MktSec]],Table2[[#Headers],[short_name]])</f>
        <v>EURO/GBP FUTURE   Jun20</v>
      </c>
      <c r="F340" s="3" t="str">
        <f t="array" ref="F340">_xll.BDP(Table2[[#This Row],[isin]]&amp;" "&amp;Table2[[#This Row],[MktSec]],Table2[[#Headers],[INDUSTRY_GROUP]])</f>
        <v>#N/A Field Not Applicable</v>
      </c>
      <c r="G340" s="3" t="str">
        <f>_xll.BDP(Table2[[#This Row],[isin]]&amp;" "&amp;Table2[[#This Row],[MktSec]],Table2[[#Headers],[callable]])</f>
        <v>#N/A Field Not Applicable</v>
      </c>
      <c r="H340" s="3" t="str">
        <f>_xll.BDP(Table2[[#This Row],[isin]]&amp;" "&amp;Table2[[#This Row],[MktSec]],Table2[[#Headers],[nxt_call_dt]])</f>
        <v>#N/A Field Not Applicable</v>
      </c>
      <c r="I340" s="3" t="str">
        <f>_xll.BDP(Table2[[#This Row],[isin]]&amp;" "&amp;Table2[[#This Row],[MktSec]],Table2[[#Headers],[final_maturity]])</f>
        <v>#N/A Field Not Applicable</v>
      </c>
    </row>
    <row r="341" spans="1:9" x14ac:dyDescent="0.25">
      <c r="A341" s="2" t="s">
        <v>323</v>
      </c>
      <c r="B341" s="2">
        <f>LEN(Table2[[#This Row],[isin]])</f>
        <v>20</v>
      </c>
      <c r="D341" s="2" t="s">
        <v>666</v>
      </c>
      <c r="E341" s="2" t="str">
        <f>_xll.BDP(Table2[[#This Row],[isin]]&amp;" "&amp;Table2[[#This Row],[MktSec]],Table2[[#Headers],[short_name]])</f>
        <v>#N/A Invalid Security</v>
      </c>
      <c r="F341" s="3" t="str">
        <f t="array" ref="F341">_xll.BDP(Table2[[#This Row],[isin]]&amp;" "&amp;Table2[[#This Row],[MktSec]],Table2[[#Headers],[INDUSTRY_GROUP]])</f>
        <v>#N/A Invalid Security</v>
      </c>
      <c r="G341" s="3" t="str">
        <f>_xll.BDP(Table2[[#This Row],[isin]]&amp;" "&amp;Table2[[#This Row],[MktSec]],Table2[[#Headers],[callable]])</f>
        <v>#N/A Invalid Security</v>
      </c>
      <c r="H341" s="3" t="str">
        <f>_xll.BDP(Table2[[#This Row],[isin]]&amp;" "&amp;Table2[[#This Row],[MktSec]],Table2[[#Headers],[nxt_call_dt]])</f>
        <v>#N/A Invalid Security</v>
      </c>
      <c r="I341" s="3" t="str">
        <f>_xll.BDP(Table2[[#This Row],[isin]]&amp;" "&amp;Table2[[#This Row],[MktSec]],Table2[[#Headers],[final_maturity]])</f>
        <v>#N/A Invalid Security</v>
      </c>
    </row>
    <row r="342" spans="1:9" x14ac:dyDescent="0.25">
      <c r="A342" s="2" t="s">
        <v>324</v>
      </c>
      <c r="B342" s="2">
        <f>LEN(Table2[[#This Row],[isin]])</f>
        <v>20</v>
      </c>
      <c r="D342" s="2" t="s">
        <v>324</v>
      </c>
      <c r="E342" s="2" t="str">
        <f>_xll.BDP(Table2[[#This Row],[isin]]&amp;" "&amp;Table2[[#This Row],[MktSec]],Table2[[#Headers],[short_name]])</f>
        <v>#N/A Invalid Security</v>
      </c>
      <c r="F342" s="3" t="str">
        <f t="array" ref="F342">_xll.BDP(Table2[[#This Row],[isin]]&amp;" "&amp;Table2[[#This Row],[MktSec]],Table2[[#Headers],[INDUSTRY_GROUP]])</f>
        <v>#N/A Invalid Security</v>
      </c>
      <c r="G342" s="3" t="str">
        <f>_xll.BDP(Table2[[#This Row],[isin]]&amp;" "&amp;Table2[[#This Row],[MktSec]],Table2[[#Headers],[callable]])</f>
        <v>#N/A Invalid Security</v>
      </c>
      <c r="H342" s="3" t="str">
        <f>_xll.BDP(Table2[[#This Row],[isin]]&amp;" "&amp;Table2[[#This Row],[MktSec]],Table2[[#Headers],[nxt_call_dt]])</f>
        <v>#N/A Invalid Security</v>
      </c>
      <c r="I342" s="3" t="str">
        <f>_xll.BDP(Table2[[#This Row],[isin]]&amp;" "&amp;Table2[[#This Row],[MktSec]],Table2[[#Headers],[final_maturity]])</f>
        <v>#N/A Invalid Security</v>
      </c>
    </row>
    <row r="343" spans="1:9" x14ac:dyDescent="0.25">
      <c r="A343" s="2" t="s">
        <v>325</v>
      </c>
      <c r="B343" s="2">
        <f>LEN(Table2[[#This Row],[isin]])</f>
        <v>12</v>
      </c>
      <c r="C343" s="2" t="s">
        <v>24</v>
      </c>
      <c r="D343" s="2" t="s">
        <v>674</v>
      </c>
      <c r="E343" s="2" t="str">
        <f>_xll.BDP(Table2[[#This Row],[isin]]&amp;" "&amp;Table2[[#This Row],[MktSec]],Table2[[#Headers],[short_name]])</f>
        <v>CRED AGRICOLE SA</v>
      </c>
      <c r="F343" s="3" t="str">
        <f t="array" ref="F343">_xll.BDP(Table2[[#This Row],[isin]]&amp;" "&amp;Table2[[#This Row],[MktSec]],Table2[[#Headers],[INDUSTRY_GROUP]])</f>
        <v>Banks</v>
      </c>
      <c r="G343" s="3" t="str">
        <f>_xll.BDP(Table2[[#This Row],[isin]]&amp;" "&amp;Table2[[#This Row],[MktSec]],Table2[[#Headers],[callable]])</f>
        <v>Y</v>
      </c>
      <c r="H343" s="3" t="str">
        <f>_xll.BDP(Table2[[#This Row],[isin]]&amp;" "&amp;Table2[[#This Row],[MktSec]],Table2[[#Headers],[nxt_call_dt]])</f>
        <v>23/09/2024</v>
      </c>
      <c r="I343" s="3" t="str">
        <f>_xll.BDP(Table2[[#This Row],[isin]]&amp;" "&amp;Table2[[#This Row],[MktSec]],Table2[[#Headers],[final_maturity]])</f>
        <v>#N/A Field Not Applicable</v>
      </c>
    </row>
    <row r="344" spans="1:9" x14ac:dyDescent="0.25">
      <c r="A344" s="2" t="s">
        <v>326</v>
      </c>
      <c r="B344" s="2">
        <f>LEN(Table2[[#This Row],[isin]])</f>
        <v>12</v>
      </c>
      <c r="C344" s="2" t="s">
        <v>24</v>
      </c>
      <c r="D344" s="2" t="s">
        <v>675</v>
      </c>
      <c r="E344" s="2" t="str">
        <f>_xll.BDP(Table2[[#This Row],[isin]]&amp;" "&amp;Table2[[#This Row],[MktSec]],Table2[[#Headers],[short_name]])</f>
        <v>CRED AGRICOLE SA</v>
      </c>
      <c r="F344" s="3" t="str">
        <f t="array" ref="F344">_xll.BDP(Table2[[#This Row],[isin]]&amp;" "&amp;Table2[[#This Row],[MktSec]],Table2[[#Headers],[INDUSTRY_GROUP]])</f>
        <v>Banks</v>
      </c>
      <c r="G344" s="3" t="str">
        <f>_xll.BDP(Table2[[#This Row],[isin]]&amp;" "&amp;Table2[[#This Row],[MktSec]],Table2[[#Headers],[callable]])</f>
        <v>Y</v>
      </c>
      <c r="H344" s="3" t="str">
        <f>_xll.BDP(Table2[[#This Row],[isin]]&amp;" "&amp;Table2[[#This Row],[MktSec]],Table2[[#Headers],[nxt_call_dt]])</f>
        <v>23/01/2024</v>
      </c>
      <c r="I344" s="3" t="str">
        <f>_xll.BDP(Table2[[#This Row],[isin]]&amp;" "&amp;Table2[[#This Row],[MktSec]],Table2[[#Headers],[final_maturity]])</f>
        <v>#N/A Field Not Applicable</v>
      </c>
    </row>
    <row r="345" spans="1:9" x14ac:dyDescent="0.25">
      <c r="A345" s="2" t="s">
        <v>327</v>
      </c>
      <c r="B345" s="2">
        <f>LEN(Table2[[#This Row],[isin]])</f>
        <v>12</v>
      </c>
      <c r="C345" s="2" t="s">
        <v>24</v>
      </c>
      <c r="D345" s="2" t="s">
        <v>676</v>
      </c>
      <c r="E345" s="2" t="str">
        <f>_xll.BDP(Table2[[#This Row],[isin]]&amp;" "&amp;Table2[[#This Row],[MktSec]],Table2[[#Headers],[short_name]])</f>
        <v>CRED AGRICOLE SA</v>
      </c>
      <c r="F345" s="3" t="str">
        <f t="array" ref="F345">_xll.BDP(Table2[[#This Row],[isin]]&amp;" "&amp;Table2[[#This Row],[MktSec]],Table2[[#Headers],[INDUSTRY_GROUP]])</f>
        <v>Banks</v>
      </c>
      <c r="G345" s="3" t="str">
        <f>_xll.BDP(Table2[[#This Row],[isin]]&amp;" "&amp;Table2[[#This Row],[MktSec]],Table2[[#Headers],[callable]])</f>
        <v>Y</v>
      </c>
      <c r="H345" s="3" t="str">
        <f>_xll.BDP(Table2[[#This Row],[isin]]&amp;" "&amp;Table2[[#This Row],[MktSec]],Table2[[#Headers],[nxt_call_dt]])</f>
        <v>23/12/2025</v>
      </c>
      <c r="I345" s="3" t="str">
        <f>_xll.BDP(Table2[[#This Row],[isin]]&amp;" "&amp;Table2[[#This Row],[MktSec]],Table2[[#Headers],[final_maturity]])</f>
        <v>#N/A Field Not Applicable</v>
      </c>
    </row>
    <row r="346" spans="1:9" x14ac:dyDescent="0.25">
      <c r="A346" s="2" t="s">
        <v>328</v>
      </c>
      <c r="B346" s="2">
        <f>LEN(Table2[[#This Row],[isin]])</f>
        <v>12</v>
      </c>
      <c r="C346" s="2" t="s">
        <v>24</v>
      </c>
      <c r="D346" s="2" t="s">
        <v>677</v>
      </c>
      <c r="E346" s="2" t="str">
        <f>_xll.BDP(Table2[[#This Row],[isin]]&amp;" "&amp;Table2[[#This Row],[MktSec]],Table2[[#Headers],[short_name]])</f>
        <v>BARCLAYS PLC</v>
      </c>
      <c r="F346" s="3" t="str">
        <f t="array" ref="F346">_xll.BDP(Table2[[#This Row],[isin]]&amp;" "&amp;Table2[[#This Row],[MktSec]],Table2[[#Headers],[INDUSTRY_GROUP]])</f>
        <v>Banks</v>
      </c>
      <c r="G346" s="3" t="str">
        <f>_xll.BDP(Table2[[#This Row],[isin]]&amp;" "&amp;Table2[[#This Row],[MktSec]],Table2[[#Headers],[callable]])</f>
        <v>Y</v>
      </c>
      <c r="H346" s="3" t="str">
        <f>_xll.BDP(Table2[[#This Row],[isin]]&amp;" "&amp;Table2[[#This Row],[MktSec]],Table2[[#Headers],[nxt_call_dt]])</f>
        <v>15/09/2024</v>
      </c>
      <c r="I346" s="3" t="str">
        <f>_xll.BDP(Table2[[#This Row],[isin]]&amp;" "&amp;Table2[[#This Row],[MktSec]],Table2[[#Headers],[final_maturity]])</f>
        <v>#N/A Field Not Applicable</v>
      </c>
    </row>
    <row r="347" spans="1:9" x14ac:dyDescent="0.25">
      <c r="A347" s="2" t="s">
        <v>329</v>
      </c>
      <c r="B347" s="2">
        <f>LEN(Table2[[#This Row],[isin]])</f>
        <v>12</v>
      </c>
      <c r="C347" s="2" t="s">
        <v>24</v>
      </c>
      <c r="D347" s="2" t="s">
        <v>678</v>
      </c>
      <c r="E347" s="2" t="str">
        <f>_xll.BDP(Table2[[#This Row],[isin]]&amp;" "&amp;Table2[[#This Row],[MktSec]],Table2[[#Headers],[short_name]])</f>
        <v>BARCLAYS PLC</v>
      </c>
      <c r="F347" s="3" t="str">
        <f t="array" ref="F347">_xll.BDP(Table2[[#This Row],[isin]]&amp;" "&amp;Table2[[#This Row],[MktSec]],Table2[[#Headers],[INDUSTRY_GROUP]])</f>
        <v>Banks</v>
      </c>
      <c r="G347" s="3" t="str">
        <f>_xll.BDP(Table2[[#This Row],[isin]]&amp;" "&amp;Table2[[#This Row],[MktSec]],Table2[[#Headers],[callable]])</f>
        <v>Y</v>
      </c>
      <c r="H347" s="3" t="str">
        <f>_xll.BDP(Table2[[#This Row],[isin]]&amp;" "&amp;Table2[[#This Row],[MktSec]],Table2[[#Headers],[nxt_call_dt]])</f>
        <v>15/03/2023</v>
      </c>
      <c r="I347" s="3" t="str">
        <f>_xll.BDP(Table2[[#This Row],[isin]]&amp;" "&amp;Table2[[#This Row],[MktSec]],Table2[[#Headers],[final_maturity]])</f>
        <v>#N/A Field Not Applicable</v>
      </c>
    </row>
    <row r="348" spans="1:9" x14ac:dyDescent="0.25">
      <c r="A348" s="2" t="s">
        <v>330</v>
      </c>
      <c r="B348" s="2">
        <f>LEN(Table2[[#This Row],[isin]])</f>
        <v>12</v>
      </c>
      <c r="C348" s="2" t="s">
        <v>24</v>
      </c>
      <c r="D348" s="2" t="s">
        <v>679</v>
      </c>
      <c r="E348" s="2" t="str">
        <f>_xll.BDP(Table2[[#This Row],[isin]]&amp;" "&amp;Table2[[#This Row],[MktSec]],Table2[[#Headers],[short_name]])</f>
        <v>BARCLAYS PLC</v>
      </c>
      <c r="F348" s="3" t="str">
        <f t="array" ref="F348">_xll.BDP(Table2[[#This Row],[isin]]&amp;" "&amp;Table2[[#This Row],[MktSec]],Table2[[#Headers],[INDUSTRY_GROUP]])</f>
        <v>Banks</v>
      </c>
      <c r="G348" s="3" t="str">
        <f>_xll.BDP(Table2[[#This Row],[isin]]&amp;" "&amp;Table2[[#This Row],[MktSec]],Table2[[#Headers],[callable]])</f>
        <v>Y</v>
      </c>
      <c r="H348" s="3" t="str">
        <f>_xll.BDP(Table2[[#This Row],[isin]]&amp;" "&amp;Table2[[#This Row],[MktSec]],Table2[[#Headers],[nxt_call_dt]])</f>
        <v>15/06/2025</v>
      </c>
      <c r="I348" s="3" t="str">
        <f>_xll.BDP(Table2[[#This Row],[isin]]&amp;" "&amp;Table2[[#This Row],[MktSec]],Table2[[#Headers],[final_maturity]])</f>
        <v>#N/A Field Not Applicable</v>
      </c>
    </row>
    <row r="349" spans="1:9" x14ac:dyDescent="0.25">
      <c r="A349" s="2" t="s">
        <v>331</v>
      </c>
      <c r="B349" s="2">
        <f>LEN(Table2[[#This Row],[isin]])</f>
        <v>12</v>
      </c>
      <c r="C349" s="2" t="s">
        <v>24</v>
      </c>
      <c r="D349" s="2" t="s">
        <v>680</v>
      </c>
      <c r="E349" s="2" t="str">
        <f>_xll.BDP(Table2[[#This Row],[isin]]&amp;" "&amp;Table2[[#This Row],[MktSec]],Table2[[#Headers],[short_name]])</f>
        <v>BARCLAYS PLC</v>
      </c>
      <c r="F349" s="3" t="str">
        <f t="array" ref="F349">_xll.BDP(Table2[[#This Row],[isin]]&amp;" "&amp;Table2[[#This Row],[MktSec]],Table2[[#Headers],[INDUSTRY_GROUP]])</f>
        <v>Banks</v>
      </c>
      <c r="G349" s="3" t="str">
        <f>_xll.BDP(Table2[[#This Row],[isin]]&amp;" "&amp;Table2[[#This Row],[MktSec]],Table2[[#Headers],[callable]])</f>
        <v>Y</v>
      </c>
      <c r="H349" s="3" t="str">
        <f>_xll.BDP(Table2[[#This Row],[isin]]&amp;" "&amp;Table2[[#This Row],[MktSec]],Table2[[#Headers],[nxt_call_dt]])</f>
        <v>15/03/2022</v>
      </c>
      <c r="I349" s="3" t="str">
        <f>_xll.BDP(Table2[[#This Row],[isin]]&amp;" "&amp;Table2[[#This Row],[MktSec]],Table2[[#Headers],[final_maturity]])</f>
        <v>#N/A Field Not Applicable</v>
      </c>
    </row>
    <row r="350" spans="1:9" x14ac:dyDescent="0.25">
      <c r="A350" s="2" t="s">
        <v>332</v>
      </c>
      <c r="B350" s="2">
        <f>LEN(Table2[[#This Row],[isin]])</f>
        <v>12</v>
      </c>
      <c r="C350" s="2" t="s">
        <v>24</v>
      </c>
      <c r="D350" s="2" t="s">
        <v>681</v>
      </c>
      <c r="E350" s="2" t="str">
        <f>_xll.BDP(Table2[[#This Row],[isin]]&amp;" "&amp;Table2[[#This Row],[MktSec]],Table2[[#Headers],[short_name]])</f>
        <v>BANCO BILBAO VIZ</v>
      </c>
      <c r="F350" s="3" t="str">
        <f t="array" ref="F350">_xll.BDP(Table2[[#This Row],[isin]]&amp;" "&amp;Table2[[#This Row],[MktSec]],Table2[[#Headers],[INDUSTRY_GROUP]])</f>
        <v>Banks</v>
      </c>
      <c r="G350" s="3" t="str">
        <f>_xll.BDP(Table2[[#This Row],[isin]]&amp;" "&amp;Table2[[#This Row],[MktSec]],Table2[[#Headers],[callable]])</f>
        <v>Y</v>
      </c>
      <c r="H350" s="3" t="str">
        <f>_xll.BDP(Table2[[#This Row],[isin]]&amp;" "&amp;Table2[[#This Row],[MktSec]],Table2[[#Headers],[nxt_call_dt]])</f>
        <v>29/03/2024</v>
      </c>
      <c r="I350" s="3" t="str">
        <f>_xll.BDP(Table2[[#This Row],[isin]]&amp;" "&amp;Table2[[#This Row],[MktSec]],Table2[[#Headers],[final_maturity]])</f>
        <v>#N/A Field Not Applicable</v>
      </c>
    </row>
    <row r="351" spans="1:9" x14ac:dyDescent="0.25">
      <c r="A351" s="2" t="s">
        <v>333</v>
      </c>
      <c r="B351" s="2">
        <f>LEN(Table2[[#This Row],[isin]])</f>
        <v>12</v>
      </c>
      <c r="C351" s="2" t="s">
        <v>24</v>
      </c>
      <c r="D351" s="2" t="s">
        <v>682</v>
      </c>
      <c r="E351" s="2" t="str">
        <f>_xll.BDP(Table2[[#This Row],[isin]]&amp;" "&amp;Table2[[#This Row],[MktSec]],Table2[[#Headers],[short_name]])</f>
        <v>BNP PARIBAS</v>
      </c>
      <c r="F351" s="3" t="str">
        <f t="array" ref="F351">_xll.BDP(Table2[[#This Row],[isin]]&amp;" "&amp;Table2[[#This Row],[MktSec]],Table2[[#Headers],[INDUSTRY_GROUP]])</f>
        <v>Banks</v>
      </c>
      <c r="G351" s="3" t="str">
        <f>_xll.BDP(Table2[[#This Row],[isin]]&amp;" "&amp;Table2[[#This Row],[MktSec]],Table2[[#Headers],[callable]])</f>
        <v>Y</v>
      </c>
      <c r="H351" s="3" t="str">
        <f>_xll.BDP(Table2[[#This Row],[isin]]&amp;" "&amp;Table2[[#This Row],[MktSec]],Table2[[#Headers],[nxt_call_dt]])</f>
        <v>25/02/2030</v>
      </c>
      <c r="I351" s="3" t="str">
        <f>_xll.BDP(Table2[[#This Row],[isin]]&amp;" "&amp;Table2[[#This Row],[MktSec]],Table2[[#Headers],[final_maturity]])</f>
        <v>#N/A Field Not Applicable</v>
      </c>
    </row>
    <row r="352" spans="1:9" x14ac:dyDescent="0.25">
      <c r="A352" s="2" t="s">
        <v>334</v>
      </c>
      <c r="B352" s="2">
        <f>LEN(Table2[[#This Row],[isin]])</f>
        <v>12</v>
      </c>
      <c r="C352" s="2" t="s">
        <v>24</v>
      </c>
      <c r="D352" s="2" t="s">
        <v>683</v>
      </c>
      <c r="E352" s="2" t="str">
        <f>_xll.BDP(Table2[[#This Row],[isin]]&amp;" "&amp;Table2[[#This Row],[MktSec]],Table2[[#Headers],[short_name]])</f>
        <v>BNP PARIBAS</v>
      </c>
      <c r="F352" s="3" t="str">
        <f t="array" ref="F352">_xll.BDP(Table2[[#This Row],[isin]]&amp;" "&amp;Table2[[#This Row],[MktSec]],Table2[[#Headers],[INDUSTRY_GROUP]])</f>
        <v>Banks</v>
      </c>
      <c r="G352" s="3" t="str">
        <f>_xll.BDP(Table2[[#This Row],[isin]]&amp;" "&amp;Table2[[#This Row],[MktSec]],Table2[[#Headers],[callable]])</f>
        <v>Y</v>
      </c>
      <c r="H352" s="3" t="str">
        <f>_xll.BDP(Table2[[#This Row],[isin]]&amp;" "&amp;Table2[[#This Row],[MktSec]],Table2[[#Headers],[nxt_call_dt]])</f>
        <v>15/11/2027</v>
      </c>
      <c r="I352" s="3" t="str">
        <f>_xll.BDP(Table2[[#This Row],[isin]]&amp;" "&amp;Table2[[#This Row],[MktSec]],Table2[[#Headers],[final_maturity]])</f>
        <v>#N/A Field Not Applicable</v>
      </c>
    </row>
    <row r="353" spans="1:9" x14ac:dyDescent="0.25">
      <c r="A353" s="2" t="s">
        <v>335</v>
      </c>
      <c r="B353" s="2">
        <f>LEN(Table2[[#This Row],[isin]])</f>
        <v>12</v>
      </c>
      <c r="C353" s="2" t="s">
        <v>24</v>
      </c>
      <c r="D353" s="2" t="s">
        <v>684</v>
      </c>
      <c r="E353" s="2" t="str">
        <f>_xll.BDP(Table2[[#This Row],[isin]]&amp;" "&amp;Table2[[#This Row],[MktSec]],Table2[[#Headers],[short_name]])</f>
        <v>BNP PARIBAS</v>
      </c>
      <c r="F353" s="3" t="str">
        <f t="array" ref="F353">_xll.BDP(Table2[[#This Row],[isin]]&amp;" "&amp;Table2[[#This Row],[MktSec]],Table2[[#Headers],[INDUSTRY_GROUP]])</f>
        <v>Banks</v>
      </c>
      <c r="G353" s="3" t="str">
        <f>_xll.BDP(Table2[[#This Row],[isin]]&amp;" "&amp;Table2[[#This Row],[MktSec]],Table2[[#Headers],[callable]])</f>
        <v>Y</v>
      </c>
      <c r="H353" s="3" t="str">
        <f>_xll.BDP(Table2[[#This Row],[isin]]&amp;" "&amp;Table2[[#This Row],[MktSec]],Table2[[#Headers],[nxt_call_dt]])</f>
        <v>17/06/2022</v>
      </c>
      <c r="I353" s="3" t="str">
        <f>_xll.BDP(Table2[[#This Row],[isin]]&amp;" "&amp;Table2[[#This Row],[MktSec]],Table2[[#Headers],[final_maturity]])</f>
        <v>#N/A Field Not Applicable</v>
      </c>
    </row>
    <row r="354" spans="1:9" x14ac:dyDescent="0.25">
      <c r="A354" s="2" t="s">
        <v>336</v>
      </c>
      <c r="B354" s="2">
        <f>LEN(Table2[[#This Row],[isin]])</f>
        <v>12</v>
      </c>
      <c r="C354" s="2" t="s">
        <v>24</v>
      </c>
      <c r="D354" s="2" t="s">
        <v>685</v>
      </c>
      <c r="E354" s="2" t="str">
        <f>_xll.BDP(Table2[[#This Row],[isin]]&amp;" "&amp;Table2[[#This Row],[MktSec]],Table2[[#Headers],[short_name]])</f>
        <v>BNP PARIBAS</v>
      </c>
      <c r="F354" s="3" t="str">
        <f t="array" ref="F354">_xll.BDP(Table2[[#This Row],[isin]]&amp;" "&amp;Table2[[#This Row],[MktSec]],Table2[[#Headers],[INDUSTRY_GROUP]])</f>
        <v>Banks</v>
      </c>
      <c r="G354" s="3" t="str">
        <f>_xll.BDP(Table2[[#This Row],[isin]]&amp;" "&amp;Table2[[#This Row],[MktSec]],Table2[[#Headers],[callable]])</f>
        <v>Y</v>
      </c>
      <c r="H354" s="3" t="str">
        <f>_xll.BDP(Table2[[#This Row],[isin]]&amp;" "&amp;Table2[[#This Row],[MktSec]],Table2[[#Headers],[nxt_call_dt]])</f>
        <v>19/08/2025</v>
      </c>
      <c r="I354" s="3" t="str">
        <f>_xll.BDP(Table2[[#This Row],[isin]]&amp;" "&amp;Table2[[#This Row],[MktSec]],Table2[[#Headers],[final_maturity]])</f>
        <v>#N/A Field Not Applicable</v>
      </c>
    </row>
    <row r="355" spans="1:9" x14ac:dyDescent="0.25">
      <c r="A355" s="2" t="s">
        <v>337</v>
      </c>
      <c r="B355" s="2">
        <f>LEN(Table2[[#This Row],[isin]])</f>
        <v>12</v>
      </c>
      <c r="C355" s="2" t="s">
        <v>24</v>
      </c>
      <c r="D355" s="2" t="s">
        <v>686</v>
      </c>
      <c r="E355" s="2" t="str">
        <f>_xll.BDP(Table2[[#This Row],[isin]]&amp;" "&amp;Table2[[#This Row],[MktSec]],Table2[[#Headers],[short_name]])</f>
        <v>COMMERZBANK AG</v>
      </c>
      <c r="F355" s="3" t="str">
        <f t="array" ref="F355">_xll.BDP(Table2[[#This Row],[isin]]&amp;" "&amp;Table2[[#This Row],[MktSec]],Table2[[#Headers],[INDUSTRY_GROUP]])</f>
        <v>Banks</v>
      </c>
      <c r="G355" s="3" t="str">
        <f>_xll.BDP(Table2[[#This Row],[isin]]&amp;" "&amp;Table2[[#This Row],[MktSec]],Table2[[#Headers],[callable]])</f>
        <v>Y</v>
      </c>
      <c r="H355" s="3" t="str">
        <f>_xll.BDP(Table2[[#This Row],[isin]]&amp;" "&amp;Table2[[#This Row],[MktSec]],Table2[[#Headers],[nxt_call_dt]])</f>
        <v>09/04/2025</v>
      </c>
      <c r="I355" s="3" t="str">
        <f>_xll.BDP(Table2[[#This Row],[isin]]&amp;" "&amp;Table2[[#This Row],[MktSec]],Table2[[#Headers],[final_maturity]])</f>
        <v>#N/A Field Not Applicable</v>
      </c>
    </row>
    <row r="356" spans="1:9" x14ac:dyDescent="0.25">
      <c r="A356" s="2" t="s">
        <v>338</v>
      </c>
      <c r="B356" s="2">
        <f>LEN(Table2[[#This Row],[isin]])</f>
        <v>12</v>
      </c>
      <c r="C356" s="2" t="s">
        <v>24</v>
      </c>
      <c r="D356" s="2" t="s">
        <v>687</v>
      </c>
      <c r="E356" s="2" t="str">
        <f>_xll.BDP(Table2[[#This Row],[isin]]&amp;" "&amp;Table2[[#This Row],[MktSec]],Table2[[#Headers],[short_name]])</f>
        <v>CREDIT SUISSE</v>
      </c>
      <c r="F356" s="3" t="str">
        <f t="array" ref="F356">_xll.BDP(Table2[[#This Row],[isin]]&amp;" "&amp;Table2[[#This Row],[MktSec]],Table2[[#Headers],[INDUSTRY_GROUP]])</f>
        <v>Banks</v>
      </c>
      <c r="G356" s="3" t="str">
        <f>_xll.BDP(Table2[[#This Row],[isin]]&amp;" "&amp;Table2[[#This Row],[MktSec]],Table2[[#Headers],[callable]])</f>
        <v>Y</v>
      </c>
      <c r="H356" s="3" t="str">
        <f>_xll.BDP(Table2[[#This Row],[isin]]&amp;" "&amp;Table2[[#This Row],[MktSec]],Table2[[#Headers],[nxt_call_dt]])</f>
        <v>24/01/2030</v>
      </c>
      <c r="I356" s="3" t="str">
        <f>_xll.BDP(Table2[[#This Row],[isin]]&amp;" "&amp;Table2[[#This Row],[MktSec]],Table2[[#Headers],[final_maturity]])</f>
        <v>#N/A Field Not Applicable</v>
      </c>
    </row>
    <row r="357" spans="1:9" x14ac:dyDescent="0.25">
      <c r="A357" s="2" t="s">
        <v>339</v>
      </c>
      <c r="B357" s="2">
        <f>LEN(Table2[[#This Row],[isin]])</f>
        <v>12</v>
      </c>
      <c r="C357" s="2" t="s">
        <v>24</v>
      </c>
      <c r="D357" s="2" t="s">
        <v>688</v>
      </c>
      <c r="E357" s="2" t="str">
        <f>_xll.BDP(Table2[[#This Row],[isin]]&amp;" "&amp;Table2[[#This Row],[MktSec]],Table2[[#Headers],[short_name]])</f>
        <v>CREDIT SUISSE</v>
      </c>
      <c r="F357" s="3" t="str">
        <f t="array" ref="F357">_xll.BDP(Table2[[#This Row],[isin]]&amp;" "&amp;Table2[[#This Row],[MktSec]],Table2[[#Headers],[INDUSTRY_GROUP]])</f>
        <v>Banks</v>
      </c>
      <c r="G357" s="3" t="str">
        <f>_xll.BDP(Table2[[#This Row],[isin]]&amp;" "&amp;Table2[[#This Row],[MktSec]],Table2[[#Headers],[callable]])</f>
        <v>Y</v>
      </c>
      <c r="H357" s="3" t="str">
        <f>_xll.BDP(Table2[[#This Row],[isin]]&amp;" "&amp;Table2[[#This Row],[MktSec]],Table2[[#Headers],[nxt_call_dt]])</f>
        <v>17/07/2023</v>
      </c>
      <c r="I357" s="3" t="str">
        <f>_xll.BDP(Table2[[#This Row],[isin]]&amp;" "&amp;Table2[[#This Row],[MktSec]],Table2[[#Headers],[final_maturity]])</f>
        <v>#N/A Field Not Applicable</v>
      </c>
    </row>
    <row r="358" spans="1:9" x14ac:dyDescent="0.25">
      <c r="A358" s="2" t="s">
        <v>340</v>
      </c>
      <c r="B358" s="2">
        <f>LEN(Table2[[#This Row],[isin]])</f>
        <v>12</v>
      </c>
      <c r="C358" s="2" t="s">
        <v>24</v>
      </c>
      <c r="D358" s="2" t="s">
        <v>689</v>
      </c>
      <c r="E358" s="2" t="str">
        <f>_xll.BDP(Table2[[#This Row],[isin]]&amp;" "&amp;Table2[[#This Row],[MktSec]],Table2[[#Headers],[short_name]])</f>
        <v>CREDIT SUISSE</v>
      </c>
      <c r="F358" s="3" t="str">
        <f t="array" ref="F358">_xll.BDP(Table2[[#This Row],[isin]]&amp;" "&amp;Table2[[#This Row],[MktSec]],Table2[[#Headers],[INDUSTRY_GROUP]])</f>
        <v>Banks</v>
      </c>
      <c r="G358" s="3" t="str">
        <f>_xll.BDP(Table2[[#This Row],[isin]]&amp;" "&amp;Table2[[#This Row],[MktSec]],Table2[[#Headers],[callable]])</f>
        <v>Y</v>
      </c>
      <c r="H358" s="3" t="str">
        <f>_xll.BDP(Table2[[#This Row],[isin]]&amp;" "&amp;Table2[[#This Row],[MktSec]],Table2[[#Headers],[nxt_call_dt]])</f>
        <v>12/09/2025</v>
      </c>
      <c r="I358" s="3" t="str">
        <f>_xll.BDP(Table2[[#This Row],[isin]]&amp;" "&amp;Table2[[#This Row],[MktSec]],Table2[[#Headers],[final_maturity]])</f>
        <v>#N/A Field Not Applicable</v>
      </c>
    </row>
    <row r="359" spans="1:9" x14ac:dyDescent="0.25">
      <c r="A359" s="2" t="s">
        <v>341</v>
      </c>
      <c r="B359" s="2">
        <f>LEN(Table2[[#This Row],[isin]])</f>
        <v>12</v>
      </c>
      <c r="C359" s="2" t="s">
        <v>24</v>
      </c>
      <c r="D359" s="2" t="s">
        <v>690</v>
      </c>
      <c r="E359" s="2" t="str">
        <f>_xll.BDP(Table2[[#This Row],[isin]]&amp;" "&amp;Table2[[#This Row],[MktSec]],Table2[[#Headers],[short_name]])</f>
        <v>ERSTE GROUP</v>
      </c>
      <c r="F359" s="3" t="str">
        <f t="array" ref="F359">_xll.BDP(Table2[[#This Row],[isin]]&amp;" "&amp;Table2[[#This Row],[MktSec]],Table2[[#Headers],[INDUSTRY_GROUP]])</f>
        <v>Banks</v>
      </c>
      <c r="G359" s="3" t="str">
        <f>_xll.BDP(Table2[[#This Row],[isin]]&amp;" "&amp;Table2[[#This Row],[MktSec]],Table2[[#Headers],[callable]])</f>
        <v>Y</v>
      </c>
      <c r="H359" s="3" t="str">
        <f>_xll.BDP(Table2[[#This Row],[isin]]&amp;" "&amp;Table2[[#This Row],[MktSec]],Table2[[#Headers],[nxt_call_dt]])</f>
        <v>15/10/2025</v>
      </c>
      <c r="I359" s="3" t="str">
        <f>_xll.BDP(Table2[[#This Row],[isin]]&amp;" "&amp;Table2[[#This Row],[MktSec]],Table2[[#Headers],[final_maturity]])</f>
        <v>#N/A Field Not Applicable</v>
      </c>
    </row>
    <row r="360" spans="1:9" x14ac:dyDescent="0.25">
      <c r="A360" s="2" t="s">
        <v>342</v>
      </c>
      <c r="B360" s="2">
        <f>LEN(Table2[[#This Row],[isin]])</f>
        <v>12</v>
      </c>
      <c r="C360" s="2" t="s">
        <v>24</v>
      </c>
      <c r="D360" s="2" t="s">
        <v>691</v>
      </c>
      <c r="E360" s="2" t="str">
        <f>_xll.BDP(Table2[[#This Row],[isin]]&amp;" "&amp;Table2[[#This Row],[MktSec]],Table2[[#Headers],[short_name]])</f>
        <v>ERSTE GROUP</v>
      </c>
      <c r="F360" s="3" t="str">
        <f t="array" ref="F360">_xll.BDP(Table2[[#This Row],[isin]]&amp;" "&amp;Table2[[#This Row],[MktSec]],Table2[[#Headers],[INDUSTRY_GROUP]])</f>
        <v>Banks</v>
      </c>
      <c r="G360" s="3" t="str">
        <f>_xll.BDP(Table2[[#This Row],[isin]]&amp;" "&amp;Table2[[#This Row],[MktSec]],Table2[[#Headers],[callable]])</f>
        <v>Y</v>
      </c>
      <c r="H360" s="3" t="str">
        <f>_xll.BDP(Table2[[#This Row],[isin]]&amp;" "&amp;Table2[[#This Row],[MktSec]],Table2[[#Headers],[nxt_call_dt]])</f>
        <v>15/04/2024</v>
      </c>
      <c r="I360" s="3" t="str">
        <f>_xll.BDP(Table2[[#This Row],[isin]]&amp;" "&amp;Table2[[#This Row],[MktSec]],Table2[[#Headers],[final_maturity]])</f>
        <v>#N/A Field Not Applicable</v>
      </c>
    </row>
    <row r="361" spans="1:9" x14ac:dyDescent="0.25">
      <c r="A361" s="2" t="s">
        <v>343</v>
      </c>
      <c r="B361" s="2">
        <f>LEN(Table2[[#This Row],[isin]])</f>
        <v>12</v>
      </c>
      <c r="C361" s="2" t="s">
        <v>24</v>
      </c>
      <c r="D361" s="2" t="s">
        <v>692</v>
      </c>
      <c r="E361" s="2" t="str">
        <f>_xll.BDP(Table2[[#This Row],[isin]]&amp;" "&amp;Table2[[#This Row],[MktSec]],Table2[[#Headers],[short_name]])</f>
        <v>ERSTE GROUP</v>
      </c>
      <c r="F361" s="3" t="str">
        <f t="array" ref="F361">_xll.BDP(Table2[[#This Row],[isin]]&amp;" "&amp;Table2[[#This Row],[MktSec]],Table2[[#Headers],[INDUSTRY_GROUP]])</f>
        <v>Banks</v>
      </c>
      <c r="G361" s="3" t="str">
        <f>_xll.BDP(Table2[[#This Row],[isin]]&amp;" "&amp;Table2[[#This Row],[MktSec]],Table2[[#Headers],[callable]])</f>
        <v>Y</v>
      </c>
      <c r="H361" s="3" t="str">
        <f>_xll.BDP(Table2[[#This Row],[isin]]&amp;" "&amp;Table2[[#This Row],[MktSec]],Table2[[#Headers],[nxt_call_dt]])</f>
        <v>15/10/2021</v>
      </c>
      <c r="I361" s="3" t="str">
        <f>_xll.BDP(Table2[[#This Row],[isin]]&amp;" "&amp;Table2[[#This Row],[MktSec]],Table2[[#Headers],[final_maturity]])</f>
        <v>#N/A Field Not Applicable</v>
      </c>
    </row>
    <row r="362" spans="1:9" x14ac:dyDescent="0.25">
      <c r="A362" s="2" t="s">
        <v>344</v>
      </c>
      <c r="B362" s="2">
        <f>LEN(Table2[[#This Row],[isin]])</f>
        <v>11</v>
      </c>
      <c r="D362" s="2" t="s">
        <v>344</v>
      </c>
      <c r="E362" s="2" t="str">
        <f>_xll.BDP(Table2[[#This Row],[isin]]&amp;" "&amp;Table2[[#This Row],[MktSec]],Table2[[#Headers],[short_name]])</f>
        <v>#N/A Invalid Security</v>
      </c>
      <c r="F362" s="3" t="str">
        <f t="array" ref="F362">_xll.BDP(Table2[[#This Row],[isin]]&amp;" "&amp;Table2[[#This Row],[MktSec]],Table2[[#Headers],[INDUSTRY_GROUP]])</f>
        <v>#N/A Invalid Security</v>
      </c>
      <c r="G362" s="3" t="str">
        <f>_xll.BDP(Table2[[#This Row],[isin]]&amp;" "&amp;Table2[[#This Row],[MktSec]],Table2[[#Headers],[callable]])</f>
        <v>#N/A Invalid Security</v>
      </c>
      <c r="H362" s="3" t="str">
        <f>_xll.BDP(Table2[[#This Row],[isin]]&amp;" "&amp;Table2[[#This Row],[MktSec]],Table2[[#Headers],[nxt_call_dt]])</f>
        <v>#N/A Invalid Security</v>
      </c>
      <c r="I362" s="3" t="str">
        <f>_xll.BDP(Table2[[#This Row],[isin]]&amp;" "&amp;Table2[[#This Row],[MktSec]],Table2[[#Headers],[final_maturity]])</f>
        <v>#N/A Invalid Security</v>
      </c>
    </row>
    <row r="363" spans="1:9" x14ac:dyDescent="0.25">
      <c r="A363" s="2" t="s">
        <v>345</v>
      </c>
      <c r="B363" s="2">
        <f>LEN(Table2[[#This Row],[isin]])</f>
        <v>12</v>
      </c>
      <c r="C363" s="2" t="s">
        <v>24</v>
      </c>
      <c r="D363" s="2" t="s">
        <v>693</v>
      </c>
      <c r="E363" s="2" t="str">
        <f>_xll.BDP(Table2[[#This Row],[isin]]&amp;" "&amp;Table2[[#This Row],[MktSec]],Table2[[#Headers],[short_name]])</f>
        <v>HSBC HOLDINGS</v>
      </c>
      <c r="F363" s="3" t="str">
        <f t="array" ref="F363">_xll.BDP(Table2[[#This Row],[isin]]&amp;" "&amp;Table2[[#This Row],[MktSec]],Table2[[#Headers],[INDUSTRY_GROUP]])</f>
        <v>Banks</v>
      </c>
      <c r="G363" s="3" t="str">
        <f>_xll.BDP(Table2[[#This Row],[isin]]&amp;" "&amp;Table2[[#This Row],[MktSec]],Table2[[#Headers],[callable]])</f>
        <v>Y</v>
      </c>
      <c r="H363" s="3" t="str">
        <f>_xll.BDP(Table2[[#This Row],[isin]]&amp;" "&amp;Table2[[#This Row],[MktSec]],Table2[[#Headers],[nxt_call_dt]])</f>
        <v>16/09/2022</v>
      </c>
      <c r="I363" s="3" t="str">
        <f>_xll.BDP(Table2[[#This Row],[isin]]&amp;" "&amp;Table2[[#This Row],[MktSec]],Table2[[#Headers],[final_maturity]])</f>
        <v>#N/A Field Not Applicable</v>
      </c>
    </row>
    <row r="364" spans="1:9" x14ac:dyDescent="0.25">
      <c r="A364" s="2" t="s">
        <v>346</v>
      </c>
      <c r="B364" s="2">
        <f>LEN(Table2[[#This Row],[isin]])</f>
        <v>12</v>
      </c>
      <c r="C364" s="2" t="s">
        <v>24</v>
      </c>
      <c r="D364" s="2" t="s">
        <v>694</v>
      </c>
      <c r="E364" s="2" t="str">
        <f>_xll.BDP(Table2[[#This Row],[isin]]&amp;" "&amp;Table2[[#This Row],[MktSec]],Table2[[#Headers],[short_name]])</f>
        <v>HSBC HOLDINGS</v>
      </c>
      <c r="F364" s="3" t="str">
        <f t="array" ref="F364">_xll.BDP(Table2[[#This Row],[isin]]&amp;" "&amp;Table2[[#This Row],[MktSec]],Table2[[#Headers],[INDUSTRY_GROUP]])</f>
        <v>Banks</v>
      </c>
      <c r="G364" s="3" t="str">
        <f>_xll.BDP(Table2[[#This Row],[isin]]&amp;" "&amp;Table2[[#This Row],[MktSec]],Table2[[#Headers],[callable]])</f>
        <v>Y</v>
      </c>
      <c r="H364" s="3" t="str">
        <f>_xll.BDP(Table2[[#This Row],[isin]]&amp;" "&amp;Table2[[#This Row],[MktSec]],Table2[[#Headers],[nxt_call_dt]])</f>
        <v>28/09/2026</v>
      </c>
      <c r="I364" s="3" t="str">
        <f>_xll.BDP(Table2[[#This Row],[isin]]&amp;" "&amp;Table2[[#This Row],[MktSec]],Table2[[#Headers],[final_maturity]])</f>
        <v>#N/A Field Not Applicable</v>
      </c>
    </row>
    <row r="365" spans="1:9" x14ac:dyDescent="0.25">
      <c r="A365" s="2" t="s">
        <v>347</v>
      </c>
      <c r="B365" s="2">
        <f>LEN(Table2[[#This Row],[isin]])</f>
        <v>12</v>
      </c>
      <c r="C365" s="2" t="s">
        <v>24</v>
      </c>
      <c r="D365" s="2" t="s">
        <v>695</v>
      </c>
      <c r="E365" s="2" t="str">
        <f>_xll.BDP(Table2[[#This Row],[isin]]&amp;" "&amp;Table2[[#This Row],[MktSec]],Table2[[#Headers],[short_name]])</f>
        <v>HSBC HOLDINGS</v>
      </c>
      <c r="F365" s="3" t="str">
        <f t="array" ref="F365">_xll.BDP(Table2[[#This Row],[isin]]&amp;" "&amp;Table2[[#This Row],[MktSec]],Table2[[#Headers],[INDUSTRY_GROUP]])</f>
        <v>Banks</v>
      </c>
      <c r="G365" s="3" t="str">
        <f>_xll.BDP(Table2[[#This Row],[isin]]&amp;" "&amp;Table2[[#This Row],[MktSec]],Table2[[#Headers],[callable]])</f>
        <v>Y</v>
      </c>
      <c r="H365" s="3" t="str">
        <f>_xll.BDP(Table2[[#This Row],[isin]]&amp;" "&amp;Table2[[#This Row],[MktSec]],Table2[[#Headers],[nxt_call_dt]])</f>
        <v>23/03/2028</v>
      </c>
      <c r="I365" s="3" t="str">
        <f>_xll.BDP(Table2[[#This Row],[isin]]&amp;" "&amp;Table2[[#This Row],[MktSec]],Table2[[#Headers],[final_maturity]])</f>
        <v>#N/A Field Not Applicable</v>
      </c>
    </row>
    <row r="366" spans="1:9" x14ac:dyDescent="0.25">
      <c r="A366" s="2" t="s">
        <v>348</v>
      </c>
      <c r="B366" s="2">
        <f>LEN(Table2[[#This Row],[isin]])</f>
        <v>12</v>
      </c>
      <c r="C366" s="2" t="s">
        <v>24</v>
      </c>
      <c r="D366" s="2" t="s">
        <v>696</v>
      </c>
      <c r="E366" s="2" t="str">
        <f>_xll.BDP(Table2[[#This Row],[isin]]&amp;" "&amp;Table2[[#This Row],[MktSec]],Table2[[#Headers],[short_name]])</f>
        <v>HSBC HOLDINGS</v>
      </c>
      <c r="F366" s="3" t="str">
        <f t="array" ref="F366">_xll.BDP(Table2[[#This Row],[isin]]&amp;" "&amp;Table2[[#This Row],[MktSec]],Table2[[#Headers],[INDUSTRY_GROUP]])</f>
        <v>Banks</v>
      </c>
      <c r="G366" s="3" t="str">
        <f>_xll.BDP(Table2[[#This Row],[isin]]&amp;" "&amp;Table2[[#This Row],[MktSec]],Table2[[#Headers],[callable]])</f>
        <v>Y</v>
      </c>
      <c r="H366" s="3" t="str">
        <f>_xll.BDP(Table2[[#This Row],[isin]]&amp;" "&amp;Table2[[#This Row],[MktSec]],Table2[[#Headers],[nxt_call_dt]])</f>
        <v>23/03/2023</v>
      </c>
      <c r="I366" s="3" t="str">
        <f>_xll.BDP(Table2[[#This Row],[isin]]&amp;" "&amp;Table2[[#This Row],[MktSec]],Table2[[#Headers],[final_maturity]])</f>
        <v>#N/A Field Not Applicable</v>
      </c>
    </row>
    <row r="367" spans="1:9" x14ac:dyDescent="0.25">
      <c r="A367" s="2" t="s">
        <v>349</v>
      </c>
      <c r="B367" s="2">
        <f>LEN(Table2[[#This Row],[isin]])</f>
        <v>12</v>
      </c>
      <c r="C367" s="2" t="s">
        <v>24</v>
      </c>
      <c r="D367" s="2" t="s">
        <v>697</v>
      </c>
      <c r="E367" s="2" t="str">
        <f>_xll.BDP(Table2[[#This Row],[isin]]&amp;" "&amp;Table2[[#This Row],[MktSec]],Table2[[#Headers],[short_name]])</f>
        <v>HSBC HOLDINGS</v>
      </c>
      <c r="F367" s="3" t="str">
        <f t="array" ref="F367">_xll.BDP(Table2[[#This Row],[isin]]&amp;" "&amp;Table2[[#This Row],[MktSec]],Table2[[#Headers],[INDUSTRY_GROUP]])</f>
        <v>Banks</v>
      </c>
      <c r="G367" s="3" t="str">
        <f>_xll.BDP(Table2[[#This Row],[isin]]&amp;" "&amp;Table2[[#This Row],[MktSec]],Table2[[#Headers],[callable]])</f>
        <v>Y</v>
      </c>
      <c r="H367" s="3" t="str">
        <f>_xll.BDP(Table2[[#This Row],[isin]]&amp;" "&amp;Table2[[#This Row],[MktSec]],Table2[[#Headers],[nxt_call_dt]])</f>
        <v>30/03/2025</v>
      </c>
      <c r="I367" s="3" t="str">
        <f>_xll.BDP(Table2[[#This Row],[isin]]&amp;" "&amp;Table2[[#This Row],[MktSec]],Table2[[#Headers],[final_maturity]])</f>
        <v>#N/A Field Not Applicable</v>
      </c>
    </row>
    <row r="368" spans="1:9" x14ac:dyDescent="0.25">
      <c r="A368" s="2" t="s">
        <v>350</v>
      </c>
      <c r="B368" s="2">
        <f>LEN(Table2[[#This Row],[isin]])</f>
        <v>12</v>
      </c>
      <c r="C368" s="2" t="s">
        <v>24</v>
      </c>
      <c r="D368" s="2" t="s">
        <v>697</v>
      </c>
      <c r="E368" s="2" t="str">
        <f>_xll.BDP(Table2[[#This Row],[isin]]&amp;" "&amp;Table2[[#This Row],[MktSec]],Table2[[#Headers],[short_name]])</f>
        <v>HSBC HOLDINGS</v>
      </c>
      <c r="F368" s="3" t="str">
        <f t="array" ref="F368">_xll.BDP(Table2[[#This Row],[isin]]&amp;" "&amp;Table2[[#This Row],[MktSec]],Table2[[#Headers],[INDUSTRY_GROUP]])</f>
        <v>Banks</v>
      </c>
      <c r="G368" s="3" t="str">
        <f>_xll.BDP(Table2[[#This Row],[isin]]&amp;" "&amp;Table2[[#This Row],[MktSec]],Table2[[#Headers],[callable]])</f>
        <v>Y</v>
      </c>
      <c r="H368" s="3" t="str">
        <f>_xll.BDP(Table2[[#This Row],[isin]]&amp;" "&amp;Table2[[#This Row],[MktSec]],Table2[[#Headers],[nxt_call_dt]])</f>
        <v>17/09/2024</v>
      </c>
      <c r="I368" s="3" t="str">
        <f>_xll.BDP(Table2[[#This Row],[isin]]&amp;" "&amp;Table2[[#This Row],[MktSec]],Table2[[#Headers],[final_maturity]])</f>
        <v>#N/A Field Not Applicable</v>
      </c>
    </row>
    <row r="369" spans="1:9" x14ac:dyDescent="0.25">
      <c r="A369" s="2" t="s">
        <v>351</v>
      </c>
      <c r="B369" s="2">
        <f>LEN(Table2[[#This Row],[isin]])</f>
        <v>12</v>
      </c>
      <c r="C369" s="2" t="s">
        <v>24</v>
      </c>
      <c r="D369" s="2" t="s">
        <v>698</v>
      </c>
      <c r="E369" s="2" t="str">
        <f>_xll.BDP(Table2[[#This Row],[isin]]&amp;" "&amp;Table2[[#This Row],[MktSec]],Table2[[#Headers],[short_name]])</f>
        <v>HSBC HOLDINGS</v>
      </c>
      <c r="F369" s="3" t="str">
        <f t="array" ref="F369">_xll.BDP(Table2[[#This Row],[isin]]&amp;" "&amp;Table2[[#This Row],[MktSec]],Table2[[#Headers],[INDUSTRY_GROUP]])</f>
        <v>Banks</v>
      </c>
      <c r="G369" s="3" t="str">
        <f>_xll.BDP(Table2[[#This Row],[isin]]&amp;" "&amp;Table2[[#This Row],[MktSec]],Table2[[#Headers],[callable]])</f>
        <v>Y</v>
      </c>
      <c r="H369" s="3" t="str">
        <f>_xll.BDP(Table2[[#This Row],[isin]]&amp;" "&amp;Table2[[#This Row],[MktSec]],Table2[[#Headers],[nxt_call_dt]])</f>
        <v>01/06/2021</v>
      </c>
      <c r="I369" s="3" t="str">
        <f>_xll.BDP(Table2[[#This Row],[isin]]&amp;" "&amp;Table2[[#This Row],[MktSec]],Table2[[#Headers],[final_maturity]])</f>
        <v>#N/A Field Not Applicable</v>
      </c>
    </row>
    <row r="370" spans="1:9" x14ac:dyDescent="0.25">
      <c r="A370" s="2" t="s">
        <v>352</v>
      </c>
      <c r="B370" s="2">
        <f>LEN(Table2[[#This Row],[isin]])</f>
        <v>12</v>
      </c>
      <c r="C370" s="2" t="s">
        <v>24</v>
      </c>
      <c r="D370" s="2" t="s">
        <v>699</v>
      </c>
      <c r="E370" s="2" t="str">
        <f>_xll.BDP(Table2[[#This Row],[isin]]&amp;" "&amp;Table2[[#This Row],[MktSec]],Table2[[#Headers],[short_name]])</f>
        <v>ING GROEP NV</v>
      </c>
      <c r="F370" s="3" t="str">
        <f t="array" ref="F370">_xll.BDP(Table2[[#This Row],[isin]]&amp;" "&amp;Table2[[#This Row],[MktSec]],Table2[[#Headers],[INDUSTRY_GROUP]])</f>
        <v>Banks</v>
      </c>
      <c r="G370" s="3" t="str">
        <f>_xll.BDP(Table2[[#This Row],[isin]]&amp;" "&amp;Table2[[#This Row],[MktSec]],Table2[[#Headers],[callable]])</f>
        <v>Y</v>
      </c>
      <c r="H370" s="3" t="str">
        <f>_xll.BDP(Table2[[#This Row],[isin]]&amp;" "&amp;Table2[[#This Row],[MktSec]],Table2[[#Headers],[nxt_call_dt]])</f>
        <v>16/05/2029</v>
      </c>
      <c r="I370" s="3" t="str">
        <f>_xll.BDP(Table2[[#This Row],[isin]]&amp;" "&amp;Table2[[#This Row],[MktSec]],Table2[[#Headers],[final_maturity]])</f>
        <v>#N/A Field Not Applicable</v>
      </c>
    </row>
    <row r="371" spans="1:9" x14ac:dyDescent="0.25">
      <c r="A371" s="2" t="s">
        <v>353</v>
      </c>
      <c r="B371" s="2">
        <f>LEN(Table2[[#This Row],[isin]])</f>
        <v>12</v>
      </c>
      <c r="C371" s="2" t="s">
        <v>24</v>
      </c>
      <c r="D371" s="2" t="s">
        <v>700</v>
      </c>
      <c r="E371" s="2" t="str">
        <f>_xll.BDP(Table2[[#This Row],[isin]]&amp;" "&amp;Table2[[#This Row],[MktSec]],Table2[[#Headers],[short_name]])</f>
        <v>ING GROEP NV</v>
      </c>
      <c r="F371" s="3" t="str">
        <f t="array" ref="F371">_xll.BDP(Table2[[#This Row],[isin]]&amp;" "&amp;Table2[[#This Row],[MktSec]],Table2[[#Headers],[INDUSTRY_GROUP]])</f>
        <v>Banks</v>
      </c>
      <c r="G371" s="3" t="str">
        <f>_xll.BDP(Table2[[#This Row],[isin]]&amp;" "&amp;Table2[[#This Row],[MktSec]],Table2[[#Headers],[callable]])</f>
        <v>Y</v>
      </c>
      <c r="H371" s="3" t="str">
        <f>_xll.BDP(Table2[[#This Row],[isin]]&amp;" "&amp;Table2[[#This Row],[MktSec]],Table2[[#Headers],[nxt_call_dt]])</f>
        <v>16/11/2026</v>
      </c>
      <c r="I371" s="3" t="str">
        <f>_xll.BDP(Table2[[#This Row],[isin]]&amp;" "&amp;Table2[[#This Row],[MktSec]],Table2[[#Headers],[final_maturity]])</f>
        <v>#N/A Field Not Applicable</v>
      </c>
    </row>
    <row r="372" spans="1:9" x14ac:dyDescent="0.25">
      <c r="A372" s="2" t="s">
        <v>354</v>
      </c>
      <c r="B372" s="2">
        <f>LEN(Table2[[#This Row],[isin]])</f>
        <v>12</v>
      </c>
      <c r="C372" s="2" t="s">
        <v>24</v>
      </c>
      <c r="D372" s="2" t="s">
        <v>701</v>
      </c>
      <c r="E372" s="2" t="str">
        <f>_xll.BDP(Table2[[#This Row],[isin]]&amp;" "&amp;Table2[[#This Row],[MktSec]],Table2[[#Headers],[short_name]])</f>
        <v>ING GROEP NV</v>
      </c>
      <c r="F372" s="3" t="str">
        <f t="array" ref="F372">_xll.BDP(Table2[[#This Row],[isin]]&amp;" "&amp;Table2[[#This Row],[MktSec]],Table2[[#Headers],[INDUSTRY_GROUP]])</f>
        <v>Banks</v>
      </c>
      <c r="G372" s="3" t="str">
        <f>_xll.BDP(Table2[[#This Row],[isin]]&amp;" "&amp;Table2[[#This Row],[MktSec]],Table2[[#Headers],[callable]])</f>
        <v>Y</v>
      </c>
      <c r="H372" s="3" t="str">
        <f>_xll.BDP(Table2[[#This Row],[isin]]&amp;" "&amp;Table2[[#This Row],[MktSec]],Table2[[#Headers],[nxt_call_dt]])</f>
        <v>16/04/2022</v>
      </c>
      <c r="I372" s="3" t="str">
        <f>_xll.BDP(Table2[[#This Row],[isin]]&amp;" "&amp;Table2[[#This Row],[MktSec]],Table2[[#Headers],[final_maturity]])</f>
        <v>#N/A Field Not Applicable</v>
      </c>
    </row>
    <row r="373" spans="1:9" x14ac:dyDescent="0.25">
      <c r="A373" s="2" t="s">
        <v>355</v>
      </c>
      <c r="B373" s="2">
        <f>LEN(Table2[[#This Row],[isin]])</f>
        <v>12</v>
      </c>
      <c r="C373" s="2" t="s">
        <v>24</v>
      </c>
      <c r="D373" s="2" t="s">
        <v>702</v>
      </c>
      <c r="E373" s="2" t="str">
        <f>_xll.BDP(Table2[[#This Row],[isin]]&amp;" "&amp;Table2[[#This Row],[MktSec]],Table2[[#Headers],[short_name]])</f>
        <v>ING GROEP NV</v>
      </c>
      <c r="F373" s="3" t="str">
        <f t="array" ref="F373">_xll.BDP(Table2[[#This Row],[isin]]&amp;" "&amp;Table2[[#This Row],[MktSec]],Table2[[#Headers],[INDUSTRY_GROUP]])</f>
        <v>Banks</v>
      </c>
      <c r="G373" s="3" t="str">
        <f>_xll.BDP(Table2[[#This Row],[isin]]&amp;" "&amp;Table2[[#This Row],[MktSec]],Table2[[#Headers],[callable]])</f>
        <v>Y</v>
      </c>
      <c r="H373" s="3" t="str">
        <f>_xll.BDP(Table2[[#This Row],[isin]]&amp;" "&amp;Table2[[#This Row],[MktSec]],Table2[[#Headers],[nxt_call_dt]])</f>
        <v>#N/A Field Not Applicable</v>
      </c>
      <c r="I373" s="3" t="str">
        <f>_xll.BDP(Table2[[#This Row],[isin]]&amp;" "&amp;Table2[[#This Row],[MktSec]],Table2[[#Headers],[final_maturity]])</f>
        <v>#N/A Field Not Applicable</v>
      </c>
    </row>
    <row r="374" spans="1:9" x14ac:dyDescent="0.25">
      <c r="A374" s="2" t="s">
        <v>356</v>
      </c>
      <c r="B374" s="2">
        <f>LEN(Table2[[#This Row],[isin]])</f>
        <v>12</v>
      </c>
      <c r="C374" s="2" t="s">
        <v>24</v>
      </c>
      <c r="D374" s="2" t="s">
        <v>703</v>
      </c>
      <c r="E374" s="2" t="str">
        <f>_xll.BDP(Table2[[#This Row],[isin]]&amp;" "&amp;Table2[[#This Row],[MktSec]],Table2[[#Headers],[short_name]])</f>
        <v>LLOYDS BK GR PLC</v>
      </c>
      <c r="F374" s="3" t="str">
        <f t="array" ref="F374">_xll.BDP(Table2[[#This Row],[isin]]&amp;" "&amp;Table2[[#This Row],[MktSec]],Table2[[#Headers],[INDUSTRY_GROUP]])</f>
        <v>Banks</v>
      </c>
      <c r="G374" s="3" t="str">
        <f>_xll.BDP(Table2[[#This Row],[isin]]&amp;" "&amp;Table2[[#This Row],[MktSec]],Table2[[#Headers],[callable]])</f>
        <v>Y</v>
      </c>
      <c r="H374" s="3" t="str">
        <f>_xll.BDP(Table2[[#This Row],[isin]]&amp;" "&amp;Table2[[#This Row],[MktSec]],Table2[[#Headers],[nxt_call_dt]])</f>
        <v>27/09/2025</v>
      </c>
      <c r="I374" s="3" t="str">
        <f>_xll.BDP(Table2[[#This Row],[isin]]&amp;" "&amp;Table2[[#This Row],[MktSec]],Table2[[#Headers],[final_maturity]])</f>
        <v>#N/A Field Not Applicable</v>
      </c>
    </row>
    <row r="375" spans="1:9" x14ac:dyDescent="0.25">
      <c r="A375" s="2" t="s">
        <v>357</v>
      </c>
      <c r="B375" s="2">
        <f>LEN(Table2[[#This Row],[isin]])</f>
        <v>12</v>
      </c>
      <c r="C375" s="2" t="s">
        <v>24</v>
      </c>
      <c r="D375" s="2" t="s">
        <v>704</v>
      </c>
      <c r="E375" s="2" t="str">
        <f>_xll.BDP(Table2[[#This Row],[isin]]&amp;" "&amp;Table2[[#This Row],[MktSec]],Table2[[#Headers],[short_name]])</f>
        <v>LLOYDS BK GR PLC</v>
      </c>
      <c r="F375" s="3" t="str">
        <f t="array" ref="F375">_xll.BDP(Table2[[#This Row],[isin]]&amp;" "&amp;Table2[[#This Row],[MktSec]],Table2[[#Headers],[INDUSTRY_GROUP]])</f>
        <v>Banks</v>
      </c>
      <c r="G375" s="3" t="str">
        <f>_xll.BDP(Table2[[#This Row],[isin]]&amp;" "&amp;Table2[[#This Row],[MktSec]],Table2[[#Headers],[callable]])</f>
        <v>Y</v>
      </c>
      <c r="H375" s="3" t="str">
        <f>_xll.BDP(Table2[[#This Row],[isin]]&amp;" "&amp;Table2[[#This Row],[MktSec]],Table2[[#Headers],[nxt_call_dt]])</f>
        <v>27/06/2023</v>
      </c>
      <c r="I375" s="3" t="str">
        <f>_xll.BDP(Table2[[#This Row],[isin]]&amp;" "&amp;Table2[[#This Row],[MktSec]],Table2[[#Headers],[final_maturity]])</f>
        <v>#N/A Field Not Applicable</v>
      </c>
    </row>
    <row r="376" spans="1:9" x14ac:dyDescent="0.25">
      <c r="A376" s="2" t="s">
        <v>358</v>
      </c>
      <c r="B376" s="2">
        <f>LEN(Table2[[#This Row],[isin]])</f>
        <v>12</v>
      </c>
      <c r="C376" s="2" t="s">
        <v>24</v>
      </c>
      <c r="D376" s="2" t="s">
        <v>705</v>
      </c>
      <c r="E376" s="2" t="str">
        <f>_xll.BDP(Table2[[#This Row],[isin]]&amp;" "&amp;Table2[[#This Row],[MktSec]],Table2[[#Headers],[short_name]])</f>
        <v>LLOYDS BK GR PLC</v>
      </c>
      <c r="F376" s="3" t="str">
        <f t="array" ref="F376">_xll.BDP(Table2[[#This Row],[isin]]&amp;" "&amp;Table2[[#This Row],[MktSec]],Table2[[#Headers],[INDUSTRY_GROUP]])</f>
        <v>Banks</v>
      </c>
      <c r="G376" s="3" t="str">
        <f>_xll.BDP(Table2[[#This Row],[isin]]&amp;" "&amp;Table2[[#This Row],[MktSec]],Table2[[#Headers],[callable]])</f>
        <v>Y</v>
      </c>
      <c r="H376" s="3" t="str">
        <f>_xll.BDP(Table2[[#This Row],[isin]]&amp;" "&amp;Table2[[#This Row],[MktSec]],Table2[[#Headers],[nxt_call_dt]])</f>
        <v>27/06/2029</v>
      </c>
      <c r="I376" s="3" t="str">
        <f>_xll.BDP(Table2[[#This Row],[isin]]&amp;" "&amp;Table2[[#This Row],[MktSec]],Table2[[#Headers],[final_maturity]])</f>
        <v>#N/A Field Not Applicable</v>
      </c>
    </row>
    <row r="377" spans="1:9" x14ac:dyDescent="0.25">
      <c r="A377" s="2" t="s">
        <v>359</v>
      </c>
      <c r="B377" s="2">
        <f>LEN(Table2[[#This Row],[isin]])</f>
        <v>12</v>
      </c>
      <c r="C377" s="2" t="s">
        <v>24</v>
      </c>
      <c r="D377" s="2" t="s">
        <v>706</v>
      </c>
      <c r="E377" s="2" t="str">
        <f>_xll.BDP(Table2[[#This Row],[isin]]&amp;" "&amp;Table2[[#This Row],[MktSec]],Table2[[#Headers],[short_name]])</f>
        <v>COOPERATIEVE RAB</v>
      </c>
      <c r="F377" s="3" t="str">
        <f t="array" ref="F377">_xll.BDP(Table2[[#This Row],[isin]]&amp;" "&amp;Table2[[#This Row],[MktSec]],Table2[[#Headers],[INDUSTRY_GROUP]])</f>
        <v>Banks</v>
      </c>
      <c r="G377" s="3" t="str">
        <f>_xll.BDP(Table2[[#This Row],[isin]]&amp;" "&amp;Table2[[#This Row],[MktSec]],Table2[[#Headers],[callable]])</f>
        <v>Y</v>
      </c>
      <c r="H377" s="3" t="str">
        <f>_xll.BDP(Table2[[#This Row],[isin]]&amp;" "&amp;Table2[[#This Row],[MktSec]],Table2[[#Headers],[nxt_call_dt]])</f>
        <v>29/12/2025</v>
      </c>
      <c r="I377" s="3" t="str">
        <f>_xll.BDP(Table2[[#This Row],[isin]]&amp;" "&amp;Table2[[#This Row],[MktSec]],Table2[[#Headers],[final_maturity]])</f>
        <v>#N/A Field Not Applicable</v>
      </c>
    </row>
    <row r="378" spans="1:9" x14ac:dyDescent="0.25">
      <c r="A378" s="2" t="s">
        <v>360</v>
      </c>
      <c r="B378" s="2">
        <f>LEN(Table2[[#This Row],[isin]])</f>
        <v>12</v>
      </c>
      <c r="C378" s="2" t="s">
        <v>24</v>
      </c>
      <c r="D378" s="2" t="s">
        <v>707</v>
      </c>
      <c r="E378" s="2" t="str">
        <f>_xll.BDP(Table2[[#This Row],[isin]]&amp;" "&amp;Table2[[#This Row],[MktSec]],Table2[[#Headers],[short_name]])</f>
        <v>COOPERATIEVE RAB</v>
      </c>
      <c r="F378" s="3" t="str">
        <f t="array" ref="F378">_xll.BDP(Table2[[#This Row],[isin]]&amp;" "&amp;Table2[[#This Row],[MktSec]],Table2[[#Headers],[INDUSTRY_GROUP]])</f>
        <v>Banks</v>
      </c>
      <c r="G378" s="3" t="str">
        <f>_xll.BDP(Table2[[#This Row],[isin]]&amp;" "&amp;Table2[[#This Row],[MktSec]],Table2[[#Headers],[callable]])</f>
        <v>Y</v>
      </c>
      <c r="H378" s="3" t="str">
        <f>_xll.BDP(Table2[[#This Row],[isin]]&amp;" "&amp;Table2[[#This Row],[MktSec]],Table2[[#Headers],[nxt_call_dt]])</f>
        <v>29/06/2021</v>
      </c>
      <c r="I378" s="3" t="str">
        <f>_xll.BDP(Table2[[#This Row],[isin]]&amp;" "&amp;Table2[[#This Row],[MktSec]],Table2[[#Headers],[final_maturity]])</f>
        <v>#N/A Field Not Applicable</v>
      </c>
    </row>
    <row r="379" spans="1:9" x14ac:dyDescent="0.25">
      <c r="A379" s="2" t="s">
        <v>361</v>
      </c>
      <c r="B379" s="2">
        <f>LEN(Table2[[#This Row],[isin]])</f>
        <v>12</v>
      </c>
      <c r="C379" s="2" t="s">
        <v>24</v>
      </c>
      <c r="D379" s="2" t="s">
        <v>708</v>
      </c>
      <c r="E379" s="2" t="str">
        <f>_xll.BDP(Table2[[#This Row],[isin]]&amp;" "&amp;Table2[[#This Row],[MktSec]],Table2[[#Headers],[short_name]])</f>
        <v>ROYAL BK SCOTLND</v>
      </c>
      <c r="F379" s="3" t="str">
        <f t="array" ref="F379">_xll.BDP(Table2[[#This Row],[isin]]&amp;" "&amp;Table2[[#This Row],[MktSec]],Table2[[#Headers],[INDUSTRY_GROUP]])</f>
        <v>Banks</v>
      </c>
      <c r="G379" s="3" t="str">
        <f>_xll.BDP(Table2[[#This Row],[isin]]&amp;" "&amp;Table2[[#This Row],[MktSec]],Table2[[#Headers],[callable]])</f>
        <v>Y</v>
      </c>
      <c r="H379" s="3" t="str">
        <f>_xll.BDP(Table2[[#This Row],[isin]]&amp;" "&amp;Table2[[#This Row],[MktSec]],Table2[[#Headers],[nxt_call_dt]])</f>
        <v>10/08/2025</v>
      </c>
      <c r="I379" s="3" t="str">
        <f>_xll.BDP(Table2[[#This Row],[isin]]&amp;" "&amp;Table2[[#This Row],[MktSec]],Table2[[#Headers],[final_maturity]])</f>
        <v>#N/A Field Not Applicable</v>
      </c>
    </row>
    <row r="380" spans="1:9" x14ac:dyDescent="0.25">
      <c r="A380" s="2" t="s">
        <v>362</v>
      </c>
      <c r="B380" s="2">
        <f>LEN(Table2[[#This Row],[isin]])</f>
        <v>12</v>
      </c>
      <c r="C380" s="2" t="s">
        <v>24</v>
      </c>
      <c r="D380" s="2" t="s">
        <v>709</v>
      </c>
      <c r="E380" s="2" t="str">
        <f>_xll.BDP(Table2[[#This Row],[isin]]&amp;" "&amp;Table2[[#This Row],[MktSec]],Table2[[#Headers],[short_name]])</f>
        <v>SVENSKA HNDLSBKN</v>
      </c>
      <c r="F380" s="3" t="str">
        <f t="array" ref="F380">_xll.BDP(Table2[[#This Row],[isin]]&amp;" "&amp;Table2[[#This Row],[MktSec]],Table2[[#Headers],[INDUSTRY_GROUP]])</f>
        <v>Banks</v>
      </c>
      <c r="G380" s="3" t="str">
        <f>_xll.BDP(Table2[[#This Row],[isin]]&amp;" "&amp;Table2[[#This Row],[MktSec]],Table2[[#Headers],[callable]])</f>
        <v>Y</v>
      </c>
      <c r="H380" s="3" t="str">
        <f>_xll.BDP(Table2[[#This Row],[isin]]&amp;" "&amp;Table2[[#This Row],[MktSec]],Table2[[#Headers],[nxt_call_dt]])</f>
        <v>01/03/2024</v>
      </c>
      <c r="I380" s="3" t="str">
        <f>_xll.BDP(Table2[[#This Row],[isin]]&amp;" "&amp;Table2[[#This Row],[MktSec]],Table2[[#Headers],[final_maturity]])</f>
        <v>#N/A Field Not Applicable</v>
      </c>
    </row>
    <row r="381" spans="1:9" x14ac:dyDescent="0.25">
      <c r="A381" s="2" t="s">
        <v>363</v>
      </c>
      <c r="B381" s="2">
        <f>LEN(Table2[[#This Row],[isin]])</f>
        <v>12</v>
      </c>
      <c r="C381" s="2" t="s">
        <v>24</v>
      </c>
      <c r="D381" s="2" t="s">
        <v>710</v>
      </c>
      <c r="E381" s="2" t="str">
        <f>_xll.BDP(Table2[[#This Row],[isin]]&amp;" "&amp;Table2[[#This Row],[MktSec]],Table2[[#Headers],[short_name]])</f>
        <v>SOCIETE GENERALE</v>
      </c>
      <c r="F381" s="3" t="str">
        <f t="array" ref="F381">_xll.BDP(Table2[[#This Row],[isin]]&amp;" "&amp;Table2[[#This Row],[MktSec]],Table2[[#Headers],[INDUSTRY_GROUP]])</f>
        <v>Banks</v>
      </c>
      <c r="G381" s="3" t="str">
        <f>_xll.BDP(Table2[[#This Row],[isin]]&amp;" "&amp;Table2[[#This Row],[MktSec]],Table2[[#Headers],[callable]])</f>
        <v>Y</v>
      </c>
      <c r="H381" s="3" t="str">
        <f>_xll.BDP(Table2[[#This Row],[isin]]&amp;" "&amp;Table2[[#This Row],[MktSec]],Table2[[#Headers],[nxt_call_dt]])</f>
        <v>04/10/2023</v>
      </c>
      <c r="I381" s="3" t="str">
        <f>_xll.BDP(Table2[[#This Row],[isin]]&amp;" "&amp;Table2[[#This Row],[MktSec]],Table2[[#Headers],[final_maturity]])</f>
        <v>#N/A Field Not Applicable</v>
      </c>
    </row>
    <row r="382" spans="1:9" x14ac:dyDescent="0.25">
      <c r="A382" s="2" t="s">
        <v>364</v>
      </c>
      <c r="B382" s="2">
        <f>LEN(Table2[[#This Row],[isin]])</f>
        <v>12</v>
      </c>
      <c r="C382" s="2" t="s">
        <v>24</v>
      </c>
      <c r="D382" s="2" t="s">
        <v>711</v>
      </c>
      <c r="E382" s="2" t="str">
        <f>_xll.BDP(Table2[[#This Row],[isin]]&amp;" "&amp;Table2[[#This Row],[MktSec]],Table2[[#Headers],[short_name]])</f>
        <v>SOCIETE GENERALE</v>
      </c>
      <c r="F382" s="3" t="str">
        <f t="array" ref="F382">_xll.BDP(Table2[[#This Row],[isin]]&amp;" "&amp;Table2[[#This Row],[MktSec]],Table2[[#Headers],[INDUSTRY_GROUP]])</f>
        <v>Banks</v>
      </c>
      <c r="G382" s="3" t="str">
        <f>_xll.BDP(Table2[[#This Row],[isin]]&amp;" "&amp;Table2[[#This Row],[MktSec]],Table2[[#Headers],[callable]])</f>
        <v>Y</v>
      </c>
      <c r="H382" s="3" t="str">
        <f>_xll.BDP(Table2[[#This Row],[isin]]&amp;" "&amp;Table2[[#This Row],[MktSec]],Table2[[#Headers],[nxt_call_dt]])</f>
        <v>18/12/2023</v>
      </c>
      <c r="I382" s="3" t="str">
        <f>_xll.BDP(Table2[[#This Row],[isin]]&amp;" "&amp;Table2[[#This Row],[MktSec]],Table2[[#Headers],[final_maturity]])</f>
        <v>#N/A Field Not Applicable</v>
      </c>
    </row>
    <row r="383" spans="1:9" x14ac:dyDescent="0.25">
      <c r="A383" s="2" t="s">
        <v>365</v>
      </c>
      <c r="B383" s="2">
        <f>LEN(Table2[[#This Row],[isin]])</f>
        <v>12</v>
      </c>
      <c r="C383" s="2" t="s">
        <v>24</v>
      </c>
      <c r="D383" s="2" t="s">
        <v>712</v>
      </c>
      <c r="E383" s="2" t="str">
        <f>_xll.BDP(Table2[[#This Row],[isin]]&amp;" "&amp;Table2[[#This Row],[MktSec]],Table2[[#Headers],[short_name]])</f>
        <v>SOCIETE GENERALE</v>
      </c>
      <c r="F383" s="3" t="str">
        <f t="array" ref="F383">_xll.BDP(Table2[[#This Row],[isin]]&amp;" "&amp;Table2[[#This Row],[MktSec]],Table2[[#Headers],[INDUSTRY_GROUP]])</f>
        <v>Banks</v>
      </c>
      <c r="G383" s="3" t="str">
        <f>_xll.BDP(Table2[[#This Row],[isin]]&amp;" "&amp;Table2[[#This Row],[MktSec]],Table2[[#Headers],[callable]])</f>
        <v>Y</v>
      </c>
      <c r="H383" s="3" t="str">
        <f>_xll.BDP(Table2[[#This Row],[isin]]&amp;" "&amp;Table2[[#This Row],[MktSec]],Table2[[#Headers],[nxt_call_dt]])</f>
        <v>29/09/2025</v>
      </c>
      <c r="I383" s="3" t="str">
        <f>_xll.BDP(Table2[[#This Row],[isin]]&amp;" "&amp;Table2[[#This Row],[MktSec]],Table2[[#Headers],[final_maturity]])</f>
        <v>#N/A Field Not Applicable</v>
      </c>
    </row>
    <row r="384" spans="1:9" x14ac:dyDescent="0.25">
      <c r="A384" s="2" t="s">
        <v>366</v>
      </c>
      <c r="B384" s="2">
        <f>LEN(Table2[[#This Row],[isin]])</f>
        <v>12</v>
      </c>
      <c r="C384" s="2" t="s">
        <v>24</v>
      </c>
      <c r="D384" s="2" t="s">
        <v>713</v>
      </c>
      <c r="E384" s="2" t="str">
        <f>_xll.BDP(Table2[[#This Row],[isin]]&amp;" "&amp;Table2[[#This Row],[MktSec]],Table2[[#Headers],[short_name]])</f>
        <v>SWEDBANK AB</v>
      </c>
      <c r="F384" s="3" t="str">
        <f t="array" ref="F384">_xll.BDP(Table2[[#This Row],[isin]]&amp;" "&amp;Table2[[#This Row],[MktSec]],Table2[[#Headers],[INDUSTRY_GROUP]])</f>
        <v>Banks</v>
      </c>
      <c r="G384" s="3" t="str">
        <f>_xll.BDP(Table2[[#This Row],[isin]]&amp;" "&amp;Table2[[#This Row],[MktSec]],Table2[[#Headers],[callable]])</f>
        <v>Y</v>
      </c>
      <c r="H384" s="3" t="str">
        <f>_xll.BDP(Table2[[#This Row],[isin]]&amp;" "&amp;Table2[[#This Row],[MktSec]],Table2[[#Headers],[nxt_call_dt]])</f>
        <v>17/09/2024</v>
      </c>
      <c r="I384" s="3" t="str">
        <f>_xll.BDP(Table2[[#This Row],[isin]]&amp;" "&amp;Table2[[#This Row],[MktSec]],Table2[[#Headers],[final_maturity]])</f>
        <v>#N/A Field Not Applicable</v>
      </c>
    </row>
    <row r="385" spans="1:9" x14ac:dyDescent="0.25">
      <c r="A385" s="2" t="s">
        <v>367</v>
      </c>
      <c r="B385" s="2">
        <f>LEN(Table2[[#This Row],[isin]])</f>
        <v>12</v>
      </c>
      <c r="C385" s="2" t="s">
        <v>24</v>
      </c>
      <c r="D385" s="2" t="s">
        <v>714</v>
      </c>
      <c r="E385" s="2" t="str">
        <f>_xll.BDP(Table2[[#This Row],[isin]]&amp;" "&amp;Table2[[#This Row],[MktSec]],Table2[[#Headers],[short_name]])</f>
        <v>UBS GROUP</v>
      </c>
      <c r="F385" s="3" t="str">
        <f t="array" ref="F385">_xll.BDP(Table2[[#This Row],[isin]]&amp;" "&amp;Table2[[#This Row],[MktSec]],Table2[[#Headers],[INDUSTRY_GROUP]])</f>
        <v>Banks</v>
      </c>
      <c r="G385" s="3" t="str">
        <f>_xll.BDP(Table2[[#This Row],[isin]]&amp;" "&amp;Table2[[#This Row],[MktSec]],Table2[[#Headers],[callable]])</f>
        <v>Y</v>
      </c>
      <c r="H385" s="3" t="str">
        <f>_xll.BDP(Table2[[#This Row],[isin]]&amp;" "&amp;Table2[[#This Row],[MktSec]],Table2[[#Headers],[nxt_call_dt]])</f>
        <v>31/01/2023</v>
      </c>
      <c r="I385" s="3" t="str">
        <f>_xll.BDP(Table2[[#This Row],[isin]]&amp;" "&amp;Table2[[#This Row],[MktSec]],Table2[[#Headers],[final_maturity]])</f>
        <v>#N/A Field Not Applicable</v>
      </c>
    </row>
    <row r="386" spans="1:9" x14ac:dyDescent="0.25">
      <c r="A386" s="2" t="s">
        <v>368</v>
      </c>
      <c r="B386" s="2">
        <f>LEN(Table2[[#This Row],[isin]])</f>
        <v>12</v>
      </c>
      <c r="C386" s="2" t="s">
        <v>24</v>
      </c>
      <c r="D386" s="2" t="s">
        <v>715</v>
      </c>
      <c r="E386" s="2" t="str">
        <f>_xll.BDP(Table2[[#This Row],[isin]]&amp;" "&amp;Table2[[#This Row],[MktSec]],Table2[[#Headers],[short_name]])</f>
        <v>UBS GROUP</v>
      </c>
      <c r="F386" s="3" t="str">
        <f t="array" ref="F386">_xll.BDP(Table2[[#This Row],[isin]]&amp;" "&amp;Table2[[#This Row],[MktSec]],Table2[[#Headers],[INDUSTRY_GROUP]])</f>
        <v>Banks</v>
      </c>
      <c r="G386" s="3" t="str">
        <f>_xll.BDP(Table2[[#This Row],[isin]]&amp;" "&amp;Table2[[#This Row],[MktSec]],Table2[[#Headers],[callable]])</f>
        <v>Y</v>
      </c>
      <c r="H386" s="3" t="str">
        <f>_xll.BDP(Table2[[#This Row],[isin]]&amp;" "&amp;Table2[[#This Row],[MktSec]],Table2[[#Headers],[nxt_call_dt]])</f>
        <v>10/08/2021</v>
      </c>
      <c r="I386" s="3" t="str">
        <f>_xll.BDP(Table2[[#This Row],[isin]]&amp;" "&amp;Table2[[#This Row],[MktSec]],Table2[[#Headers],[final_maturity]])</f>
        <v>#N/A Field Not Applicable</v>
      </c>
    </row>
    <row r="387" spans="1:9" x14ac:dyDescent="0.25">
      <c r="A387" s="2" t="s">
        <v>369</v>
      </c>
      <c r="B387" s="2">
        <f>LEN(Table2[[#This Row],[isin]])</f>
        <v>12</v>
      </c>
      <c r="C387" s="2" t="s">
        <v>24</v>
      </c>
      <c r="D387" s="2" t="s">
        <v>716</v>
      </c>
      <c r="E387" s="2" t="str">
        <f>_xll.BDP(Table2[[#This Row],[isin]]&amp;" "&amp;Table2[[#This Row],[MktSec]],Table2[[#Headers],[short_name]])</f>
        <v>UBS GROUP FUNDIN</v>
      </c>
      <c r="F387" s="3" t="str">
        <f t="array" ref="F387">_xll.BDP(Table2[[#This Row],[isin]]&amp;" "&amp;Table2[[#This Row],[MktSec]],Table2[[#Headers],[INDUSTRY_GROUP]])</f>
        <v>Banks</v>
      </c>
      <c r="G387" s="3" t="str">
        <f>_xll.BDP(Table2[[#This Row],[isin]]&amp;" "&amp;Table2[[#This Row],[MktSec]],Table2[[#Headers],[callable]])</f>
        <v>Y</v>
      </c>
      <c r="H387" s="3" t="str">
        <f>_xll.BDP(Table2[[#This Row],[isin]]&amp;" "&amp;Table2[[#This Row],[MktSec]],Table2[[#Headers],[nxt_call_dt]])</f>
        <v>31/01/2024</v>
      </c>
      <c r="I387" s="3" t="str">
        <f>_xll.BDP(Table2[[#This Row],[isin]]&amp;" "&amp;Table2[[#This Row],[MktSec]],Table2[[#Headers],[final_maturity]])</f>
        <v>#N/A Field Not Applicable</v>
      </c>
    </row>
    <row r="388" spans="1:9" x14ac:dyDescent="0.25">
      <c r="A388" s="2" t="s">
        <v>370</v>
      </c>
      <c r="B388" s="2">
        <f>LEN(Table2[[#This Row],[isin]])</f>
        <v>12</v>
      </c>
      <c r="C388" s="2" t="s">
        <v>24</v>
      </c>
      <c r="D388" s="2" t="s">
        <v>717</v>
      </c>
      <c r="E388" s="2" t="str">
        <f>_xll.BDP(Table2[[#This Row],[isin]]&amp;" "&amp;Table2[[#This Row],[MktSec]],Table2[[#Headers],[short_name]])</f>
        <v>UNICREDIT SPA</v>
      </c>
      <c r="F388" s="3" t="str">
        <f t="array" ref="F388">_xll.BDP(Table2[[#This Row],[isin]]&amp;" "&amp;Table2[[#This Row],[MktSec]],Table2[[#Headers],[INDUSTRY_GROUP]])</f>
        <v>Banks</v>
      </c>
      <c r="G388" s="3" t="str">
        <f>_xll.BDP(Table2[[#This Row],[isin]]&amp;" "&amp;Table2[[#This Row],[MktSec]],Table2[[#Headers],[callable]])</f>
        <v>Y</v>
      </c>
      <c r="H388" s="3" t="str">
        <f>_xll.BDP(Table2[[#This Row],[isin]]&amp;" "&amp;Table2[[#This Row],[MktSec]],Table2[[#Headers],[nxt_call_dt]])</f>
        <v>03/06/2026</v>
      </c>
      <c r="I388" s="3" t="str">
        <f>_xll.BDP(Table2[[#This Row],[isin]]&amp;" "&amp;Table2[[#This Row],[MktSec]],Table2[[#Headers],[final_maturity]])</f>
        <v>#N/A Field Not Applicable</v>
      </c>
    </row>
    <row r="389" spans="1:9" x14ac:dyDescent="0.25">
      <c r="A389" s="2" t="s">
        <v>340</v>
      </c>
      <c r="B389" s="2">
        <f>LEN(Table2[[#This Row],[isin]])</f>
        <v>12</v>
      </c>
      <c r="C389" s="2" t="s">
        <v>24</v>
      </c>
      <c r="D389" s="2" t="s">
        <v>689</v>
      </c>
      <c r="E389" s="2" t="str">
        <f>_xll.BDP(Table2[[#This Row],[isin]]&amp;" "&amp;Table2[[#This Row],[MktSec]],Table2[[#Headers],[short_name]])</f>
        <v>CREDIT SUISSE</v>
      </c>
      <c r="F389" s="3" t="str">
        <f t="array" ref="F389">_xll.BDP(Table2[[#This Row],[isin]]&amp;" "&amp;Table2[[#This Row],[MktSec]],Table2[[#Headers],[INDUSTRY_GROUP]])</f>
        <v>Banks</v>
      </c>
      <c r="G389" s="3" t="str">
        <f>_xll.BDP(Table2[[#This Row],[isin]]&amp;" "&amp;Table2[[#This Row],[MktSec]],Table2[[#Headers],[callable]])</f>
        <v>Y</v>
      </c>
      <c r="H389" s="3" t="str">
        <f>_xll.BDP(Table2[[#This Row],[isin]]&amp;" "&amp;Table2[[#This Row],[MktSec]],Table2[[#Headers],[nxt_call_dt]])</f>
        <v>12/09/2025</v>
      </c>
      <c r="I389" s="3" t="str">
        <f>_xll.BDP(Table2[[#This Row],[isin]]&amp;" "&amp;Table2[[#This Row],[MktSec]],Table2[[#Headers],[final_maturity]])</f>
        <v>#N/A Field Not Applicable</v>
      </c>
    </row>
    <row r="390" spans="1:9" x14ac:dyDescent="0.25">
      <c r="A390" s="2" t="s">
        <v>347</v>
      </c>
      <c r="B390" s="2">
        <f>LEN(Table2[[#This Row],[isin]])</f>
        <v>12</v>
      </c>
      <c r="C390" s="2" t="s">
        <v>24</v>
      </c>
      <c r="D390" s="2" t="s">
        <v>695</v>
      </c>
      <c r="E390" s="2" t="str">
        <f>_xll.BDP(Table2[[#This Row],[isin]]&amp;" "&amp;Table2[[#This Row],[MktSec]],Table2[[#Headers],[short_name]])</f>
        <v>HSBC HOLDINGS</v>
      </c>
      <c r="F390" s="3" t="str">
        <f t="array" ref="F390">_xll.BDP(Table2[[#This Row],[isin]]&amp;" "&amp;Table2[[#This Row],[MktSec]],Table2[[#Headers],[INDUSTRY_GROUP]])</f>
        <v>Banks</v>
      </c>
      <c r="G390" s="3" t="str">
        <f>_xll.BDP(Table2[[#This Row],[isin]]&amp;" "&amp;Table2[[#This Row],[MktSec]],Table2[[#Headers],[callable]])</f>
        <v>Y</v>
      </c>
      <c r="H390" s="3" t="str">
        <f>_xll.BDP(Table2[[#This Row],[isin]]&amp;" "&amp;Table2[[#This Row],[MktSec]],Table2[[#Headers],[nxt_call_dt]])</f>
        <v>23/03/2028</v>
      </c>
      <c r="I390" s="3" t="str">
        <f>_xll.BDP(Table2[[#This Row],[isin]]&amp;" "&amp;Table2[[#This Row],[MktSec]],Table2[[#Headers],[final_maturity]])</f>
        <v>#N/A Field Not Applicable</v>
      </c>
    </row>
    <row r="391" spans="1:9" x14ac:dyDescent="0.25">
      <c r="A391" s="2" t="s">
        <v>351</v>
      </c>
      <c r="B391" s="2">
        <f>LEN(Table2[[#This Row],[isin]])</f>
        <v>12</v>
      </c>
      <c r="C391" s="2" t="s">
        <v>24</v>
      </c>
      <c r="D391" s="2" t="s">
        <v>698</v>
      </c>
      <c r="E391" s="2" t="str">
        <f>_xll.BDP(Table2[[#This Row],[isin]]&amp;" "&amp;Table2[[#This Row],[MktSec]],Table2[[#Headers],[short_name]])</f>
        <v>HSBC HOLDINGS</v>
      </c>
      <c r="F391" s="3" t="str">
        <f t="array" ref="F391">_xll.BDP(Table2[[#This Row],[isin]]&amp;" "&amp;Table2[[#This Row],[MktSec]],Table2[[#Headers],[INDUSTRY_GROUP]])</f>
        <v>Banks</v>
      </c>
      <c r="G391" s="3" t="str">
        <f>_xll.BDP(Table2[[#This Row],[isin]]&amp;" "&amp;Table2[[#This Row],[MktSec]],Table2[[#Headers],[callable]])</f>
        <v>Y</v>
      </c>
      <c r="H391" s="3" t="str">
        <f>_xll.BDP(Table2[[#This Row],[isin]]&amp;" "&amp;Table2[[#This Row],[MktSec]],Table2[[#Headers],[nxt_call_dt]])</f>
        <v>01/06/2021</v>
      </c>
      <c r="I391" s="3" t="str">
        <f>_xll.BDP(Table2[[#This Row],[isin]]&amp;" "&amp;Table2[[#This Row],[MktSec]],Table2[[#Headers],[final_maturity]])</f>
        <v>#N/A Field Not Applicable</v>
      </c>
    </row>
    <row r="392" spans="1:9" x14ac:dyDescent="0.25">
      <c r="A392" s="2" t="s">
        <v>371</v>
      </c>
      <c r="B392" s="2">
        <f>LEN(Table2[[#This Row],[isin]])</f>
        <v>12</v>
      </c>
      <c r="C392" s="2" t="s">
        <v>24</v>
      </c>
      <c r="D392" s="2" t="s">
        <v>718</v>
      </c>
      <c r="E392" s="2" t="str">
        <f>_xll.BDP(Table2[[#This Row],[isin]]&amp;" "&amp;Table2[[#This Row],[MktSec]],Table2[[#Headers],[short_name]])</f>
        <v>INTESA SANPAOLO</v>
      </c>
      <c r="F392" s="3" t="str">
        <f t="array" ref="F392">_xll.BDP(Table2[[#This Row],[isin]]&amp;" "&amp;Table2[[#This Row],[MktSec]],Table2[[#Headers],[INDUSTRY_GROUP]])</f>
        <v>Banks</v>
      </c>
      <c r="G392" s="3" t="str">
        <f>_xll.BDP(Table2[[#This Row],[isin]]&amp;" "&amp;Table2[[#This Row],[MktSec]],Table2[[#Headers],[callable]])</f>
        <v>Y</v>
      </c>
      <c r="H392" s="3" t="str">
        <f>_xll.BDP(Table2[[#This Row],[isin]]&amp;" "&amp;Table2[[#This Row],[MktSec]],Table2[[#Headers],[nxt_call_dt]])</f>
        <v>19/01/2021</v>
      </c>
      <c r="I392" s="3" t="str">
        <f>_xll.BDP(Table2[[#This Row],[isin]]&amp;" "&amp;Table2[[#This Row],[MktSec]],Table2[[#Headers],[final_maturity]])</f>
        <v>#N/A Field Not Applicable</v>
      </c>
    </row>
    <row r="393" spans="1:9" x14ac:dyDescent="0.25">
      <c r="A393" s="2" t="s">
        <v>372</v>
      </c>
      <c r="B393" s="2">
        <f>LEN(Table2[[#This Row],[isin]])</f>
        <v>12</v>
      </c>
      <c r="C393" s="2" t="s">
        <v>24</v>
      </c>
      <c r="D393" s="2" t="s">
        <v>719</v>
      </c>
      <c r="E393" s="2" t="str">
        <f>_xll.BDP(Table2[[#This Row],[isin]]&amp;" "&amp;Table2[[#This Row],[MktSec]],Table2[[#Headers],[short_name]])</f>
        <v>BANCO SANTANDER</v>
      </c>
      <c r="F393" s="3" t="str">
        <f t="array" ref="F393">_xll.BDP(Table2[[#This Row],[isin]]&amp;" "&amp;Table2[[#This Row],[MktSec]],Table2[[#Headers],[INDUSTRY_GROUP]])</f>
        <v>Banks</v>
      </c>
      <c r="G393" s="3" t="str">
        <f>_xll.BDP(Table2[[#This Row],[isin]]&amp;" "&amp;Table2[[#This Row],[MktSec]],Table2[[#Headers],[callable]])</f>
        <v>Y</v>
      </c>
      <c r="H393" s="3" t="str">
        <f>_xll.BDP(Table2[[#This Row],[isin]]&amp;" "&amp;Table2[[#This Row],[MktSec]],Table2[[#Headers],[nxt_call_dt]])</f>
        <v>25/04/2022</v>
      </c>
      <c r="I393" s="3" t="str">
        <f>_xll.BDP(Table2[[#This Row],[isin]]&amp;" "&amp;Table2[[#This Row],[MktSec]],Table2[[#Headers],[final_maturity]])</f>
        <v>#N/A Field Not Applicable</v>
      </c>
    </row>
    <row r="394" spans="1:9" x14ac:dyDescent="0.25">
      <c r="A394" s="2" t="s">
        <v>373</v>
      </c>
      <c r="B394" s="2">
        <f>LEN(Table2[[#This Row],[isin]])</f>
        <v>12</v>
      </c>
      <c r="C394" s="2" t="s">
        <v>24</v>
      </c>
      <c r="D394" s="2" t="s">
        <v>720</v>
      </c>
      <c r="E394" s="2" t="str">
        <f>_xll.BDP(Table2[[#This Row],[isin]]&amp;" "&amp;Table2[[#This Row],[MktSec]],Table2[[#Headers],[short_name]])</f>
        <v>LLOYDS BK GR PLC</v>
      </c>
      <c r="F394" s="3" t="str">
        <f t="array" ref="F394">_xll.BDP(Table2[[#This Row],[isin]]&amp;" "&amp;Table2[[#This Row],[MktSec]],Table2[[#Headers],[INDUSTRY_GROUP]])</f>
        <v>Banks</v>
      </c>
      <c r="G394" s="3" t="str">
        <f>_xll.BDP(Table2[[#This Row],[isin]]&amp;" "&amp;Table2[[#This Row],[MktSec]],Table2[[#Headers],[callable]])</f>
        <v>Y</v>
      </c>
      <c r="H394" s="3" t="str">
        <f>_xll.BDP(Table2[[#This Row],[isin]]&amp;" "&amp;Table2[[#This Row],[MktSec]],Table2[[#Headers],[nxt_call_dt]])</f>
        <v>27/06/2026</v>
      </c>
      <c r="I394" s="3" t="str">
        <f>_xll.BDP(Table2[[#This Row],[isin]]&amp;" "&amp;Table2[[#This Row],[MktSec]],Table2[[#Headers],[final_maturity]])</f>
        <v>#N/A Field Not Applicable</v>
      </c>
    </row>
    <row r="395" spans="1:9" x14ac:dyDescent="0.25">
      <c r="A395" s="2" t="s">
        <v>330</v>
      </c>
      <c r="B395" s="2">
        <f>LEN(Table2[[#This Row],[isin]])</f>
        <v>12</v>
      </c>
      <c r="C395" s="2" t="s">
        <v>24</v>
      </c>
      <c r="D395" s="2" t="s">
        <v>679</v>
      </c>
      <c r="E395" s="2" t="str">
        <f>_xll.BDP(Table2[[#This Row],[isin]]&amp;" "&amp;Table2[[#This Row],[MktSec]],Table2[[#Headers],[short_name]])</f>
        <v>BARCLAYS PLC</v>
      </c>
      <c r="F395" s="3" t="str">
        <f t="array" ref="F395">_xll.BDP(Table2[[#This Row],[isin]]&amp;" "&amp;Table2[[#This Row],[MktSec]],Table2[[#Headers],[INDUSTRY_GROUP]])</f>
        <v>Banks</v>
      </c>
      <c r="G395" s="3" t="str">
        <f>_xll.BDP(Table2[[#This Row],[isin]]&amp;" "&amp;Table2[[#This Row],[MktSec]],Table2[[#Headers],[callable]])</f>
        <v>Y</v>
      </c>
      <c r="H395" s="3" t="str">
        <f>_xll.BDP(Table2[[#This Row],[isin]]&amp;" "&amp;Table2[[#This Row],[MktSec]],Table2[[#Headers],[nxt_call_dt]])</f>
        <v>15/06/2025</v>
      </c>
      <c r="I395" s="3" t="str">
        <f>_xll.BDP(Table2[[#This Row],[isin]]&amp;" "&amp;Table2[[#This Row],[MktSec]],Table2[[#Headers],[final_maturity]])</f>
        <v>#N/A Field Not Applicable</v>
      </c>
    </row>
    <row r="396" spans="1:9" x14ac:dyDescent="0.25">
      <c r="A396" s="2" t="s">
        <v>331</v>
      </c>
      <c r="B396" s="2">
        <f>LEN(Table2[[#This Row],[isin]])</f>
        <v>12</v>
      </c>
      <c r="C396" s="2" t="s">
        <v>24</v>
      </c>
      <c r="D396" s="2" t="s">
        <v>680</v>
      </c>
      <c r="E396" s="2" t="str">
        <f>_xll.BDP(Table2[[#This Row],[isin]]&amp;" "&amp;Table2[[#This Row],[MktSec]],Table2[[#Headers],[short_name]])</f>
        <v>BARCLAYS PLC</v>
      </c>
      <c r="F396" s="3" t="str">
        <f t="array" ref="F396">_xll.BDP(Table2[[#This Row],[isin]]&amp;" "&amp;Table2[[#This Row],[MktSec]],Table2[[#Headers],[INDUSTRY_GROUP]])</f>
        <v>Banks</v>
      </c>
      <c r="G396" s="3" t="str">
        <f>_xll.BDP(Table2[[#This Row],[isin]]&amp;" "&amp;Table2[[#This Row],[MktSec]],Table2[[#Headers],[callable]])</f>
        <v>Y</v>
      </c>
      <c r="H396" s="3" t="str">
        <f>_xll.BDP(Table2[[#This Row],[isin]]&amp;" "&amp;Table2[[#This Row],[MktSec]],Table2[[#Headers],[nxt_call_dt]])</f>
        <v>15/03/2022</v>
      </c>
      <c r="I396" s="3" t="str">
        <f>_xll.BDP(Table2[[#This Row],[isin]]&amp;" "&amp;Table2[[#This Row],[MktSec]],Table2[[#Headers],[final_maturity]])</f>
        <v>#N/A Field Not Applicable</v>
      </c>
    </row>
    <row r="397" spans="1:9" x14ac:dyDescent="0.25">
      <c r="A397" s="2" t="s">
        <v>374</v>
      </c>
      <c r="B397" s="2">
        <f>LEN(Table2[[#This Row],[isin]])</f>
        <v>12</v>
      </c>
      <c r="C397" s="2" t="s">
        <v>24</v>
      </c>
      <c r="D397" s="2" t="s">
        <v>721</v>
      </c>
      <c r="E397" s="2" t="str">
        <f>_xll.BDP(Table2[[#This Row],[isin]]&amp;" "&amp;Table2[[#This Row],[MktSec]],Table2[[#Headers],[short_name]])</f>
        <v>BANCO BILBAO VIZ</v>
      </c>
      <c r="F397" s="3" t="str">
        <f t="array" ref="F397">_xll.BDP(Table2[[#This Row],[isin]]&amp;" "&amp;Table2[[#This Row],[MktSec]],Table2[[#Headers],[INDUSTRY_GROUP]])</f>
        <v>Banks</v>
      </c>
      <c r="G397" s="3" t="str">
        <f>_xll.BDP(Table2[[#This Row],[isin]]&amp;" "&amp;Table2[[#This Row],[MktSec]],Table2[[#Headers],[callable]])</f>
        <v>Y</v>
      </c>
      <c r="H397" s="3" t="str">
        <f>_xll.BDP(Table2[[#This Row],[isin]]&amp;" "&amp;Table2[[#This Row],[MktSec]],Table2[[#Headers],[nxt_call_dt]])</f>
        <v>05/03/2025</v>
      </c>
      <c r="I397" s="3" t="str">
        <f>_xll.BDP(Table2[[#This Row],[isin]]&amp;" "&amp;Table2[[#This Row],[MktSec]],Table2[[#Headers],[final_maturity]])</f>
        <v>#N/A Field Not Applicable</v>
      </c>
    </row>
    <row r="398" spans="1:9" x14ac:dyDescent="0.25">
      <c r="A398" s="2" t="s">
        <v>333</v>
      </c>
      <c r="B398" s="2">
        <f>LEN(Table2[[#This Row],[isin]])</f>
        <v>12</v>
      </c>
      <c r="C398" s="2" t="s">
        <v>24</v>
      </c>
      <c r="D398" s="2" t="s">
        <v>682</v>
      </c>
      <c r="E398" s="2" t="str">
        <f>_xll.BDP(Table2[[#This Row],[isin]]&amp;" "&amp;Table2[[#This Row],[MktSec]],Table2[[#Headers],[short_name]])</f>
        <v>BNP PARIBAS</v>
      </c>
      <c r="F398" s="3" t="str">
        <f t="array" ref="F398">_xll.BDP(Table2[[#This Row],[isin]]&amp;" "&amp;Table2[[#This Row],[MktSec]],Table2[[#Headers],[INDUSTRY_GROUP]])</f>
        <v>Banks</v>
      </c>
      <c r="G398" s="3" t="str">
        <f>_xll.BDP(Table2[[#This Row],[isin]]&amp;" "&amp;Table2[[#This Row],[MktSec]],Table2[[#Headers],[callable]])</f>
        <v>Y</v>
      </c>
      <c r="H398" s="3" t="str">
        <f>_xll.BDP(Table2[[#This Row],[isin]]&amp;" "&amp;Table2[[#This Row],[MktSec]],Table2[[#Headers],[nxt_call_dt]])</f>
        <v>25/02/2030</v>
      </c>
      <c r="I398" s="3" t="str">
        <f>_xll.BDP(Table2[[#This Row],[isin]]&amp;" "&amp;Table2[[#This Row],[MktSec]],Table2[[#Headers],[final_maturity]])</f>
        <v>#N/A Field Not Applicable</v>
      </c>
    </row>
    <row r="399" spans="1:9" x14ac:dyDescent="0.25">
      <c r="A399" s="2" t="s">
        <v>336</v>
      </c>
      <c r="B399" s="2">
        <f>LEN(Table2[[#This Row],[isin]])</f>
        <v>12</v>
      </c>
      <c r="C399" s="2" t="s">
        <v>24</v>
      </c>
      <c r="D399" s="2" t="s">
        <v>685</v>
      </c>
      <c r="E399" s="2" t="str">
        <f>_xll.BDP(Table2[[#This Row],[isin]]&amp;" "&amp;Table2[[#This Row],[MktSec]],Table2[[#Headers],[short_name]])</f>
        <v>BNP PARIBAS</v>
      </c>
      <c r="F399" s="3" t="str">
        <f t="array" ref="F399">_xll.BDP(Table2[[#This Row],[isin]]&amp;" "&amp;Table2[[#This Row],[MktSec]],Table2[[#Headers],[INDUSTRY_GROUP]])</f>
        <v>Banks</v>
      </c>
      <c r="G399" s="3" t="str">
        <f>_xll.BDP(Table2[[#This Row],[isin]]&amp;" "&amp;Table2[[#This Row],[MktSec]],Table2[[#Headers],[callable]])</f>
        <v>Y</v>
      </c>
      <c r="H399" s="3" t="str">
        <f>_xll.BDP(Table2[[#This Row],[isin]]&amp;" "&amp;Table2[[#This Row],[MktSec]],Table2[[#Headers],[nxt_call_dt]])</f>
        <v>19/08/2025</v>
      </c>
      <c r="I399" s="3" t="str">
        <f>_xll.BDP(Table2[[#This Row],[isin]]&amp;" "&amp;Table2[[#This Row],[MktSec]],Table2[[#Headers],[final_maturity]])</f>
        <v>#N/A Field Not Applicable</v>
      </c>
    </row>
    <row r="400" spans="1:9" x14ac:dyDescent="0.25">
      <c r="A400" s="2" t="s">
        <v>337</v>
      </c>
      <c r="B400" s="2">
        <f>LEN(Table2[[#This Row],[isin]])</f>
        <v>12</v>
      </c>
      <c r="C400" s="2" t="s">
        <v>24</v>
      </c>
      <c r="D400" s="2" t="s">
        <v>686</v>
      </c>
      <c r="E400" s="2" t="str">
        <f>_xll.BDP(Table2[[#This Row],[isin]]&amp;" "&amp;Table2[[#This Row],[MktSec]],Table2[[#Headers],[short_name]])</f>
        <v>COMMERZBANK AG</v>
      </c>
      <c r="F400" s="3" t="str">
        <f t="array" ref="F400">_xll.BDP(Table2[[#This Row],[isin]]&amp;" "&amp;Table2[[#This Row],[MktSec]],Table2[[#Headers],[INDUSTRY_GROUP]])</f>
        <v>Banks</v>
      </c>
      <c r="G400" s="3" t="str">
        <f>_xll.BDP(Table2[[#This Row],[isin]]&amp;" "&amp;Table2[[#This Row],[MktSec]],Table2[[#Headers],[callable]])</f>
        <v>Y</v>
      </c>
      <c r="H400" s="3" t="str">
        <f>_xll.BDP(Table2[[#This Row],[isin]]&amp;" "&amp;Table2[[#This Row],[MktSec]],Table2[[#Headers],[nxt_call_dt]])</f>
        <v>09/04/2025</v>
      </c>
      <c r="I400" s="3" t="str">
        <f>_xll.BDP(Table2[[#This Row],[isin]]&amp;" "&amp;Table2[[#This Row],[MktSec]],Table2[[#Headers],[final_maturity]])</f>
        <v>#N/A Field Not Applicable</v>
      </c>
    </row>
    <row r="401" spans="1:9" x14ac:dyDescent="0.25">
      <c r="A401" s="2" t="s">
        <v>338</v>
      </c>
      <c r="B401" s="2">
        <f>LEN(Table2[[#This Row],[isin]])</f>
        <v>12</v>
      </c>
      <c r="C401" s="2" t="s">
        <v>24</v>
      </c>
      <c r="D401" s="2" t="s">
        <v>687</v>
      </c>
      <c r="E401" s="2" t="str">
        <f>_xll.BDP(Table2[[#This Row],[isin]]&amp;" "&amp;Table2[[#This Row],[MktSec]],Table2[[#Headers],[short_name]])</f>
        <v>CREDIT SUISSE</v>
      </c>
      <c r="F401" s="3" t="str">
        <f t="array" ref="F401">_xll.BDP(Table2[[#This Row],[isin]]&amp;" "&amp;Table2[[#This Row],[MktSec]],Table2[[#Headers],[INDUSTRY_GROUP]])</f>
        <v>Banks</v>
      </c>
      <c r="G401" s="3" t="str">
        <f>_xll.BDP(Table2[[#This Row],[isin]]&amp;" "&amp;Table2[[#This Row],[MktSec]],Table2[[#Headers],[callable]])</f>
        <v>Y</v>
      </c>
      <c r="H401" s="3" t="str">
        <f>_xll.BDP(Table2[[#This Row],[isin]]&amp;" "&amp;Table2[[#This Row],[MktSec]],Table2[[#Headers],[nxt_call_dt]])</f>
        <v>24/01/2030</v>
      </c>
      <c r="I401" s="3" t="str">
        <f>_xll.BDP(Table2[[#This Row],[isin]]&amp;" "&amp;Table2[[#This Row],[MktSec]],Table2[[#Headers],[final_maturity]])</f>
        <v>#N/A Field Not Applicable</v>
      </c>
    </row>
    <row r="402" spans="1:9" x14ac:dyDescent="0.25">
      <c r="A402" s="2" t="s">
        <v>375</v>
      </c>
      <c r="B402" s="2">
        <f>LEN(Table2[[#This Row],[isin]])</f>
        <v>12</v>
      </c>
      <c r="C402" s="2" t="s">
        <v>24</v>
      </c>
      <c r="D402" s="2" t="s">
        <v>722</v>
      </c>
      <c r="E402" s="2" t="str">
        <f>_xll.BDP(Table2[[#This Row],[isin]]&amp;" "&amp;Table2[[#This Row],[MktSec]],Table2[[#Headers],[short_name]])</f>
        <v>CREDIT SUISSE</v>
      </c>
      <c r="F402" s="3" t="str">
        <f t="array" ref="F402">_xll.BDP(Table2[[#This Row],[isin]]&amp;" "&amp;Table2[[#This Row],[MktSec]],Table2[[#Headers],[INDUSTRY_GROUP]])</f>
        <v>Banks</v>
      </c>
      <c r="G402" s="3" t="str">
        <f>_xll.BDP(Table2[[#This Row],[isin]]&amp;" "&amp;Table2[[#This Row],[MktSec]],Table2[[#Headers],[callable]])</f>
        <v>Y</v>
      </c>
      <c r="H402" s="3" t="str">
        <f>_xll.BDP(Table2[[#This Row],[isin]]&amp;" "&amp;Table2[[#This Row],[MktSec]],Table2[[#Headers],[nxt_call_dt]])</f>
        <v>18/12/2024</v>
      </c>
      <c r="I402" s="3" t="str">
        <f>_xll.BDP(Table2[[#This Row],[isin]]&amp;" "&amp;Table2[[#This Row],[MktSec]],Table2[[#Headers],[final_maturity]])</f>
        <v>#N/A Field Not Applicable</v>
      </c>
    </row>
    <row r="403" spans="1:9" x14ac:dyDescent="0.25">
      <c r="A403" s="2" t="s">
        <v>340</v>
      </c>
      <c r="B403" s="2">
        <f>LEN(Table2[[#This Row],[isin]])</f>
        <v>12</v>
      </c>
      <c r="C403" s="2" t="s">
        <v>24</v>
      </c>
      <c r="D403" s="2" t="s">
        <v>689</v>
      </c>
      <c r="E403" s="2" t="str">
        <f>_xll.BDP(Table2[[#This Row],[isin]]&amp;" "&amp;Table2[[#This Row],[MktSec]],Table2[[#Headers],[short_name]])</f>
        <v>CREDIT SUISSE</v>
      </c>
      <c r="F403" s="3" t="str">
        <f t="array" ref="F403">_xll.BDP(Table2[[#This Row],[isin]]&amp;" "&amp;Table2[[#This Row],[MktSec]],Table2[[#Headers],[INDUSTRY_GROUP]])</f>
        <v>Banks</v>
      </c>
      <c r="G403" s="3" t="str">
        <f>_xll.BDP(Table2[[#This Row],[isin]]&amp;" "&amp;Table2[[#This Row],[MktSec]],Table2[[#Headers],[callable]])</f>
        <v>Y</v>
      </c>
      <c r="H403" s="3" t="str">
        <f>_xll.BDP(Table2[[#This Row],[isin]]&amp;" "&amp;Table2[[#This Row],[MktSec]],Table2[[#Headers],[nxt_call_dt]])</f>
        <v>12/09/2025</v>
      </c>
      <c r="I403" s="3" t="str">
        <f>_xll.BDP(Table2[[#This Row],[isin]]&amp;" "&amp;Table2[[#This Row],[MktSec]],Table2[[#Headers],[final_maturity]])</f>
        <v>#N/A Field Not Applicable</v>
      </c>
    </row>
    <row r="404" spans="1:9" x14ac:dyDescent="0.25">
      <c r="A404" s="2" t="s">
        <v>342</v>
      </c>
      <c r="B404" s="2">
        <f>LEN(Table2[[#This Row],[isin]])</f>
        <v>12</v>
      </c>
      <c r="C404" s="2" t="s">
        <v>24</v>
      </c>
      <c r="D404" s="2" t="s">
        <v>691</v>
      </c>
      <c r="E404" s="2" t="str">
        <f>_xll.BDP(Table2[[#This Row],[isin]]&amp;" "&amp;Table2[[#This Row],[MktSec]],Table2[[#Headers],[short_name]])</f>
        <v>ERSTE GROUP</v>
      </c>
      <c r="F404" s="3" t="str">
        <f t="array" ref="F404">_xll.BDP(Table2[[#This Row],[isin]]&amp;" "&amp;Table2[[#This Row],[MktSec]],Table2[[#Headers],[INDUSTRY_GROUP]])</f>
        <v>Banks</v>
      </c>
      <c r="G404" s="3" t="str">
        <f>_xll.BDP(Table2[[#This Row],[isin]]&amp;" "&amp;Table2[[#This Row],[MktSec]],Table2[[#Headers],[callable]])</f>
        <v>Y</v>
      </c>
      <c r="H404" s="3" t="str">
        <f>_xll.BDP(Table2[[#This Row],[isin]]&amp;" "&amp;Table2[[#This Row],[MktSec]],Table2[[#Headers],[nxt_call_dt]])</f>
        <v>15/04/2024</v>
      </c>
      <c r="I404" s="3" t="str">
        <f>_xll.BDP(Table2[[#This Row],[isin]]&amp;" "&amp;Table2[[#This Row],[MktSec]],Table2[[#Headers],[final_maturity]])</f>
        <v>#N/A Field Not Applicable</v>
      </c>
    </row>
    <row r="405" spans="1:9" x14ac:dyDescent="0.25">
      <c r="A405" s="2" t="s">
        <v>343</v>
      </c>
      <c r="B405" s="2">
        <f>LEN(Table2[[#This Row],[isin]])</f>
        <v>12</v>
      </c>
      <c r="C405" s="2" t="s">
        <v>24</v>
      </c>
      <c r="D405" s="2" t="s">
        <v>692</v>
      </c>
      <c r="E405" s="2" t="str">
        <f>_xll.BDP(Table2[[#This Row],[isin]]&amp;" "&amp;Table2[[#This Row],[MktSec]],Table2[[#Headers],[short_name]])</f>
        <v>ERSTE GROUP</v>
      </c>
      <c r="F405" s="3" t="str">
        <f t="array" ref="F405">_xll.BDP(Table2[[#This Row],[isin]]&amp;" "&amp;Table2[[#This Row],[MktSec]],Table2[[#Headers],[INDUSTRY_GROUP]])</f>
        <v>Banks</v>
      </c>
      <c r="G405" s="3" t="str">
        <f>_xll.BDP(Table2[[#This Row],[isin]]&amp;" "&amp;Table2[[#This Row],[MktSec]],Table2[[#Headers],[callable]])</f>
        <v>Y</v>
      </c>
      <c r="H405" s="3" t="str">
        <f>_xll.BDP(Table2[[#This Row],[isin]]&amp;" "&amp;Table2[[#This Row],[MktSec]],Table2[[#Headers],[nxt_call_dt]])</f>
        <v>15/10/2021</v>
      </c>
      <c r="I405" s="3" t="str">
        <f>_xll.BDP(Table2[[#This Row],[isin]]&amp;" "&amp;Table2[[#This Row],[MktSec]],Table2[[#Headers],[final_maturity]])</f>
        <v>#N/A Field Not Applicable</v>
      </c>
    </row>
    <row r="406" spans="1:9" x14ac:dyDescent="0.25">
      <c r="A406" s="2" t="s">
        <v>344</v>
      </c>
      <c r="B406" s="2">
        <f>LEN(Table2[[#This Row],[isin]])</f>
        <v>11</v>
      </c>
      <c r="D406" s="2" t="s">
        <v>344</v>
      </c>
      <c r="E406" s="2" t="str">
        <f>_xll.BDP(Table2[[#This Row],[isin]]&amp;" "&amp;Table2[[#This Row],[MktSec]],Table2[[#Headers],[short_name]])</f>
        <v>#N/A Invalid Security</v>
      </c>
      <c r="F406" s="3" t="str">
        <f t="array" ref="F406">_xll.BDP(Table2[[#This Row],[isin]]&amp;" "&amp;Table2[[#This Row],[MktSec]],Table2[[#Headers],[INDUSTRY_GROUP]])</f>
        <v>#N/A Invalid Security</v>
      </c>
      <c r="G406" s="3" t="str">
        <f>_xll.BDP(Table2[[#This Row],[isin]]&amp;" "&amp;Table2[[#This Row],[MktSec]],Table2[[#Headers],[callable]])</f>
        <v>#N/A Invalid Security</v>
      </c>
      <c r="H406" s="3" t="str">
        <f>_xll.BDP(Table2[[#This Row],[isin]]&amp;" "&amp;Table2[[#This Row],[MktSec]],Table2[[#Headers],[nxt_call_dt]])</f>
        <v>#N/A Invalid Security</v>
      </c>
      <c r="I406" s="3" t="str">
        <f>_xll.BDP(Table2[[#This Row],[isin]]&amp;" "&amp;Table2[[#This Row],[MktSec]],Table2[[#Headers],[final_maturity]])</f>
        <v>#N/A Invalid Security</v>
      </c>
    </row>
    <row r="407" spans="1:9" x14ac:dyDescent="0.25">
      <c r="A407" s="2" t="s">
        <v>346</v>
      </c>
      <c r="B407" s="2">
        <f>LEN(Table2[[#This Row],[isin]])</f>
        <v>12</v>
      </c>
      <c r="C407" s="2" t="s">
        <v>24</v>
      </c>
      <c r="D407" s="2" t="s">
        <v>694</v>
      </c>
      <c r="E407" s="2" t="str">
        <f>_xll.BDP(Table2[[#This Row],[isin]]&amp;" "&amp;Table2[[#This Row],[MktSec]],Table2[[#Headers],[short_name]])</f>
        <v>HSBC HOLDINGS</v>
      </c>
      <c r="F407" s="3" t="str">
        <f t="array" ref="F407">_xll.BDP(Table2[[#This Row],[isin]]&amp;" "&amp;Table2[[#This Row],[MktSec]],Table2[[#Headers],[INDUSTRY_GROUP]])</f>
        <v>Banks</v>
      </c>
      <c r="G407" s="3" t="str">
        <f>_xll.BDP(Table2[[#This Row],[isin]]&amp;" "&amp;Table2[[#This Row],[MktSec]],Table2[[#Headers],[callable]])</f>
        <v>Y</v>
      </c>
      <c r="H407" s="3" t="str">
        <f>_xll.BDP(Table2[[#This Row],[isin]]&amp;" "&amp;Table2[[#This Row],[MktSec]],Table2[[#Headers],[nxt_call_dt]])</f>
        <v>28/09/2026</v>
      </c>
      <c r="I407" s="3" t="str">
        <f>_xll.BDP(Table2[[#This Row],[isin]]&amp;" "&amp;Table2[[#This Row],[MktSec]],Table2[[#Headers],[final_maturity]])</f>
        <v>#N/A Field Not Applicable</v>
      </c>
    </row>
    <row r="408" spans="1:9" x14ac:dyDescent="0.25">
      <c r="A408" s="2" t="s">
        <v>348</v>
      </c>
      <c r="B408" s="2">
        <f>LEN(Table2[[#This Row],[isin]])</f>
        <v>12</v>
      </c>
      <c r="C408" s="2" t="s">
        <v>24</v>
      </c>
      <c r="D408" s="2" t="s">
        <v>696</v>
      </c>
      <c r="E408" s="2" t="str">
        <f>_xll.BDP(Table2[[#This Row],[isin]]&amp;" "&amp;Table2[[#This Row],[MktSec]],Table2[[#Headers],[short_name]])</f>
        <v>HSBC HOLDINGS</v>
      </c>
      <c r="F408" s="3" t="str">
        <f t="array" ref="F408">_xll.BDP(Table2[[#This Row],[isin]]&amp;" "&amp;Table2[[#This Row],[MktSec]],Table2[[#Headers],[INDUSTRY_GROUP]])</f>
        <v>Banks</v>
      </c>
      <c r="G408" s="3" t="str">
        <f>_xll.BDP(Table2[[#This Row],[isin]]&amp;" "&amp;Table2[[#This Row],[MktSec]],Table2[[#Headers],[callable]])</f>
        <v>Y</v>
      </c>
      <c r="H408" s="3" t="str">
        <f>_xll.BDP(Table2[[#This Row],[isin]]&amp;" "&amp;Table2[[#This Row],[MktSec]],Table2[[#Headers],[nxt_call_dt]])</f>
        <v>23/03/2023</v>
      </c>
      <c r="I408" s="3" t="str">
        <f>_xll.BDP(Table2[[#This Row],[isin]]&amp;" "&amp;Table2[[#This Row],[MktSec]],Table2[[#Headers],[final_maturity]])</f>
        <v>#N/A Field Not Applicable</v>
      </c>
    </row>
    <row r="409" spans="1:9" x14ac:dyDescent="0.25">
      <c r="A409" s="2" t="s">
        <v>349</v>
      </c>
      <c r="B409" s="2">
        <f>LEN(Table2[[#This Row],[isin]])</f>
        <v>12</v>
      </c>
      <c r="C409" s="2" t="s">
        <v>24</v>
      </c>
      <c r="D409" s="2" t="s">
        <v>697</v>
      </c>
      <c r="E409" s="2" t="str">
        <f>_xll.BDP(Table2[[#This Row],[isin]]&amp;" "&amp;Table2[[#This Row],[MktSec]],Table2[[#Headers],[short_name]])</f>
        <v>HSBC HOLDINGS</v>
      </c>
      <c r="F409" s="3" t="str">
        <f t="array" ref="F409">_xll.BDP(Table2[[#This Row],[isin]]&amp;" "&amp;Table2[[#This Row],[MktSec]],Table2[[#Headers],[INDUSTRY_GROUP]])</f>
        <v>Banks</v>
      </c>
      <c r="G409" s="3" t="str">
        <f>_xll.BDP(Table2[[#This Row],[isin]]&amp;" "&amp;Table2[[#This Row],[MktSec]],Table2[[#Headers],[callable]])</f>
        <v>Y</v>
      </c>
      <c r="H409" s="3" t="str">
        <f>_xll.BDP(Table2[[#This Row],[isin]]&amp;" "&amp;Table2[[#This Row],[MktSec]],Table2[[#Headers],[nxt_call_dt]])</f>
        <v>30/03/2025</v>
      </c>
      <c r="I409" s="3" t="str">
        <f>_xll.BDP(Table2[[#This Row],[isin]]&amp;" "&amp;Table2[[#This Row],[MktSec]],Table2[[#Headers],[final_maturity]])</f>
        <v>#N/A Field Not Applicable</v>
      </c>
    </row>
    <row r="410" spans="1:9" x14ac:dyDescent="0.25">
      <c r="A410" s="2" t="s">
        <v>350</v>
      </c>
      <c r="B410" s="2">
        <f>LEN(Table2[[#This Row],[isin]])</f>
        <v>12</v>
      </c>
      <c r="C410" s="2" t="s">
        <v>24</v>
      </c>
      <c r="D410" s="2" t="s">
        <v>697</v>
      </c>
      <c r="E410" s="2" t="str">
        <f>_xll.BDP(Table2[[#This Row],[isin]]&amp;" "&amp;Table2[[#This Row],[MktSec]],Table2[[#Headers],[short_name]])</f>
        <v>HSBC HOLDINGS</v>
      </c>
      <c r="F410" s="3" t="str">
        <f t="array" ref="F410">_xll.BDP(Table2[[#This Row],[isin]]&amp;" "&amp;Table2[[#This Row],[MktSec]],Table2[[#Headers],[INDUSTRY_GROUP]])</f>
        <v>Banks</v>
      </c>
      <c r="G410" s="3" t="str">
        <f>_xll.BDP(Table2[[#This Row],[isin]]&amp;" "&amp;Table2[[#This Row],[MktSec]],Table2[[#Headers],[callable]])</f>
        <v>Y</v>
      </c>
      <c r="H410" s="3" t="str">
        <f>_xll.BDP(Table2[[#This Row],[isin]]&amp;" "&amp;Table2[[#This Row],[MktSec]],Table2[[#Headers],[nxt_call_dt]])</f>
        <v>17/09/2024</v>
      </c>
      <c r="I410" s="3" t="str">
        <f>_xll.BDP(Table2[[#This Row],[isin]]&amp;" "&amp;Table2[[#This Row],[MktSec]],Table2[[#Headers],[final_maturity]])</f>
        <v>#N/A Field Not Applicable</v>
      </c>
    </row>
    <row r="411" spans="1:9" x14ac:dyDescent="0.25">
      <c r="A411" s="2" t="s">
        <v>376</v>
      </c>
      <c r="B411" s="2">
        <f>LEN(Table2[[#This Row],[isin]])</f>
        <v>12</v>
      </c>
      <c r="C411" s="2" t="s">
        <v>24</v>
      </c>
      <c r="D411" s="2" t="s">
        <v>723</v>
      </c>
      <c r="E411" s="2" t="str">
        <f>_xll.BDP(Table2[[#This Row],[isin]]&amp;" "&amp;Table2[[#This Row],[MktSec]],Table2[[#Headers],[short_name]])</f>
        <v>HSBC HOLDINGS</v>
      </c>
      <c r="F411" s="3" t="str">
        <f t="array" ref="F411">_xll.BDP(Table2[[#This Row],[isin]]&amp;" "&amp;Table2[[#This Row],[MktSec]],Table2[[#Headers],[INDUSTRY_GROUP]])</f>
        <v>Banks</v>
      </c>
      <c r="G411" s="3" t="str">
        <f>_xll.BDP(Table2[[#This Row],[isin]]&amp;" "&amp;Table2[[#This Row],[MktSec]],Table2[[#Headers],[callable]])</f>
        <v>Y</v>
      </c>
      <c r="H411" s="3" t="str">
        <f>_xll.BDP(Table2[[#This Row],[isin]]&amp;" "&amp;Table2[[#This Row],[MktSec]],Table2[[#Headers],[nxt_call_dt]])</f>
        <v>22/05/2027</v>
      </c>
      <c r="I411" s="3" t="str">
        <f>_xll.BDP(Table2[[#This Row],[isin]]&amp;" "&amp;Table2[[#This Row],[MktSec]],Table2[[#Headers],[final_maturity]])</f>
        <v>#N/A Field Not Applicable</v>
      </c>
    </row>
    <row r="412" spans="1:9" x14ac:dyDescent="0.25">
      <c r="A412" s="2" t="s">
        <v>352</v>
      </c>
      <c r="B412" s="2">
        <f>LEN(Table2[[#This Row],[isin]])</f>
        <v>12</v>
      </c>
      <c r="C412" s="2" t="s">
        <v>24</v>
      </c>
      <c r="D412" s="2" t="s">
        <v>699</v>
      </c>
      <c r="E412" s="2" t="str">
        <f>_xll.BDP(Table2[[#This Row],[isin]]&amp;" "&amp;Table2[[#This Row],[MktSec]],Table2[[#Headers],[short_name]])</f>
        <v>ING GROEP NV</v>
      </c>
      <c r="F412" s="3" t="str">
        <f t="array" ref="F412">_xll.BDP(Table2[[#This Row],[isin]]&amp;" "&amp;Table2[[#This Row],[MktSec]],Table2[[#Headers],[INDUSTRY_GROUP]])</f>
        <v>Banks</v>
      </c>
      <c r="G412" s="3" t="str">
        <f>_xll.BDP(Table2[[#This Row],[isin]]&amp;" "&amp;Table2[[#This Row],[MktSec]],Table2[[#Headers],[callable]])</f>
        <v>Y</v>
      </c>
      <c r="H412" s="3" t="str">
        <f>_xll.BDP(Table2[[#This Row],[isin]]&amp;" "&amp;Table2[[#This Row],[MktSec]],Table2[[#Headers],[nxt_call_dt]])</f>
        <v>16/05/2029</v>
      </c>
      <c r="I412" s="3" t="str">
        <f>_xll.BDP(Table2[[#This Row],[isin]]&amp;" "&amp;Table2[[#This Row],[MktSec]],Table2[[#Headers],[final_maturity]])</f>
        <v>#N/A Field Not Applicable</v>
      </c>
    </row>
    <row r="413" spans="1:9" x14ac:dyDescent="0.25">
      <c r="A413" s="2" t="s">
        <v>353</v>
      </c>
      <c r="B413" s="2">
        <f>LEN(Table2[[#This Row],[isin]])</f>
        <v>12</v>
      </c>
      <c r="C413" s="2" t="s">
        <v>24</v>
      </c>
      <c r="D413" s="2" t="s">
        <v>700</v>
      </c>
      <c r="E413" s="2" t="str">
        <f>_xll.BDP(Table2[[#This Row],[isin]]&amp;" "&amp;Table2[[#This Row],[MktSec]],Table2[[#Headers],[short_name]])</f>
        <v>ING GROEP NV</v>
      </c>
      <c r="F413" s="3" t="str">
        <f t="array" ref="F413">_xll.BDP(Table2[[#This Row],[isin]]&amp;" "&amp;Table2[[#This Row],[MktSec]],Table2[[#Headers],[INDUSTRY_GROUP]])</f>
        <v>Banks</v>
      </c>
      <c r="G413" s="3" t="str">
        <f>_xll.BDP(Table2[[#This Row],[isin]]&amp;" "&amp;Table2[[#This Row],[MktSec]],Table2[[#Headers],[callable]])</f>
        <v>Y</v>
      </c>
      <c r="H413" s="3" t="str">
        <f>_xll.BDP(Table2[[#This Row],[isin]]&amp;" "&amp;Table2[[#This Row],[MktSec]],Table2[[#Headers],[nxt_call_dt]])</f>
        <v>16/11/2026</v>
      </c>
      <c r="I413" s="3" t="str">
        <f>_xll.BDP(Table2[[#This Row],[isin]]&amp;" "&amp;Table2[[#This Row],[MktSec]],Table2[[#Headers],[final_maturity]])</f>
        <v>#N/A Field Not Applicable</v>
      </c>
    </row>
    <row r="414" spans="1:9" x14ac:dyDescent="0.25">
      <c r="A414" s="2" t="s">
        <v>377</v>
      </c>
      <c r="B414" s="2">
        <f>LEN(Table2[[#This Row],[isin]])</f>
        <v>12</v>
      </c>
      <c r="C414" s="2" t="s">
        <v>24</v>
      </c>
      <c r="D414" s="2" t="s">
        <v>724</v>
      </c>
      <c r="E414" s="2" t="str">
        <f>_xll.BDP(Table2[[#This Row],[isin]]&amp;" "&amp;Table2[[#This Row],[MktSec]],Table2[[#Headers],[short_name]])</f>
        <v>ING GROEP NV</v>
      </c>
      <c r="F414" s="3" t="str">
        <f t="array" ref="F414">_xll.BDP(Table2[[#This Row],[isin]]&amp;" "&amp;Table2[[#This Row],[MktSec]],Table2[[#Headers],[INDUSTRY_GROUP]])</f>
        <v>Banks</v>
      </c>
      <c r="G414" s="3" t="str">
        <f>_xll.BDP(Table2[[#This Row],[isin]]&amp;" "&amp;Table2[[#This Row],[MktSec]],Table2[[#Headers],[callable]])</f>
        <v>Y</v>
      </c>
      <c r="H414" s="3" t="str">
        <f>_xll.BDP(Table2[[#This Row],[isin]]&amp;" "&amp;Table2[[#This Row],[MktSec]],Table2[[#Headers],[nxt_call_dt]])</f>
        <v>16/04/2024</v>
      </c>
      <c r="I414" s="3" t="str">
        <f>_xll.BDP(Table2[[#This Row],[isin]]&amp;" "&amp;Table2[[#This Row],[MktSec]],Table2[[#Headers],[final_maturity]])</f>
        <v>#N/A Field Not Applicable</v>
      </c>
    </row>
    <row r="415" spans="1:9" x14ac:dyDescent="0.25">
      <c r="A415" s="2" t="s">
        <v>355</v>
      </c>
      <c r="B415" s="2">
        <f>LEN(Table2[[#This Row],[isin]])</f>
        <v>12</v>
      </c>
      <c r="C415" s="2" t="s">
        <v>24</v>
      </c>
      <c r="D415" s="2" t="s">
        <v>702</v>
      </c>
      <c r="E415" s="2" t="str">
        <f>_xll.BDP(Table2[[#This Row],[isin]]&amp;" "&amp;Table2[[#This Row],[MktSec]],Table2[[#Headers],[short_name]])</f>
        <v>ING GROEP NV</v>
      </c>
      <c r="F415" s="3" t="str">
        <f t="array" ref="F415">_xll.BDP(Table2[[#This Row],[isin]]&amp;" "&amp;Table2[[#This Row],[MktSec]],Table2[[#Headers],[INDUSTRY_GROUP]])</f>
        <v>Banks</v>
      </c>
      <c r="G415" s="3" t="str">
        <f>_xll.BDP(Table2[[#This Row],[isin]]&amp;" "&amp;Table2[[#This Row],[MktSec]],Table2[[#Headers],[callable]])</f>
        <v>Y</v>
      </c>
      <c r="H415" s="3" t="str">
        <f>_xll.BDP(Table2[[#This Row],[isin]]&amp;" "&amp;Table2[[#This Row],[MktSec]],Table2[[#Headers],[nxt_call_dt]])</f>
        <v>#N/A Field Not Applicable</v>
      </c>
      <c r="I415" s="3" t="str">
        <f>_xll.BDP(Table2[[#This Row],[isin]]&amp;" "&amp;Table2[[#This Row],[MktSec]],Table2[[#Headers],[final_maturity]])</f>
        <v>#N/A Field Not Applicable</v>
      </c>
    </row>
    <row r="416" spans="1:9" x14ac:dyDescent="0.25">
      <c r="A416" s="2" t="s">
        <v>373</v>
      </c>
      <c r="B416" s="2">
        <f>LEN(Table2[[#This Row],[isin]])</f>
        <v>12</v>
      </c>
      <c r="C416" s="2" t="s">
        <v>24</v>
      </c>
      <c r="D416" s="2" t="s">
        <v>720</v>
      </c>
      <c r="E416" s="2" t="str">
        <f>_xll.BDP(Table2[[#This Row],[isin]]&amp;" "&amp;Table2[[#This Row],[MktSec]],Table2[[#Headers],[short_name]])</f>
        <v>LLOYDS BK GR PLC</v>
      </c>
      <c r="F416" s="3" t="str">
        <f t="array" ref="F416">_xll.BDP(Table2[[#This Row],[isin]]&amp;" "&amp;Table2[[#This Row],[MktSec]],Table2[[#Headers],[INDUSTRY_GROUP]])</f>
        <v>Banks</v>
      </c>
      <c r="G416" s="3" t="str">
        <f>_xll.BDP(Table2[[#This Row],[isin]]&amp;" "&amp;Table2[[#This Row],[MktSec]],Table2[[#Headers],[callable]])</f>
        <v>Y</v>
      </c>
      <c r="H416" s="3" t="str">
        <f>_xll.BDP(Table2[[#This Row],[isin]]&amp;" "&amp;Table2[[#This Row],[MktSec]],Table2[[#Headers],[nxt_call_dt]])</f>
        <v>27/06/2026</v>
      </c>
      <c r="I416" s="3" t="str">
        <f>_xll.BDP(Table2[[#This Row],[isin]]&amp;" "&amp;Table2[[#This Row],[MktSec]],Table2[[#Headers],[final_maturity]])</f>
        <v>#N/A Field Not Applicable</v>
      </c>
    </row>
    <row r="417" spans="1:9" x14ac:dyDescent="0.25">
      <c r="A417" s="2" t="s">
        <v>378</v>
      </c>
      <c r="B417" s="2">
        <f>LEN(Table2[[#This Row],[isin]])</f>
        <v>12</v>
      </c>
      <c r="C417" s="2" t="s">
        <v>24</v>
      </c>
      <c r="D417" s="2" t="s">
        <v>725</v>
      </c>
      <c r="E417" s="2" t="str">
        <f>_xll.BDP(Table2[[#This Row],[isin]]&amp;" "&amp;Table2[[#This Row],[MktSec]],Table2[[#Headers],[short_name]])</f>
        <v>LLOYDS BK GR PLC</v>
      </c>
      <c r="F417" s="3" t="str">
        <f t="array" ref="F417">_xll.BDP(Table2[[#This Row],[isin]]&amp;" "&amp;Table2[[#This Row],[MktSec]],Table2[[#Headers],[INDUSTRY_GROUP]])</f>
        <v>Banks</v>
      </c>
      <c r="G417" s="3" t="str">
        <f>_xll.BDP(Table2[[#This Row],[isin]]&amp;" "&amp;Table2[[#This Row],[MktSec]],Table2[[#Headers],[callable]])</f>
        <v>Y</v>
      </c>
      <c r="H417" s="3" t="str">
        <f>_xll.BDP(Table2[[#This Row],[isin]]&amp;" "&amp;Table2[[#This Row],[MktSec]],Table2[[#Headers],[nxt_call_dt]])</f>
        <v>27/06/2025</v>
      </c>
      <c r="I417" s="3" t="str">
        <f>_xll.BDP(Table2[[#This Row],[isin]]&amp;" "&amp;Table2[[#This Row],[MktSec]],Table2[[#Headers],[final_maturity]])</f>
        <v>#N/A Field Not Applicable</v>
      </c>
    </row>
    <row r="418" spans="1:9" x14ac:dyDescent="0.25">
      <c r="A418" s="2" t="s">
        <v>356</v>
      </c>
      <c r="B418" s="2">
        <f>LEN(Table2[[#This Row],[isin]])</f>
        <v>12</v>
      </c>
      <c r="C418" s="2" t="s">
        <v>24</v>
      </c>
      <c r="D418" s="2" t="s">
        <v>703</v>
      </c>
      <c r="E418" s="2" t="str">
        <f>_xll.BDP(Table2[[#This Row],[isin]]&amp;" "&amp;Table2[[#This Row],[MktSec]],Table2[[#Headers],[short_name]])</f>
        <v>LLOYDS BK GR PLC</v>
      </c>
      <c r="F418" s="3" t="str">
        <f t="array" ref="F418">_xll.BDP(Table2[[#This Row],[isin]]&amp;" "&amp;Table2[[#This Row],[MktSec]],Table2[[#Headers],[INDUSTRY_GROUP]])</f>
        <v>Banks</v>
      </c>
      <c r="G418" s="3" t="str">
        <f>_xll.BDP(Table2[[#This Row],[isin]]&amp;" "&amp;Table2[[#This Row],[MktSec]],Table2[[#Headers],[callable]])</f>
        <v>Y</v>
      </c>
      <c r="H418" s="3" t="str">
        <f>_xll.BDP(Table2[[#This Row],[isin]]&amp;" "&amp;Table2[[#This Row],[MktSec]],Table2[[#Headers],[nxt_call_dt]])</f>
        <v>27/09/2025</v>
      </c>
      <c r="I418" s="3" t="str">
        <f>_xll.BDP(Table2[[#This Row],[isin]]&amp;" "&amp;Table2[[#This Row],[MktSec]],Table2[[#Headers],[final_maturity]])</f>
        <v>#N/A Field Not Applicable</v>
      </c>
    </row>
    <row r="419" spans="1:9" x14ac:dyDescent="0.25">
      <c r="A419" s="2" t="s">
        <v>379</v>
      </c>
      <c r="B419" s="2">
        <f>LEN(Table2[[#This Row],[isin]])</f>
        <v>12</v>
      </c>
      <c r="C419" s="2" t="s">
        <v>24</v>
      </c>
      <c r="D419" s="2" t="s">
        <v>703</v>
      </c>
      <c r="E419" s="2" t="str">
        <f>_xll.BDP(Table2[[#This Row],[isin]]&amp;" "&amp;Table2[[#This Row],[MktSec]],Table2[[#Headers],[short_name]])</f>
        <v>LLOYDS BK GR PLC</v>
      </c>
      <c r="F419" s="3" t="str">
        <f t="array" ref="F419">_xll.BDP(Table2[[#This Row],[isin]]&amp;" "&amp;Table2[[#This Row],[MktSec]],Table2[[#Headers],[INDUSTRY_GROUP]])</f>
        <v>Banks</v>
      </c>
      <c r="G419" s="3" t="str">
        <f>_xll.BDP(Table2[[#This Row],[isin]]&amp;" "&amp;Table2[[#This Row],[MktSec]],Table2[[#Headers],[callable]])</f>
        <v>Y</v>
      </c>
      <c r="H419" s="3" t="str">
        <f>_xll.BDP(Table2[[#This Row],[isin]]&amp;" "&amp;Table2[[#This Row],[MktSec]],Table2[[#Headers],[nxt_call_dt]])</f>
        <v>27/06/2024</v>
      </c>
      <c r="I419" s="3" t="str">
        <f>_xll.BDP(Table2[[#This Row],[isin]]&amp;" "&amp;Table2[[#This Row],[MktSec]],Table2[[#Headers],[final_maturity]])</f>
        <v>#N/A Field Not Applicable</v>
      </c>
    </row>
    <row r="420" spans="1:9" x14ac:dyDescent="0.25">
      <c r="A420" s="2" t="s">
        <v>380</v>
      </c>
      <c r="B420" s="2">
        <f>LEN(Table2[[#This Row],[isin]])</f>
        <v>12</v>
      </c>
      <c r="C420" s="2" t="s">
        <v>24</v>
      </c>
      <c r="D420" s="2" t="s">
        <v>726</v>
      </c>
      <c r="E420" s="2" t="str">
        <f>_xll.BDP(Table2[[#This Row],[isin]]&amp;" "&amp;Table2[[#This Row],[MktSec]],Table2[[#Headers],[short_name]])</f>
        <v>MACQUARIE BK LON</v>
      </c>
      <c r="F420" s="3" t="str">
        <f t="array" ref="F420">_xll.BDP(Table2[[#This Row],[isin]]&amp;" "&amp;Table2[[#This Row],[MktSec]],Table2[[#Headers],[INDUSTRY_GROUP]])</f>
        <v>Banks</v>
      </c>
      <c r="G420" s="3" t="str">
        <f>_xll.BDP(Table2[[#This Row],[isin]]&amp;" "&amp;Table2[[#This Row],[MktSec]],Table2[[#Headers],[callable]])</f>
        <v>Y</v>
      </c>
      <c r="H420" s="3" t="str">
        <f>_xll.BDP(Table2[[#This Row],[isin]]&amp;" "&amp;Table2[[#This Row],[MktSec]],Table2[[#Headers],[nxt_call_dt]])</f>
        <v>08/03/2027</v>
      </c>
      <c r="I420" s="3" t="str">
        <f>_xll.BDP(Table2[[#This Row],[isin]]&amp;" "&amp;Table2[[#This Row],[MktSec]],Table2[[#Headers],[final_maturity]])</f>
        <v>#N/A Field Not Applicable</v>
      </c>
    </row>
    <row r="421" spans="1:9" x14ac:dyDescent="0.25">
      <c r="A421" s="2" t="s">
        <v>381</v>
      </c>
      <c r="B421" s="2">
        <f>LEN(Table2[[#This Row],[isin]])</f>
        <v>12</v>
      </c>
      <c r="C421" s="2" t="s">
        <v>24</v>
      </c>
      <c r="D421" s="2" t="s">
        <v>727</v>
      </c>
      <c r="E421" s="2" t="str">
        <f>_xll.BDP(Table2[[#This Row],[isin]]&amp;" "&amp;Table2[[#This Row],[MktSec]],Table2[[#Headers],[short_name]])</f>
        <v>NORDEA BANK AB</v>
      </c>
      <c r="F421" s="3" t="str">
        <f t="array" ref="F421">_xll.BDP(Table2[[#This Row],[isin]]&amp;" "&amp;Table2[[#This Row],[MktSec]],Table2[[#Headers],[INDUSTRY_GROUP]])</f>
        <v>Banks</v>
      </c>
      <c r="G421" s="3" t="str">
        <f>_xll.BDP(Table2[[#This Row],[isin]]&amp;" "&amp;Table2[[#This Row],[MktSec]],Table2[[#Headers],[callable]])</f>
        <v>Y</v>
      </c>
      <c r="H421" s="3" t="str">
        <f>_xll.BDP(Table2[[#This Row],[isin]]&amp;" "&amp;Table2[[#This Row],[MktSec]],Table2[[#Headers],[nxt_call_dt]])</f>
        <v>23/09/2024</v>
      </c>
      <c r="I421" s="3" t="str">
        <f>_xll.BDP(Table2[[#This Row],[isin]]&amp;" "&amp;Table2[[#This Row],[MktSec]],Table2[[#Headers],[final_maturity]])</f>
        <v>#N/A Field Not Applicable</v>
      </c>
    </row>
    <row r="422" spans="1:9" x14ac:dyDescent="0.25">
      <c r="A422" s="2" t="s">
        <v>382</v>
      </c>
      <c r="B422" s="2">
        <f>LEN(Table2[[#This Row],[isin]])</f>
        <v>12</v>
      </c>
      <c r="C422" s="2" t="s">
        <v>24</v>
      </c>
      <c r="D422" s="2" t="s">
        <v>728</v>
      </c>
      <c r="E422" s="2" t="str">
        <f>_xll.BDP(Table2[[#This Row],[isin]]&amp;" "&amp;Table2[[#This Row],[MktSec]],Table2[[#Headers],[short_name]])</f>
        <v>COOPERATIEVE RAB</v>
      </c>
      <c r="F422" s="3" t="str">
        <f t="array" ref="F422">_xll.BDP(Table2[[#This Row],[isin]]&amp;" "&amp;Table2[[#This Row],[MktSec]],Table2[[#Headers],[INDUSTRY_GROUP]])</f>
        <v>Banks</v>
      </c>
      <c r="G422" s="3" t="str">
        <f>_xll.BDP(Table2[[#This Row],[isin]]&amp;" "&amp;Table2[[#This Row],[MktSec]],Table2[[#Headers],[callable]])</f>
        <v>Y</v>
      </c>
      <c r="H422" s="3" t="str">
        <f>_xll.BDP(Table2[[#This Row],[isin]]&amp;" "&amp;Table2[[#This Row],[MktSec]],Table2[[#Headers],[nxt_call_dt]])</f>
        <v>29/12/2026</v>
      </c>
      <c r="I422" s="3" t="str">
        <f>_xll.BDP(Table2[[#This Row],[isin]]&amp;" "&amp;Table2[[#This Row],[MktSec]],Table2[[#Headers],[final_maturity]])</f>
        <v>#N/A Field Not Applicable</v>
      </c>
    </row>
    <row r="423" spans="1:9" x14ac:dyDescent="0.25">
      <c r="A423" s="2" t="s">
        <v>383</v>
      </c>
      <c r="B423" s="2">
        <f>LEN(Table2[[#This Row],[isin]])</f>
        <v>12</v>
      </c>
      <c r="C423" s="2" t="s">
        <v>24</v>
      </c>
      <c r="D423" s="2" t="s">
        <v>729</v>
      </c>
      <c r="E423" s="2" t="str">
        <f>_xll.BDP(Table2[[#This Row],[isin]]&amp;" "&amp;Table2[[#This Row],[MktSec]],Table2[[#Headers],[short_name]])</f>
        <v>BANCO SANTANDER</v>
      </c>
      <c r="F423" s="3" t="str">
        <f t="array" ref="F423">_xll.BDP(Table2[[#This Row],[isin]]&amp;" "&amp;Table2[[#This Row],[MktSec]],Table2[[#Headers],[INDUSTRY_GROUP]])</f>
        <v>Banks</v>
      </c>
      <c r="G423" s="3" t="str">
        <f>_xll.BDP(Table2[[#This Row],[isin]]&amp;" "&amp;Table2[[#This Row],[MktSec]],Table2[[#Headers],[callable]])</f>
        <v>Y</v>
      </c>
      <c r="H423" s="3" t="str">
        <f>_xll.BDP(Table2[[#This Row],[isin]]&amp;" "&amp;Table2[[#This Row],[MktSec]],Table2[[#Headers],[nxt_call_dt]])</f>
        <v>08/02/2024</v>
      </c>
      <c r="I423" s="3" t="str">
        <f>_xll.BDP(Table2[[#This Row],[isin]]&amp;" "&amp;Table2[[#This Row],[MktSec]],Table2[[#Headers],[final_maturity]])</f>
        <v>#N/A Field Not Applicable</v>
      </c>
    </row>
    <row r="424" spans="1:9" x14ac:dyDescent="0.25">
      <c r="A424" s="2" t="s">
        <v>363</v>
      </c>
      <c r="B424" s="2">
        <f>LEN(Table2[[#This Row],[isin]])</f>
        <v>12</v>
      </c>
      <c r="C424" s="2" t="s">
        <v>24</v>
      </c>
      <c r="D424" s="2" t="s">
        <v>710</v>
      </c>
      <c r="E424" s="2" t="str">
        <f>_xll.BDP(Table2[[#This Row],[isin]]&amp;" "&amp;Table2[[#This Row],[MktSec]],Table2[[#Headers],[short_name]])</f>
        <v>SOCIETE GENERALE</v>
      </c>
      <c r="F424" s="3" t="str">
        <f t="array" ref="F424">_xll.BDP(Table2[[#This Row],[isin]]&amp;" "&amp;Table2[[#This Row],[MktSec]],Table2[[#Headers],[INDUSTRY_GROUP]])</f>
        <v>Banks</v>
      </c>
      <c r="G424" s="3" t="str">
        <f>_xll.BDP(Table2[[#This Row],[isin]]&amp;" "&amp;Table2[[#This Row],[MktSec]],Table2[[#Headers],[callable]])</f>
        <v>Y</v>
      </c>
      <c r="H424" s="3" t="str">
        <f>_xll.BDP(Table2[[#This Row],[isin]]&amp;" "&amp;Table2[[#This Row],[MktSec]],Table2[[#Headers],[nxt_call_dt]])</f>
        <v>04/10/2023</v>
      </c>
      <c r="I424" s="3" t="str">
        <f>_xll.BDP(Table2[[#This Row],[isin]]&amp;" "&amp;Table2[[#This Row],[MktSec]],Table2[[#Headers],[final_maturity]])</f>
        <v>#N/A Field Not Applicable</v>
      </c>
    </row>
    <row r="425" spans="1:9" x14ac:dyDescent="0.25">
      <c r="A425" s="2" t="s">
        <v>384</v>
      </c>
      <c r="B425" s="2">
        <f>LEN(Table2[[#This Row],[isin]])</f>
        <v>12</v>
      </c>
      <c r="C425" s="2" t="s">
        <v>24</v>
      </c>
      <c r="D425" s="2" t="s">
        <v>710</v>
      </c>
      <c r="E425" s="2" t="str">
        <f>_xll.BDP(Table2[[#This Row],[isin]]&amp;" "&amp;Table2[[#This Row],[MktSec]],Table2[[#Headers],[short_name]])</f>
        <v>SOCIETE GENERALE</v>
      </c>
      <c r="F425" s="3" t="str">
        <f t="array" ref="F425">_xll.BDP(Table2[[#This Row],[isin]]&amp;" "&amp;Table2[[#This Row],[MktSec]],Table2[[#Headers],[INDUSTRY_GROUP]])</f>
        <v>Banks</v>
      </c>
      <c r="G425" s="3" t="str">
        <f>_xll.BDP(Table2[[#This Row],[isin]]&amp;" "&amp;Table2[[#This Row],[MktSec]],Table2[[#Headers],[callable]])</f>
        <v>Y</v>
      </c>
      <c r="H425" s="3" t="str">
        <f>_xll.BDP(Table2[[#This Row],[isin]]&amp;" "&amp;Table2[[#This Row],[MktSec]],Table2[[#Headers],[nxt_call_dt]])</f>
        <v>13/09/2021</v>
      </c>
      <c r="I425" s="3" t="str">
        <f>_xll.BDP(Table2[[#This Row],[isin]]&amp;" "&amp;Table2[[#This Row],[MktSec]],Table2[[#Headers],[final_maturity]])</f>
        <v>#N/A Field Not Applicable</v>
      </c>
    </row>
    <row r="426" spans="1:9" x14ac:dyDescent="0.25">
      <c r="A426" s="2" t="s">
        <v>364</v>
      </c>
      <c r="B426" s="2">
        <f>LEN(Table2[[#This Row],[isin]])</f>
        <v>12</v>
      </c>
      <c r="C426" s="2" t="s">
        <v>24</v>
      </c>
      <c r="D426" s="2" t="s">
        <v>711</v>
      </c>
      <c r="E426" s="2" t="str">
        <f>_xll.BDP(Table2[[#This Row],[isin]]&amp;" "&amp;Table2[[#This Row],[MktSec]],Table2[[#Headers],[short_name]])</f>
        <v>SOCIETE GENERALE</v>
      </c>
      <c r="F426" s="3" t="str">
        <f t="array" ref="F426">_xll.BDP(Table2[[#This Row],[isin]]&amp;" "&amp;Table2[[#This Row],[MktSec]],Table2[[#Headers],[INDUSTRY_GROUP]])</f>
        <v>Banks</v>
      </c>
      <c r="G426" s="3" t="str">
        <f>_xll.BDP(Table2[[#This Row],[isin]]&amp;" "&amp;Table2[[#This Row],[MktSec]],Table2[[#Headers],[callable]])</f>
        <v>Y</v>
      </c>
      <c r="H426" s="3" t="str">
        <f>_xll.BDP(Table2[[#This Row],[isin]]&amp;" "&amp;Table2[[#This Row],[MktSec]],Table2[[#Headers],[nxt_call_dt]])</f>
        <v>18/12/2023</v>
      </c>
      <c r="I426" s="3" t="str">
        <f>_xll.BDP(Table2[[#This Row],[isin]]&amp;" "&amp;Table2[[#This Row],[MktSec]],Table2[[#Headers],[final_maturity]])</f>
        <v>#N/A Field Not Applicable</v>
      </c>
    </row>
    <row r="427" spans="1:9" x14ac:dyDescent="0.25">
      <c r="A427" s="2" t="s">
        <v>366</v>
      </c>
      <c r="B427" s="2">
        <f>LEN(Table2[[#This Row],[isin]])</f>
        <v>12</v>
      </c>
      <c r="C427" s="2" t="s">
        <v>24</v>
      </c>
      <c r="D427" s="2" t="s">
        <v>713</v>
      </c>
      <c r="E427" s="2" t="str">
        <f>_xll.BDP(Table2[[#This Row],[isin]]&amp;" "&amp;Table2[[#This Row],[MktSec]],Table2[[#Headers],[short_name]])</f>
        <v>SWEDBANK AB</v>
      </c>
      <c r="F427" s="3" t="str">
        <f t="array" ref="F427">_xll.BDP(Table2[[#This Row],[isin]]&amp;" "&amp;Table2[[#This Row],[MktSec]],Table2[[#Headers],[INDUSTRY_GROUP]])</f>
        <v>Banks</v>
      </c>
      <c r="G427" s="3" t="str">
        <f>_xll.BDP(Table2[[#This Row],[isin]]&amp;" "&amp;Table2[[#This Row],[MktSec]],Table2[[#Headers],[callable]])</f>
        <v>Y</v>
      </c>
      <c r="H427" s="3" t="str">
        <f>_xll.BDP(Table2[[#This Row],[isin]]&amp;" "&amp;Table2[[#This Row],[MktSec]],Table2[[#Headers],[nxt_call_dt]])</f>
        <v>17/09/2024</v>
      </c>
      <c r="I427" s="3" t="str">
        <f>_xll.BDP(Table2[[#This Row],[isin]]&amp;" "&amp;Table2[[#This Row],[MktSec]],Table2[[#Headers],[final_maturity]])</f>
        <v>#N/A Field Not Applicable</v>
      </c>
    </row>
    <row r="428" spans="1:9" x14ac:dyDescent="0.25">
      <c r="A428" s="2" t="s">
        <v>367</v>
      </c>
      <c r="B428" s="2">
        <f>LEN(Table2[[#This Row],[isin]])</f>
        <v>12</v>
      </c>
      <c r="C428" s="2" t="s">
        <v>24</v>
      </c>
      <c r="D428" s="2" t="s">
        <v>714</v>
      </c>
      <c r="E428" s="2" t="str">
        <f>_xll.BDP(Table2[[#This Row],[isin]]&amp;" "&amp;Table2[[#This Row],[MktSec]],Table2[[#Headers],[short_name]])</f>
        <v>UBS GROUP</v>
      </c>
      <c r="F428" s="3" t="str">
        <f t="array" ref="F428">_xll.BDP(Table2[[#This Row],[isin]]&amp;" "&amp;Table2[[#This Row],[MktSec]],Table2[[#Headers],[INDUSTRY_GROUP]])</f>
        <v>Banks</v>
      </c>
      <c r="G428" s="3" t="str">
        <f>_xll.BDP(Table2[[#This Row],[isin]]&amp;" "&amp;Table2[[#This Row],[MktSec]],Table2[[#Headers],[callable]])</f>
        <v>Y</v>
      </c>
      <c r="H428" s="3" t="str">
        <f>_xll.BDP(Table2[[#This Row],[isin]]&amp;" "&amp;Table2[[#This Row],[MktSec]],Table2[[#Headers],[nxt_call_dt]])</f>
        <v>31/01/2023</v>
      </c>
      <c r="I428" s="3" t="str">
        <f>_xll.BDP(Table2[[#This Row],[isin]]&amp;" "&amp;Table2[[#This Row],[MktSec]],Table2[[#Headers],[final_maturity]])</f>
        <v>#N/A Field Not Applicable</v>
      </c>
    </row>
    <row r="429" spans="1:9" x14ac:dyDescent="0.25">
      <c r="A429" s="2" t="s">
        <v>369</v>
      </c>
      <c r="B429" s="2">
        <f>LEN(Table2[[#This Row],[isin]])</f>
        <v>12</v>
      </c>
      <c r="C429" s="2" t="s">
        <v>24</v>
      </c>
      <c r="D429" s="2" t="s">
        <v>716</v>
      </c>
      <c r="E429" s="2" t="str">
        <f>_xll.BDP(Table2[[#This Row],[isin]]&amp;" "&amp;Table2[[#This Row],[MktSec]],Table2[[#Headers],[short_name]])</f>
        <v>UBS GROUP FUNDIN</v>
      </c>
      <c r="F429" s="3" t="str">
        <f t="array" ref="F429">_xll.BDP(Table2[[#This Row],[isin]]&amp;" "&amp;Table2[[#This Row],[MktSec]],Table2[[#Headers],[INDUSTRY_GROUP]])</f>
        <v>Banks</v>
      </c>
      <c r="G429" s="3" t="str">
        <f>_xll.BDP(Table2[[#This Row],[isin]]&amp;" "&amp;Table2[[#This Row],[MktSec]],Table2[[#Headers],[callable]])</f>
        <v>Y</v>
      </c>
      <c r="H429" s="3" t="str">
        <f>_xll.BDP(Table2[[#This Row],[isin]]&amp;" "&amp;Table2[[#This Row],[MktSec]],Table2[[#Headers],[nxt_call_dt]])</f>
        <v>31/01/2024</v>
      </c>
      <c r="I429" s="3" t="str">
        <f>_xll.BDP(Table2[[#This Row],[isin]]&amp;" "&amp;Table2[[#This Row],[MktSec]],Table2[[#Headers],[final_maturity]])</f>
        <v>#N/A Field Not Applicable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1EAF-7DDB-4B47-A48B-8883143CC456}">
  <sheetPr codeName="Sheet3"/>
  <dimension ref="A1:U519"/>
  <sheetViews>
    <sheetView workbookViewId="0">
      <selection activeCell="K12" sqref="K12"/>
    </sheetView>
  </sheetViews>
  <sheetFormatPr defaultRowHeight="14.5" x14ac:dyDescent="0.35"/>
  <cols>
    <col min="1" max="1" width="12.26953125" style="5" bestFit="1" customWidth="1"/>
    <col min="2" max="13" width="8.7265625" style="5"/>
    <col min="14" max="14" width="8.7265625" style="6"/>
    <col min="15" max="16384" width="8.7265625" style="5"/>
  </cols>
  <sheetData>
    <row r="1" spans="1:21" x14ac:dyDescent="0.35">
      <c r="A1" s="5" t="s">
        <v>749</v>
      </c>
      <c r="B1" s="5" t="s">
        <v>765</v>
      </c>
      <c r="C1" s="5" t="s">
        <v>758</v>
      </c>
      <c r="D1" s="5" t="s">
        <v>759</v>
      </c>
      <c r="E1" s="5" t="s">
        <v>760</v>
      </c>
      <c r="F1" s="5" t="s">
        <v>761</v>
      </c>
      <c r="G1" s="5" t="s">
        <v>744</v>
      </c>
      <c r="I1" s="5" t="s">
        <v>761</v>
      </c>
      <c r="J1" s="5" t="s">
        <v>761</v>
      </c>
      <c r="K1" s="5" t="s">
        <v>762</v>
      </c>
    </row>
    <row r="2" spans="1:21" x14ac:dyDescent="0.35">
      <c r="A2" s="5" t="s">
        <v>751</v>
      </c>
      <c r="B2" s="5" t="s">
        <v>766</v>
      </c>
      <c r="C2" s="5" t="s">
        <v>745</v>
      </c>
      <c r="D2" s="5" t="s">
        <v>745</v>
      </c>
      <c r="E2" s="5" t="s">
        <v>745</v>
      </c>
      <c r="F2" s="5" t="s">
        <v>745</v>
      </c>
      <c r="G2" s="5" t="s">
        <v>745</v>
      </c>
      <c r="I2" s="5" t="s">
        <v>745</v>
      </c>
      <c r="J2" s="5" t="s">
        <v>745</v>
      </c>
      <c r="K2" s="5" t="s">
        <v>745</v>
      </c>
    </row>
    <row r="3" spans="1:21" x14ac:dyDescent="0.35">
      <c r="A3" s="5" t="s">
        <v>746</v>
      </c>
      <c r="B3" s="7" t="s">
        <v>747</v>
      </c>
      <c r="C3" s="7" t="s">
        <v>747</v>
      </c>
      <c r="D3" s="7" t="s">
        <v>747</v>
      </c>
      <c r="E3" s="7" t="s">
        <v>747</v>
      </c>
      <c r="F3" s="7" t="s">
        <v>747</v>
      </c>
      <c r="G3" s="7" t="s">
        <v>747</v>
      </c>
      <c r="I3" s="7" t="s">
        <v>747</v>
      </c>
      <c r="J3" s="7" t="s">
        <v>747</v>
      </c>
      <c r="K3" s="7" t="s">
        <v>747</v>
      </c>
    </row>
    <row r="4" spans="1:21" x14ac:dyDescent="0.35">
      <c r="A4" s="5" t="s">
        <v>750</v>
      </c>
      <c r="B4" s="7"/>
      <c r="C4" s="7"/>
      <c r="D4" s="7"/>
      <c r="E4" s="7"/>
      <c r="F4" s="7"/>
      <c r="G4" s="7"/>
      <c r="I4" s="7"/>
      <c r="J4" s="7"/>
      <c r="K4" s="7"/>
    </row>
    <row r="5" spans="1:21" x14ac:dyDescent="0.35">
      <c r="A5" s="5" t="s">
        <v>753</v>
      </c>
      <c r="B5" s="5" t="s">
        <v>763</v>
      </c>
      <c r="C5" s="5" t="s">
        <v>752</v>
      </c>
      <c r="D5" s="5" t="s">
        <v>752</v>
      </c>
      <c r="E5" s="5" t="s">
        <v>752</v>
      </c>
      <c r="F5" s="5" t="s">
        <v>752</v>
      </c>
      <c r="G5" s="5" t="s">
        <v>752</v>
      </c>
      <c r="I5" s="5" t="s">
        <v>752</v>
      </c>
      <c r="J5" s="5" t="s">
        <v>752</v>
      </c>
      <c r="K5" s="5" t="s">
        <v>752</v>
      </c>
    </row>
    <row r="6" spans="1:21" x14ac:dyDescent="0.35">
      <c r="A6" s="5" t="s">
        <v>754</v>
      </c>
      <c r="B6" s="5" t="s">
        <v>755</v>
      </c>
      <c r="C6" s="5" t="s">
        <v>755</v>
      </c>
      <c r="D6" s="5" t="s">
        <v>755</v>
      </c>
      <c r="E6" s="5" t="s">
        <v>755</v>
      </c>
      <c r="F6" s="5" t="s">
        <v>755</v>
      </c>
      <c r="G6" s="5" t="s">
        <v>755</v>
      </c>
      <c r="I6" s="5" t="s">
        <v>755</v>
      </c>
      <c r="J6" s="5" t="s">
        <v>755</v>
      </c>
      <c r="K6" s="5" t="s">
        <v>755</v>
      </c>
    </row>
    <row r="7" spans="1:21" x14ac:dyDescent="0.35">
      <c r="A7" s="5" t="s">
        <v>756</v>
      </c>
      <c r="B7" s="5" t="s">
        <v>757</v>
      </c>
      <c r="C7" s="5" t="s">
        <v>757</v>
      </c>
      <c r="D7" s="5" t="s">
        <v>757</v>
      </c>
      <c r="E7" s="5" t="s">
        <v>757</v>
      </c>
      <c r="F7" s="5" t="s">
        <v>757</v>
      </c>
      <c r="G7" s="5" t="s">
        <v>757</v>
      </c>
      <c r="I7" s="5" t="s">
        <v>757</v>
      </c>
      <c r="J7" s="5" t="s">
        <v>757</v>
      </c>
      <c r="K7" s="5" t="s">
        <v>757</v>
      </c>
    </row>
    <row r="8" spans="1:21" x14ac:dyDescent="0.35">
      <c r="B8" s="5" t="s">
        <v>764</v>
      </c>
      <c r="C8" s="5" t="str">
        <f>_xll.BDP(C1,"security_name")</f>
        <v>SOLBBB 5.869 PERP</v>
      </c>
      <c r="D8" s="5" t="str">
        <f>_xll.BDP(D1,"security_name")</f>
        <v>SOLBBB 4 1/4 PERP</v>
      </c>
      <c r="E8" s="5" t="str">
        <f>_xll.BDP(E1,"security_name")</f>
        <v>SOLBBB 5.425 PERP</v>
      </c>
      <c r="F8" s="5" t="str">
        <f>_xll.BDP(F1,"security_name")</f>
        <v>SOLBBB 5.118 PERP</v>
      </c>
      <c r="G8" s="5" t="str">
        <f>_xll.BDP(G1,"security_name")</f>
        <v>ECLEAR 2 5/8 04/11/48</v>
      </c>
      <c r="Q8" s="9"/>
      <c r="R8" s="9"/>
      <c r="S8" s="10"/>
      <c r="T8" s="9"/>
      <c r="U8" s="9"/>
    </row>
    <row r="9" spans="1:21" x14ac:dyDescent="0.35">
      <c r="B9" s="8">
        <f>_xll.BDH(B1,B2,B3,B4,B5,B6,B7,"cols=1;rows=506")</f>
        <v>44005</v>
      </c>
      <c r="C9" s="5">
        <f>_xll.BDH(C1,C2,C3,C4,C5,C6,C7,"cols=1;rows=509")</f>
        <v>355.512</v>
      </c>
      <c r="D9" s="5">
        <f>_xll.BDH(D1,D2,D3,D4,D5,D6,D7,"cols=1;rows=397")</f>
        <v>342.25900000000001</v>
      </c>
      <c r="E9" s="5">
        <f>_xll.BDH(E1,E2,E3,E4,E5,E6,E7,"cols=1;rows=509")</f>
        <v>306.327</v>
      </c>
      <c r="F9" s="5">
        <f>_xll.BDH(F1,F2,F3,F4,F5,F6,F7,"cols=1;rows=509")</f>
        <v>331.839</v>
      </c>
      <c r="G9" s="5">
        <f>_xll.BDH(G1,G2,G3,G4,G5,G6,G7,"cols=1;rows=509")</f>
        <v>195.31299999999999</v>
      </c>
      <c r="I9" s="5">
        <f>_xll.BDH(I1,I2,I3,I4,I5,I6,I7,"cols=1;rows=509")</f>
        <v>331.839</v>
      </c>
      <c r="J9" s="5">
        <f>_xll.BDH(J1,J2,J3,J4,J5,J6,J7,"cols=1;rows=509")</f>
        <v>331.839</v>
      </c>
      <c r="K9" s="5">
        <f>_xll.BDH(K1,K2,K3,K4,K5,K6,K7,"cols=1;rows=509")</f>
        <v>446.50299999999999</v>
      </c>
      <c r="M9" s="8"/>
    </row>
    <row r="10" spans="1:21" x14ac:dyDescent="0.35">
      <c r="B10" s="8">
        <v>44004</v>
      </c>
      <c r="C10" s="5">
        <v>349.83</v>
      </c>
      <c r="D10" s="5">
        <v>337.63</v>
      </c>
      <c r="E10" s="5">
        <v>298.154</v>
      </c>
      <c r="F10" s="5">
        <v>326.53399999999999</v>
      </c>
      <c r="G10" s="5">
        <v>195.01400000000001</v>
      </c>
      <c r="I10" s="5">
        <v>326.53399999999999</v>
      </c>
      <c r="J10" s="5">
        <v>326.53399999999999</v>
      </c>
      <c r="K10" s="5">
        <v>445.50299999999999</v>
      </c>
    </row>
    <row r="11" spans="1:21" x14ac:dyDescent="0.35">
      <c r="B11" s="8">
        <v>44001</v>
      </c>
      <c r="C11" s="5">
        <v>349.65300000000002</v>
      </c>
      <c r="D11" s="5">
        <v>335.02699999999999</v>
      </c>
      <c r="E11" s="5">
        <v>294.60700000000003</v>
      </c>
      <c r="F11" s="5">
        <v>322.983</v>
      </c>
      <c r="G11" s="5">
        <v>192.40799999999999</v>
      </c>
      <c r="I11" s="5">
        <v>322.983</v>
      </c>
      <c r="J11" s="5">
        <v>322.983</v>
      </c>
      <c r="K11" s="5">
        <v>444.69900000000001</v>
      </c>
    </row>
    <row r="12" spans="1:21" x14ac:dyDescent="0.35">
      <c r="B12" s="8">
        <v>44000</v>
      </c>
      <c r="C12" s="5">
        <v>340.02499999999998</v>
      </c>
      <c r="D12" s="5">
        <v>321.56599999999997</v>
      </c>
      <c r="E12" s="5">
        <v>285.53199999999998</v>
      </c>
      <c r="F12" s="5">
        <v>309.13</v>
      </c>
      <c r="G12" s="5">
        <v>191.839</v>
      </c>
      <c r="I12" s="5">
        <v>309.13</v>
      </c>
      <c r="J12" s="5">
        <v>309.13</v>
      </c>
      <c r="K12" s="5">
        <v>447.87900000000002</v>
      </c>
    </row>
    <row r="13" spans="1:21" x14ac:dyDescent="0.35">
      <c r="B13" s="8">
        <v>43999</v>
      </c>
      <c r="C13" s="5">
        <v>334.55500000000001</v>
      </c>
      <c r="D13" s="5">
        <v>314.33800000000002</v>
      </c>
      <c r="E13" s="5">
        <v>281.536</v>
      </c>
      <c r="F13" s="5">
        <v>299.39999999999998</v>
      </c>
      <c r="G13" s="5">
        <v>188.441</v>
      </c>
      <c r="I13" s="5">
        <v>299.39999999999998</v>
      </c>
      <c r="J13" s="5">
        <v>299.39999999999998</v>
      </c>
      <c r="K13" s="5">
        <v>441.51100000000002</v>
      </c>
    </row>
    <row r="14" spans="1:21" x14ac:dyDescent="0.35">
      <c r="B14" s="8">
        <v>43998</v>
      </c>
      <c r="C14" s="5">
        <v>354.59399999999999</v>
      </c>
      <c r="D14" s="5">
        <v>335.76100000000002</v>
      </c>
      <c r="E14" s="5">
        <v>301.28100000000001</v>
      </c>
      <c r="F14" s="5">
        <v>327.28399999999999</v>
      </c>
      <c r="G14" s="5">
        <v>187.702</v>
      </c>
      <c r="I14" s="5">
        <v>327.28399999999999</v>
      </c>
      <c r="J14" s="5">
        <v>327.28399999999999</v>
      </c>
      <c r="K14" s="5">
        <v>432.113</v>
      </c>
    </row>
    <row r="15" spans="1:21" x14ac:dyDescent="0.35">
      <c r="B15" s="8">
        <v>43997</v>
      </c>
      <c r="C15" s="5">
        <v>347.69900000000001</v>
      </c>
      <c r="D15" s="5">
        <v>329.04</v>
      </c>
      <c r="E15" s="5">
        <v>295.58499999999998</v>
      </c>
      <c r="F15" s="5">
        <v>298.137</v>
      </c>
      <c r="G15" s="5">
        <v>194.03299999999999</v>
      </c>
      <c r="I15" s="5">
        <v>298.137</v>
      </c>
      <c r="J15" s="5">
        <v>298.137</v>
      </c>
      <c r="K15" s="5">
        <v>440.65800000000002</v>
      </c>
    </row>
    <row r="16" spans="1:21" x14ac:dyDescent="0.35">
      <c r="B16" s="8">
        <v>43994</v>
      </c>
      <c r="C16" s="5">
        <v>342.03500000000003</v>
      </c>
      <c r="D16" s="5">
        <v>321.31400000000002</v>
      </c>
      <c r="E16" s="5">
        <v>290.87799999999999</v>
      </c>
      <c r="F16" s="5">
        <v>279.125</v>
      </c>
      <c r="G16" s="5">
        <v>192.53700000000001</v>
      </c>
      <c r="I16" s="5">
        <v>279.125</v>
      </c>
      <c r="J16" s="5">
        <v>279.125</v>
      </c>
      <c r="K16" s="5">
        <v>432.50599999999997</v>
      </c>
    </row>
    <row r="17" spans="2:11" x14ac:dyDescent="0.35">
      <c r="B17" s="8">
        <v>43993</v>
      </c>
      <c r="C17" s="5">
        <v>316.976</v>
      </c>
      <c r="D17" s="5">
        <v>296.69</v>
      </c>
      <c r="E17" s="5">
        <v>265.32400000000001</v>
      </c>
      <c r="F17" s="5">
        <v>246.351</v>
      </c>
      <c r="G17" s="5">
        <v>189.61199999999999</v>
      </c>
      <c r="I17" s="5">
        <v>246.351</v>
      </c>
      <c r="J17" s="5">
        <v>246.351</v>
      </c>
      <c r="K17" s="5">
        <v>435.892</v>
      </c>
    </row>
    <row r="18" spans="2:11" x14ac:dyDescent="0.35">
      <c r="B18" s="8">
        <v>43992</v>
      </c>
      <c r="C18" s="5">
        <v>304.70499999999998</v>
      </c>
      <c r="D18" s="5">
        <v>281.68799999999999</v>
      </c>
      <c r="E18" s="5">
        <v>253.41900000000001</v>
      </c>
      <c r="F18" s="5">
        <v>213.041</v>
      </c>
      <c r="G18" s="5">
        <v>179</v>
      </c>
      <c r="I18" s="5">
        <v>213.041</v>
      </c>
      <c r="J18" s="5">
        <v>213.041</v>
      </c>
      <c r="K18" s="5">
        <v>425.06299999999999</v>
      </c>
    </row>
    <row r="19" spans="2:11" x14ac:dyDescent="0.35">
      <c r="B19" s="8">
        <v>43991</v>
      </c>
      <c r="C19" s="5">
        <v>301.04500000000002</v>
      </c>
      <c r="D19" s="5">
        <v>272.255</v>
      </c>
      <c r="E19" s="5">
        <v>249.2</v>
      </c>
      <c r="F19" s="5">
        <v>179.65199999999999</v>
      </c>
      <c r="G19" s="5">
        <v>174.727</v>
      </c>
      <c r="I19" s="5">
        <v>179.65199999999999</v>
      </c>
      <c r="J19" s="5">
        <v>179.65199999999999</v>
      </c>
      <c r="K19" s="5">
        <v>420.40199999999999</v>
      </c>
    </row>
    <row r="20" spans="2:11" x14ac:dyDescent="0.35">
      <c r="B20" s="8">
        <v>43990</v>
      </c>
      <c r="C20" s="5">
        <v>317.31200000000001</v>
      </c>
      <c r="D20" s="5">
        <v>287.702</v>
      </c>
      <c r="E20" s="5">
        <v>267.51100000000002</v>
      </c>
      <c r="F20" s="5">
        <v>198.64400000000001</v>
      </c>
      <c r="G20" s="5">
        <v>177.56700000000001</v>
      </c>
      <c r="I20" s="5">
        <v>198.64400000000001</v>
      </c>
      <c r="J20" s="5">
        <v>198.64400000000001</v>
      </c>
      <c r="K20" s="5">
        <v>420.23599999999999</v>
      </c>
    </row>
    <row r="21" spans="2:11" x14ac:dyDescent="0.35">
      <c r="B21" s="8">
        <v>43987</v>
      </c>
      <c r="C21" s="5">
        <v>357.01299999999998</v>
      </c>
      <c r="D21" s="5">
        <v>332.36500000000001</v>
      </c>
      <c r="E21" s="5">
        <v>320.28199999999998</v>
      </c>
      <c r="F21" s="5">
        <v>281.75599999999997</v>
      </c>
      <c r="G21" s="5">
        <v>181.542</v>
      </c>
      <c r="I21" s="5">
        <v>281.75599999999997</v>
      </c>
      <c r="J21" s="5">
        <v>281.75599999999997</v>
      </c>
      <c r="K21" s="5">
        <v>419.93700000000001</v>
      </c>
    </row>
    <row r="22" spans="2:11" x14ac:dyDescent="0.35">
      <c r="B22" s="8">
        <v>43986</v>
      </c>
      <c r="C22" s="5">
        <v>372.28800000000001</v>
      </c>
      <c r="D22" s="5">
        <v>358.02699999999999</v>
      </c>
      <c r="E22" s="5">
        <v>347.488</v>
      </c>
      <c r="F22" s="5">
        <v>325.47500000000002</v>
      </c>
      <c r="G22" s="5">
        <v>202.39</v>
      </c>
      <c r="I22" s="5">
        <v>325.47500000000002</v>
      </c>
      <c r="J22" s="5">
        <v>325.47500000000002</v>
      </c>
      <c r="K22" s="5">
        <v>450.57400000000001</v>
      </c>
    </row>
    <row r="23" spans="2:11" x14ac:dyDescent="0.35">
      <c r="B23" s="8">
        <v>43985</v>
      </c>
      <c r="C23" s="5">
        <v>398.29300000000001</v>
      </c>
      <c r="D23" s="5">
        <v>387.47199999999998</v>
      </c>
      <c r="E23" s="5">
        <v>375.00900000000001</v>
      </c>
      <c r="F23" s="5">
        <v>374.28899999999999</v>
      </c>
      <c r="G23" s="5">
        <v>213.917</v>
      </c>
      <c r="I23" s="5">
        <v>374.28899999999999</v>
      </c>
      <c r="J23" s="5">
        <v>374.28899999999999</v>
      </c>
      <c r="K23" s="5">
        <v>469.64400000000001</v>
      </c>
    </row>
    <row r="24" spans="2:11" x14ac:dyDescent="0.35">
      <c r="B24" s="8">
        <v>43984</v>
      </c>
      <c r="C24" s="5">
        <v>400.56799999999998</v>
      </c>
      <c r="D24" s="5">
        <v>390.72</v>
      </c>
      <c r="E24" s="5">
        <v>376.09399999999999</v>
      </c>
      <c r="F24" s="5">
        <v>379.10399999999998</v>
      </c>
      <c r="G24" s="5">
        <v>222.70500000000001</v>
      </c>
      <c r="I24" s="5">
        <v>379.10399999999998</v>
      </c>
      <c r="J24" s="5">
        <v>379.10399999999998</v>
      </c>
      <c r="K24" s="5">
        <v>475.69600000000003</v>
      </c>
    </row>
    <row r="25" spans="2:11" x14ac:dyDescent="0.35">
      <c r="B25" s="8">
        <v>43983</v>
      </c>
      <c r="C25" s="5">
        <v>402.637</v>
      </c>
      <c r="D25" s="5">
        <v>390.60599999999999</v>
      </c>
      <c r="E25" s="5">
        <v>373.57799999999997</v>
      </c>
      <c r="F25" s="5">
        <v>379.36099999999999</v>
      </c>
      <c r="G25" s="5">
        <v>224.554</v>
      </c>
      <c r="I25" s="5">
        <v>379.36099999999999</v>
      </c>
      <c r="J25" s="5">
        <v>379.36099999999999</v>
      </c>
      <c r="K25" s="5">
        <v>483.096</v>
      </c>
    </row>
    <row r="26" spans="2:11" x14ac:dyDescent="0.35">
      <c r="B26" s="8">
        <v>43980</v>
      </c>
      <c r="C26" s="5">
        <v>398.24900000000002</v>
      </c>
      <c r="D26" s="5">
        <v>381.822</v>
      </c>
      <c r="E26" s="5">
        <v>368.00400000000002</v>
      </c>
      <c r="F26" s="5">
        <v>369.12700000000001</v>
      </c>
      <c r="G26" s="5">
        <v>225.71</v>
      </c>
      <c r="I26" s="5">
        <v>369.12700000000001</v>
      </c>
      <c r="J26" s="5">
        <v>369.12700000000001</v>
      </c>
      <c r="K26" s="5">
        <v>483.54300000000001</v>
      </c>
    </row>
    <row r="27" spans="2:11" x14ac:dyDescent="0.35">
      <c r="B27" s="8">
        <v>43979</v>
      </c>
      <c r="C27" s="5">
        <v>399.53899999999999</v>
      </c>
      <c r="D27" s="5">
        <v>382.81799999999998</v>
      </c>
      <c r="E27" s="5">
        <v>369.31599999999997</v>
      </c>
      <c r="F27" s="5">
        <v>364.75900000000001</v>
      </c>
      <c r="G27" s="5">
        <v>222.43100000000001</v>
      </c>
      <c r="I27" s="5">
        <v>364.75900000000001</v>
      </c>
      <c r="J27" s="5">
        <v>364.75900000000001</v>
      </c>
      <c r="K27" s="5">
        <v>486.00799999999998</v>
      </c>
    </row>
    <row r="28" spans="2:11" x14ac:dyDescent="0.35">
      <c r="B28" s="8">
        <v>43978</v>
      </c>
      <c r="C28" s="5">
        <v>422.21899999999999</v>
      </c>
      <c r="D28" s="5">
        <v>408.73700000000002</v>
      </c>
      <c r="E28" s="5">
        <v>391.642</v>
      </c>
      <c r="F28" s="5">
        <v>382.45499999999998</v>
      </c>
      <c r="G28" s="5">
        <v>224.08500000000001</v>
      </c>
      <c r="I28" s="5">
        <v>382.45499999999998</v>
      </c>
      <c r="J28" s="5">
        <v>382.45499999999998</v>
      </c>
      <c r="K28" s="5">
        <v>490.21600000000001</v>
      </c>
    </row>
    <row r="29" spans="2:11" x14ac:dyDescent="0.35">
      <c r="B29" s="8">
        <v>43977</v>
      </c>
      <c r="C29" s="5">
        <v>438.08</v>
      </c>
      <c r="D29" s="5">
        <v>442.95600000000002</v>
      </c>
      <c r="E29" s="5">
        <v>426.47399999999999</v>
      </c>
      <c r="F29" s="5">
        <v>453.512</v>
      </c>
      <c r="G29" s="5">
        <v>229.84200000000001</v>
      </c>
      <c r="I29" s="5">
        <v>453.512</v>
      </c>
      <c r="J29" s="5">
        <v>453.512</v>
      </c>
      <c r="K29" s="5">
        <v>505.64800000000002</v>
      </c>
    </row>
    <row r="30" spans="2:11" x14ac:dyDescent="0.35">
      <c r="B30" s="8">
        <v>43973</v>
      </c>
      <c r="C30" s="5">
        <v>444.01799999999997</v>
      </c>
      <c r="D30" s="5">
        <v>427.93799999999999</v>
      </c>
      <c r="E30" s="5">
        <v>409.77600000000001</v>
      </c>
      <c r="F30" s="5">
        <v>401.68799999999999</v>
      </c>
      <c r="G30" s="5">
        <v>234.596</v>
      </c>
      <c r="I30" s="5">
        <v>401.68799999999999</v>
      </c>
      <c r="J30" s="5">
        <v>401.68799999999999</v>
      </c>
      <c r="K30" s="5">
        <v>509.791</v>
      </c>
    </row>
    <row r="31" spans="2:11" x14ac:dyDescent="0.35">
      <c r="B31" s="8">
        <v>43972</v>
      </c>
      <c r="C31" s="5">
        <v>450.33100000000002</v>
      </c>
      <c r="D31" s="5">
        <v>428.09800000000001</v>
      </c>
      <c r="E31" s="5">
        <v>413.726</v>
      </c>
      <c r="F31" s="5">
        <v>393.66500000000002</v>
      </c>
      <c r="G31" s="5">
        <v>235.542</v>
      </c>
      <c r="I31" s="5">
        <v>393.66500000000002</v>
      </c>
      <c r="J31" s="5">
        <v>393.66500000000002</v>
      </c>
      <c r="K31" s="5">
        <v>512.30799999999999</v>
      </c>
    </row>
    <row r="32" spans="2:11" x14ac:dyDescent="0.35">
      <c r="B32" s="8">
        <v>43971</v>
      </c>
      <c r="C32" s="5">
        <v>459.34699999999998</v>
      </c>
      <c r="D32" s="5">
        <v>430.846</v>
      </c>
      <c r="E32" s="5">
        <v>417.23</v>
      </c>
      <c r="F32" s="5">
        <v>402.59899999999999</v>
      </c>
      <c r="G32" s="5">
        <v>234.49</v>
      </c>
      <c r="I32" s="5">
        <v>402.59899999999999</v>
      </c>
      <c r="J32" s="5">
        <v>402.59899999999999</v>
      </c>
      <c r="K32" s="5">
        <v>514.99699999999996</v>
      </c>
    </row>
    <row r="33" spans="2:11" x14ac:dyDescent="0.35">
      <c r="B33" s="8">
        <v>43970</v>
      </c>
      <c r="C33" s="5">
        <v>467.46600000000001</v>
      </c>
      <c r="D33" s="5">
        <v>438.28199999999998</v>
      </c>
      <c r="E33" s="5">
        <v>429.274</v>
      </c>
      <c r="F33" s="5">
        <v>419.072</v>
      </c>
      <c r="G33" s="5">
        <v>242.19300000000001</v>
      </c>
      <c r="I33" s="5">
        <v>419.072</v>
      </c>
      <c r="J33" s="5">
        <v>419.072</v>
      </c>
      <c r="K33" s="5">
        <v>515.10500000000002</v>
      </c>
    </row>
    <row r="34" spans="2:11" x14ac:dyDescent="0.35">
      <c r="B34" s="8">
        <v>43969</v>
      </c>
      <c r="C34" s="5">
        <v>475.14400000000001</v>
      </c>
      <c r="D34" s="5">
        <v>444.56599999999997</v>
      </c>
      <c r="E34" s="5">
        <v>435.23200000000003</v>
      </c>
      <c r="F34" s="5">
        <v>429.01600000000002</v>
      </c>
      <c r="G34" s="5">
        <v>243.446</v>
      </c>
      <c r="I34" s="5">
        <v>429.01600000000002</v>
      </c>
      <c r="J34" s="5">
        <v>429.01600000000002</v>
      </c>
      <c r="K34" s="5">
        <v>526.92899999999997</v>
      </c>
    </row>
    <row r="35" spans="2:11" x14ac:dyDescent="0.35">
      <c r="B35" s="8">
        <v>43966</v>
      </c>
      <c r="C35" s="5">
        <v>478.72500000000002</v>
      </c>
      <c r="D35" s="5">
        <v>446.80399999999997</v>
      </c>
      <c r="E35" s="5">
        <v>437.46699999999998</v>
      </c>
      <c r="F35" s="5">
        <v>428.48899999999998</v>
      </c>
      <c r="G35" s="5">
        <v>246.488</v>
      </c>
      <c r="I35" s="5">
        <v>428.48899999999998</v>
      </c>
      <c r="J35" s="5">
        <v>428.48899999999998</v>
      </c>
      <c r="K35" s="5">
        <v>531.76499999999999</v>
      </c>
    </row>
    <row r="36" spans="2:11" x14ac:dyDescent="0.35">
      <c r="B36" s="8">
        <v>43965</v>
      </c>
      <c r="C36" s="5">
        <v>480.13099999999997</v>
      </c>
      <c r="D36" s="5">
        <v>446.79199999999997</v>
      </c>
      <c r="E36" s="5">
        <v>437.899</v>
      </c>
      <c r="F36" s="5">
        <v>424.67500000000001</v>
      </c>
      <c r="G36" s="5">
        <v>248.768</v>
      </c>
      <c r="I36" s="5">
        <v>424.67500000000001</v>
      </c>
      <c r="J36" s="5">
        <v>424.67500000000001</v>
      </c>
      <c r="K36" s="5">
        <v>539.13800000000003</v>
      </c>
    </row>
    <row r="37" spans="2:11" x14ac:dyDescent="0.35">
      <c r="B37" s="8">
        <v>43964</v>
      </c>
      <c r="C37" s="5">
        <v>470.74200000000002</v>
      </c>
      <c r="D37" s="5">
        <v>435.47800000000001</v>
      </c>
      <c r="E37" s="5">
        <v>429.36500000000001</v>
      </c>
      <c r="F37" s="5">
        <v>390.09800000000001</v>
      </c>
      <c r="G37" s="5">
        <v>245.07400000000001</v>
      </c>
      <c r="I37" s="5">
        <v>390.09800000000001</v>
      </c>
      <c r="J37" s="5">
        <v>390.09800000000001</v>
      </c>
      <c r="K37" s="5">
        <v>538.27300000000002</v>
      </c>
    </row>
    <row r="38" spans="2:11" x14ac:dyDescent="0.35">
      <c r="B38" s="8">
        <v>43963</v>
      </c>
      <c r="C38" s="5">
        <v>465.18900000000002</v>
      </c>
      <c r="D38" s="5">
        <v>423.45</v>
      </c>
      <c r="E38" s="5">
        <v>418.697</v>
      </c>
      <c r="F38" s="5">
        <v>387.95400000000001</v>
      </c>
      <c r="G38" s="5">
        <v>244.179</v>
      </c>
      <c r="I38" s="5">
        <v>387.95400000000001</v>
      </c>
      <c r="J38" s="5">
        <v>387.95400000000001</v>
      </c>
      <c r="K38" s="5">
        <v>539.37300000000005</v>
      </c>
    </row>
    <row r="39" spans="2:11" x14ac:dyDescent="0.35">
      <c r="B39" s="8">
        <v>43962</v>
      </c>
      <c r="C39" s="5">
        <v>459.58199999999999</v>
      </c>
      <c r="D39" s="5">
        <v>422.04500000000002</v>
      </c>
      <c r="E39" s="5">
        <v>417.46800000000002</v>
      </c>
      <c r="F39" s="5">
        <v>383.54899999999998</v>
      </c>
      <c r="G39" s="5">
        <v>243.952</v>
      </c>
      <c r="I39" s="5">
        <v>383.54899999999998</v>
      </c>
      <c r="J39" s="5">
        <v>383.54899999999998</v>
      </c>
      <c r="K39" s="5">
        <v>536.87300000000005</v>
      </c>
    </row>
    <row r="40" spans="2:11" x14ac:dyDescent="0.35">
      <c r="B40" s="8">
        <v>43958</v>
      </c>
      <c r="C40" s="5">
        <v>471.59100000000001</v>
      </c>
      <c r="D40" s="5">
        <v>462.70800000000003</v>
      </c>
      <c r="E40" s="5">
        <v>410.12700000000001</v>
      </c>
      <c r="F40" s="5">
        <v>402.435</v>
      </c>
      <c r="G40" s="5">
        <v>242.42500000000001</v>
      </c>
      <c r="I40" s="5">
        <v>402.435</v>
      </c>
      <c r="J40" s="5">
        <v>402.435</v>
      </c>
      <c r="K40" s="5">
        <v>533.21100000000001</v>
      </c>
    </row>
    <row r="41" spans="2:11" x14ac:dyDescent="0.35">
      <c r="B41" s="8">
        <v>43957</v>
      </c>
      <c r="C41" s="5">
        <v>460.19600000000003</v>
      </c>
      <c r="D41" s="5">
        <v>421.29700000000003</v>
      </c>
      <c r="E41" s="5">
        <v>415.03800000000001</v>
      </c>
      <c r="F41" s="5">
        <v>376.92099999999999</v>
      </c>
      <c r="G41" s="5">
        <v>245.029</v>
      </c>
      <c r="I41" s="5">
        <v>376.92099999999999</v>
      </c>
      <c r="J41" s="5">
        <v>376.92099999999999</v>
      </c>
      <c r="K41" s="5">
        <v>531.65599999999995</v>
      </c>
    </row>
    <row r="42" spans="2:11" x14ac:dyDescent="0.35">
      <c r="B42" s="8">
        <v>43956</v>
      </c>
      <c r="C42" s="5">
        <v>456.41500000000002</v>
      </c>
      <c r="D42" s="5">
        <v>413.03899999999999</v>
      </c>
      <c r="E42" s="5">
        <v>405.22699999999998</v>
      </c>
      <c r="F42" s="5">
        <v>376.60199999999998</v>
      </c>
      <c r="G42" s="5">
        <v>247.30199999999999</v>
      </c>
      <c r="I42" s="5">
        <v>376.60199999999998</v>
      </c>
      <c r="J42" s="5">
        <v>376.60199999999998</v>
      </c>
      <c r="K42" s="5">
        <v>534.08900000000006</v>
      </c>
    </row>
    <row r="43" spans="2:11" x14ac:dyDescent="0.35">
      <c r="B43" s="8">
        <v>43955</v>
      </c>
      <c r="C43" s="5">
        <v>454.32799999999997</v>
      </c>
      <c r="D43" s="5">
        <v>407.50700000000001</v>
      </c>
      <c r="E43" s="5">
        <v>399.173</v>
      </c>
      <c r="F43" s="5">
        <v>369.53</v>
      </c>
      <c r="G43" s="5">
        <v>247.209</v>
      </c>
      <c r="I43" s="5">
        <v>369.53</v>
      </c>
      <c r="J43" s="5">
        <v>369.53</v>
      </c>
      <c r="K43" s="5">
        <v>549.63400000000001</v>
      </c>
    </row>
    <row r="44" spans="2:11" x14ac:dyDescent="0.35">
      <c r="B44" s="8">
        <v>43952</v>
      </c>
      <c r="C44" s="5">
        <v>450.28100000000001</v>
      </c>
      <c r="D44" s="5">
        <v>396.99799999999999</v>
      </c>
      <c r="E44" s="5">
        <v>391.24</v>
      </c>
      <c r="F44" s="5">
        <v>361.27</v>
      </c>
      <c r="G44" s="5">
        <v>252.93700000000001</v>
      </c>
      <c r="I44" s="5">
        <v>361.27</v>
      </c>
      <c r="J44" s="5">
        <v>361.27</v>
      </c>
      <c r="K44" s="5">
        <v>548.55100000000004</v>
      </c>
    </row>
    <row r="45" spans="2:11" x14ac:dyDescent="0.35">
      <c r="B45" s="8">
        <v>43951</v>
      </c>
      <c r="C45" s="5">
        <v>419.19900000000001</v>
      </c>
      <c r="D45" s="5">
        <v>365.86599999999999</v>
      </c>
      <c r="E45" s="5">
        <v>360.40499999999997</v>
      </c>
      <c r="F45" s="5">
        <v>318.40199999999999</v>
      </c>
      <c r="G45" s="5">
        <v>252.791</v>
      </c>
      <c r="I45" s="5">
        <v>318.40199999999999</v>
      </c>
      <c r="J45" s="5">
        <v>318.40199999999999</v>
      </c>
      <c r="K45" s="5">
        <v>548.30899999999997</v>
      </c>
    </row>
    <row r="46" spans="2:11" x14ac:dyDescent="0.35">
      <c r="B46" s="8">
        <v>43950</v>
      </c>
      <c r="C46" s="5">
        <v>414.50700000000001</v>
      </c>
      <c r="D46" s="5">
        <v>360.77800000000002</v>
      </c>
      <c r="E46" s="5">
        <v>351.68099999999998</v>
      </c>
      <c r="F46" s="5">
        <v>306.529</v>
      </c>
      <c r="G46" s="5">
        <v>247.49700000000001</v>
      </c>
      <c r="I46" s="5">
        <v>306.529</v>
      </c>
      <c r="J46" s="5">
        <v>306.529</v>
      </c>
      <c r="K46" s="5">
        <v>545.22900000000004</v>
      </c>
    </row>
    <row r="47" spans="2:11" x14ac:dyDescent="0.35">
      <c r="B47" s="8">
        <v>43949</v>
      </c>
      <c r="C47" s="5">
        <v>414.02199999999999</v>
      </c>
      <c r="D47" s="5">
        <v>352.92599999999999</v>
      </c>
      <c r="E47" s="5">
        <v>339.64499999999998</v>
      </c>
      <c r="F47" s="5">
        <v>298.17</v>
      </c>
      <c r="G47" s="5">
        <v>242.65</v>
      </c>
      <c r="I47" s="5">
        <v>298.17</v>
      </c>
      <c r="J47" s="5">
        <v>298.17</v>
      </c>
      <c r="K47" s="5">
        <v>541.43100000000004</v>
      </c>
    </row>
    <row r="48" spans="2:11" x14ac:dyDescent="0.35">
      <c r="B48" s="8">
        <v>43948</v>
      </c>
      <c r="C48" s="5">
        <v>414.96800000000002</v>
      </c>
      <c r="D48" s="5">
        <v>352.22</v>
      </c>
      <c r="E48" s="5">
        <v>337.61399999999998</v>
      </c>
      <c r="F48" s="5">
        <v>298.60899999999998</v>
      </c>
      <c r="G48" s="5">
        <v>242.363</v>
      </c>
      <c r="I48" s="5">
        <v>298.60899999999998</v>
      </c>
      <c r="J48" s="5">
        <v>298.60899999999998</v>
      </c>
      <c r="K48" s="5">
        <v>541.59799999999996</v>
      </c>
    </row>
    <row r="49" spans="2:11" x14ac:dyDescent="0.35">
      <c r="B49" s="8">
        <v>43945</v>
      </c>
      <c r="C49" s="5">
        <v>434.31700000000001</v>
      </c>
      <c r="D49" s="5">
        <v>362.899</v>
      </c>
      <c r="E49" s="5">
        <v>347.137</v>
      </c>
      <c r="F49" s="5">
        <v>313.36099999999999</v>
      </c>
      <c r="G49" s="5">
        <v>244.56100000000001</v>
      </c>
      <c r="I49" s="5">
        <v>313.36099999999999</v>
      </c>
      <c r="J49" s="5">
        <v>313.36099999999999</v>
      </c>
      <c r="K49" s="5">
        <v>547.31600000000003</v>
      </c>
    </row>
    <row r="50" spans="2:11" x14ac:dyDescent="0.35">
      <c r="B50" s="8">
        <v>43944</v>
      </c>
      <c r="C50" s="5">
        <v>439.27800000000002</v>
      </c>
      <c r="D50" s="5">
        <v>369.15800000000002</v>
      </c>
      <c r="E50" s="5">
        <v>350.79599999999999</v>
      </c>
      <c r="F50" s="5">
        <v>325.26900000000001</v>
      </c>
      <c r="G50" s="5">
        <v>250.48599999999999</v>
      </c>
      <c r="I50" s="5">
        <v>325.26900000000001</v>
      </c>
      <c r="J50" s="5">
        <v>325.26900000000001</v>
      </c>
      <c r="K50" s="5">
        <v>556.58100000000002</v>
      </c>
    </row>
    <row r="51" spans="2:11" x14ac:dyDescent="0.35">
      <c r="B51" s="8">
        <v>43943</v>
      </c>
      <c r="C51" s="5">
        <v>454.529</v>
      </c>
      <c r="D51" s="5">
        <v>376.68700000000001</v>
      </c>
      <c r="E51" s="5">
        <v>360.58800000000002</v>
      </c>
      <c r="F51" s="5">
        <v>336.27199999999999</v>
      </c>
      <c r="G51" s="5">
        <v>252.619</v>
      </c>
      <c r="I51" s="5">
        <v>336.27199999999999</v>
      </c>
      <c r="J51" s="5">
        <v>336.27199999999999</v>
      </c>
      <c r="K51" s="5">
        <v>557.90899999999999</v>
      </c>
    </row>
    <row r="52" spans="2:11" x14ac:dyDescent="0.35">
      <c r="B52" s="8">
        <v>43942</v>
      </c>
      <c r="C52" s="5">
        <v>460.75299999999999</v>
      </c>
      <c r="D52" s="5">
        <v>376.29199999999997</v>
      </c>
      <c r="E52" s="5">
        <v>357.94400000000002</v>
      </c>
      <c r="F52" s="5">
        <v>331.642</v>
      </c>
      <c r="G52" s="5">
        <v>255.88300000000001</v>
      </c>
      <c r="I52" s="5">
        <v>331.642</v>
      </c>
      <c r="J52" s="5">
        <v>331.642</v>
      </c>
      <c r="K52" s="5">
        <v>563.32299999999998</v>
      </c>
    </row>
    <row r="53" spans="2:11" x14ac:dyDescent="0.35">
      <c r="B53" s="8">
        <v>43941</v>
      </c>
      <c r="C53" s="5">
        <v>460.55599999999998</v>
      </c>
      <c r="D53" s="5">
        <v>369.50299999999999</v>
      </c>
      <c r="E53" s="5">
        <v>351.50599999999997</v>
      </c>
      <c r="F53" s="5">
        <v>318.49400000000003</v>
      </c>
      <c r="G53" s="5">
        <v>259.64499999999998</v>
      </c>
      <c r="I53" s="5">
        <v>318.49400000000003</v>
      </c>
      <c r="J53" s="5">
        <v>318.49400000000003</v>
      </c>
      <c r="K53" s="5">
        <v>566.55999999999995</v>
      </c>
    </row>
    <row r="54" spans="2:11" x14ac:dyDescent="0.35">
      <c r="B54" s="8">
        <v>43938</v>
      </c>
      <c r="C54" s="5">
        <v>463.87700000000001</v>
      </c>
      <c r="D54" s="5">
        <v>369.45699999999999</v>
      </c>
      <c r="E54" s="5">
        <v>352.69600000000003</v>
      </c>
      <c r="F54" s="5">
        <v>319.03699999999998</v>
      </c>
      <c r="G54" s="5">
        <v>260.29599999999999</v>
      </c>
      <c r="I54" s="5">
        <v>319.03699999999998</v>
      </c>
      <c r="J54" s="5">
        <v>319.03699999999998</v>
      </c>
      <c r="K54" s="5">
        <v>567.48400000000004</v>
      </c>
    </row>
    <row r="55" spans="2:11" x14ac:dyDescent="0.35">
      <c r="B55" s="8">
        <v>43937</v>
      </c>
      <c r="C55" s="5">
        <v>463.904</v>
      </c>
      <c r="D55" s="5">
        <v>368.404</v>
      </c>
      <c r="E55" s="5">
        <v>350.91399999999999</v>
      </c>
      <c r="F55" s="5">
        <v>314.904</v>
      </c>
      <c r="G55" s="5">
        <v>261.53199999999998</v>
      </c>
      <c r="I55" s="5">
        <v>314.904</v>
      </c>
      <c r="J55" s="5">
        <v>314.904</v>
      </c>
      <c r="K55" s="5">
        <v>572.34199999999998</v>
      </c>
    </row>
    <row r="56" spans="2:11" x14ac:dyDescent="0.35">
      <c r="B56" s="8">
        <v>43936</v>
      </c>
      <c r="C56" s="5">
        <v>461.82499999999999</v>
      </c>
      <c r="D56" s="5">
        <v>364.51400000000001</v>
      </c>
      <c r="E56" s="5">
        <v>345.14299999999997</v>
      </c>
      <c r="F56" s="5">
        <v>297.30799999999999</v>
      </c>
      <c r="G56" s="5">
        <v>266.15800000000002</v>
      </c>
      <c r="I56" s="5">
        <v>297.30799999999999</v>
      </c>
      <c r="J56" s="5">
        <v>297.30799999999999</v>
      </c>
      <c r="K56" s="5">
        <v>576.03700000000003</v>
      </c>
    </row>
    <row r="57" spans="2:11" x14ac:dyDescent="0.35">
      <c r="B57" s="8">
        <v>43935</v>
      </c>
      <c r="C57" s="5">
        <v>473.55200000000002</v>
      </c>
      <c r="D57" s="5">
        <v>372.56299999999999</v>
      </c>
      <c r="E57" s="5">
        <v>359.57</v>
      </c>
      <c r="F57" s="5">
        <v>324.173</v>
      </c>
      <c r="G57" s="5">
        <v>263.185</v>
      </c>
      <c r="I57" s="5">
        <v>324.173</v>
      </c>
      <c r="J57" s="5">
        <v>324.173</v>
      </c>
      <c r="K57" s="5">
        <v>574.87099999999998</v>
      </c>
    </row>
    <row r="58" spans="2:11" x14ac:dyDescent="0.35">
      <c r="B58" s="8">
        <v>43930</v>
      </c>
      <c r="C58" s="5">
        <v>515.79</v>
      </c>
      <c r="D58" s="5">
        <v>416.90199999999999</v>
      </c>
      <c r="E58" s="5">
        <v>405.92500000000001</v>
      </c>
      <c r="F58" s="5">
        <v>389.22399999999999</v>
      </c>
      <c r="G58" s="5">
        <v>255.64400000000001</v>
      </c>
      <c r="I58" s="5">
        <v>389.22399999999999</v>
      </c>
      <c r="J58" s="5">
        <v>389.22399999999999</v>
      </c>
      <c r="K58" s="5">
        <v>580.32600000000002</v>
      </c>
    </row>
    <row r="59" spans="2:11" x14ac:dyDescent="0.35">
      <c r="B59" s="8">
        <v>43929</v>
      </c>
      <c r="C59" s="5">
        <v>534.71699999999998</v>
      </c>
      <c r="D59" s="5">
        <v>448.286</v>
      </c>
      <c r="E59" s="5">
        <v>439.267</v>
      </c>
      <c r="F59" s="5">
        <v>474.38400000000001</v>
      </c>
      <c r="G59" s="5">
        <v>254.923</v>
      </c>
      <c r="I59" s="5">
        <v>474.38400000000001</v>
      </c>
      <c r="J59" s="5">
        <v>474.38400000000001</v>
      </c>
      <c r="K59" s="5">
        <v>638.33299999999997</v>
      </c>
    </row>
    <row r="60" spans="2:11" x14ac:dyDescent="0.35">
      <c r="B60" s="8">
        <v>43928</v>
      </c>
      <c r="C60" s="5">
        <v>550.35900000000004</v>
      </c>
      <c r="D60" s="5">
        <v>462.76499999999999</v>
      </c>
      <c r="E60" s="5">
        <v>460.363</v>
      </c>
      <c r="F60" s="5">
        <v>483.94099999999997</v>
      </c>
      <c r="G60" s="5">
        <v>259.512</v>
      </c>
      <c r="I60" s="5">
        <v>483.94099999999997</v>
      </c>
      <c r="J60" s="5">
        <v>483.94099999999997</v>
      </c>
      <c r="K60" s="5">
        <v>704.62800000000004</v>
      </c>
    </row>
    <row r="61" spans="2:11" x14ac:dyDescent="0.35">
      <c r="B61" s="8">
        <v>43927</v>
      </c>
      <c r="C61" s="5">
        <v>564.35500000000002</v>
      </c>
      <c r="D61" s="5">
        <v>478.14100000000002</v>
      </c>
      <c r="E61" s="5">
        <v>474.78</v>
      </c>
      <c r="F61" s="5">
        <v>493.29899999999998</v>
      </c>
      <c r="G61" s="5">
        <v>266.48899999999998</v>
      </c>
      <c r="I61" s="5">
        <v>493.29899999999998</v>
      </c>
      <c r="J61" s="5">
        <v>493.29899999999998</v>
      </c>
      <c r="K61" s="5">
        <v>730.68499999999995</v>
      </c>
    </row>
    <row r="62" spans="2:11" x14ac:dyDescent="0.35">
      <c r="B62" s="8">
        <v>43924</v>
      </c>
      <c r="C62" s="5">
        <v>566.08399999999995</v>
      </c>
      <c r="D62" s="5">
        <v>480.50900000000001</v>
      </c>
      <c r="E62" s="5">
        <v>474.45600000000002</v>
      </c>
      <c r="F62" s="5">
        <v>495.05700000000002</v>
      </c>
      <c r="G62" s="5">
        <v>275.66199999999998</v>
      </c>
      <c r="I62" s="5">
        <v>495.05700000000002</v>
      </c>
      <c r="J62" s="5">
        <v>495.05700000000002</v>
      </c>
      <c r="K62" s="5">
        <v>752.33500000000004</v>
      </c>
    </row>
    <row r="63" spans="2:11" x14ac:dyDescent="0.35">
      <c r="B63" s="8">
        <v>43923</v>
      </c>
      <c r="C63" s="5">
        <v>563.51499999999999</v>
      </c>
      <c r="D63" s="5">
        <v>474.52499999999998</v>
      </c>
      <c r="E63" s="5">
        <v>467.89499999999998</v>
      </c>
      <c r="F63" s="5">
        <v>494.31099999999998</v>
      </c>
      <c r="G63" s="5">
        <v>276.11</v>
      </c>
      <c r="I63" s="5">
        <v>494.31099999999998</v>
      </c>
      <c r="J63" s="5">
        <v>494.31099999999998</v>
      </c>
      <c r="K63" s="5">
        <v>751.24</v>
      </c>
    </row>
    <row r="64" spans="2:11" x14ac:dyDescent="0.35">
      <c r="B64" s="8">
        <v>43922</v>
      </c>
      <c r="C64" s="5">
        <v>562.53599999999994</v>
      </c>
      <c r="D64" s="5">
        <v>474.27300000000002</v>
      </c>
      <c r="E64" s="5">
        <v>458.964</v>
      </c>
      <c r="F64" s="5">
        <v>489.44400000000002</v>
      </c>
      <c r="G64" s="5">
        <v>274.10700000000003</v>
      </c>
      <c r="I64" s="5">
        <v>489.44400000000002</v>
      </c>
      <c r="J64" s="5">
        <v>489.44400000000002</v>
      </c>
      <c r="K64" s="5">
        <v>758.40200000000004</v>
      </c>
    </row>
    <row r="65" spans="2:11" x14ac:dyDescent="0.35">
      <c r="B65" s="8">
        <v>43921</v>
      </c>
      <c r="C65" s="5">
        <v>561.06799999999998</v>
      </c>
      <c r="D65" s="5">
        <v>471.11700000000002</v>
      </c>
      <c r="E65" s="5">
        <v>450.57900000000001</v>
      </c>
      <c r="F65" s="5">
        <v>488.553</v>
      </c>
      <c r="G65" s="5">
        <v>276.41399999999999</v>
      </c>
      <c r="I65" s="5">
        <v>488.553</v>
      </c>
      <c r="J65" s="5">
        <v>488.553</v>
      </c>
      <c r="K65" s="5">
        <v>775.13499999999999</v>
      </c>
    </row>
    <row r="66" spans="2:11" x14ac:dyDescent="0.35">
      <c r="B66" s="8">
        <v>43920</v>
      </c>
      <c r="C66" s="5">
        <v>564.08600000000001</v>
      </c>
      <c r="D66" s="5">
        <v>468.54</v>
      </c>
      <c r="E66" s="5">
        <v>453.29</v>
      </c>
      <c r="F66" s="5">
        <v>484.09100000000001</v>
      </c>
      <c r="G66" s="5">
        <v>273.99</v>
      </c>
      <c r="I66" s="5">
        <v>484.09100000000001</v>
      </c>
      <c r="J66" s="5">
        <v>484.09100000000001</v>
      </c>
      <c r="K66" s="5">
        <v>801.84799999999996</v>
      </c>
    </row>
    <row r="67" spans="2:11" x14ac:dyDescent="0.35">
      <c r="B67" s="8">
        <v>43917</v>
      </c>
      <c r="C67" s="5">
        <v>558.72900000000004</v>
      </c>
      <c r="D67" s="5">
        <v>465.053</v>
      </c>
      <c r="E67" s="5">
        <v>443.25700000000001</v>
      </c>
      <c r="F67" s="5">
        <v>484.779</v>
      </c>
      <c r="G67" s="5">
        <v>276.22899999999998</v>
      </c>
      <c r="I67" s="5">
        <v>484.779</v>
      </c>
      <c r="J67" s="5">
        <v>484.779</v>
      </c>
      <c r="K67" s="5">
        <v>801.34699999999998</v>
      </c>
    </row>
    <row r="68" spans="2:11" x14ac:dyDescent="0.35">
      <c r="B68" s="8">
        <v>43916</v>
      </c>
      <c r="C68" s="5">
        <v>555.52099999999996</v>
      </c>
      <c r="D68" s="5">
        <v>464.97399999999999</v>
      </c>
      <c r="E68" s="5">
        <v>438.85700000000003</v>
      </c>
      <c r="F68" s="5">
        <v>483.95499999999998</v>
      </c>
      <c r="G68" s="5">
        <v>278.92500000000001</v>
      </c>
      <c r="I68" s="5">
        <v>483.95499999999998</v>
      </c>
      <c r="J68" s="5">
        <v>483.95499999999998</v>
      </c>
      <c r="K68" s="5">
        <v>812.28700000000003</v>
      </c>
    </row>
    <row r="69" spans="2:11" x14ac:dyDescent="0.35">
      <c r="B69" s="8">
        <v>43915</v>
      </c>
      <c r="C69" s="5">
        <v>545.51400000000001</v>
      </c>
      <c r="D69" s="5">
        <v>455.66399999999999</v>
      </c>
      <c r="E69" s="5">
        <v>428.12200000000001</v>
      </c>
      <c r="F69" s="5">
        <v>485.916</v>
      </c>
      <c r="G69" s="5">
        <v>276.57299999999998</v>
      </c>
      <c r="I69" s="5">
        <v>485.916</v>
      </c>
      <c r="J69" s="5">
        <v>485.916</v>
      </c>
      <c r="K69" s="5">
        <v>840.06399999999996</v>
      </c>
    </row>
    <row r="70" spans="2:11" x14ac:dyDescent="0.35">
      <c r="B70" s="8">
        <v>43914</v>
      </c>
      <c r="C70" s="5">
        <v>574.80600000000004</v>
      </c>
      <c r="D70" s="5">
        <v>474.72300000000001</v>
      </c>
      <c r="E70" s="5">
        <v>434.18200000000002</v>
      </c>
      <c r="F70" s="5">
        <v>520.53200000000004</v>
      </c>
      <c r="G70" s="5">
        <v>274.43799999999999</v>
      </c>
      <c r="I70" s="5">
        <v>520.53200000000004</v>
      </c>
      <c r="J70" s="5">
        <v>520.53200000000004</v>
      </c>
      <c r="K70" s="5">
        <v>840.70699999999999</v>
      </c>
    </row>
    <row r="71" spans="2:11" x14ac:dyDescent="0.35">
      <c r="B71" s="8">
        <v>43913</v>
      </c>
      <c r="C71" s="5">
        <v>567.65899999999999</v>
      </c>
      <c r="D71" s="5">
        <v>477.65600000000001</v>
      </c>
      <c r="E71" s="5">
        <v>440.63200000000001</v>
      </c>
      <c r="F71" s="5">
        <v>524.84199999999998</v>
      </c>
      <c r="G71" s="5">
        <v>276.18299999999999</v>
      </c>
      <c r="I71" s="5">
        <v>524.84199999999998</v>
      </c>
      <c r="J71" s="5">
        <v>524.84199999999998</v>
      </c>
      <c r="K71" s="5">
        <v>844.29100000000005</v>
      </c>
    </row>
    <row r="72" spans="2:11" x14ac:dyDescent="0.35">
      <c r="B72" s="8">
        <v>43910</v>
      </c>
      <c r="C72" s="5">
        <v>546.07500000000005</v>
      </c>
      <c r="D72" s="5">
        <v>467.23399999999998</v>
      </c>
      <c r="E72" s="5">
        <v>427.21199999999999</v>
      </c>
      <c r="F72" s="5">
        <v>512.93200000000002</v>
      </c>
      <c r="G72" s="5">
        <v>285.01299999999998</v>
      </c>
      <c r="I72" s="5">
        <v>512.93200000000002</v>
      </c>
      <c r="J72" s="5">
        <v>512.93200000000002</v>
      </c>
      <c r="K72" s="5">
        <v>845.53200000000004</v>
      </c>
    </row>
    <row r="73" spans="2:11" x14ac:dyDescent="0.35">
      <c r="B73" s="8">
        <v>43909</v>
      </c>
      <c r="C73" s="5">
        <v>542.44000000000005</v>
      </c>
      <c r="D73" s="5">
        <v>469.50900000000001</v>
      </c>
      <c r="E73" s="5">
        <v>428.09100000000001</v>
      </c>
      <c r="F73" s="5">
        <v>495.23</v>
      </c>
      <c r="G73" s="5">
        <v>270.12</v>
      </c>
      <c r="I73" s="5">
        <v>495.23</v>
      </c>
      <c r="J73" s="5">
        <v>495.23</v>
      </c>
      <c r="K73" s="5">
        <v>833.88699999999994</v>
      </c>
    </row>
    <row r="74" spans="2:11" x14ac:dyDescent="0.35">
      <c r="B74" s="8">
        <v>43908</v>
      </c>
      <c r="C74" s="5">
        <v>536.81299999999999</v>
      </c>
      <c r="D74" s="5">
        <v>472.96199999999999</v>
      </c>
      <c r="E74" s="5">
        <v>433.85199999999998</v>
      </c>
      <c r="F74" s="5">
        <v>488.08499999999998</v>
      </c>
      <c r="G74" s="5">
        <v>262.02</v>
      </c>
      <c r="I74" s="5">
        <v>488.08499999999998</v>
      </c>
      <c r="J74" s="5">
        <v>488.08499999999998</v>
      </c>
      <c r="K74" s="5">
        <v>833.44399999999996</v>
      </c>
    </row>
    <row r="75" spans="2:11" x14ac:dyDescent="0.35">
      <c r="B75" s="8">
        <v>43907</v>
      </c>
      <c r="C75" s="5">
        <v>471.173</v>
      </c>
      <c r="D75" s="5">
        <v>417.54599999999999</v>
      </c>
      <c r="E75" s="5">
        <v>398.58300000000003</v>
      </c>
      <c r="F75" s="5">
        <v>391.46600000000001</v>
      </c>
      <c r="G75" s="5">
        <v>268.37</v>
      </c>
      <c r="I75" s="5">
        <v>391.46600000000001</v>
      </c>
      <c r="J75" s="5">
        <v>391.46600000000001</v>
      </c>
      <c r="K75" s="5">
        <v>838.17100000000005</v>
      </c>
    </row>
    <row r="76" spans="2:11" x14ac:dyDescent="0.35">
      <c r="B76" s="8">
        <v>43906</v>
      </c>
      <c r="C76" s="5">
        <v>413.01600000000002</v>
      </c>
      <c r="D76" s="5">
        <v>374.57600000000002</v>
      </c>
      <c r="E76" s="5">
        <v>368.38299999999998</v>
      </c>
      <c r="F76" s="5">
        <v>342.01499999999999</v>
      </c>
      <c r="G76" s="5">
        <v>247.26499999999999</v>
      </c>
      <c r="I76" s="5">
        <v>342.01499999999999</v>
      </c>
      <c r="J76" s="5">
        <v>342.01499999999999</v>
      </c>
      <c r="K76" s="5">
        <v>708.92</v>
      </c>
    </row>
    <row r="77" spans="2:11" x14ac:dyDescent="0.35">
      <c r="B77" s="8">
        <v>43903</v>
      </c>
      <c r="C77" s="5">
        <v>358.67200000000003</v>
      </c>
      <c r="D77" s="5">
        <v>327.24</v>
      </c>
      <c r="E77" s="5">
        <v>326.77600000000001</v>
      </c>
      <c r="F77" s="5">
        <v>274.44499999999999</v>
      </c>
      <c r="G77" s="5">
        <v>234.02600000000001</v>
      </c>
      <c r="I77" s="5">
        <v>274.44499999999999</v>
      </c>
      <c r="J77" s="5">
        <v>274.44499999999999</v>
      </c>
      <c r="K77" s="5">
        <v>617.36599999999999</v>
      </c>
    </row>
    <row r="78" spans="2:11" x14ac:dyDescent="0.35">
      <c r="B78" s="8">
        <v>43902</v>
      </c>
      <c r="C78" s="5">
        <v>351.19499999999999</v>
      </c>
      <c r="D78" s="5">
        <v>319.07799999999997</v>
      </c>
      <c r="E78" s="5">
        <v>324.23599999999999</v>
      </c>
      <c r="F78" s="5">
        <v>240.98400000000001</v>
      </c>
      <c r="G78" s="5">
        <v>212.255</v>
      </c>
      <c r="I78" s="5">
        <v>240.98400000000001</v>
      </c>
      <c r="J78" s="5">
        <v>240.98400000000001</v>
      </c>
      <c r="K78" s="5">
        <v>560.16099999999994</v>
      </c>
    </row>
    <row r="79" spans="2:11" x14ac:dyDescent="0.35">
      <c r="B79" s="8">
        <v>43901</v>
      </c>
      <c r="C79" s="5">
        <v>308.346</v>
      </c>
      <c r="D79" s="5">
        <v>280.22300000000001</v>
      </c>
      <c r="E79" s="5">
        <v>283.70400000000001</v>
      </c>
      <c r="F79" s="5">
        <v>182.596</v>
      </c>
      <c r="G79" s="5">
        <v>216.625</v>
      </c>
      <c r="I79" s="5">
        <v>182.596</v>
      </c>
      <c r="J79" s="5">
        <v>182.596</v>
      </c>
      <c r="K79" s="5">
        <v>558.64300000000003</v>
      </c>
    </row>
    <row r="80" spans="2:11" x14ac:dyDescent="0.35">
      <c r="B80" s="8">
        <v>43900</v>
      </c>
      <c r="C80" s="5">
        <v>298.29599999999999</v>
      </c>
      <c r="D80" s="5">
        <v>274.98200000000003</v>
      </c>
      <c r="E80" s="5">
        <v>273.29199999999997</v>
      </c>
      <c r="F80" s="5">
        <v>173.25700000000001</v>
      </c>
      <c r="G80" s="5">
        <v>208.00800000000001</v>
      </c>
      <c r="I80" s="5">
        <v>173.25700000000001</v>
      </c>
      <c r="J80" s="5">
        <v>173.25700000000001</v>
      </c>
      <c r="K80" s="5">
        <v>519.87699999999995</v>
      </c>
    </row>
    <row r="81" spans="2:11" x14ac:dyDescent="0.35">
      <c r="B81" s="8">
        <v>43899</v>
      </c>
      <c r="C81" s="5">
        <v>306.03199999999998</v>
      </c>
      <c r="D81" s="5">
        <v>281.23500000000001</v>
      </c>
      <c r="E81" s="5">
        <v>281.24700000000001</v>
      </c>
      <c r="F81" s="5">
        <v>190.84200000000001</v>
      </c>
      <c r="G81" s="5">
        <v>202.52600000000001</v>
      </c>
      <c r="I81" s="5">
        <v>190.84200000000001</v>
      </c>
      <c r="J81" s="5">
        <v>190.84200000000001</v>
      </c>
      <c r="K81" s="5">
        <v>511.16800000000001</v>
      </c>
    </row>
    <row r="82" spans="2:11" x14ac:dyDescent="0.35">
      <c r="B82" s="8">
        <v>43896</v>
      </c>
      <c r="C82" s="5">
        <v>253.85300000000001</v>
      </c>
      <c r="D82" s="5">
        <v>228.13800000000001</v>
      </c>
      <c r="E82" s="5">
        <v>229.36099999999999</v>
      </c>
      <c r="F82" s="5">
        <v>139.57499999999999</v>
      </c>
      <c r="G82" s="5">
        <v>213.38900000000001</v>
      </c>
      <c r="I82" s="5">
        <v>139.57499999999999</v>
      </c>
      <c r="J82" s="5">
        <v>139.57499999999999</v>
      </c>
      <c r="K82" s="5">
        <v>516.87800000000004</v>
      </c>
    </row>
    <row r="83" spans="2:11" x14ac:dyDescent="0.35">
      <c r="B83" s="8">
        <v>43895</v>
      </c>
      <c r="C83" s="5">
        <v>235.202</v>
      </c>
      <c r="D83" s="5">
        <v>210.977</v>
      </c>
      <c r="E83" s="5">
        <v>212.25700000000001</v>
      </c>
      <c r="F83" s="5">
        <v>124.914</v>
      </c>
      <c r="G83" s="5">
        <v>195.017</v>
      </c>
      <c r="I83" s="5">
        <v>124.914</v>
      </c>
      <c r="J83" s="5">
        <v>124.914</v>
      </c>
      <c r="K83" s="5">
        <v>455.87099999999998</v>
      </c>
    </row>
    <row r="84" spans="2:11" x14ac:dyDescent="0.35">
      <c r="B84" s="8">
        <v>43894</v>
      </c>
      <c r="C84" s="5">
        <v>229.31299999999999</v>
      </c>
      <c r="D84" s="5">
        <v>204.19800000000001</v>
      </c>
      <c r="E84" s="5">
        <v>223.828</v>
      </c>
      <c r="F84" s="5">
        <v>122.246</v>
      </c>
      <c r="G84" s="5">
        <v>181.90899999999999</v>
      </c>
      <c r="I84" s="5">
        <v>122.246</v>
      </c>
      <c r="J84" s="5">
        <v>122.246</v>
      </c>
      <c r="K84" s="5">
        <v>438.03100000000001</v>
      </c>
    </row>
    <row r="85" spans="2:11" x14ac:dyDescent="0.35">
      <c r="B85" s="8">
        <v>43893</v>
      </c>
      <c r="C85" s="5">
        <v>233.11</v>
      </c>
      <c r="D85" s="5">
        <v>207.36099999999999</v>
      </c>
      <c r="E85" s="5">
        <v>212.31899999999999</v>
      </c>
      <c r="F85" s="5">
        <v>122.93600000000001</v>
      </c>
      <c r="G85" s="5">
        <v>176.965</v>
      </c>
      <c r="I85" s="5">
        <v>122.93600000000001</v>
      </c>
      <c r="J85" s="5">
        <v>122.93600000000001</v>
      </c>
      <c r="K85" s="5">
        <v>437.69799999999998</v>
      </c>
    </row>
    <row r="86" spans="2:11" x14ac:dyDescent="0.35">
      <c r="B86" s="8">
        <v>43892</v>
      </c>
      <c r="C86" s="5">
        <v>239.46700000000001</v>
      </c>
      <c r="D86" s="5">
        <v>214.81700000000001</v>
      </c>
      <c r="E86" s="5">
        <v>215.607</v>
      </c>
      <c r="F86" s="5">
        <v>128.63399999999999</v>
      </c>
      <c r="G86" s="5">
        <v>179.62799999999999</v>
      </c>
      <c r="I86" s="5">
        <v>128.63399999999999</v>
      </c>
      <c r="J86" s="5">
        <v>128.63399999999999</v>
      </c>
      <c r="K86" s="5">
        <v>448.113</v>
      </c>
    </row>
    <row r="87" spans="2:11" x14ac:dyDescent="0.35">
      <c r="B87" s="8">
        <v>43889</v>
      </c>
      <c r="C87" s="5">
        <v>234.745</v>
      </c>
      <c r="D87" s="5">
        <v>209.44200000000001</v>
      </c>
      <c r="E87" s="5">
        <v>211.386</v>
      </c>
      <c r="F87" s="5">
        <v>127.18899999999999</v>
      </c>
      <c r="G87" s="5">
        <v>185.22800000000001</v>
      </c>
      <c r="I87" s="5">
        <v>127.18899999999999</v>
      </c>
      <c r="J87" s="5">
        <v>127.18899999999999</v>
      </c>
      <c r="K87" s="5">
        <v>446.04399999999998</v>
      </c>
    </row>
    <row r="88" spans="2:11" x14ac:dyDescent="0.35">
      <c r="B88" s="8">
        <v>43888</v>
      </c>
      <c r="C88" s="5">
        <v>216.06100000000001</v>
      </c>
      <c r="D88" s="5">
        <v>192.27600000000001</v>
      </c>
      <c r="E88" s="5">
        <v>191.74299999999999</v>
      </c>
      <c r="F88" s="5">
        <v>101.914</v>
      </c>
      <c r="G88" s="5">
        <v>183.53700000000001</v>
      </c>
      <c r="I88" s="5">
        <v>101.914</v>
      </c>
      <c r="J88" s="5">
        <v>101.914</v>
      </c>
      <c r="K88" s="5">
        <v>444.41</v>
      </c>
    </row>
    <row r="89" spans="2:11" x14ac:dyDescent="0.35">
      <c r="B89" s="8">
        <v>43887</v>
      </c>
      <c r="C89" s="5">
        <v>201.94499999999999</v>
      </c>
      <c r="D89" s="5">
        <v>180.15299999999999</v>
      </c>
      <c r="E89" s="5">
        <v>178.482</v>
      </c>
      <c r="F89" s="5">
        <v>97.343999999999994</v>
      </c>
      <c r="G89" s="5">
        <v>168.04599999999999</v>
      </c>
      <c r="I89" s="5">
        <v>97.343999999999994</v>
      </c>
      <c r="J89" s="5">
        <v>97.343999999999994</v>
      </c>
      <c r="K89" s="5">
        <v>418.58499999999998</v>
      </c>
    </row>
    <row r="90" spans="2:11" x14ac:dyDescent="0.35">
      <c r="B90" s="8">
        <v>43886</v>
      </c>
      <c r="C90" s="5">
        <v>192.71199999999999</v>
      </c>
      <c r="D90" s="5">
        <v>175.05199999999999</v>
      </c>
      <c r="E90" s="5">
        <v>174.542</v>
      </c>
      <c r="F90" s="5">
        <v>86.114000000000004</v>
      </c>
      <c r="G90" s="5">
        <v>158.584</v>
      </c>
      <c r="I90" s="5">
        <v>86.114000000000004</v>
      </c>
      <c r="J90" s="5">
        <v>86.114000000000004</v>
      </c>
      <c r="K90" s="5">
        <v>400.25599999999997</v>
      </c>
    </row>
    <row r="91" spans="2:11" x14ac:dyDescent="0.35">
      <c r="B91" s="8">
        <v>43885</v>
      </c>
      <c r="C91" s="5">
        <v>184.07900000000001</v>
      </c>
      <c r="D91" s="5">
        <v>168.928</v>
      </c>
      <c r="E91" s="5">
        <v>165.83600000000001</v>
      </c>
      <c r="F91" s="5">
        <v>70.396000000000001</v>
      </c>
      <c r="G91" s="5">
        <v>155.72200000000001</v>
      </c>
      <c r="I91" s="5">
        <v>70.396000000000001</v>
      </c>
      <c r="J91" s="5">
        <v>70.396000000000001</v>
      </c>
      <c r="K91" s="5">
        <v>392.34300000000002</v>
      </c>
    </row>
    <row r="92" spans="2:11" x14ac:dyDescent="0.35">
      <c r="B92" s="8">
        <v>43882</v>
      </c>
      <c r="C92" s="5">
        <v>175.22900000000001</v>
      </c>
      <c r="D92" s="5">
        <v>157.60599999999999</v>
      </c>
      <c r="E92" s="5">
        <v>156.041</v>
      </c>
      <c r="F92" s="5">
        <v>63.316000000000003</v>
      </c>
      <c r="G92" s="5">
        <v>152.95500000000001</v>
      </c>
      <c r="I92" s="5">
        <v>63.316000000000003</v>
      </c>
      <c r="J92" s="5">
        <v>63.316000000000003</v>
      </c>
      <c r="K92" s="5">
        <v>381.70800000000003</v>
      </c>
    </row>
    <row r="93" spans="2:11" x14ac:dyDescent="0.35">
      <c r="B93" s="8">
        <v>43881</v>
      </c>
      <c r="C93" s="5">
        <v>175.226</v>
      </c>
      <c r="D93" s="5">
        <v>159.28800000000001</v>
      </c>
      <c r="E93" s="5">
        <v>158.125</v>
      </c>
      <c r="F93" s="5">
        <v>63.618000000000002</v>
      </c>
      <c r="G93" s="5">
        <v>148.518</v>
      </c>
      <c r="I93" s="5">
        <v>63.618000000000002</v>
      </c>
      <c r="J93" s="5">
        <v>63.618000000000002</v>
      </c>
      <c r="K93" s="5">
        <v>369.42399999999998</v>
      </c>
    </row>
    <row r="94" spans="2:11" x14ac:dyDescent="0.35">
      <c r="B94" s="8">
        <v>43880</v>
      </c>
      <c r="C94" s="5">
        <v>175.67699999999999</v>
      </c>
      <c r="D94" s="5">
        <v>160.19800000000001</v>
      </c>
      <c r="E94" s="5">
        <v>158.733</v>
      </c>
      <c r="F94" s="5">
        <v>65.167000000000002</v>
      </c>
      <c r="G94" s="5">
        <v>148.71</v>
      </c>
      <c r="I94" s="5">
        <v>65.167000000000002</v>
      </c>
      <c r="J94" s="5">
        <v>65.167000000000002</v>
      </c>
      <c r="K94" s="5">
        <v>365.51499999999999</v>
      </c>
    </row>
    <row r="95" spans="2:11" x14ac:dyDescent="0.35">
      <c r="B95" s="8">
        <v>43879</v>
      </c>
      <c r="C95" s="5">
        <v>176.697</v>
      </c>
      <c r="D95" s="5">
        <v>160.87299999999999</v>
      </c>
      <c r="E95" s="5">
        <v>159.42599999999999</v>
      </c>
      <c r="F95" s="5">
        <v>65.995999999999995</v>
      </c>
      <c r="G95" s="5">
        <v>147.81700000000001</v>
      </c>
      <c r="I95" s="5">
        <v>65.995999999999995</v>
      </c>
      <c r="J95" s="5">
        <v>65.995999999999995</v>
      </c>
      <c r="K95" s="5">
        <v>363.42500000000001</v>
      </c>
    </row>
    <row r="96" spans="2:11" x14ac:dyDescent="0.35">
      <c r="B96" s="8">
        <v>43878</v>
      </c>
      <c r="C96" s="5">
        <v>176.37899999999999</v>
      </c>
      <c r="D96" s="5">
        <v>160.56399999999999</v>
      </c>
      <c r="E96" s="5">
        <v>158.649</v>
      </c>
      <c r="F96" s="5">
        <v>66.248000000000005</v>
      </c>
      <c r="G96" s="5">
        <v>148.363</v>
      </c>
      <c r="I96" s="5">
        <v>66.248000000000005</v>
      </c>
      <c r="J96" s="5">
        <v>66.248000000000005</v>
      </c>
      <c r="K96" s="5">
        <v>361.82900000000001</v>
      </c>
    </row>
    <row r="97" spans="2:11" x14ac:dyDescent="0.35">
      <c r="B97" s="8">
        <v>43875</v>
      </c>
      <c r="C97" s="5">
        <v>177.286</v>
      </c>
      <c r="D97" s="5">
        <v>161.916</v>
      </c>
      <c r="E97" s="5">
        <v>161.15100000000001</v>
      </c>
      <c r="F97" s="5">
        <v>67.608999999999995</v>
      </c>
      <c r="G97" s="5">
        <v>147.76</v>
      </c>
      <c r="I97" s="5">
        <v>67.608999999999995</v>
      </c>
      <c r="J97" s="5">
        <v>67.608999999999995</v>
      </c>
      <c r="K97" s="5">
        <v>359.80500000000001</v>
      </c>
    </row>
    <row r="98" spans="2:11" x14ac:dyDescent="0.35">
      <c r="B98" s="8">
        <v>43874</v>
      </c>
      <c r="C98" s="5">
        <v>177.495</v>
      </c>
      <c r="D98" s="5">
        <v>161.48400000000001</v>
      </c>
      <c r="E98" s="5">
        <v>163.08799999999999</v>
      </c>
      <c r="F98" s="5">
        <v>68.216999999999999</v>
      </c>
      <c r="G98" s="5">
        <v>149.49100000000001</v>
      </c>
      <c r="I98" s="5">
        <v>68.216999999999999</v>
      </c>
      <c r="J98" s="5">
        <v>68.216999999999999</v>
      </c>
      <c r="K98" s="5">
        <v>357.80500000000001</v>
      </c>
    </row>
    <row r="99" spans="2:11" x14ac:dyDescent="0.35">
      <c r="B99" s="8">
        <v>43873</v>
      </c>
      <c r="C99" s="5">
        <v>176.75399999999999</v>
      </c>
      <c r="D99" s="5">
        <v>161.708</v>
      </c>
      <c r="E99" s="5">
        <v>163.148</v>
      </c>
      <c r="F99" s="5">
        <v>70.558000000000007</v>
      </c>
      <c r="G99" s="5">
        <v>151.43600000000001</v>
      </c>
      <c r="I99" s="5">
        <v>70.558000000000007</v>
      </c>
      <c r="J99" s="5">
        <v>70.558000000000007</v>
      </c>
      <c r="K99" s="5">
        <v>357.25200000000001</v>
      </c>
    </row>
    <row r="100" spans="2:11" x14ac:dyDescent="0.35">
      <c r="B100" s="8">
        <v>43872</v>
      </c>
      <c r="C100" s="5">
        <v>178.93</v>
      </c>
      <c r="D100" s="5">
        <v>163.05799999999999</v>
      </c>
      <c r="E100" s="5">
        <v>163.863</v>
      </c>
      <c r="F100" s="5">
        <v>70.703000000000003</v>
      </c>
      <c r="G100" s="5">
        <v>148.285</v>
      </c>
      <c r="I100" s="5">
        <v>70.703000000000003</v>
      </c>
      <c r="J100" s="5">
        <v>70.703000000000003</v>
      </c>
      <c r="K100" s="5">
        <v>355.21</v>
      </c>
    </row>
    <row r="101" spans="2:11" x14ac:dyDescent="0.35">
      <c r="B101" s="8">
        <v>43871</v>
      </c>
      <c r="C101" s="5">
        <v>181.005</v>
      </c>
      <c r="D101" s="5">
        <v>165.19</v>
      </c>
      <c r="E101" s="5">
        <v>166.09100000000001</v>
      </c>
      <c r="F101" s="5">
        <v>68.941000000000003</v>
      </c>
      <c r="G101" s="5">
        <v>150.262</v>
      </c>
      <c r="I101" s="5">
        <v>68.941000000000003</v>
      </c>
      <c r="J101" s="5">
        <v>68.941000000000003</v>
      </c>
      <c r="K101" s="5">
        <v>356.77300000000002</v>
      </c>
    </row>
    <row r="102" spans="2:11" x14ac:dyDescent="0.35">
      <c r="B102" s="8">
        <v>43868</v>
      </c>
      <c r="C102" s="5">
        <v>177.624</v>
      </c>
      <c r="D102" s="5">
        <v>161.52600000000001</v>
      </c>
      <c r="E102" s="5">
        <v>165.51599999999999</v>
      </c>
      <c r="F102" s="5">
        <v>65.837999999999994</v>
      </c>
      <c r="G102" s="5">
        <v>152.58099999999999</v>
      </c>
      <c r="I102" s="5">
        <v>65.837999999999994</v>
      </c>
      <c r="J102" s="5">
        <v>65.837999999999994</v>
      </c>
      <c r="K102" s="5">
        <v>357.71800000000002</v>
      </c>
    </row>
    <row r="103" spans="2:11" x14ac:dyDescent="0.35">
      <c r="B103" s="8">
        <v>43867</v>
      </c>
      <c r="C103" s="5">
        <v>174.21299999999999</v>
      </c>
      <c r="D103" s="5">
        <v>159.238</v>
      </c>
      <c r="E103" s="5">
        <v>162.85900000000001</v>
      </c>
      <c r="F103" s="5">
        <v>65.474000000000004</v>
      </c>
      <c r="G103" s="5">
        <v>150.495</v>
      </c>
      <c r="I103" s="5">
        <v>65.474000000000004</v>
      </c>
      <c r="J103" s="5">
        <v>65.474000000000004</v>
      </c>
      <c r="K103" s="5">
        <v>356.55599999999998</v>
      </c>
    </row>
    <row r="104" spans="2:11" x14ac:dyDescent="0.35">
      <c r="B104" s="8">
        <v>43866</v>
      </c>
      <c r="C104" s="5">
        <v>174.953</v>
      </c>
      <c r="D104" s="5">
        <v>162.535</v>
      </c>
      <c r="E104" s="5">
        <v>164.72800000000001</v>
      </c>
      <c r="F104" s="5">
        <v>69.495999999999995</v>
      </c>
      <c r="G104" s="5">
        <v>145.62299999999999</v>
      </c>
      <c r="I104" s="5">
        <v>69.495999999999995</v>
      </c>
      <c r="J104" s="5">
        <v>69.495999999999995</v>
      </c>
      <c r="K104" s="5">
        <v>353.63799999999998</v>
      </c>
    </row>
    <row r="105" spans="2:11" x14ac:dyDescent="0.35">
      <c r="B105" s="8">
        <v>43865</v>
      </c>
      <c r="C105" s="5">
        <v>180.524</v>
      </c>
      <c r="D105" s="5">
        <v>167.48</v>
      </c>
      <c r="E105" s="5">
        <v>168.63300000000001</v>
      </c>
      <c r="F105" s="5">
        <v>71.769000000000005</v>
      </c>
      <c r="G105" s="5">
        <v>147.61000000000001</v>
      </c>
      <c r="I105" s="5">
        <v>71.769000000000005</v>
      </c>
      <c r="J105" s="5">
        <v>71.769000000000005</v>
      </c>
      <c r="K105" s="5">
        <v>353.09199999999998</v>
      </c>
    </row>
    <row r="106" spans="2:11" x14ac:dyDescent="0.35">
      <c r="B106" s="8">
        <v>43864</v>
      </c>
      <c r="C106" s="5">
        <v>185.4</v>
      </c>
      <c r="D106" s="5">
        <v>173.47399999999999</v>
      </c>
      <c r="E106" s="5">
        <v>173.35499999999999</v>
      </c>
      <c r="F106" s="5">
        <v>74.244</v>
      </c>
      <c r="G106" s="5">
        <v>151.559</v>
      </c>
      <c r="I106" s="5">
        <v>74.244</v>
      </c>
      <c r="J106" s="5">
        <v>74.244</v>
      </c>
      <c r="K106" s="5">
        <v>356.596</v>
      </c>
    </row>
    <row r="107" spans="2:11" x14ac:dyDescent="0.35">
      <c r="B107" s="8">
        <v>43861</v>
      </c>
      <c r="C107" s="5">
        <v>184.012</v>
      </c>
      <c r="D107" s="5">
        <v>173.39699999999999</v>
      </c>
      <c r="E107" s="5">
        <v>173.655</v>
      </c>
      <c r="F107" s="5">
        <v>73.418000000000006</v>
      </c>
      <c r="G107" s="5">
        <v>157.76499999999999</v>
      </c>
      <c r="I107" s="5">
        <v>73.418000000000006</v>
      </c>
      <c r="J107" s="5">
        <v>73.418000000000006</v>
      </c>
      <c r="K107" s="5">
        <v>360.52100000000002</v>
      </c>
    </row>
    <row r="108" spans="2:11" x14ac:dyDescent="0.35">
      <c r="B108" s="8">
        <v>43860</v>
      </c>
      <c r="C108" s="5">
        <v>177.45400000000001</v>
      </c>
      <c r="D108" s="5">
        <v>168.899</v>
      </c>
      <c r="E108" s="5">
        <v>167.00899999999999</v>
      </c>
      <c r="F108" s="5">
        <v>73.97</v>
      </c>
      <c r="G108" s="5">
        <v>159.62799999999999</v>
      </c>
      <c r="I108" s="5">
        <v>73.97</v>
      </c>
      <c r="J108" s="5">
        <v>73.97</v>
      </c>
      <c r="K108" s="5">
        <v>360.51299999999998</v>
      </c>
    </row>
    <row r="109" spans="2:11" x14ac:dyDescent="0.35">
      <c r="B109" s="8">
        <v>43859</v>
      </c>
      <c r="C109" s="5">
        <v>170.19800000000001</v>
      </c>
      <c r="D109" s="5">
        <v>161.066</v>
      </c>
      <c r="E109" s="5">
        <v>160.60400000000001</v>
      </c>
      <c r="F109" s="5">
        <v>74.391000000000005</v>
      </c>
      <c r="G109" s="5">
        <v>154.821</v>
      </c>
      <c r="I109" s="5">
        <v>74.391000000000005</v>
      </c>
      <c r="J109" s="5">
        <v>74.391000000000005</v>
      </c>
      <c r="K109" s="5">
        <v>354.81200000000001</v>
      </c>
    </row>
    <row r="110" spans="2:11" x14ac:dyDescent="0.35">
      <c r="B110" s="8">
        <v>43858</v>
      </c>
      <c r="C110" s="5">
        <v>168.654</v>
      </c>
      <c r="D110" s="5">
        <v>158.88800000000001</v>
      </c>
      <c r="E110" s="5">
        <v>159.18899999999999</v>
      </c>
      <c r="F110" s="5">
        <v>72.930000000000007</v>
      </c>
      <c r="G110" s="5">
        <v>154.26599999999999</v>
      </c>
      <c r="I110" s="5">
        <v>72.930000000000007</v>
      </c>
      <c r="J110" s="5">
        <v>72.930000000000007</v>
      </c>
      <c r="K110" s="5">
        <v>352.43900000000002</v>
      </c>
    </row>
    <row r="111" spans="2:11" x14ac:dyDescent="0.35">
      <c r="B111" s="8">
        <v>43857</v>
      </c>
      <c r="C111" s="5">
        <v>171.631</v>
      </c>
      <c r="D111" s="5">
        <v>160.00200000000001</v>
      </c>
      <c r="E111" s="5">
        <v>160.31800000000001</v>
      </c>
      <c r="F111" s="5">
        <v>71.488</v>
      </c>
      <c r="G111" s="5">
        <v>153.345</v>
      </c>
      <c r="I111" s="5">
        <v>71.488</v>
      </c>
      <c r="J111" s="5">
        <v>71.488</v>
      </c>
      <c r="K111" s="5">
        <v>348.084</v>
      </c>
    </row>
    <row r="112" spans="2:11" x14ac:dyDescent="0.35">
      <c r="B112" s="8">
        <v>43854</v>
      </c>
      <c r="C112" s="5">
        <v>160.03899999999999</v>
      </c>
      <c r="D112" s="5">
        <v>148.90799999999999</v>
      </c>
      <c r="E112" s="5">
        <v>152.047</v>
      </c>
      <c r="F112" s="5">
        <v>70.355999999999995</v>
      </c>
      <c r="G112" s="5">
        <v>157.434</v>
      </c>
      <c r="I112" s="5">
        <v>70.355999999999995</v>
      </c>
      <c r="J112" s="5">
        <v>70.355999999999995</v>
      </c>
      <c r="K112" s="5">
        <v>347.76</v>
      </c>
    </row>
    <row r="113" spans="2:11" x14ac:dyDescent="0.35">
      <c r="B113" s="8">
        <v>43853</v>
      </c>
      <c r="C113" s="5">
        <v>158.33000000000001</v>
      </c>
      <c r="D113" s="5">
        <v>145.61699999999999</v>
      </c>
      <c r="E113" s="5">
        <v>148.67699999999999</v>
      </c>
      <c r="F113" s="5">
        <v>67.040999999999997</v>
      </c>
      <c r="G113" s="5">
        <v>150.41900000000001</v>
      </c>
      <c r="I113" s="5">
        <v>67.040999999999997</v>
      </c>
      <c r="J113" s="5">
        <v>67.040999999999997</v>
      </c>
      <c r="K113" s="5">
        <v>340.08499999999998</v>
      </c>
    </row>
    <row r="114" spans="2:11" x14ac:dyDescent="0.35">
      <c r="B114" s="8">
        <v>43852</v>
      </c>
      <c r="C114" s="5">
        <v>154.25899999999999</v>
      </c>
      <c r="D114" s="5">
        <v>141.13900000000001</v>
      </c>
      <c r="E114" s="5">
        <v>144.839</v>
      </c>
      <c r="F114" s="5">
        <v>61.914999999999999</v>
      </c>
      <c r="G114" s="5">
        <v>145.834</v>
      </c>
      <c r="I114" s="5">
        <v>61.914999999999999</v>
      </c>
      <c r="J114" s="5">
        <v>61.914999999999999</v>
      </c>
      <c r="K114" s="5">
        <v>338.07400000000001</v>
      </c>
    </row>
    <row r="115" spans="2:11" x14ac:dyDescent="0.35">
      <c r="B115" s="8">
        <v>43851</v>
      </c>
      <c r="C115" s="5">
        <v>154.624</v>
      </c>
      <c r="D115" s="5">
        <v>141.09</v>
      </c>
      <c r="E115" s="5">
        <v>143.67400000000001</v>
      </c>
      <c r="F115" s="5">
        <v>62.784999999999997</v>
      </c>
      <c r="G115" s="5">
        <v>142.11799999999999</v>
      </c>
      <c r="I115" s="5">
        <v>62.784999999999997</v>
      </c>
      <c r="J115" s="5">
        <v>62.784999999999997</v>
      </c>
      <c r="K115" s="5">
        <v>333.78399999999999</v>
      </c>
    </row>
    <row r="116" spans="2:11" x14ac:dyDescent="0.35">
      <c r="B116" s="8">
        <v>43850</v>
      </c>
      <c r="C116" s="5">
        <v>153.023</v>
      </c>
      <c r="D116" s="5">
        <v>139.136</v>
      </c>
      <c r="E116" s="5">
        <v>141.535</v>
      </c>
      <c r="F116" s="5">
        <v>62.161000000000001</v>
      </c>
      <c r="G116" s="5">
        <v>142.14699999999999</v>
      </c>
      <c r="I116" s="5">
        <v>62.161000000000001</v>
      </c>
      <c r="J116" s="5">
        <v>62.161000000000001</v>
      </c>
      <c r="K116" s="5">
        <v>335.291</v>
      </c>
    </row>
    <row r="117" spans="2:11" x14ac:dyDescent="0.35">
      <c r="B117" s="8">
        <v>43847</v>
      </c>
      <c r="C117" s="5">
        <v>158.07400000000001</v>
      </c>
      <c r="D117" s="5">
        <v>140.285</v>
      </c>
      <c r="E117" s="5">
        <v>142.58600000000001</v>
      </c>
      <c r="F117" s="5">
        <v>62.73</v>
      </c>
      <c r="G117" s="5">
        <v>138.83099999999999</v>
      </c>
      <c r="I117" s="5">
        <v>62.73</v>
      </c>
      <c r="J117" s="5">
        <v>62.73</v>
      </c>
      <c r="K117" s="5">
        <v>334.738</v>
      </c>
    </row>
    <row r="118" spans="2:11" x14ac:dyDescent="0.35">
      <c r="B118" s="8">
        <v>43846</v>
      </c>
      <c r="C118" s="5">
        <v>164.12200000000001</v>
      </c>
      <c r="D118" s="5">
        <v>144.101</v>
      </c>
      <c r="E118" s="5">
        <v>147</v>
      </c>
      <c r="F118" s="5">
        <v>64.364000000000004</v>
      </c>
      <c r="G118" s="5">
        <v>139.61000000000001</v>
      </c>
      <c r="I118" s="5">
        <v>64.364000000000004</v>
      </c>
      <c r="J118" s="5">
        <v>64.364000000000004</v>
      </c>
      <c r="K118" s="5">
        <v>339.26299999999998</v>
      </c>
    </row>
    <row r="119" spans="2:11" x14ac:dyDescent="0.35">
      <c r="B119" s="8">
        <v>43845</v>
      </c>
      <c r="C119" s="5">
        <v>165.54</v>
      </c>
      <c r="D119" s="5">
        <v>143.93899999999999</v>
      </c>
      <c r="E119" s="5">
        <v>147.107</v>
      </c>
      <c r="F119" s="5">
        <v>67.209999999999994</v>
      </c>
      <c r="G119" s="5">
        <v>139.81399999999999</v>
      </c>
      <c r="I119" s="5">
        <v>67.209999999999994</v>
      </c>
      <c r="J119" s="5">
        <v>67.209999999999994</v>
      </c>
      <c r="K119" s="5">
        <v>345.60300000000001</v>
      </c>
    </row>
    <row r="120" spans="2:11" x14ac:dyDescent="0.35">
      <c r="B120" s="8">
        <v>43844</v>
      </c>
      <c r="C120" s="5">
        <v>164.22399999999999</v>
      </c>
      <c r="D120" s="5">
        <v>141.71700000000001</v>
      </c>
      <c r="E120" s="5">
        <v>145.15100000000001</v>
      </c>
      <c r="F120" s="5">
        <v>66.284999999999997</v>
      </c>
      <c r="G120" s="5">
        <v>139.03800000000001</v>
      </c>
      <c r="I120" s="5">
        <v>66.284999999999997</v>
      </c>
      <c r="J120" s="5">
        <v>66.284999999999997</v>
      </c>
      <c r="K120" s="5">
        <v>349.274</v>
      </c>
    </row>
    <row r="121" spans="2:11" x14ac:dyDescent="0.35">
      <c r="B121" s="8">
        <v>43843</v>
      </c>
      <c r="C121" s="5">
        <v>166.42500000000001</v>
      </c>
      <c r="D121" s="5">
        <v>143.744</v>
      </c>
      <c r="E121" s="5">
        <v>145.79400000000001</v>
      </c>
      <c r="F121" s="5">
        <v>66.328999999999994</v>
      </c>
      <c r="G121" s="5">
        <v>136.06399999999999</v>
      </c>
      <c r="I121" s="5">
        <v>66.328999999999994</v>
      </c>
      <c r="J121" s="5">
        <v>66.328999999999994</v>
      </c>
      <c r="K121" s="5">
        <v>354.66</v>
      </c>
    </row>
    <row r="122" spans="2:11" x14ac:dyDescent="0.35">
      <c r="B122" s="8">
        <v>43840</v>
      </c>
      <c r="C122" s="5">
        <v>168.506</v>
      </c>
      <c r="D122" s="5">
        <v>145.91800000000001</v>
      </c>
      <c r="E122" s="5">
        <v>147.77500000000001</v>
      </c>
      <c r="F122" s="5">
        <v>66.725999999999999</v>
      </c>
      <c r="G122" s="5">
        <v>135.286</v>
      </c>
      <c r="I122" s="5">
        <v>66.725999999999999</v>
      </c>
      <c r="J122" s="5">
        <v>66.725999999999999</v>
      </c>
      <c r="K122" s="5">
        <v>356.99900000000002</v>
      </c>
    </row>
    <row r="123" spans="2:11" x14ac:dyDescent="0.35">
      <c r="B123" s="8">
        <v>43839</v>
      </c>
      <c r="C123" s="5">
        <v>167.43899999999999</v>
      </c>
      <c r="D123" s="5">
        <v>145.49700000000001</v>
      </c>
      <c r="E123" s="5">
        <v>147.53200000000001</v>
      </c>
      <c r="F123" s="5">
        <v>66.691999999999993</v>
      </c>
      <c r="G123" s="5">
        <v>138.166</v>
      </c>
      <c r="I123" s="5">
        <v>66.691999999999993</v>
      </c>
      <c r="J123" s="5">
        <v>66.691999999999993</v>
      </c>
      <c r="K123" s="5">
        <v>360.64</v>
      </c>
    </row>
    <row r="124" spans="2:11" x14ac:dyDescent="0.35">
      <c r="B124" s="8">
        <v>43838</v>
      </c>
      <c r="C124" s="5">
        <v>172.19</v>
      </c>
      <c r="D124" s="5">
        <v>151.696</v>
      </c>
      <c r="E124" s="5">
        <v>152.28299999999999</v>
      </c>
      <c r="F124" s="5">
        <v>69.784999999999997</v>
      </c>
      <c r="G124" s="5">
        <v>138.006</v>
      </c>
      <c r="I124" s="5">
        <v>69.784999999999997</v>
      </c>
      <c r="J124" s="5">
        <v>69.784999999999997</v>
      </c>
      <c r="K124" s="5">
        <v>364.714</v>
      </c>
    </row>
    <row r="125" spans="2:11" x14ac:dyDescent="0.35">
      <c r="B125" s="8">
        <v>43837</v>
      </c>
      <c r="C125" s="5">
        <v>174.221</v>
      </c>
      <c r="D125" s="5">
        <v>151.72399999999999</v>
      </c>
      <c r="E125" s="5">
        <v>152.209</v>
      </c>
      <c r="F125" s="5">
        <v>68.635000000000005</v>
      </c>
      <c r="G125" s="5">
        <v>138.785</v>
      </c>
      <c r="I125" s="5">
        <v>68.635000000000005</v>
      </c>
      <c r="J125" s="5">
        <v>68.635000000000005</v>
      </c>
      <c r="K125" s="5">
        <v>368.87799999999999</v>
      </c>
    </row>
    <row r="126" spans="2:11" x14ac:dyDescent="0.35">
      <c r="B126" s="8">
        <v>43836</v>
      </c>
      <c r="C126" s="5">
        <v>173.77099999999999</v>
      </c>
      <c r="D126" s="5">
        <v>150.828</v>
      </c>
      <c r="E126" s="5">
        <v>151.45099999999999</v>
      </c>
      <c r="F126" s="5">
        <v>68.570999999999998</v>
      </c>
      <c r="G126" s="5">
        <v>140.489</v>
      </c>
      <c r="I126" s="5">
        <v>68.570999999999998</v>
      </c>
      <c r="J126" s="5">
        <v>68.570999999999998</v>
      </c>
      <c r="K126" s="5">
        <v>375.35899999999998</v>
      </c>
    </row>
    <row r="127" spans="2:11" x14ac:dyDescent="0.35">
      <c r="B127" s="8">
        <v>43833</v>
      </c>
      <c r="C127" s="5">
        <v>171.833</v>
      </c>
      <c r="D127" s="5">
        <v>149.851</v>
      </c>
      <c r="E127" s="5">
        <v>150.22</v>
      </c>
      <c r="F127" s="5">
        <v>67.228999999999999</v>
      </c>
      <c r="G127" s="5">
        <v>140.90199999999999</v>
      </c>
      <c r="I127" s="5">
        <v>67.228999999999999</v>
      </c>
      <c r="J127" s="5">
        <v>67.228999999999999</v>
      </c>
      <c r="K127" s="5">
        <v>375.63099999999997</v>
      </c>
    </row>
    <row r="128" spans="2:11" x14ac:dyDescent="0.35">
      <c r="B128" s="8">
        <v>43832</v>
      </c>
      <c r="C128" s="5">
        <v>168.84800000000001</v>
      </c>
      <c r="D128" s="5">
        <v>147.173</v>
      </c>
      <c r="E128" s="5">
        <v>148.51900000000001</v>
      </c>
      <c r="F128" s="5">
        <v>66.606999999999999</v>
      </c>
      <c r="G128" s="5">
        <v>138.613</v>
      </c>
      <c r="I128" s="5">
        <v>66.606999999999999</v>
      </c>
      <c r="J128" s="5">
        <v>66.606999999999999</v>
      </c>
      <c r="K128" s="5">
        <v>374.44099999999997</v>
      </c>
    </row>
    <row r="129" spans="2:11" x14ac:dyDescent="0.35">
      <c r="B129" s="8">
        <v>43830</v>
      </c>
      <c r="C129" s="5">
        <v>166.37100000000001</v>
      </c>
      <c r="D129" s="5">
        <v>143.60499999999999</v>
      </c>
      <c r="E129" s="5">
        <v>144.59899999999999</v>
      </c>
      <c r="F129" s="5">
        <v>66.183999999999997</v>
      </c>
      <c r="G129" s="5">
        <v>133.209</v>
      </c>
      <c r="I129" s="5">
        <v>66.183999999999997</v>
      </c>
      <c r="J129" s="5">
        <v>66.183999999999997</v>
      </c>
      <c r="K129" s="5">
        <v>372.39400000000001</v>
      </c>
    </row>
    <row r="130" spans="2:11" x14ac:dyDescent="0.35">
      <c r="B130" s="8">
        <v>43829</v>
      </c>
      <c r="C130" s="5">
        <v>164.25800000000001</v>
      </c>
      <c r="D130" s="5">
        <v>144.47499999999999</v>
      </c>
      <c r="E130" s="5">
        <v>145.483</v>
      </c>
      <c r="F130" s="5">
        <v>67.064999999999998</v>
      </c>
      <c r="G130" s="5">
        <v>130.922</v>
      </c>
      <c r="I130" s="5">
        <v>67.064999999999998</v>
      </c>
      <c r="J130" s="5">
        <v>67.064999999999998</v>
      </c>
      <c r="K130" s="5">
        <v>367.05</v>
      </c>
    </row>
    <row r="131" spans="2:11" x14ac:dyDescent="0.35">
      <c r="B131" s="8">
        <v>43826</v>
      </c>
      <c r="C131" s="5">
        <v>169.90600000000001</v>
      </c>
      <c r="D131" s="5">
        <v>146.50800000000001</v>
      </c>
      <c r="E131" s="5">
        <v>149.35499999999999</v>
      </c>
      <c r="F131" s="5">
        <v>66.084999999999994</v>
      </c>
      <c r="G131" s="5">
        <v>132.77000000000001</v>
      </c>
      <c r="I131" s="5">
        <v>66.084999999999994</v>
      </c>
      <c r="J131" s="5">
        <v>66.084999999999994</v>
      </c>
      <c r="K131" s="5">
        <v>367.803</v>
      </c>
    </row>
    <row r="132" spans="2:11" x14ac:dyDescent="0.35">
      <c r="B132" s="8">
        <v>43823</v>
      </c>
      <c r="C132" s="5">
        <v>168.23599999999999</v>
      </c>
      <c r="D132" s="5">
        <v>145.92699999999999</v>
      </c>
      <c r="E132" s="5">
        <v>147.69</v>
      </c>
      <c r="F132" s="5">
        <v>75.001000000000005</v>
      </c>
      <c r="G132" s="5">
        <v>135.17099999999999</v>
      </c>
      <c r="I132" s="5">
        <v>75.001000000000005</v>
      </c>
      <c r="J132" s="5">
        <v>75.001000000000005</v>
      </c>
      <c r="K132" s="5">
        <v>369.536</v>
      </c>
    </row>
    <row r="133" spans="2:11" x14ac:dyDescent="0.35">
      <c r="B133" s="8">
        <v>43822</v>
      </c>
      <c r="C133" s="5">
        <v>170.108</v>
      </c>
      <c r="D133" s="5">
        <v>147.69200000000001</v>
      </c>
      <c r="E133" s="5">
        <v>148.964</v>
      </c>
      <c r="F133" s="5">
        <v>71.813999999999993</v>
      </c>
      <c r="G133" s="5">
        <v>135.571</v>
      </c>
      <c r="I133" s="5">
        <v>71.813999999999993</v>
      </c>
      <c r="J133" s="5">
        <v>71.813999999999993</v>
      </c>
      <c r="K133" s="5">
        <v>371.351</v>
      </c>
    </row>
    <row r="134" spans="2:11" x14ac:dyDescent="0.35">
      <c r="B134" s="8">
        <v>43819</v>
      </c>
      <c r="C134" s="5">
        <v>172.66900000000001</v>
      </c>
      <c r="D134" s="5">
        <v>152.19300000000001</v>
      </c>
      <c r="E134" s="5">
        <v>152.74199999999999</v>
      </c>
      <c r="F134" s="5">
        <v>76.757999999999996</v>
      </c>
      <c r="G134" s="5">
        <v>136.73400000000001</v>
      </c>
      <c r="I134" s="5">
        <v>76.757999999999996</v>
      </c>
      <c r="J134" s="5">
        <v>76.757999999999996</v>
      </c>
      <c r="K134" s="5">
        <v>373.60700000000003</v>
      </c>
    </row>
    <row r="135" spans="2:11" x14ac:dyDescent="0.35">
      <c r="B135" s="8">
        <v>43818</v>
      </c>
      <c r="C135" s="5">
        <v>172.97300000000001</v>
      </c>
      <c r="D135" s="5">
        <v>151.922</v>
      </c>
      <c r="E135" s="5">
        <v>155.447</v>
      </c>
      <c r="F135" s="5">
        <v>77.980999999999995</v>
      </c>
      <c r="G135" s="5">
        <v>136.64599999999999</v>
      </c>
      <c r="I135" s="5">
        <v>77.980999999999995</v>
      </c>
      <c r="J135" s="5">
        <v>77.980999999999995</v>
      </c>
      <c r="K135" s="5">
        <v>374.63600000000002</v>
      </c>
    </row>
    <row r="136" spans="2:11" x14ac:dyDescent="0.35">
      <c r="B136" s="8">
        <v>43817</v>
      </c>
      <c r="C136" s="5">
        <v>174.89400000000001</v>
      </c>
      <c r="D136" s="5">
        <v>153.74100000000001</v>
      </c>
      <c r="E136" s="5">
        <v>157.577</v>
      </c>
      <c r="F136" s="5">
        <v>78.436999999999998</v>
      </c>
      <c r="G136" s="5">
        <v>137.88</v>
      </c>
      <c r="I136" s="5">
        <v>78.436999999999998</v>
      </c>
      <c r="J136" s="5">
        <v>78.436999999999998</v>
      </c>
      <c r="K136" s="5">
        <v>374.43799999999999</v>
      </c>
    </row>
    <row r="137" spans="2:11" x14ac:dyDescent="0.35">
      <c r="B137" s="8">
        <v>43816</v>
      </c>
      <c r="C137" s="5">
        <v>177.57599999999999</v>
      </c>
      <c r="D137" s="5">
        <v>156.93199999999999</v>
      </c>
      <c r="E137" s="5">
        <v>159.97399999999999</v>
      </c>
      <c r="F137" s="5">
        <v>79.028999999999996</v>
      </c>
      <c r="G137" s="5">
        <v>140.17500000000001</v>
      </c>
      <c r="I137" s="5">
        <v>79.028999999999996</v>
      </c>
      <c r="J137" s="5">
        <v>79.028999999999996</v>
      </c>
      <c r="K137" s="5">
        <v>379.24799999999999</v>
      </c>
    </row>
    <row r="138" spans="2:11" x14ac:dyDescent="0.35">
      <c r="B138" s="8">
        <v>43815</v>
      </c>
      <c r="C138" s="5">
        <v>178.833</v>
      </c>
      <c r="D138" s="5">
        <v>158.661</v>
      </c>
      <c r="E138" s="5">
        <v>160.40100000000001</v>
      </c>
      <c r="F138" s="5">
        <v>79.323999999999998</v>
      </c>
      <c r="G138" s="5">
        <v>140.14500000000001</v>
      </c>
      <c r="I138" s="5">
        <v>79.323999999999998</v>
      </c>
      <c r="J138" s="5">
        <v>79.323999999999998</v>
      </c>
      <c r="K138" s="5">
        <v>379.976</v>
      </c>
    </row>
    <row r="139" spans="2:11" x14ac:dyDescent="0.35">
      <c r="B139" s="8">
        <v>43812</v>
      </c>
      <c r="C139" s="5">
        <v>179.66900000000001</v>
      </c>
      <c r="D139" s="5">
        <v>157.72200000000001</v>
      </c>
      <c r="E139" s="5">
        <v>161.43899999999999</v>
      </c>
      <c r="F139" s="5">
        <v>80.897000000000006</v>
      </c>
      <c r="G139" s="5">
        <v>142.691</v>
      </c>
      <c r="I139" s="5">
        <v>80.897000000000006</v>
      </c>
      <c r="J139" s="5">
        <v>80.897000000000006</v>
      </c>
      <c r="K139" s="5">
        <v>382.83199999999999</v>
      </c>
    </row>
    <row r="140" spans="2:11" x14ac:dyDescent="0.35">
      <c r="B140" s="8">
        <v>43811</v>
      </c>
      <c r="C140" s="5">
        <v>186.81</v>
      </c>
      <c r="D140" s="5">
        <v>165.59200000000001</v>
      </c>
      <c r="E140" s="5">
        <v>167.18299999999999</v>
      </c>
      <c r="F140" s="5">
        <v>80.936999999999998</v>
      </c>
      <c r="G140" s="5">
        <v>141.226</v>
      </c>
      <c r="I140" s="5">
        <v>80.936999999999998</v>
      </c>
      <c r="J140" s="5">
        <v>80.936999999999998</v>
      </c>
      <c r="K140" s="5">
        <v>384.25400000000002</v>
      </c>
    </row>
    <row r="141" spans="2:11" x14ac:dyDescent="0.35">
      <c r="B141" s="8">
        <v>43810</v>
      </c>
      <c r="C141" s="5">
        <v>189.143</v>
      </c>
      <c r="D141" s="5">
        <v>169.55199999999999</v>
      </c>
      <c r="E141" s="5">
        <v>170.64699999999999</v>
      </c>
      <c r="F141" s="5">
        <v>83.338999999999999</v>
      </c>
      <c r="G141" s="5">
        <v>146.14599999999999</v>
      </c>
      <c r="I141" s="5">
        <v>83.338999999999999</v>
      </c>
      <c r="J141" s="5">
        <v>83.338999999999999</v>
      </c>
      <c r="K141" s="5">
        <v>389.834</v>
      </c>
    </row>
    <row r="142" spans="2:11" x14ac:dyDescent="0.35">
      <c r="B142" s="8">
        <v>43809</v>
      </c>
      <c r="C142" s="5">
        <v>187.87100000000001</v>
      </c>
      <c r="D142" s="5">
        <v>168.37200000000001</v>
      </c>
      <c r="E142" s="5">
        <v>169.221</v>
      </c>
      <c r="F142" s="5">
        <v>84.552999999999997</v>
      </c>
      <c r="G142" s="5">
        <v>143.446</v>
      </c>
      <c r="I142" s="5">
        <v>84.552999999999997</v>
      </c>
      <c r="J142" s="5">
        <v>84.552999999999997</v>
      </c>
      <c r="K142" s="5">
        <v>387.66199999999998</v>
      </c>
    </row>
    <row r="143" spans="2:11" x14ac:dyDescent="0.35">
      <c r="B143" s="8">
        <v>43808</v>
      </c>
      <c r="C143" s="5">
        <v>190.81100000000001</v>
      </c>
      <c r="D143" s="5">
        <v>169.566</v>
      </c>
      <c r="E143" s="5">
        <v>172.83099999999999</v>
      </c>
      <c r="F143" s="5">
        <v>84.141000000000005</v>
      </c>
      <c r="G143" s="5">
        <v>143.75399999999999</v>
      </c>
      <c r="I143" s="5">
        <v>84.141000000000005</v>
      </c>
      <c r="J143" s="5">
        <v>84.141000000000005</v>
      </c>
      <c r="K143" s="5">
        <v>390.18400000000003</v>
      </c>
    </row>
    <row r="144" spans="2:11" x14ac:dyDescent="0.35">
      <c r="B144" s="8">
        <v>43805</v>
      </c>
      <c r="C144" s="5">
        <v>194.62100000000001</v>
      </c>
      <c r="D144" s="5">
        <v>174.155</v>
      </c>
      <c r="E144" s="5">
        <v>175.31800000000001</v>
      </c>
      <c r="F144" s="5">
        <v>83.441999999999993</v>
      </c>
      <c r="G144" s="5">
        <v>144.86199999999999</v>
      </c>
      <c r="I144" s="5">
        <v>83.441999999999993</v>
      </c>
      <c r="J144" s="5">
        <v>83.441999999999993</v>
      </c>
      <c r="K144" s="5">
        <v>391.58199999999999</v>
      </c>
    </row>
    <row r="145" spans="2:11" x14ac:dyDescent="0.35">
      <c r="B145" s="8">
        <v>43804</v>
      </c>
      <c r="C145" s="5">
        <v>199.71</v>
      </c>
      <c r="D145" s="5">
        <v>179.83699999999999</v>
      </c>
      <c r="E145" s="5">
        <v>180.53299999999999</v>
      </c>
      <c r="F145" s="5">
        <v>85.9</v>
      </c>
      <c r="G145" s="5">
        <v>145.91800000000001</v>
      </c>
      <c r="I145" s="5">
        <v>85.9</v>
      </c>
      <c r="J145" s="5">
        <v>85.9</v>
      </c>
      <c r="K145" s="5">
        <v>397.99400000000003</v>
      </c>
    </row>
    <row r="146" spans="2:11" x14ac:dyDescent="0.35">
      <c r="B146" s="8">
        <v>43803</v>
      </c>
      <c r="C146" s="5">
        <v>202.768</v>
      </c>
      <c r="D146" s="5">
        <v>186.69499999999999</v>
      </c>
      <c r="E146" s="5">
        <v>187.01599999999999</v>
      </c>
      <c r="F146" s="5">
        <v>87.04</v>
      </c>
      <c r="G146" s="5">
        <v>148.363</v>
      </c>
      <c r="I146" s="5">
        <v>87.04</v>
      </c>
      <c r="J146" s="5">
        <v>87.04</v>
      </c>
      <c r="K146" s="5">
        <v>401.959</v>
      </c>
    </row>
    <row r="147" spans="2:11" x14ac:dyDescent="0.35">
      <c r="B147" s="8">
        <v>43802</v>
      </c>
      <c r="C147" s="5">
        <v>205.876</v>
      </c>
      <c r="D147" s="5">
        <v>189.691</v>
      </c>
      <c r="E147" s="5">
        <v>189.631</v>
      </c>
      <c r="F147" s="5">
        <v>85.674000000000007</v>
      </c>
      <c r="G147" s="5">
        <v>150.471</v>
      </c>
      <c r="I147" s="5">
        <v>85.674000000000007</v>
      </c>
      <c r="J147" s="5">
        <v>85.674000000000007</v>
      </c>
      <c r="K147" s="5">
        <v>404.27199999999999</v>
      </c>
    </row>
    <row r="148" spans="2:11" x14ac:dyDescent="0.35">
      <c r="B148" s="8">
        <v>43801</v>
      </c>
      <c r="C148" s="5">
        <v>202.042</v>
      </c>
      <c r="D148" s="5">
        <v>185.846</v>
      </c>
      <c r="E148" s="5">
        <v>185.255</v>
      </c>
      <c r="F148" s="5">
        <v>83.897999999999996</v>
      </c>
      <c r="G148" s="5">
        <v>143.762</v>
      </c>
      <c r="I148" s="5">
        <v>83.897999999999996</v>
      </c>
      <c r="J148" s="5">
        <v>83.897999999999996</v>
      </c>
      <c r="K148" s="5">
        <v>397.928</v>
      </c>
    </row>
    <row r="149" spans="2:11" x14ac:dyDescent="0.35">
      <c r="B149" s="8">
        <v>43798</v>
      </c>
      <c r="C149" s="5">
        <v>205.24700000000001</v>
      </c>
      <c r="D149" s="5">
        <v>189.02</v>
      </c>
      <c r="E149" s="5">
        <v>188.78800000000001</v>
      </c>
      <c r="F149" s="5">
        <v>85.239000000000004</v>
      </c>
      <c r="G149" s="5">
        <v>149.46600000000001</v>
      </c>
      <c r="I149" s="5">
        <v>85.239000000000004</v>
      </c>
      <c r="J149" s="5">
        <v>85.239000000000004</v>
      </c>
      <c r="K149" s="5">
        <v>402.10599999999999</v>
      </c>
    </row>
    <row r="150" spans="2:11" x14ac:dyDescent="0.35">
      <c r="B150" s="8">
        <v>43797</v>
      </c>
      <c r="C150" s="5">
        <v>207.14</v>
      </c>
      <c r="D150" s="5">
        <v>192.58500000000001</v>
      </c>
      <c r="E150" s="5">
        <v>190.81899999999999</v>
      </c>
      <c r="F150" s="5">
        <v>86.94</v>
      </c>
      <c r="G150" s="5">
        <v>150.37899999999999</v>
      </c>
      <c r="I150" s="5">
        <v>86.94</v>
      </c>
      <c r="J150" s="5">
        <v>86.94</v>
      </c>
      <c r="K150" s="5">
        <v>401.49599999999998</v>
      </c>
    </row>
    <row r="151" spans="2:11" x14ac:dyDescent="0.35">
      <c r="B151" s="8">
        <v>43796</v>
      </c>
      <c r="C151" s="5">
        <v>207.34700000000001</v>
      </c>
      <c r="D151" s="5">
        <v>192.99299999999999</v>
      </c>
      <c r="E151" s="5">
        <v>192.64400000000001</v>
      </c>
      <c r="F151" s="5">
        <v>86.826999999999998</v>
      </c>
      <c r="G151" s="5">
        <v>149.76</v>
      </c>
      <c r="I151" s="5">
        <v>86.826999999999998</v>
      </c>
      <c r="J151" s="5">
        <v>86.826999999999998</v>
      </c>
      <c r="K151" s="5">
        <v>401.26400000000001</v>
      </c>
    </row>
    <row r="152" spans="2:11" x14ac:dyDescent="0.35">
      <c r="B152" s="8">
        <v>43795</v>
      </c>
      <c r="C152" s="5">
        <v>207.666</v>
      </c>
      <c r="D152" s="5">
        <v>194</v>
      </c>
      <c r="E152" s="5">
        <v>192.15</v>
      </c>
      <c r="F152" s="5">
        <v>87.152000000000001</v>
      </c>
      <c r="G152" s="5">
        <v>149.67699999999999</v>
      </c>
      <c r="I152" s="5">
        <v>87.152000000000001</v>
      </c>
      <c r="J152" s="5">
        <v>87.152000000000001</v>
      </c>
      <c r="K152" s="5">
        <v>400.65600000000001</v>
      </c>
    </row>
    <row r="153" spans="2:11" x14ac:dyDescent="0.35">
      <c r="B153" s="8">
        <v>43794</v>
      </c>
      <c r="C153" s="5">
        <v>211.857</v>
      </c>
      <c r="D153" s="5">
        <v>198.15</v>
      </c>
      <c r="E153" s="5">
        <v>194.726</v>
      </c>
      <c r="F153" s="5">
        <v>87.378</v>
      </c>
      <c r="G153" s="5">
        <v>149.37799999999999</v>
      </c>
      <c r="I153" s="5">
        <v>87.378</v>
      </c>
      <c r="J153" s="5">
        <v>87.378</v>
      </c>
      <c r="K153" s="5">
        <v>401.68200000000002</v>
      </c>
    </row>
    <row r="154" spans="2:11" x14ac:dyDescent="0.35">
      <c r="B154" s="8">
        <v>43791</v>
      </c>
      <c r="C154" s="5">
        <v>215.364</v>
      </c>
      <c r="D154" s="5">
        <v>203.733</v>
      </c>
      <c r="E154" s="5">
        <v>198.89599999999999</v>
      </c>
      <c r="F154" s="5">
        <v>88.938999999999993</v>
      </c>
      <c r="G154" s="5">
        <v>152.577</v>
      </c>
      <c r="I154" s="5">
        <v>88.938999999999993</v>
      </c>
      <c r="J154" s="5">
        <v>88.938999999999993</v>
      </c>
      <c r="K154" s="5">
        <v>402.85199999999998</v>
      </c>
    </row>
    <row r="155" spans="2:11" x14ac:dyDescent="0.35">
      <c r="B155" s="8">
        <v>43790</v>
      </c>
      <c r="C155" s="5">
        <v>214.434</v>
      </c>
      <c r="D155" s="5">
        <v>203.32599999999999</v>
      </c>
      <c r="E155" s="5">
        <v>199.374</v>
      </c>
      <c r="F155" s="5">
        <v>89.463999999999999</v>
      </c>
      <c r="G155" s="5">
        <v>149.721</v>
      </c>
      <c r="I155" s="5">
        <v>89.463999999999999</v>
      </c>
      <c r="J155" s="5">
        <v>89.463999999999999</v>
      </c>
      <c r="K155" s="5">
        <v>401.30900000000003</v>
      </c>
    </row>
    <row r="156" spans="2:11" x14ac:dyDescent="0.35">
      <c r="B156" s="8">
        <v>43789</v>
      </c>
      <c r="C156" s="5">
        <v>216.292</v>
      </c>
      <c r="D156" s="5">
        <v>204.679</v>
      </c>
      <c r="E156" s="5">
        <v>200.37899999999999</v>
      </c>
      <c r="F156" s="5">
        <v>90.322000000000003</v>
      </c>
      <c r="G156" s="5">
        <v>152.17599999999999</v>
      </c>
      <c r="I156" s="5">
        <v>90.322000000000003</v>
      </c>
      <c r="J156" s="5">
        <v>90.322000000000003</v>
      </c>
      <c r="K156" s="5">
        <v>402.62599999999998</v>
      </c>
    </row>
    <row r="157" spans="2:11" x14ac:dyDescent="0.35">
      <c r="B157" s="8">
        <v>43788</v>
      </c>
      <c r="C157" s="5">
        <v>208.20599999999999</v>
      </c>
      <c r="D157" s="5">
        <v>196.155</v>
      </c>
      <c r="E157" s="5">
        <v>192.78100000000001</v>
      </c>
      <c r="F157" s="5">
        <v>84.759</v>
      </c>
      <c r="G157" s="5">
        <v>147.00800000000001</v>
      </c>
      <c r="I157" s="5">
        <v>84.759</v>
      </c>
      <c r="J157" s="5">
        <v>84.759</v>
      </c>
      <c r="K157" s="5">
        <v>399.24200000000002</v>
      </c>
    </row>
    <row r="158" spans="2:11" x14ac:dyDescent="0.35">
      <c r="B158" s="8">
        <v>43787</v>
      </c>
      <c r="C158" s="5">
        <v>204.86</v>
      </c>
      <c r="D158" s="5">
        <v>193.899</v>
      </c>
      <c r="E158" s="5">
        <v>187.37100000000001</v>
      </c>
      <c r="F158" s="5">
        <v>84.426000000000002</v>
      </c>
      <c r="G158" s="5">
        <v>145.83199999999999</v>
      </c>
      <c r="I158" s="5">
        <v>84.426000000000002</v>
      </c>
      <c r="J158" s="5">
        <v>84.426000000000002</v>
      </c>
      <c r="K158" s="5">
        <v>396.45499999999998</v>
      </c>
    </row>
    <row r="159" spans="2:11" x14ac:dyDescent="0.35">
      <c r="B159" s="8">
        <v>43784</v>
      </c>
      <c r="C159" s="5">
        <v>201.011</v>
      </c>
      <c r="D159" s="5">
        <v>193.47499999999999</v>
      </c>
      <c r="E159" s="5">
        <v>186.77600000000001</v>
      </c>
      <c r="F159" s="5">
        <v>81.673000000000002</v>
      </c>
      <c r="G159" s="5">
        <v>144.857</v>
      </c>
      <c r="I159" s="5">
        <v>81.673000000000002</v>
      </c>
      <c r="J159" s="5">
        <v>81.673000000000002</v>
      </c>
      <c r="K159" s="5">
        <v>395.995</v>
      </c>
    </row>
    <row r="160" spans="2:11" x14ac:dyDescent="0.35">
      <c r="B160" s="8">
        <v>43783</v>
      </c>
      <c r="C160" s="5">
        <v>200.233</v>
      </c>
      <c r="D160" s="5">
        <v>192.70400000000001</v>
      </c>
      <c r="E160" s="5">
        <v>188.268</v>
      </c>
      <c r="F160" s="5">
        <v>82.748000000000005</v>
      </c>
      <c r="G160" s="5">
        <v>144.226</v>
      </c>
      <c r="I160" s="5">
        <v>82.748000000000005</v>
      </c>
      <c r="J160" s="5">
        <v>82.748000000000005</v>
      </c>
      <c r="K160" s="5">
        <v>394.51</v>
      </c>
    </row>
    <row r="161" spans="2:11" x14ac:dyDescent="0.35">
      <c r="B161" s="8">
        <v>43782</v>
      </c>
      <c r="C161" s="5">
        <v>198.62200000000001</v>
      </c>
      <c r="D161" s="5">
        <v>190.56299999999999</v>
      </c>
      <c r="E161" s="5">
        <v>185.25899999999999</v>
      </c>
      <c r="F161" s="5">
        <v>83.555000000000007</v>
      </c>
      <c r="G161" s="5">
        <v>140.98599999999999</v>
      </c>
      <c r="I161" s="5">
        <v>83.555000000000007</v>
      </c>
      <c r="J161" s="5">
        <v>83.555000000000007</v>
      </c>
      <c r="K161" s="5">
        <v>386.59199999999998</v>
      </c>
    </row>
    <row r="162" spans="2:11" x14ac:dyDescent="0.35">
      <c r="B162" s="8">
        <v>43781</v>
      </c>
      <c r="C162" s="5">
        <v>192.01400000000001</v>
      </c>
      <c r="D162" s="5">
        <v>185.59800000000001</v>
      </c>
      <c r="E162" s="5">
        <v>180.64599999999999</v>
      </c>
      <c r="F162" s="5">
        <v>83.335999999999999</v>
      </c>
      <c r="G162" s="5">
        <v>136.714</v>
      </c>
      <c r="I162" s="5">
        <v>83.335999999999999</v>
      </c>
      <c r="J162" s="5">
        <v>83.335999999999999</v>
      </c>
      <c r="K162" s="5">
        <v>384.80900000000003</v>
      </c>
    </row>
    <row r="163" spans="2:11" x14ac:dyDescent="0.35">
      <c r="B163" s="8">
        <v>43780</v>
      </c>
      <c r="C163" s="5">
        <v>191.22399999999999</v>
      </c>
      <c r="D163" s="5">
        <v>185.50399999999999</v>
      </c>
      <c r="E163" s="5">
        <v>179.846</v>
      </c>
      <c r="F163" s="5">
        <v>82.986000000000004</v>
      </c>
      <c r="G163" s="5">
        <v>134.261</v>
      </c>
      <c r="I163" s="5">
        <v>82.986000000000004</v>
      </c>
      <c r="J163" s="5">
        <v>82.986000000000004</v>
      </c>
      <c r="K163" s="5">
        <v>383.03500000000003</v>
      </c>
    </row>
    <row r="164" spans="2:11" x14ac:dyDescent="0.35">
      <c r="B164" s="8">
        <v>43777</v>
      </c>
      <c r="C164" s="5">
        <v>190.172</v>
      </c>
      <c r="D164" s="5">
        <v>185.429</v>
      </c>
      <c r="E164" s="5">
        <v>180.012</v>
      </c>
      <c r="F164" s="5">
        <v>82.891999999999996</v>
      </c>
      <c r="G164" s="5">
        <v>133.57900000000001</v>
      </c>
      <c r="I164" s="5">
        <v>82.891999999999996</v>
      </c>
      <c r="J164" s="5">
        <v>82.891999999999996</v>
      </c>
      <c r="K164" s="5">
        <v>380.80900000000003</v>
      </c>
    </row>
    <row r="165" spans="2:11" x14ac:dyDescent="0.35">
      <c r="B165" s="8">
        <v>43776</v>
      </c>
      <c r="C165" s="5">
        <v>186.82599999999999</v>
      </c>
      <c r="D165" s="5">
        <v>178.869</v>
      </c>
      <c r="E165" s="5">
        <v>177.322</v>
      </c>
      <c r="F165" s="5">
        <v>80.393000000000001</v>
      </c>
      <c r="G165" s="5">
        <v>129.577</v>
      </c>
      <c r="I165" s="5">
        <v>80.393000000000001</v>
      </c>
      <c r="J165" s="5">
        <v>80.393000000000001</v>
      </c>
      <c r="K165" s="5">
        <v>380.62400000000002</v>
      </c>
    </row>
    <row r="166" spans="2:11" x14ac:dyDescent="0.35">
      <c r="B166" s="8">
        <v>43775</v>
      </c>
      <c r="C166" s="5">
        <v>189.363</v>
      </c>
      <c r="D166" s="5">
        <v>178.25399999999999</v>
      </c>
      <c r="E166" s="5">
        <v>178.80699999999999</v>
      </c>
      <c r="F166" s="5">
        <v>82.573999999999998</v>
      </c>
      <c r="G166" s="5">
        <v>135.28399999999999</v>
      </c>
      <c r="I166" s="5">
        <v>82.573999999999998</v>
      </c>
      <c r="J166" s="5">
        <v>82.573999999999998</v>
      </c>
      <c r="K166" s="5">
        <v>385.32799999999997</v>
      </c>
    </row>
    <row r="167" spans="2:11" x14ac:dyDescent="0.35">
      <c r="B167" s="8">
        <v>43774</v>
      </c>
      <c r="C167" s="5">
        <v>187.863</v>
      </c>
      <c r="D167" s="5">
        <v>177.51300000000001</v>
      </c>
      <c r="E167" s="5">
        <v>177.83600000000001</v>
      </c>
      <c r="F167" s="5">
        <v>82.938000000000002</v>
      </c>
      <c r="G167" s="5">
        <v>133.001</v>
      </c>
      <c r="I167" s="5">
        <v>82.938000000000002</v>
      </c>
      <c r="J167" s="5">
        <v>82.938000000000002</v>
      </c>
      <c r="K167" s="5">
        <v>383.38400000000001</v>
      </c>
    </row>
    <row r="168" spans="2:11" x14ac:dyDescent="0.35">
      <c r="B168" s="8">
        <v>43773</v>
      </c>
      <c r="C168" s="5">
        <v>190.946</v>
      </c>
      <c r="D168" s="5">
        <v>182.79400000000001</v>
      </c>
      <c r="E168" s="5">
        <v>180.642</v>
      </c>
      <c r="F168" s="5">
        <v>85.043000000000006</v>
      </c>
      <c r="G168" s="5">
        <v>134.846</v>
      </c>
      <c r="I168" s="5">
        <v>85.043000000000006</v>
      </c>
      <c r="J168" s="5">
        <v>85.043000000000006</v>
      </c>
      <c r="K168" s="5">
        <v>389.43599999999998</v>
      </c>
    </row>
    <row r="169" spans="2:11" x14ac:dyDescent="0.35">
      <c r="B169" s="8">
        <v>43770</v>
      </c>
      <c r="C169" s="5">
        <v>194.74600000000001</v>
      </c>
      <c r="D169" s="5">
        <v>188.93199999999999</v>
      </c>
      <c r="E169" s="5">
        <v>184.68899999999999</v>
      </c>
      <c r="F169" s="5">
        <v>86.016000000000005</v>
      </c>
      <c r="G169" s="5">
        <v>140.80000000000001</v>
      </c>
      <c r="I169" s="5">
        <v>86.016000000000005</v>
      </c>
      <c r="J169" s="5">
        <v>86.016000000000005</v>
      </c>
      <c r="K169" s="5">
        <v>395.46499999999997</v>
      </c>
    </row>
    <row r="170" spans="2:11" x14ac:dyDescent="0.35">
      <c r="B170" s="8">
        <v>43769</v>
      </c>
      <c r="C170" s="5">
        <v>195.08</v>
      </c>
      <c r="D170" s="5">
        <v>190.59</v>
      </c>
      <c r="E170" s="5">
        <v>185.91499999999999</v>
      </c>
      <c r="F170" s="5">
        <v>85.844999999999999</v>
      </c>
      <c r="G170" s="5">
        <v>142.036</v>
      </c>
      <c r="I170" s="5">
        <v>85.844999999999999</v>
      </c>
      <c r="J170" s="5">
        <v>85.844999999999999</v>
      </c>
      <c r="K170" s="5">
        <v>396.67099999999999</v>
      </c>
    </row>
    <row r="171" spans="2:11" x14ac:dyDescent="0.35">
      <c r="B171" s="8">
        <v>43768</v>
      </c>
      <c r="C171" s="5">
        <v>192.81800000000001</v>
      </c>
      <c r="D171" s="5">
        <v>186.32400000000001</v>
      </c>
      <c r="E171" s="5">
        <v>182.14500000000001</v>
      </c>
      <c r="F171" s="5">
        <v>83.924999999999997</v>
      </c>
      <c r="G171" s="5">
        <v>138.97800000000001</v>
      </c>
      <c r="I171" s="5">
        <v>83.924999999999997</v>
      </c>
      <c r="J171" s="5">
        <v>83.924999999999997</v>
      </c>
      <c r="K171" s="5">
        <v>397.399</v>
      </c>
    </row>
    <row r="172" spans="2:11" x14ac:dyDescent="0.35">
      <c r="B172" s="8">
        <v>43767</v>
      </c>
      <c r="C172" s="5">
        <v>191.73699999999999</v>
      </c>
      <c r="D172" s="5">
        <v>185.08</v>
      </c>
      <c r="E172" s="5">
        <v>181.24700000000001</v>
      </c>
      <c r="F172" s="5">
        <v>82.471999999999994</v>
      </c>
      <c r="G172" s="5">
        <v>137.26499999999999</v>
      </c>
      <c r="I172" s="5">
        <v>82.471999999999994</v>
      </c>
      <c r="J172" s="5">
        <v>82.471999999999994</v>
      </c>
      <c r="K172" s="5">
        <v>396.15800000000002</v>
      </c>
    </row>
    <row r="173" spans="2:11" x14ac:dyDescent="0.35">
      <c r="B173" s="8">
        <v>43766</v>
      </c>
      <c r="C173" s="5">
        <v>187.73599999999999</v>
      </c>
      <c r="D173" s="5">
        <v>180.464</v>
      </c>
      <c r="E173" s="5">
        <v>177.74799999999999</v>
      </c>
      <c r="F173" s="5">
        <v>79.358000000000004</v>
      </c>
      <c r="G173" s="5">
        <v>133.51599999999999</v>
      </c>
      <c r="I173" s="5">
        <v>79.358000000000004</v>
      </c>
      <c r="J173" s="5">
        <v>79.358000000000004</v>
      </c>
      <c r="K173" s="5">
        <v>397.61200000000002</v>
      </c>
    </row>
    <row r="174" spans="2:11" x14ac:dyDescent="0.35">
      <c r="B174" s="8">
        <v>43763</v>
      </c>
      <c r="C174" s="5">
        <v>188.98</v>
      </c>
      <c r="D174" s="5">
        <v>182.82</v>
      </c>
      <c r="E174" s="5">
        <v>180.047</v>
      </c>
      <c r="F174" s="5">
        <v>78.203000000000003</v>
      </c>
      <c r="G174" s="5">
        <v>136.25800000000001</v>
      </c>
      <c r="I174" s="5">
        <v>78.203000000000003</v>
      </c>
      <c r="J174" s="5">
        <v>78.203000000000003</v>
      </c>
      <c r="K174" s="5">
        <v>409.66800000000001</v>
      </c>
    </row>
    <row r="175" spans="2:11" x14ac:dyDescent="0.35">
      <c r="B175" s="8">
        <v>43762</v>
      </c>
      <c r="C175" s="5">
        <v>192.81399999999999</v>
      </c>
      <c r="D175" s="5">
        <v>184.601</v>
      </c>
      <c r="E175" s="5">
        <v>182.625</v>
      </c>
      <c r="F175" s="5">
        <v>79.591999999999999</v>
      </c>
      <c r="G175" s="5">
        <v>140.96700000000001</v>
      </c>
      <c r="I175" s="5">
        <v>79.591999999999999</v>
      </c>
      <c r="J175" s="5">
        <v>79.591999999999999</v>
      </c>
      <c r="K175" s="5">
        <v>418.26499999999999</v>
      </c>
    </row>
    <row r="176" spans="2:11" x14ac:dyDescent="0.35">
      <c r="B176" s="8">
        <v>43761</v>
      </c>
      <c r="C176" s="5">
        <v>192.905</v>
      </c>
      <c r="D176" s="5">
        <v>186.12799999999999</v>
      </c>
      <c r="E176" s="5">
        <v>184.28899999999999</v>
      </c>
      <c r="F176" s="5">
        <v>81.162000000000006</v>
      </c>
      <c r="G176" s="5">
        <v>142.42099999999999</v>
      </c>
      <c r="I176" s="5">
        <v>81.162000000000006</v>
      </c>
      <c r="J176" s="5">
        <v>81.162000000000006</v>
      </c>
      <c r="K176" s="5">
        <v>421.50299999999999</v>
      </c>
    </row>
    <row r="177" spans="2:11" x14ac:dyDescent="0.35">
      <c r="B177" s="8">
        <v>43760</v>
      </c>
      <c r="C177" s="5">
        <v>192.56299999999999</v>
      </c>
      <c r="D177" s="5">
        <v>186.029</v>
      </c>
      <c r="E177" s="5">
        <v>183.971</v>
      </c>
      <c r="F177" s="5">
        <v>80.096999999999994</v>
      </c>
      <c r="G177" s="5">
        <v>141.67500000000001</v>
      </c>
      <c r="I177" s="5">
        <v>80.096999999999994</v>
      </c>
      <c r="J177" s="5">
        <v>80.096999999999994</v>
      </c>
      <c r="K177" s="5">
        <v>423.654</v>
      </c>
    </row>
    <row r="178" spans="2:11" x14ac:dyDescent="0.35">
      <c r="B178" s="8">
        <v>43759</v>
      </c>
      <c r="C178" s="5">
        <v>192.91200000000001</v>
      </c>
      <c r="D178" s="5">
        <v>188.03200000000001</v>
      </c>
      <c r="E178" s="5">
        <v>185.50200000000001</v>
      </c>
      <c r="F178" s="5">
        <v>80.304000000000002</v>
      </c>
      <c r="G178" s="5">
        <v>139.06</v>
      </c>
      <c r="I178" s="5">
        <v>80.304000000000002</v>
      </c>
      <c r="J178" s="5">
        <v>80.304000000000002</v>
      </c>
      <c r="K178" s="5">
        <v>424.61099999999999</v>
      </c>
    </row>
    <row r="179" spans="2:11" x14ac:dyDescent="0.35">
      <c r="B179" s="8">
        <v>43756</v>
      </c>
      <c r="C179" s="5">
        <v>196.00800000000001</v>
      </c>
      <c r="D179" s="5">
        <v>189.98099999999999</v>
      </c>
      <c r="E179" s="5">
        <v>189.148</v>
      </c>
      <c r="F179" s="5">
        <v>81.698999999999998</v>
      </c>
      <c r="G179" s="5">
        <v>141.82300000000001</v>
      </c>
      <c r="I179" s="5">
        <v>81.698999999999998</v>
      </c>
      <c r="J179" s="5">
        <v>81.698999999999998</v>
      </c>
      <c r="K179" s="5">
        <v>426.30200000000002</v>
      </c>
    </row>
    <row r="180" spans="2:11" x14ac:dyDescent="0.35">
      <c r="B180" s="8">
        <v>43755</v>
      </c>
      <c r="C180" s="5">
        <v>198.94200000000001</v>
      </c>
      <c r="D180" s="5">
        <v>193.57599999999999</v>
      </c>
      <c r="E180" s="5">
        <v>192.36500000000001</v>
      </c>
      <c r="F180" s="5">
        <v>82.67</v>
      </c>
      <c r="G180" s="5">
        <v>145.077</v>
      </c>
      <c r="I180" s="5">
        <v>82.67</v>
      </c>
      <c r="J180" s="5">
        <v>82.67</v>
      </c>
      <c r="K180" s="5">
        <v>491.517</v>
      </c>
    </row>
    <row r="181" spans="2:11" x14ac:dyDescent="0.35">
      <c r="B181" s="8">
        <v>43754</v>
      </c>
      <c r="C181" s="5">
        <v>200.00399999999999</v>
      </c>
      <c r="D181" s="5">
        <v>195.72</v>
      </c>
      <c r="E181" s="5">
        <v>192.304</v>
      </c>
      <c r="F181" s="5">
        <v>83.695999999999998</v>
      </c>
      <c r="G181" s="5">
        <v>144.166</v>
      </c>
      <c r="I181" s="5">
        <v>83.695999999999998</v>
      </c>
      <c r="J181" s="5">
        <v>83.695999999999998</v>
      </c>
      <c r="K181" s="5">
        <v>478.495</v>
      </c>
    </row>
    <row r="182" spans="2:11" x14ac:dyDescent="0.35">
      <c r="B182" s="8">
        <v>43753</v>
      </c>
      <c r="C182" s="5">
        <v>203.34399999999999</v>
      </c>
      <c r="D182" s="5">
        <v>198.768</v>
      </c>
      <c r="E182" s="5">
        <v>196.899</v>
      </c>
      <c r="F182" s="5">
        <v>86.334000000000003</v>
      </c>
      <c r="G182" s="5">
        <v>144.744</v>
      </c>
      <c r="I182" s="5">
        <v>86.334000000000003</v>
      </c>
      <c r="J182" s="5">
        <v>86.334000000000003</v>
      </c>
      <c r="K182" s="5">
        <v>384.43</v>
      </c>
    </row>
    <row r="183" spans="2:11" x14ac:dyDescent="0.35">
      <c r="B183" s="8">
        <v>43752</v>
      </c>
      <c r="C183" s="5">
        <v>206.05500000000001</v>
      </c>
      <c r="D183" s="5">
        <v>202.88800000000001</v>
      </c>
      <c r="E183" s="5">
        <v>199.66300000000001</v>
      </c>
      <c r="F183" s="5">
        <v>87.828999999999994</v>
      </c>
      <c r="G183" s="5">
        <v>152.09700000000001</v>
      </c>
      <c r="I183" s="5">
        <v>87.828999999999994</v>
      </c>
      <c r="J183" s="5">
        <v>87.828999999999994</v>
      </c>
      <c r="K183" s="5">
        <v>394.39100000000002</v>
      </c>
    </row>
    <row r="184" spans="2:11" x14ac:dyDescent="0.35">
      <c r="B184" s="8">
        <v>43749</v>
      </c>
      <c r="C184" s="5">
        <v>206.40899999999999</v>
      </c>
      <c r="D184" s="5">
        <v>203.36500000000001</v>
      </c>
      <c r="E184" s="5">
        <v>200.02799999999999</v>
      </c>
      <c r="F184" s="5">
        <v>88.46</v>
      </c>
      <c r="G184" s="5">
        <v>150.066</v>
      </c>
      <c r="I184" s="5">
        <v>88.46</v>
      </c>
      <c r="J184" s="5">
        <v>88.46</v>
      </c>
      <c r="K184" s="5">
        <v>394.42399999999998</v>
      </c>
    </row>
    <row r="185" spans="2:11" x14ac:dyDescent="0.35">
      <c r="B185" s="8">
        <v>43748</v>
      </c>
      <c r="C185" s="5">
        <v>212.21799999999999</v>
      </c>
      <c r="D185" s="5">
        <v>207.589</v>
      </c>
      <c r="E185" s="5">
        <v>203.881</v>
      </c>
      <c r="F185" s="5">
        <v>91.481999999999999</v>
      </c>
      <c r="G185" s="5">
        <v>154.86000000000001</v>
      </c>
      <c r="I185" s="5">
        <v>91.481999999999999</v>
      </c>
      <c r="J185" s="5">
        <v>91.481999999999999</v>
      </c>
      <c r="K185" s="5">
        <v>401.40800000000002</v>
      </c>
    </row>
    <row r="186" spans="2:11" x14ac:dyDescent="0.35">
      <c r="B186" s="8">
        <v>43747</v>
      </c>
      <c r="C186" s="5">
        <v>216.71899999999999</v>
      </c>
      <c r="D186" s="5">
        <v>212.91</v>
      </c>
      <c r="E186" s="5">
        <v>208.989</v>
      </c>
      <c r="F186" s="5">
        <v>95.084000000000003</v>
      </c>
      <c r="G186" s="5">
        <v>161.477</v>
      </c>
      <c r="I186" s="5">
        <v>95.084000000000003</v>
      </c>
      <c r="J186" s="5">
        <v>95.084000000000003</v>
      </c>
      <c r="K186" s="5">
        <v>407.51299999999998</v>
      </c>
    </row>
    <row r="187" spans="2:11" x14ac:dyDescent="0.35">
      <c r="B187" s="8">
        <v>43746</v>
      </c>
      <c r="C187" s="5">
        <v>219.61600000000001</v>
      </c>
      <c r="D187" s="5">
        <v>213.68100000000001</v>
      </c>
      <c r="E187" s="5">
        <v>211.43299999999999</v>
      </c>
      <c r="F187" s="5">
        <v>94.534000000000006</v>
      </c>
      <c r="G187" s="5">
        <v>164.82900000000001</v>
      </c>
      <c r="I187" s="5">
        <v>94.534000000000006</v>
      </c>
      <c r="J187" s="5">
        <v>94.534000000000006</v>
      </c>
      <c r="K187" s="5">
        <v>410.88499999999999</v>
      </c>
    </row>
    <row r="188" spans="2:11" x14ac:dyDescent="0.35">
      <c r="B188" s="8">
        <v>43745</v>
      </c>
      <c r="C188" s="5">
        <v>216.73500000000001</v>
      </c>
      <c r="D188" s="5">
        <v>210.73500000000001</v>
      </c>
      <c r="E188" s="5">
        <v>208.703</v>
      </c>
      <c r="F188" s="5">
        <v>93.012</v>
      </c>
      <c r="G188" s="5">
        <v>162.59899999999999</v>
      </c>
      <c r="I188" s="5">
        <v>93.012</v>
      </c>
      <c r="J188" s="5">
        <v>93.012</v>
      </c>
      <c r="K188" s="5">
        <v>409.35700000000003</v>
      </c>
    </row>
    <row r="189" spans="2:11" x14ac:dyDescent="0.35">
      <c r="B189" s="8">
        <v>43742</v>
      </c>
      <c r="C189" s="5">
        <v>216.74100000000001</v>
      </c>
      <c r="D189" s="5">
        <v>209.75399999999999</v>
      </c>
      <c r="E189" s="5">
        <v>208.13</v>
      </c>
      <c r="F189" s="5">
        <v>91.647000000000006</v>
      </c>
      <c r="G189" s="5">
        <v>162.61500000000001</v>
      </c>
      <c r="I189" s="5">
        <v>91.647000000000006</v>
      </c>
      <c r="J189" s="5">
        <v>91.647000000000006</v>
      </c>
      <c r="K189" s="5">
        <v>413.017</v>
      </c>
    </row>
    <row r="190" spans="2:11" x14ac:dyDescent="0.35">
      <c r="B190" s="8">
        <v>43741</v>
      </c>
      <c r="C190" s="5">
        <v>218.41300000000001</v>
      </c>
      <c r="D190" s="5">
        <v>211.57300000000001</v>
      </c>
      <c r="E190" s="5">
        <v>208.83699999999999</v>
      </c>
      <c r="F190" s="5">
        <v>91.299000000000007</v>
      </c>
      <c r="G190" s="5">
        <v>163.18100000000001</v>
      </c>
      <c r="I190" s="5">
        <v>91.299000000000007</v>
      </c>
      <c r="J190" s="5">
        <v>91.299000000000007</v>
      </c>
      <c r="K190" s="5">
        <v>413.26100000000002</v>
      </c>
    </row>
    <row r="191" spans="2:11" x14ac:dyDescent="0.35">
      <c r="B191" s="8">
        <v>43740</v>
      </c>
      <c r="C191" s="5">
        <v>214.142</v>
      </c>
      <c r="D191" s="5">
        <v>206.03899999999999</v>
      </c>
      <c r="E191" s="5">
        <v>202.97800000000001</v>
      </c>
      <c r="F191" s="5">
        <v>89.869</v>
      </c>
      <c r="G191" s="5">
        <v>159.63999999999999</v>
      </c>
      <c r="I191" s="5">
        <v>89.869</v>
      </c>
      <c r="J191" s="5">
        <v>89.869</v>
      </c>
      <c r="K191" s="5">
        <v>408.452</v>
      </c>
    </row>
    <row r="192" spans="2:11" x14ac:dyDescent="0.35">
      <c r="B192" s="8">
        <v>43739</v>
      </c>
      <c r="C192" s="5">
        <v>211.21600000000001</v>
      </c>
      <c r="D192" s="5">
        <v>203.64699999999999</v>
      </c>
      <c r="E192" s="5">
        <v>199.55099999999999</v>
      </c>
      <c r="F192" s="5">
        <v>86.688000000000002</v>
      </c>
      <c r="G192" s="5">
        <v>158.81899999999999</v>
      </c>
      <c r="I192" s="5">
        <v>86.688000000000002</v>
      </c>
      <c r="J192" s="5">
        <v>86.688000000000002</v>
      </c>
      <c r="K192" s="5">
        <v>402.18299999999999</v>
      </c>
    </row>
    <row r="193" spans="2:11" x14ac:dyDescent="0.35">
      <c r="B193" s="8">
        <v>43738</v>
      </c>
      <c r="C193" s="5">
        <v>212.44800000000001</v>
      </c>
      <c r="D193" s="5">
        <v>205.58099999999999</v>
      </c>
      <c r="E193" s="5">
        <v>202.09700000000001</v>
      </c>
      <c r="F193" s="5">
        <v>86.632999999999996</v>
      </c>
      <c r="G193" s="5">
        <v>160.67599999999999</v>
      </c>
      <c r="I193" s="5">
        <v>86.632999999999996</v>
      </c>
      <c r="J193" s="5">
        <v>86.632999999999996</v>
      </c>
      <c r="K193" s="5">
        <v>407.16399999999999</v>
      </c>
    </row>
    <row r="194" spans="2:11" x14ac:dyDescent="0.35">
      <c r="B194" s="8">
        <v>43735</v>
      </c>
      <c r="C194" s="5">
        <v>213.24600000000001</v>
      </c>
      <c r="D194" s="5">
        <v>206.339</v>
      </c>
      <c r="E194" s="5">
        <v>202.691</v>
      </c>
      <c r="F194" s="5">
        <v>85.161000000000001</v>
      </c>
      <c r="G194" s="5">
        <v>162.35400000000001</v>
      </c>
      <c r="I194" s="5">
        <v>85.161000000000001</v>
      </c>
      <c r="J194" s="5">
        <v>85.161000000000001</v>
      </c>
      <c r="K194" s="5">
        <v>408.036</v>
      </c>
    </row>
    <row r="195" spans="2:11" x14ac:dyDescent="0.35">
      <c r="B195" s="8">
        <v>43734</v>
      </c>
      <c r="C195" s="5">
        <v>213.86699999999999</v>
      </c>
      <c r="D195" s="5">
        <v>207.40700000000001</v>
      </c>
      <c r="E195" s="5">
        <v>204.267</v>
      </c>
      <c r="F195" s="5">
        <v>83.716999999999999</v>
      </c>
      <c r="G195" s="5">
        <v>161.99199999999999</v>
      </c>
      <c r="I195" s="5">
        <v>83.716999999999999</v>
      </c>
      <c r="J195" s="5">
        <v>83.716999999999999</v>
      </c>
      <c r="K195" s="5">
        <v>410.46899999999999</v>
      </c>
    </row>
    <row r="196" spans="2:11" x14ac:dyDescent="0.35">
      <c r="B196" s="8">
        <v>43733</v>
      </c>
      <c r="C196" s="5">
        <v>215.07</v>
      </c>
      <c r="D196" s="5">
        <v>208.32599999999999</v>
      </c>
      <c r="E196" s="5">
        <v>205.05500000000001</v>
      </c>
      <c r="F196" s="5">
        <v>85.587999999999994</v>
      </c>
      <c r="G196" s="5">
        <v>162.667</v>
      </c>
      <c r="I196" s="5">
        <v>85.587999999999994</v>
      </c>
      <c r="J196" s="5">
        <v>85.587999999999994</v>
      </c>
      <c r="K196" s="5">
        <v>411.65600000000001</v>
      </c>
    </row>
    <row r="197" spans="2:11" x14ac:dyDescent="0.35">
      <c r="B197" s="8">
        <v>43732</v>
      </c>
      <c r="C197" s="5">
        <v>210.78800000000001</v>
      </c>
      <c r="D197" s="5">
        <v>205.64699999999999</v>
      </c>
      <c r="E197" s="5">
        <v>202.24299999999999</v>
      </c>
      <c r="F197" s="5">
        <v>83.41</v>
      </c>
      <c r="G197" s="5">
        <v>165.672</v>
      </c>
      <c r="I197" s="5">
        <v>83.41</v>
      </c>
      <c r="J197" s="5">
        <v>83.41</v>
      </c>
      <c r="K197" s="5">
        <v>412.666</v>
      </c>
    </row>
    <row r="198" spans="2:11" x14ac:dyDescent="0.35">
      <c r="B198" s="8">
        <v>43731</v>
      </c>
      <c r="C198" s="5">
        <v>209.904</v>
      </c>
      <c r="D198" s="5">
        <v>205.255</v>
      </c>
      <c r="E198" s="5">
        <v>200.43</v>
      </c>
      <c r="F198" s="5">
        <v>83.155000000000001</v>
      </c>
      <c r="G198" s="5">
        <v>162.048</v>
      </c>
      <c r="I198" s="5">
        <v>83.155000000000001</v>
      </c>
      <c r="J198" s="5">
        <v>83.155000000000001</v>
      </c>
      <c r="K198" s="5">
        <v>410.05700000000002</v>
      </c>
    </row>
    <row r="199" spans="2:11" x14ac:dyDescent="0.35">
      <c r="B199" s="8">
        <v>43728</v>
      </c>
      <c r="C199" s="5">
        <v>205.02</v>
      </c>
      <c r="D199" s="5">
        <v>200.63800000000001</v>
      </c>
      <c r="E199" s="5">
        <v>195.91900000000001</v>
      </c>
      <c r="F199" s="5">
        <v>81.299000000000007</v>
      </c>
      <c r="G199" s="5">
        <v>159.59200000000001</v>
      </c>
      <c r="I199" s="5">
        <v>81.299000000000007</v>
      </c>
      <c r="J199" s="5">
        <v>81.299000000000007</v>
      </c>
      <c r="K199" s="5">
        <v>407.85500000000002</v>
      </c>
    </row>
    <row r="200" spans="2:11" x14ac:dyDescent="0.35">
      <c r="B200" s="8">
        <v>43727</v>
      </c>
      <c r="C200" s="5">
        <v>207.042</v>
      </c>
      <c r="D200" s="5">
        <v>205.31700000000001</v>
      </c>
      <c r="E200" s="5">
        <v>199.77699999999999</v>
      </c>
      <c r="F200" s="5">
        <v>82.073999999999998</v>
      </c>
      <c r="G200" s="5">
        <v>156.76599999999999</v>
      </c>
      <c r="I200" s="5">
        <v>82.073999999999998</v>
      </c>
      <c r="J200" s="5">
        <v>82.073999999999998</v>
      </c>
      <c r="K200" s="5">
        <v>410.10700000000003</v>
      </c>
    </row>
    <row r="201" spans="2:11" x14ac:dyDescent="0.35">
      <c r="B201" s="8">
        <v>43726</v>
      </c>
      <c r="C201" s="5">
        <v>207.61600000000001</v>
      </c>
      <c r="D201" s="5">
        <v>204.256</v>
      </c>
      <c r="E201" s="5">
        <v>198.28</v>
      </c>
      <c r="F201" s="5">
        <v>81.313999999999993</v>
      </c>
      <c r="G201" s="5">
        <v>155.21</v>
      </c>
      <c r="I201" s="5">
        <v>81.313999999999993</v>
      </c>
      <c r="J201" s="5">
        <v>81.313999999999993</v>
      </c>
      <c r="K201" s="5">
        <v>408.66</v>
      </c>
    </row>
    <row r="202" spans="2:11" x14ac:dyDescent="0.35">
      <c r="B202" s="8">
        <v>43725</v>
      </c>
      <c r="C202" s="5">
        <v>204.01599999999999</v>
      </c>
      <c r="D202" s="5">
        <v>199.898</v>
      </c>
      <c r="E202" s="5">
        <v>193.119</v>
      </c>
      <c r="F202" s="5">
        <v>71.185000000000002</v>
      </c>
      <c r="G202" s="5">
        <v>151.083</v>
      </c>
      <c r="I202" s="5">
        <v>71.185000000000002</v>
      </c>
      <c r="J202" s="5">
        <v>71.185000000000002</v>
      </c>
      <c r="K202" s="5">
        <v>400.42500000000001</v>
      </c>
    </row>
    <row r="203" spans="2:11" x14ac:dyDescent="0.35">
      <c r="B203" s="8">
        <v>43724</v>
      </c>
      <c r="C203" s="5">
        <v>199.649</v>
      </c>
      <c r="D203" s="5">
        <v>195.69900000000001</v>
      </c>
      <c r="E203" s="5">
        <v>191.93299999999999</v>
      </c>
      <c r="F203" s="5">
        <v>70.891000000000005</v>
      </c>
      <c r="G203" s="5">
        <v>148.06899999999999</v>
      </c>
      <c r="I203" s="5">
        <v>70.891000000000005</v>
      </c>
      <c r="J203" s="5">
        <v>70.891000000000005</v>
      </c>
      <c r="K203" s="5">
        <v>398.21600000000001</v>
      </c>
    </row>
    <row r="204" spans="2:11" x14ac:dyDescent="0.35">
      <c r="B204" s="8">
        <v>43721</v>
      </c>
      <c r="C204" s="5">
        <v>195.90899999999999</v>
      </c>
      <c r="D204" s="5">
        <v>192.96199999999999</v>
      </c>
      <c r="E204" s="5">
        <v>188.77199999999999</v>
      </c>
      <c r="F204" s="5">
        <v>72.268000000000001</v>
      </c>
      <c r="G204" s="5">
        <v>142.71799999999999</v>
      </c>
      <c r="I204" s="5">
        <v>72.268000000000001</v>
      </c>
      <c r="J204" s="5">
        <v>72.268000000000001</v>
      </c>
      <c r="K204" s="5">
        <v>390.697</v>
      </c>
    </row>
    <row r="205" spans="2:11" x14ac:dyDescent="0.35">
      <c r="B205" s="8">
        <v>43720</v>
      </c>
      <c r="C205" s="5">
        <v>199.768</v>
      </c>
      <c r="D205" s="5">
        <v>194.80199999999999</v>
      </c>
      <c r="E205" s="5">
        <v>189.10300000000001</v>
      </c>
      <c r="F205" s="5">
        <v>72.942999999999998</v>
      </c>
      <c r="G205" s="5">
        <v>149.624</v>
      </c>
      <c r="I205" s="5">
        <v>72.942999999999998</v>
      </c>
      <c r="J205" s="5">
        <v>72.942999999999998</v>
      </c>
      <c r="K205" s="5">
        <v>392.01600000000002</v>
      </c>
    </row>
    <row r="206" spans="2:11" x14ac:dyDescent="0.35">
      <c r="B206" s="8">
        <v>43719</v>
      </c>
      <c r="C206" s="5">
        <v>219.31</v>
      </c>
      <c r="D206" s="5">
        <v>214.227</v>
      </c>
      <c r="E206" s="5">
        <v>207.08699999999999</v>
      </c>
      <c r="F206" s="5">
        <v>90.122</v>
      </c>
      <c r="G206" s="5">
        <v>164.78100000000001</v>
      </c>
      <c r="I206" s="5">
        <v>90.122</v>
      </c>
      <c r="J206" s="5">
        <v>90.122</v>
      </c>
      <c r="K206" s="5">
        <v>405.66</v>
      </c>
    </row>
    <row r="207" spans="2:11" x14ac:dyDescent="0.35">
      <c r="B207" s="8">
        <v>43718</v>
      </c>
      <c r="C207" s="5">
        <v>218.20400000000001</v>
      </c>
      <c r="D207" s="5">
        <v>213.87799999999999</v>
      </c>
      <c r="E207" s="5">
        <v>206.2</v>
      </c>
      <c r="F207" s="5">
        <v>84.623999999999995</v>
      </c>
      <c r="G207" s="5">
        <v>161.59</v>
      </c>
      <c r="I207" s="5">
        <v>84.623999999999995</v>
      </c>
      <c r="J207" s="5">
        <v>84.623999999999995</v>
      </c>
      <c r="K207" s="5">
        <v>404.46</v>
      </c>
    </row>
    <row r="208" spans="2:11" x14ac:dyDescent="0.35">
      <c r="B208" s="8">
        <v>43717</v>
      </c>
      <c r="C208" s="5">
        <v>216.542</v>
      </c>
      <c r="D208" s="5">
        <v>212.33500000000001</v>
      </c>
      <c r="E208" s="5">
        <v>203.03200000000001</v>
      </c>
      <c r="F208" s="5">
        <v>84.069000000000003</v>
      </c>
      <c r="G208" s="5">
        <v>164.19300000000001</v>
      </c>
      <c r="I208" s="5">
        <v>84.069000000000003</v>
      </c>
      <c r="J208" s="5">
        <v>84.069000000000003</v>
      </c>
      <c r="K208" s="5">
        <v>405.58499999999998</v>
      </c>
    </row>
    <row r="209" spans="2:11" x14ac:dyDescent="0.35">
      <c r="B209" s="8">
        <v>43714</v>
      </c>
      <c r="C209" s="5">
        <v>216.50200000000001</v>
      </c>
      <c r="D209" s="5">
        <v>211.51</v>
      </c>
      <c r="E209" s="5">
        <v>202.863</v>
      </c>
      <c r="F209" s="5">
        <v>90.403999999999996</v>
      </c>
      <c r="G209" s="5">
        <v>167.215</v>
      </c>
      <c r="I209" s="5">
        <v>90.403999999999996</v>
      </c>
      <c r="J209" s="5">
        <v>90.403999999999996</v>
      </c>
      <c r="K209" s="5">
        <v>407.55500000000001</v>
      </c>
    </row>
    <row r="210" spans="2:11" x14ac:dyDescent="0.35">
      <c r="B210" s="8">
        <v>43713</v>
      </c>
      <c r="C210" s="5">
        <v>213.25899999999999</v>
      </c>
      <c r="D210" s="5">
        <v>208.23599999999999</v>
      </c>
      <c r="E210" s="5">
        <v>200.226</v>
      </c>
      <c r="F210" s="5">
        <v>89.515000000000001</v>
      </c>
      <c r="G210" s="5">
        <v>161.37799999999999</v>
      </c>
      <c r="I210" s="5">
        <v>89.515000000000001</v>
      </c>
      <c r="J210" s="5">
        <v>89.515000000000001</v>
      </c>
      <c r="K210" s="5">
        <v>403.02699999999999</v>
      </c>
    </row>
    <row r="211" spans="2:11" x14ac:dyDescent="0.35">
      <c r="B211" s="8">
        <v>43712</v>
      </c>
      <c r="C211" s="5">
        <v>220.15199999999999</v>
      </c>
      <c r="D211" s="5">
        <v>215.321</v>
      </c>
      <c r="E211" s="5">
        <v>208.52799999999999</v>
      </c>
      <c r="F211" s="5">
        <v>93.453999999999994</v>
      </c>
      <c r="G211" s="5">
        <v>170.292</v>
      </c>
      <c r="I211" s="5">
        <v>93.453999999999994</v>
      </c>
      <c r="J211" s="5">
        <v>93.453999999999994</v>
      </c>
      <c r="K211" s="5">
        <v>415.97199999999998</v>
      </c>
    </row>
    <row r="212" spans="2:11" x14ac:dyDescent="0.35">
      <c r="B212" s="8">
        <v>43711</v>
      </c>
      <c r="C212" s="5">
        <v>223.49</v>
      </c>
      <c r="D212" s="5">
        <v>217.58500000000001</v>
      </c>
      <c r="E212" s="5">
        <v>212.79400000000001</v>
      </c>
      <c r="F212" s="5">
        <v>94.167000000000002</v>
      </c>
      <c r="G212" s="5">
        <v>172.32900000000001</v>
      </c>
      <c r="I212" s="5">
        <v>94.167000000000002</v>
      </c>
      <c r="J212" s="5">
        <v>94.167000000000002</v>
      </c>
      <c r="K212" s="5">
        <v>421.78100000000001</v>
      </c>
    </row>
    <row r="213" spans="2:11" x14ac:dyDescent="0.35">
      <c r="B213" s="8">
        <v>43710</v>
      </c>
      <c r="C213" s="5">
        <v>217.411</v>
      </c>
      <c r="D213" s="5">
        <v>213.47499999999999</v>
      </c>
      <c r="E213" s="5">
        <v>208.381</v>
      </c>
      <c r="F213" s="5">
        <v>88.638000000000005</v>
      </c>
      <c r="G213" s="5">
        <v>171.78800000000001</v>
      </c>
      <c r="I213" s="5">
        <v>88.638000000000005</v>
      </c>
      <c r="J213" s="5">
        <v>88.638000000000005</v>
      </c>
      <c r="K213" s="5">
        <v>427.185</v>
      </c>
    </row>
    <row r="214" spans="2:11" x14ac:dyDescent="0.35">
      <c r="B214" s="8">
        <v>43707</v>
      </c>
      <c r="C214" s="5">
        <v>217.33600000000001</v>
      </c>
      <c r="D214" s="5">
        <v>212.86699999999999</v>
      </c>
      <c r="E214" s="5">
        <v>207.93799999999999</v>
      </c>
      <c r="F214" s="5">
        <v>86.144999999999996</v>
      </c>
      <c r="G214" s="5">
        <v>172.45500000000001</v>
      </c>
      <c r="I214" s="5">
        <v>86.144999999999996</v>
      </c>
      <c r="J214" s="5">
        <v>86.144999999999996</v>
      </c>
      <c r="K214" s="5">
        <v>430.947</v>
      </c>
    </row>
    <row r="215" spans="2:11" x14ac:dyDescent="0.35">
      <c r="B215" s="8">
        <v>43706</v>
      </c>
      <c r="C215" s="5">
        <v>217.739</v>
      </c>
      <c r="D215" s="5">
        <v>213.44300000000001</v>
      </c>
      <c r="E215" s="5">
        <v>207.506</v>
      </c>
      <c r="F215" s="5">
        <v>90.522999999999996</v>
      </c>
      <c r="G215" s="5">
        <v>173.8</v>
      </c>
      <c r="I215" s="5">
        <v>90.522999999999996</v>
      </c>
      <c r="J215" s="5">
        <v>90.522999999999996</v>
      </c>
      <c r="K215" s="5">
        <v>434.90100000000001</v>
      </c>
    </row>
    <row r="216" spans="2:11" x14ac:dyDescent="0.35">
      <c r="B216" s="8">
        <v>43705</v>
      </c>
      <c r="C216" s="5">
        <v>220.786</v>
      </c>
      <c r="D216" s="5">
        <v>214.45500000000001</v>
      </c>
      <c r="E216" s="5">
        <v>207.1</v>
      </c>
      <c r="F216" s="5">
        <v>89.245000000000005</v>
      </c>
      <c r="G216" s="5">
        <v>178.239</v>
      </c>
      <c r="I216" s="5">
        <v>89.245000000000005</v>
      </c>
      <c r="J216" s="5">
        <v>89.245000000000005</v>
      </c>
      <c r="K216" s="5">
        <v>442.92599999999999</v>
      </c>
    </row>
    <row r="217" spans="2:11" x14ac:dyDescent="0.35">
      <c r="B217" s="8">
        <v>43704</v>
      </c>
      <c r="C217" s="5">
        <v>219.40600000000001</v>
      </c>
      <c r="D217" s="5">
        <v>213.65600000000001</v>
      </c>
      <c r="E217" s="5">
        <v>206.779</v>
      </c>
      <c r="F217" s="5">
        <v>85.084000000000003</v>
      </c>
      <c r="G217" s="5">
        <v>191.666</v>
      </c>
      <c r="I217" s="5">
        <v>85.084000000000003</v>
      </c>
      <c r="J217" s="5">
        <v>85.084000000000003</v>
      </c>
      <c r="K217" s="5">
        <v>441.71100000000001</v>
      </c>
    </row>
    <row r="218" spans="2:11" x14ac:dyDescent="0.35">
      <c r="B218" s="8">
        <v>43700</v>
      </c>
      <c r="C218" s="5">
        <v>217.773</v>
      </c>
      <c r="D218" s="5">
        <v>209.006</v>
      </c>
      <c r="E218" s="5">
        <v>203.98099999999999</v>
      </c>
      <c r="F218" s="5">
        <v>79.718999999999994</v>
      </c>
      <c r="G218" s="5">
        <v>188.386</v>
      </c>
      <c r="I218" s="5">
        <v>79.718999999999994</v>
      </c>
      <c r="J218" s="5">
        <v>79.718999999999994</v>
      </c>
      <c r="K218" s="5">
        <v>439.45800000000003</v>
      </c>
    </row>
    <row r="219" spans="2:11" x14ac:dyDescent="0.35">
      <c r="B219" s="8">
        <v>43699</v>
      </c>
      <c r="C219" s="5">
        <v>218.24799999999999</v>
      </c>
      <c r="D219" s="5">
        <v>210.952</v>
      </c>
      <c r="E219" s="5">
        <v>205.072</v>
      </c>
      <c r="F219" s="5">
        <v>82.923000000000002</v>
      </c>
      <c r="G219" s="5">
        <v>188.22499999999999</v>
      </c>
      <c r="I219" s="5">
        <v>82.923000000000002</v>
      </c>
      <c r="J219" s="5">
        <v>82.923000000000002</v>
      </c>
      <c r="K219" s="5">
        <v>447.91399999999999</v>
      </c>
    </row>
    <row r="220" spans="2:11" x14ac:dyDescent="0.35">
      <c r="B220" s="8">
        <v>43698</v>
      </c>
      <c r="C220" s="5">
        <v>218.52099999999999</v>
      </c>
      <c r="D220" s="5">
        <v>210.28299999999999</v>
      </c>
      <c r="E220" s="5">
        <v>203.95599999999999</v>
      </c>
      <c r="F220" s="5">
        <v>85.951999999999998</v>
      </c>
      <c r="G220" s="5">
        <v>187.03800000000001</v>
      </c>
      <c r="I220" s="5">
        <v>85.951999999999998</v>
      </c>
      <c r="J220" s="5">
        <v>85.951999999999998</v>
      </c>
      <c r="K220" s="5">
        <v>447.774</v>
      </c>
    </row>
    <row r="221" spans="2:11" x14ac:dyDescent="0.35">
      <c r="B221" s="8">
        <v>43697</v>
      </c>
      <c r="C221" s="5">
        <v>226.108</v>
      </c>
      <c r="D221" s="5">
        <v>219.34299999999999</v>
      </c>
      <c r="E221" s="5">
        <v>209.315</v>
      </c>
      <c r="F221" s="5">
        <v>91.741</v>
      </c>
      <c r="G221" s="5">
        <v>192.8</v>
      </c>
      <c r="I221" s="5">
        <v>91.741</v>
      </c>
      <c r="J221" s="5">
        <v>91.741</v>
      </c>
      <c r="K221" s="5">
        <v>457.72500000000002</v>
      </c>
    </row>
    <row r="222" spans="2:11" x14ac:dyDescent="0.35">
      <c r="B222" s="8">
        <v>43696</v>
      </c>
      <c r="C222" s="5">
        <v>236.328</v>
      </c>
      <c r="D222" s="5">
        <v>228.52799999999999</v>
      </c>
      <c r="E222" s="5">
        <v>218.09899999999999</v>
      </c>
      <c r="F222" s="5">
        <v>99.138000000000005</v>
      </c>
      <c r="G222" s="5">
        <v>200.92400000000001</v>
      </c>
      <c r="I222" s="5">
        <v>99.138000000000005</v>
      </c>
      <c r="J222" s="5">
        <v>99.138000000000005</v>
      </c>
      <c r="K222" s="5">
        <v>473.28300000000002</v>
      </c>
    </row>
    <row r="223" spans="2:11" x14ac:dyDescent="0.35">
      <c r="B223" s="8">
        <v>43693</v>
      </c>
      <c r="C223" s="5">
        <v>239.59100000000001</v>
      </c>
      <c r="D223" s="5">
        <v>231.52600000000001</v>
      </c>
      <c r="E223" s="5">
        <v>220.16200000000001</v>
      </c>
      <c r="F223" s="5">
        <v>100.639</v>
      </c>
      <c r="G223" s="5">
        <v>199.94300000000001</v>
      </c>
      <c r="I223" s="5">
        <v>100.639</v>
      </c>
      <c r="J223" s="5">
        <v>100.639</v>
      </c>
      <c r="K223" s="5">
        <v>474.93099999999998</v>
      </c>
    </row>
    <row r="224" spans="2:11" x14ac:dyDescent="0.35">
      <c r="B224" s="8">
        <v>43692</v>
      </c>
      <c r="C224" s="5">
        <v>249.65899999999999</v>
      </c>
      <c r="D224" s="5">
        <v>244.393</v>
      </c>
      <c r="E224" s="5">
        <v>231.39400000000001</v>
      </c>
      <c r="F224" s="5">
        <v>107.18899999999999</v>
      </c>
      <c r="G224" s="5">
        <v>208.21600000000001</v>
      </c>
      <c r="I224" s="5">
        <v>107.18899999999999</v>
      </c>
      <c r="J224" s="5">
        <v>107.18899999999999</v>
      </c>
      <c r="K224" s="5">
        <v>483.81099999999998</v>
      </c>
    </row>
    <row r="225" spans="2:11" x14ac:dyDescent="0.35">
      <c r="B225" s="8">
        <v>43691</v>
      </c>
      <c r="C225" s="5">
        <v>254.12200000000001</v>
      </c>
      <c r="D225" s="5">
        <v>251.33699999999999</v>
      </c>
      <c r="E225" s="5">
        <v>235.09800000000001</v>
      </c>
      <c r="F225" s="5">
        <v>108.48</v>
      </c>
      <c r="G225" s="5">
        <v>207.828</v>
      </c>
      <c r="I225" s="5">
        <v>108.48</v>
      </c>
      <c r="J225" s="5">
        <v>108.48</v>
      </c>
      <c r="K225" s="5">
        <v>490.13400000000001</v>
      </c>
    </row>
    <row r="226" spans="2:11" x14ac:dyDescent="0.35">
      <c r="B226" s="8">
        <v>43690</v>
      </c>
      <c r="C226" s="5">
        <v>242.36500000000001</v>
      </c>
      <c r="D226" s="5">
        <v>237.15799999999999</v>
      </c>
      <c r="E226" s="5">
        <v>223.61799999999999</v>
      </c>
      <c r="F226" s="5">
        <v>103.72199999999999</v>
      </c>
      <c r="G226" s="5">
        <v>195.49799999999999</v>
      </c>
      <c r="I226" s="5">
        <v>103.72199999999999</v>
      </c>
      <c r="J226" s="5">
        <v>103.72199999999999</v>
      </c>
      <c r="K226" s="5">
        <v>478.91899999999998</v>
      </c>
    </row>
    <row r="227" spans="2:11" x14ac:dyDescent="0.35">
      <c r="B227" s="8">
        <v>43689</v>
      </c>
      <c r="C227" s="5">
        <v>237.036</v>
      </c>
      <c r="D227" s="5">
        <v>230.649</v>
      </c>
      <c r="E227" s="5">
        <v>217.37</v>
      </c>
      <c r="F227" s="5">
        <v>99.534999999999997</v>
      </c>
      <c r="G227" s="5">
        <v>189.82400000000001</v>
      </c>
      <c r="I227" s="5">
        <v>99.534999999999997</v>
      </c>
      <c r="J227" s="5">
        <v>99.534999999999997</v>
      </c>
      <c r="K227" s="5">
        <v>474.48899999999998</v>
      </c>
    </row>
    <row r="228" spans="2:11" x14ac:dyDescent="0.35">
      <c r="B228" s="8">
        <v>43686</v>
      </c>
      <c r="C228" s="5">
        <v>233.22200000000001</v>
      </c>
      <c r="D228" s="5">
        <v>224.29400000000001</v>
      </c>
      <c r="E228" s="5">
        <v>214.505</v>
      </c>
      <c r="F228" s="5">
        <v>98.198999999999998</v>
      </c>
      <c r="G228" s="5">
        <v>187.642</v>
      </c>
      <c r="I228" s="5">
        <v>98.198999999999998</v>
      </c>
      <c r="J228" s="5">
        <v>98.198999999999998</v>
      </c>
      <c r="K228" s="5">
        <v>474.39299999999997</v>
      </c>
    </row>
    <row r="229" spans="2:11" x14ac:dyDescent="0.35">
      <c r="B229" s="8">
        <v>43685</v>
      </c>
      <c r="C229" s="5">
        <v>234.983</v>
      </c>
      <c r="D229" s="5">
        <v>223.06700000000001</v>
      </c>
      <c r="E229" s="5">
        <v>216.65199999999999</v>
      </c>
      <c r="F229" s="5">
        <v>98.316999999999993</v>
      </c>
      <c r="G229" s="5">
        <v>187.023</v>
      </c>
      <c r="I229" s="5">
        <v>98.316999999999993</v>
      </c>
      <c r="J229" s="5">
        <v>98.316999999999993</v>
      </c>
      <c r="K229" s="5">
        <v>476.94</v>
      </c>
    </row>
    <row r="230" spans="2:11" x14ac:dyDescent="0.35">
      <c r="B230" s="8">
        <v>43684</v>
      </c>
      <c r="C230" s="5">
        <v>237.59100000000001</v>
      </c>
      <c r="D230" s="5">
        <v>222.84200000000001</v>
      </c>
      <c r="E230" s="5">
        <v>216.52600000000001</v>
      </c>
      <c r="F230" s="5">
        <v>98.489000000000004</v>
      </c>
      <c r="G230" s="5">
        <v>188.559</v>
      </c>
      <c r="I230" s="5">
        <v>98.489000000000004</v>
      </c>
      <c r="J230" s="5">
        <v>98.489000000000004</v>
      </c>
      <c r="K230" s="5">
        <v>481.25099999999998</v>
      </c>
    </row>
    <row r="231" spans="2:11" x14ac:dyDescent="0.35">
      <c r="B231" s="8">
        <v>43683</v>
      </c>
      <c r="C231" s="5">
        <v>243.251</v>
      </c>
      <c r="D231" s="5">
        <v>226.374</v>
      </c>
      <c r="E231" s="5">
        <v>219.23699999999999</v>
      </c>
      <c r="F231" s="5">
        <v>101.015</v>
      </c>
      <c r="G231" s="5">
        <v>191.50399999999999</v>
      </c>
      <c r="I231" s="5">
        <v>101.015</v>
      </c>
      <c r="J231" s="5">
        <v>101.015</v>
      </c>
      <c r="K231" s="5">
        <v>487.29899999999998</v>
      </c>
    </row>
    <row r="232" spans="2:11" x14ac:dyDescent="0.35">
      <c r="B232" s="8">
        <v>43682</v>
      </c>
      <c r="C232" s="5">
        <v>240.39</v>
      </c>
      <c r="D232" s="5">
        <v>221.74</v>
      </c>
      <c r="E232" s="5">
        <v>218.023</v>
      </c>
      <c r="F232" s="5">
        <v>101.053</v>
      </c>
      <c r="G232" s="5">
        <v>188.05699999999999</v>
      </c>
      <c r="I232" s="5">
        <v>101.053</v>
      </c>
      <c r="J232" s="5">
        <v>101.053</v>
      </c>
      <c r="K232" s="5">
        <v>486.93900000000002</v>
      </c>
    </row>
    <row r="233" spans="2:11" x14ac:dyDescent="0.35">
      <c r="B233" s="8">
        <v>43679</v>
      </c>
      <c r="C233" s="5">
        <v>244.63399999999999</v>
      </c>
      <c r="D233" s="5">
        <v>227.37700000000001</v>
      </c>
      <c r="E233" s="5">
        <v>220.262</v>
      </c>
      <c r="F233" s="5">
        <v>102.432</v>
      </c>
      <c r="G233" s="5">
        <v>190.018</v>
      </c>
      <c r="I233" s="5">
        <v>102.432</v>
      </c>
      <c r="J233" s="5">
        <v>102.432</v>
      </c>
      <c r="K233" s="5">
        <v>486.16</v>
      </c>
    </row>
    <row r="234" spans="2:11" x14ac:dyDescent="0.35">
      <c r="B234" s="8">
        <v>43678</v>
      </c>
      <c r="C234" s="5">
        <v>237.88399999999999</v>
      </c>
      <c r="D234" s="5">
        <v>215.751</v>
      </c>
      <c r="E234" s="5">
        <v>213.56700000000001</v>
      </c>
      <c r="F234" s="5">
        <v>98.49</v>
      </c>
      <c r="G234" s="5">
        <v>181.27500000000001</v>
      </c>
      <c r="I234" s="5">
        <v>98.49</v>
      </c>
      <c r="J234" s="5">
        <v>98.49</v>
      </c>
      <c r="K234" s="5">
        <v>476.79399999999998</v>
      </c>
    </row>
    <row r="235" spans="2:11" x14ac:dyDescent="0.35">
      <c r="B235" s="8">
        <v>43677</v>
      </c>
      <c r="C235" s="5">
        <v>224.43199999999999</v>
      </c>
      <c r="D235" s="5">
        <v>202.34700000000001</v>
      </c>
      <c r="E235" s="5">
        <v>200.60499999999999</v>
      </c>
      <c r="F235" s="5">
        <v>89.206999999999994</v>
      </c>
      <c r="G235" s="5">
        <v>179.185</v>
      </c>
      <c r="I235" s="5">
        <v>89.206999999999994</v>
      </c>
      <c r="J235" s="5">
        <v>89.206999999999994</v>
      </c>
      <c r="K235" s="5">
        <v>470.04300000000001</v>
      </c>
    </row>
    <row r="236" spans="2:11" x14ac:dyDescent="0.35">
      <c r="B236" s="8">
        <v>43676</v>
      </c>
      <c r="C236" s="5">
        <v>221.21299999999999</v>
      </c>
      <c r="D236" s="5">
        <v>200.33099999999999</v>
      </c>
      <c r="E236" s="5">
        <v>195.58</v>
      </c>
      <c r="F236" s="5">
        <v>89.372</v>
      </c>
      <c r="G236" s="5">
        <v>173.29599999999999</v>
      </c>
      <c r="I236" s="5">
        <v>89.372</v>
      </c>
      <c r="J236" s="5">
        <v>89.372</v>
      </c>
      <c r="K236" s="5">
        <v>468.55200000000002</v>
      </c>
    </row>
    <row r="237" spans="2:11" x14ac:dyDescent="0.35">
      <c r="B237" s="8">
        <v>43675</v>
      </c>
      <c r="C237" s="5">
        <v>218.85499999999999</v>
      </c>
      <c r="D237" s="5">
        <v>198.87799999999999</v>
      </c>
      <c r="E237" s="5">
        <v>193.012</v>
      </c>
      <c r="F237" s="5">
        <v>87.216999999999999</v>
      </c>
      <c r="G237" s="5">
        <v>170.04599999999999</v>
      </c>
      <c r="I237" s="5">
        <v>87.216999999999999</v>
      </c>
      <c r="J237" s="5">
        <v>87.216999999999999</v>
      </c>
      <c r="K237" s="5">
        <v>466.95800000000003</v>
      </c>
    </row>
    <row r="238" spans="2:11" x14ac:dyDescent="0.35">
      <c r="B238" s="8">
        <v>43672</v>
      </c>
      <c r="C238" s="5">
        <v>211.67400000000001</v>
      </c>
      <c r="D238" s="5">
        <v>189.55</v>
      </c>
      <c r="E238" s="5">
        <v>183.47900000000001</v>
      </c>
      <c r="F238" s="5">
        <v>85.114999999999995</v>
      </c>
      <c r="G238" s="5">
        <v>167.27</v>
      </c>
      <c r="I238" s="5">
        <v>85.114999999999995</v>
      </c>
      <c r="J238" s="5">
        <v>85.114999999999995</v>
      </c>
      <c r="K238" s="5">
        <v>461.52800000000002</v>
      </c>
    </row>
    <row r="239" spans="2:11" x14ac:dyDescent="0.35">
      <c r="B239" s="8">
        <v>43671</v>
      </c>
      <c r="C239" s="5">
        <v>208.279</v>
      </c>
      <c r="D239" s="5">
        <v>183.434</v>
      </c>
      <c r="E239" s="5">
        <v>179.357</v>
      </c>
      <c r="F239" s="5">
        <v>86.227999999999994</v>
      </c>
      <c r="G239" s="5">
        <v>167.12299999999999</v>
      </c>
      <c r="I239" s="5">
        <v>86.227999999999994</v>
      </c>
      <c r="J239" s="5">
        <v>86.227999999999994</v>
      </c>
      <c r="K239" s="5">
        <v>462.21600000000001</v>
      </c>
    </row>
    <row r="240" spans="2:11" x14ac:dyDescent="0.35">
      <c r="B240" s="8">
        <v>43670</v>
      </c>
      <c r="C240" s="5">
        <v>206.93899999999999</v>
      </c>
      <c r="D240" s="5">
        <v>182.05</v>
      </c>
      <c r="E240" s="5">
        <v>176.815</v>
      </c>
      <c r="F240" s="5">
        <v>86.192999999999998</v>
      </c>
      <c r="G240" s="5">
        <v>166.25299999999999</v>
      </c>
      <c r="I240" s="5">
        <v>86.192999999999998</v>
      </c>
      <c r="J240" s="5">
        <v>86.192999999999998</v>
      </c>
      <c r="K240" s="5">
        <v>458.447</v>
      </c>
    </row>
    <row r="241" spans="2:11" x14ac:dyDescent="0.35">
      <c r="B241" s="8">
        <v>43669</v>
      </c>
      <c r="C241" s="5">
        <v>213.40100000000001</v>
      </c>
      <c r="D241" s="5">
        <v>196.083</v>
      </c>
      <c r="E241" s="5">
        <v>184.875</v>
      </c>
      <c r="F241" s="5">
        <v>92.12</v>
      </c>
      <c r="G241" s="5">
        <v>169.11099999999999</v>
      </c>
      <c r="I241" s="5">
        <v>92.12</v>
      </c>
      <c r="J241" s="5">
        <v>92.12</v>
      </c>
      <c r="K241" s="5">
        <v>457.81700000000001</v>
      </c>
    </row>
    <row r="242" spans="2:11" x14ac:dyDescent="0.35">
      <c r="B242" s="8">
        <v>43668</v>
      </c>
      <c r="C242" s="5">
        <v>212.642</v>
      </c>
      <c r="D242" s="5">
        <v>199.22800000000001</v>
      </c>
      <c r="E242" s="5">
        <v>185.857</v>
      </c>
      <c r="F242" s="5">
        <v>93.638999999999996</v>
      </c>
      <c r="G242" s="5">
        <v>168.00200000000001</v>
      </c>
      <c r="I242" s="5">
        <v>93.638999999999996</v>
      </c>
      <c r="J242" s="5">
        <v>93.638999999999996</v>
      </c>
      <c r="K242" s="5">
        <v>460.83800000000002</v>
      </c>
    </row>
    <row r="243" spans="2:11" x14ac:dyDescent="0.35">
      <c r="B243" s="8">
        <v>43665</v>
      </c>
      <c r="C243" s="5">
        <v>213.10900000000001</v>
      </c>
      <c r="D243" s="5">
        <v>203.80199999999999</v>
      </c>
      <c r="E243" s="5">
        <v>186.916</v>
      </c>
      <c r="F243" s="5">
        <v>94.025999999999996</v>
      </c>
      <c r="G243" s="5">
        <v>171.494</v>
      </c>
      <c r="I243" s="5">
        <v>94.025999999999996</v>
      </c>
      <c r="J243" s="5">
        <v>94.025999999999996</v>
      </c>
      <c r="K243" s="5">
        <v>464.43299999999999</v>
      </c>
    </row>
    <row r="244" spans="2:11" x14ac:dyDescent="0.35">
      <c r="B244" s="8">
        <v>43664</v>
      </c>
      <c r="C244" s="5">
        <v>213.39500000000001</v>
      </c>
      <c r="D244" s="5">
        <v>201.70599999999999</v>
      </c>
      <c r="E244" s="5">
        <v>184.02699999999999</v>
      </c>
      <c r="F244" s="5">
        <v>93.116</v>
      </c>
      <c r="G244" s="5">
        <v>170.93899999999999</v>
      </c>
      <c r="I244" s="5">
        <v>93.116</v>
      </c>
      <c r="J244" s="5">
        <v>93.116</v>
      </c>
      <c r="K244" s="5">
        <v>460.625</v>
      </c>
    </row>
    <row r="245" spans="2:11" x14ac:dyDescent="0.35">
      <c r="B245" s="8">
        <v>43663</v>
      </c>
      <c r="C245" s="5">
        <v>213.59700000000001</v>
      </c>
      <c r="D245" s="5">
        <v>203.58</v>
      </c>
      <c r="E245" s="5">
        <v>184.37799999999999</v>
      </c>
      <c r="F245" s="5">
        <v>93.733000000000004</v>
      </c>
      <c r="G245" s="5">
        <v>172.36699999999999</v>
      </c>
      <c r="I245" s="5">
        <v>93.733000000000004</v>
      </c>
      <c r="J245" s="5">
        <v>93.733000000000004</v>
      </c>
      <c r="K245" s="5">
        <v>458.28399999999999</v>
      </c>
    </row>
    <row r="246" spans="2:11" x14ac:dyDescent="0.35">
      <c r="B246" s="8">
        <v>43662</v>
      </c>
      <c r="C246" s="5">
        <v>206.51599999999999</v>
      </c>
      <c r="D246" s="5">
        <v>196.255</v>
      </c>
      <c r="E246" s="5">
        <v>177.92099999999999</v>
      </c>
      <c r="F246" s="5">
        <v>91.025999999999996</v>
      </c>
      <c r="G246" s="5">
        <v>167.26400000000001</v>
      </c>
      <c r="I246" s="5">
        <v>91.025999999999996</v>
      </c>
      <c r="J246" s="5">
        <v>91.025999999999996</v>
      </c>
      <c r="K246" s="5">
        <v>446.214</v>
      </c>
    </row>
    <row r="247" spans="2:11" x14ac:dyDescent="0.35">
      <c r="B247" s="8">
        <v>43661</v>
      </c>
      <c r="C247" s="5">
        <v>199.84899999999999</v>
      </c>
      <c r="D247" s="5">
        <v>192.52600000000001</v>
      </c>
      <c r="E247" s="5">
        <v>173.40700000000001</v>
      </c>
      <c r="F247" s="5">
        <v>89.293999999999997</v>
      </c>
      <c r="G247" s="5">
        <v>162.994</v>
      </c>
      <c r="I247" s="5">
        <v>89.293999999999997</v>
      </c>
      <c r="J247" s="5">
        <v>89.293999999999997</v>
      </c>
      <c r="K247" s="5">
        <v>437.68900000000002</v>
      </c>
    </row>
    <row r="248" spans="2:11" x14ac:dyDescent="0.35">
      <c r="B248" s="8">
        <v>43658</v>
      </c>
      <c r="C248" s="5">
        <v>199.15700000000001</v>
      </c>
      <c r="D248" s="5">
        <v>192.24</v>
      </c>
      <c r="E248" s="5">
        <v>172.48</v>
      </c>
      <c r="F248" s="5">
        <v>90.730999999999995</v>
      </c>
      <c r="G248" s="5">
        <v>160.14500000000001</v>
      </c>
      <c r="I248" s="5">
        <v>90.730999999999995</v>
      </c>
      <c r="J248" s="5">
        <v>90.730999999999995</v>
      </c>
      <c r="K248" s="5">
        <v>432.041</v>
      </c>
    </row>
    <row r="249" spans="2:11" x14ac:dyDescent="0.35">
      <c r="B249" s="8">
        <v>43657</v>
      </c>
      <c r="C249" s="5">
        <v>197.61600000000001</v>
      </c>
      <c r="D249" s="5">
        <v>191.321</v>
      </c>
      <c r="E249" s="5">
        <v>170.53800000000001</v>
      </c>
      <c r="F249" s="5">
        <v>90.72</v>
      </c>
      <c r="G249" s="5">
        <v>156.48699999999999</v>
      </c>
      <c r="I249" s="5">
        <v>90.72</v>
      </c>
      <c r="J249" s="5">
        <v>90.72</v>
      </c>
      <c r="K249" s="5">
        <v>428.98599999999999</v>
      </c>
    </row>
    <row r="250" spans="2:11" x14ac:dyDescent="0.35">
      <c r="B250" s="8">
        <v>43656</v>
      </c>
      <c r="C250" s="5">
        <v>198.245</v>
      </c>
      <c r="D250" s="5">
        <v>191.50700000000001</v>
      </c>
      <c r="E250" s="5">
        <v>170.89</v>
      </c>
      <c r="F250" s="5">
        <v>93.649000000000001</v>
      </c>
      <c r="G250" s="5">
        <v>156.75700000000001</v>
      </c>
      <c r="I250" s="5">
        <v>93.649000000000001</v>
      </c>
      <c r="J250" s="5">
        <v>93.649000000000001</v>
      </c>
      <c r="K250" s="5">
        <v>425.62200000000001</v>
      </c>
    </row>
    <row r="251" spans="2:11" x14ac:dyDescent="0.35">
      <c r="B251" s="8">
        <v>43655</v>
      </c>
      <c r="C251" s="5">
        <v>207.578</v>
      </c>
      <c r="D251" s="5">
        <v>204.364</v>
      </c>
      <c r="E251" s="5">
        <v>179.214</v>
      </c>
      <c r="F251" s="5">
        <v>97.725999999999999</v>
      </c>
      <c r="G251" s="5">
        <v>163.071</v>
      </c>
      <c r="I251" s="5">
        <v>97.725999999999999</v>
      </c>
      <c r="J251" s="5">
        <v>97.725999999999999</v>
      </c>
      <c r="K251" s="5">
        <v>431.43799999999999</v>
      </c>
    </row>
    <row r="252" spans="2:11" x14ac:dyDescent="0.35">
      <c r="B252" s="8">
        <v>43654</v>
      </c>
      <c r="C252" s="5">
        <v>209.649</v>
      </c>
      <c r="D252" s="5">
        <v>207.952</v>
      </c>
      <c r="E252" s="5">
        <v>180.922</v>
      </c>
      <c r="F252" s="5">
        <v>97.054000000000002</v>
      </c>
      <c r="G252" s="5">
        <v>167.024</v>
      </c>
      <c r="I252" s="5">
        <v>97.054000000000002</v>
      </c>
      <c r="J252" s="5">
        <v>97.054000000000002</v>
      </c>
      <c r="K252" s="5">
        <v>438.05200000000002</v>
      </c>
    </row>
    <row r="253" spans="2:11" x14ac:dyDescent="0.35">
      <c r="B253" s="8">
        <v>43651</v>
      </c>
      <c r="C253" s="5">
        <v>197.29400000000001</v>
      </c>
      <c r="D253" s="5">
        <v>194.572</v>
      </c>
      <c r="E253" s="5">
        <v>173.48</v>
      </c>
      <c r="F253" s="5">
        <v>91.05</v>
      </c>
      <c r="G253" s="5">
        <v>168.71199999999999</v>
      </c>
      <c r="I253" s="5">
        <v>91.05</v>
      </c>
      <c r="J253" s="5">
        <v>91.05</v>
      </c>
      <c r="K253" s="5">
        <v>435.97800000000001</v>
      </c>
    </row>
    <row r="254" spans="2:11" x14ac:dyDescent="0.35">
      <c r="B254" s="8">
        <v>43650</v>
      </c>
      <c r="C254" s="5">
        <v>194.21600000000001</v>
      </c>
      <c r="D254" s="5">
        <v>191.03200000000001</v>
      </c>
      <c r="E254" s="5">
        <v>168.91</v>
      </c>
      <c r="F254" s="5">
        <v>83.855000000000004</v>
      </c>
      <c r="G254" s="5">
        <v>165.95</v>
      </c>
      <c r="I254" s="5">
        <v>83.855000000000004</v>
      </c>
      <c r="J254" s="5">
        <v>83.855000000000004</v>
      </c>
      <c r="K254" s="5">
        <v>428.38200000000001</v>
      </c>
    </row>
    <row r="255" spans="2:11" x14ac:dyDescent="0.35">
      <c r="B255" s="8">
        <v>43649</v>
      </c>
      <c r="C255" s="5">
        <v>194.78200000000001</v>
      </c>
      <c r="D255" s="5">
        <v>190.78</v>
      </c>
      <c r="E255" s="5">
        <v>170.04400000000001</v>
      </c>
      <c r="F255" s="5">
        <v>83.343999999999994</v>
      </c>
      <c r="G255" s="5">
        <v>173.012</v>
      </c>
      <c r="I255" s="5">
        <v>83.343999999999994</v>
      </c>
      <c r="J255" s="5">
        <v>83.343999999999994</v>
      </c>
      <c r="K255" s="5">
        <v>440.37099999999998</v>
      </c>
    </row>
    <row r="256" spans="2:11" x14ac:dyDescent="0.35">
      <c r="B256" s="8">
        <v>43648</v>
      </c>
      <c r="C256" s="5">
        <v>199.25800000000001</v>
      </c>
      <c r="D256" s="5">
        <v>194.45500000000001</v>
      </c>
      <c r="E256" s="5">
        <v>172.54900000000001</v>
      </c>
      <c r="F256" s="5">
        <v>84.988</v>
      </c>
      <c r="G256" s="5">
        <v>172.81899999999999</v>
      </c>
      <c r="I256" s="5">
        <v>84.988</v>
      </c>
      <c r="J256" s="5">
        <v>84.988</v>
      </c>
      <c r="K256" s="5">
        <v>456.25599999999997</v>
      </c>
    </row>
    <row r="257" spans="2:11" x14ac:dyDescent="0.35">
      <c r="B257" s="8">
        <v>43647</v>
      </c>
      <c r="C257" s="5">
        <v>209.39699999999999</v>
      </c>
      <c r="D257" s="5">
        <v>204.977</v>
      </c>
      <c r="E257" s="5">
        <v>177.26</v>
      </c>
      <c r="F257" s="5">
        <v>86.067999999999998</v>
      </c>
      <c r="G257" s="5">
        <v>174.97499999999999</v>
      </c>
      <c r="I257" s="5">
        <v>86.067999999999998</v>
      </c>
      <c r="J257" s="5">
        <v>86.067999999999998</v>
      </c>
      <c r="K257" s="5">
        <v>476.16899999999998</v>
      </c>
    </row>
    <row r="258" spans="2:11" x14ac:dyDescent="0.35">
      <c r="B258" s="8">
        <v>43644</v>
      </c>
      <c r="C258" s="5">
        <v>211.89699999999999</v>
      </c>
      <c r="D258" s="5">
        <v>208.32599999999999</v>
      </c>
      <c r="E258" s="5">
        <v>177.58500000000001</v>
      </c>
      <c r="F258" s="5">
        <v>84.167000000000002</v>
      </c>
      <c r="G258" s="5">
        <v>176.99700000000001</v>
      </c>
      <c r="I258" s="5">
        <v>84.167000000000002</v>
      </c>
      <c r="J258" s="5">
        <v>84.167000000000002</v>
      </c>
      <c r="K258" s="5">
        <v>482.82100000000003</v>
      </c>
    </row>
    <row r="259" spans="2:11" x14ac:dyDescent="0.35">
      <c r="B259" s="8">
        <v>43643</v>
      </c>
      <c r="C259" s="5">
        <v>223.506</v>
      </c>
      <c r="D259" s="5">
        <v>219.06299999999999</v>
      </c>
      <c r="E259" s="5">
        <v>182.18299999999999</v>
      </c>
      <c r="F259" s="5">
        <v>91.52</v>
      </c>
      <c r="G259" s="5">
        <v>184.30199999999999</v>
      </c>
      <c r="I259" s="5">
        <v>91.52</v>
      </c>
      <c r="J259" s="5">
        <v>91.52</v>
      </c>
      <c r="K259" s="5">
        <v>495.28500000000003</v>
      </c>
    </row>
    <row r="260" spans="2:11" x14ac:dyDescent="0.35">
      <c r="B260" s="8">
        <v>43642</v>
      </c>
      <c r="C260" s="5">
        <v>230.97800000000001</v>
      </c>
      <c r="D260" s="5">
        <v>225.24700000000001</v>
      </c>
      <c r="E260" s="5">
        <v>185.851</v>
      </c>
      <c r="F260" s="5">
        <v>94.697999999999993</v>
      </c>
      <c r="G260" s="5">
        <v>191.13300000000001</v>
      </c>
      <c r="I260" s="5">
        <v>94.697999999999993</v>
      </c>
      <c r="J260" s="5">
        <v>94.697999999999993</v>
      </c>
      <c r="K260" s="5">
        <v>503.02300000000002</v>
      </c>
    </row>
    <row r="261" spans="2:11" x14ac:dyDescent="0.35">
      <c r="B261" s="8">
        <v>43641</v>
      </c>
      <c r="C261" s="5">
        <v>231.85499999999999</v>
      </c>
      <c r="D261" s="5">
        <v>226.82</v>
      </c>
      <c r="E261" s="5">
        <v>185.77</v>
      </c>
      <c r="F261" s="5">
        <v>86.635999999999996</v>
      </c>
      <c r="G261" s="5">
        <v>189.49799999999999</v>
      </c>
      <c r="I261" s="5">
        <v>86.635999999999996</v>
      </c>
      <c r="J261" s="5">
        <v>86.635999999999996</v>
      </c>
      <c r="K261" s="5">
        <v>504.916</v>
      </c>
    </row>
    <row r="262" spans="2:11" x14ac:dyDescent="0.35">
      <c r="B262" s="8">
        <v>43640</v>
      </c>
      <c r="C262" s="5">
        <v>232.72499999999999</v>
      </c>
      <c r="D262" s="5">
        <v>226.91800000000001</v>
      </c>
      <c r="E262" s="5">
        <v>186.56200000000001</v>
      </c>
      <c r="F262" s="5">
        <v>88.021000000000001</v>
      </c>
      <c r="G262" s="5">
        <v>192.08699999999999</v>
      </c>
      <c r="I262" s="5">
        <v>88.021000000000001</v>
      </c>
      <c r="J262" s="5">
        <v>88.021000000000001</v>
      </c>
      <c r="K262" s="5">
        <v>500.60500000000002</v>
      </c>
    </row>
    <row r="263" spans="2:11" x14ac:dyDescent="0.35">
      <c r="B263" s="8">
        <v>43637</v>
      </c>
      <c r="C263" s="5">
        <v>230.83099999999999</v>
      </c>
      <c r="D263" s="5">
        <v>228.56100000000001</v>
      </c>
      <c r="E263" s="5">
        <v>183.59299999999999</v>
      </c>
      <c r="F263" s="5">
        <v>84.831000000000003</v>
      </c>
      <c r="G263" s="5">
        <v>189.70699999999999</v>
      </c>
      <c r="I263" s="5">
        <v>84.831000000000003</v>
      </c>
      <c r="J263" s="5">
        <v>84.831000000000003</v>
      </c>
      <c r="K263" s="5">
        <v>496.48399999999998</v>
      </c>
    </row>
    <row r="264" spans="2:11" x14ac:dyDescent="0.35">
      <c r="B264" s="8">
        <v>43636</v>
      </c>
      <c r="C264" s="5">
        <v>230.62100000000001</v>
      </c>
      <c r="D264" s="5">
        <v>228.535</v>
      </c>
      <c r="E264" s="5">
        <v>183.41399999999999</v>
      </c>
      <c r="F264" s="5">
        <v>82.012</v>
      </c>
      <c r="G264" s="5">
        <v>189.85499999999999</v>
      </c>
      <c r="I264" s="5">
        <v>82.012</v>
      </c>
      <c r="J264" s="5">
        <v>82.012</v>
      </c>
      <c r="K264" s="5">
        <v>483.13600000000002</v>
      </c>
    </row>
    <row r="265" spans="2:11" x14ac:dyDescent="0.35">
      <c r="B265" s="8">
        <v>43635</v>
      </c>
      <c r="C265" s="5">
        <v>231.57400000000001</v>
      </c>
      <c r="D265" s="5">
        <v>229.351</v>
      </c>
      <c r="E265" s="5">
        <v>183.399</v>
      </c>
      <c r="F265" s="5">
        <v>78.858000000000004</v>
      </c>
      <c r="G265" s="5">
        <v>193.13300000000001</v>
      </c>
      <c r="I265" s="5">
        <v>78.858000000000004</v>
      </c>
      <c r="J265" s="5">
        <v>78.858000000000004</v>
      </c>
      <c r="K265" s="5">
        <v>481.53100000000001</v>
      </c>
    </row>
    <row r="266" spans="2:11" x14ac:dyDescent="0.35">
      <c r="B266" s="8">
        <v>43634</v>
      </c>
      <c r="C266" s="5">
        <v>240.19200000000001</v>
      </c>
      <c r="D266" s="5">
        <v>237.17</v>
      </c>
      <c r="E266" s="5">
        <v>192.90199999999999</v>
      </c>
      <c r="F266" s="5">
        <v>86.786000000000001</v>
      </c>
      <c r="G266" s="5">
        <v>200.88200000000001</v>
      </c>
      <c r="I266" s="5">
        <v>86.786000000000001</v>
      </c>
      <c r="J266" s="5">
        <v>86.786000000000001</v>
      </c>
      <c r="K266" s="5">
        <v>478.60399999999998</v>
      </c>
    </row>
    <row r="267" spans="2:11" x14ac:dyDescent="0.35">
      <c r="B267" s="8">
        <v>43633</v>
      </c>
      <c r="C267" s="5">
        <v>255.99</v>
      </c>
      <c r="D267" s="5">
        <v>249.74</v>
      </c>
      <c r="E267" s="5">
        <v>206.28299999999999</v>
      </c>
      <c r="F267" s="5">
        <v>94.563000000000002</v>
      </c>
      <c r="G267" s="5">
        <v>207.88499999999999</v>
      </c>
      <c r="I267" s="5">
        <v>94.563000000000002</v>
      </c>
      <c r="J267" s="5">
        <v>94.563000000000002</v>
      </c>
      <c r="K267" s="5">
        <v>477.90600000000001</v>
      </c>
    </row>
    <row r="268" spans="2:11" x14ac:dyDescent="0.35">
      <c r="B268" s="8">
        <v>43630</v>
      </c>
      <c r="C268" s="5">
        <v>264.75400000000002</v>
      </c>
      <c r="D268" s="5">
        <v>258.96499999999997</v>
      </c>
      <c r="E268" s="5">
        <v>214.69</v>
      </c>
      <c r="F268" s="5">
        <v>101.102</v>
      </c>
      <c r="G268" s="5">
        <v>208.27600000000001</v>
      </c>
      <c r="I268" s="5">
        <v>101.102</v>
      </c>
      <c r="J268" s="5">
        <v>101.102</v>
      </c>
      <c r="K268" s="5">
        <v>475.12400000000002</v>
      </c>
    </row>
    <row r="269" spans="2:11" x14ac:dyDescent="0.35">
      <c r="B269" s="8">
        <v>43629</v>
      </c>
      <c r="C269" s="5">
        <v>267.27699999999999</v>
      </c>
      <c r="D269" s="5">
        <v>258.91300000000001</v>
      </c>
      <c r="E269" s="5">
        <v>217.13499999999999</v>
      </c>
      <c r="F269" s="5">
        <v>102.80800000000001</v>
      </c>
      <c r="G269" s="5">
        <v>210.70699999999999</v>
      </c>
      <c r="I269" s="5">
        <v>102.80800000000001</v>
      </c>
      <c r="J269" s="5">
        <v>102.80800000000001</v>
      </c>
      <c r="K269" s="5">
        <v>473.10899999999998</v>
      </c>
    </row>
    <row r="270" spans="2:11" x14ac:dyDescent="0.35">
      <c r="B270" s="8">
        <v>43628</v>
      </c>
      <c r="C270" s="5">
        <v>269.77300000000002</v>
      </c>
      <c r="D270" s="5">
        <v>258.89999999999998</v>
      </c>
      <c r="E270" s="5">
        <v>219.535</v>
      </c>
      <c r="F270" s="5">
        <v>104.11799999999999</v>
      </c>
      <c r="G270" s="5">
        <v>209.87100000000001</v>
      </c>
      <c r="I270" s="5">
        <v>104.11799999999999</v>
      </c>
      <c r="J270" s="5">
        <v>104.11799999999999</v>
      </c>
      <c r="K270" s="5">
        <v>469.99099999999999</v>
      </c>
    </row>
    <row r="271" spans="2:11" x14ac:dyDescent="0.35">
      <c r="B271" s="8">
        <v>43627</v>
      </c>
      <c r="C271" s="5">
        <v>270.21300000000002</v>
      </c>
      <c r="D271" s="5">
        <v>258.23700000000002</v>
      </c>
      <c r="E271" s="5">
        <v>220.07499999999999</v>
      </c>
      <c r="F271" s="5">
        <v>106.51600000000001</v>
      </c>
      <c r="G271" s="5">
        <v>209.29</v>
      </c>
      <c r="I271" s="5">
        <v>106.51600000000001</v>
      </c>
      <c r="J271" s="5">
        <v>106.51600000000001</v>
      </c>
      <c r="K271" s="5">
        <v>464.517</v>
      </c>
    </row>
    <row r="272" spans="2:11" x14ac:dyDescent="0.35">
      <c r="B272" s="8">
        <v>43626</v>
      </c>
      <c r="C272" s="5">
        <v>266.03100000000001</v>
      </c>
      <c r="D272" s="5">
        <v>254.096</v>
      </c>
      <c r="E272" s="5">
        <v>217.76900000000001</v>
      </c>
      <c r="F272" s="5">
        <v>103.63800000000001</v>
      </c>
      <c r="G272" s="5">
        <v>208.08</v>
      </c>
      <c r="I272" s="5">
        <v>103.63800000000001</v>
      </c>
      <c r="J272" s="5">
        <v>103.63800000000001</v>
      </c>
      <c r="K272" s="5">
        <v>449.91800000000001</v>
      </c>
    </row>
    <row r="273" spans="2:11" x14ac:dyDescent="0.35">
      <c r="B273" s="8">
        <v>43623</v>
      </c>
      <c r="C273" s="5">
        <v>275.31</v>
      </c>
      <c r="D273" s="5">
        <v>261.839</v>
      </c>
      <c r="E273" s="5">
        <v>226.35900000000001</v>
      </c>
      <c r="F273" s="5">
        <v>108.58199999999999</v>
      </c>
      <c r="G273" s="5">
        <v>209.51400000000001</v>
      </c>
      <c r="I273" s="5">
        <v>108.58199999999999</v>
      </c>
      <c r="J273" s="5">
        <v>108.58199999999999</v>
      </c>
      <c r="K273" s="5">
        <v>449.39</v>
      </c>
    </row>
    <row r="274" spans="2:11" x14ac:dyDescent="0.35">
      <c r="B274" s="8">
        <v>43622</v>
      </c>
      <c r="C274" s="5">
        <v>285.178</v>
      </c>
      <c r="D274" s="5">
        <v>271.327</v>
      </c>
      <c r="E274" s="5">
        <v>235.958</v>
      </c>
      <c r="F274" s="5">
        <v>112.53400000000001</v>
      </c>
      <c r="G274" s="5">
        <v>215.179</v>
      </c>
      <c r="I274" s="5">
        <v>112.53400000000001</v>
      </c>
      <c r="J274" s="5">
        <v>112.53400000000001</v>
      </c>
      <c r="K274" s="5">
        <v>454.79500000000002</v>
      </c>
    </row>
    <row r="275" spans="2:11" x14ac:dyDescent="0.35">
      <c r="B275" s="8">
        <v>43621</v>
      </c>
      <c r="C275" s="5">
        <v>287.94400000000002</v>
      </c>
      <c r="D275" s="5">
        <v>274.851</v>
      </c>
      <c r="E275" s="5">
        <v>239.62100000000001</v>
      </c>
      <c r="F275" s="5">
        <v>113.82599999999999</v>
      </c>
      <c r="G275" s="5">
        <v>212.78100000000001</v>
      </c>
      <c r="I275" s="5">
        <v>113.82599999999999</v>
      </c>
      <c r="J275" s="5">
        <v>113.82599999999999</v>
      </c>
      <c r="K275" s="5">
        <v>450.18900000000002</v>
      </c>
    </row>
    <row r="276" spans="2:11" x14ac:dyDescent="0.35">
      <c r="B276" s="8">
        <v>43620</v>
      </c>
      <c r="C276" s="5">
        <v>292.04700000000003</v>
      </c>
      <c r="D276" s="5">
        <v>279.68700000000001</v>
      </c>
      <c r="E276" s="5">
        <v>245.202</v>
      </c>
      <c r="F276" s="5">
        <v>120.208</v>
      </c>
      <c r="G276" s="5">
        <v>214.67400000000001</v>
      </c>
      <c r="I276" s="5">
        <v>120.208</v>
      </c>
      <c r="J276" s="5">
        <v>120.208</v>
      </c>
      <c r="K276" s="5">
        <v>450.59</v>
      </c>
    </row>
    <row r="277" spans="2:11" x14ac:dyDescent="0.35">
      <c r="B277" s="8">
        <v>43619</v>
      </c>
      <c r="C277" s="5">
        <v>299.16300000000001</v>
      </c>
      <c r="D277" s="5">
        <v>291.42899999999997</v>
      </c>
      <c r="E277" s="5">
        <v>251.06899999999999</v>
      </c>
      <c r="F277" s="5">
        <v>135.43899999999999</v>
      </c>
      <c r="G277" s="5">
        <v>215.55699999999999</v>
      </c>
      <c r="I277" s="5">
        <v>135.43899999999999</v>
      </c>
      <c r="J277" s="5">
        <v>135.43899999999999</v>
      </c>
      <c r="K277" s="5">
        <v>452.35399999999998</v>
      </c>
    </row>
    <row r="278" spans="2:11" x14ac:dyDescent="0.35">
      <c r="B278" s="8">
        <v>43616</v>
      </c>
      <c r="C278" s="5">
        <v>304.678</v>
      </c>
      <c r="D278" s="5">
        <v>300.113</v>
      </c>
      <c r="E278" s="5">
        <v>256.596</v>
      </c>
      <c r="F278" s="5">
        <v>142.43799999999999</v>
      </c>
      <c r="G278" s="5">
        <v>217.61099999999999</v>
      </c>
      <c r="I278" s="5">
        <v>142.43799999999999</v>
      </c>
      <c r="J278" s="5">
        <v>142.43799999999999</v>
      </c>
      <c r="K278" s="5">
        <v>453.52300000000002</v>
      </c>
    </row>
    <row r="279" spans="2:11" x14ac:dyDescent="0.35">
      <c r="B279" s="8">
        <v>43615</v>
      </c>
      <c r="C279" s="5">
        <v>301.238</v>
      </c>
      <c r="D279" s="5">
        <v>296.94600000000003</v>
      </c>
      <c r="E279" s="5">
        <v>254.56399999999999</v>
      </c>
      <c r="F279" s="5">
        <v>137.696</v>
      </c>
      <c r="G279" s="5">
        <v>216.96700000000001</v>
      </c>
      <c r="I279" s="5">
        <v>137.696</v>
      </c>
      <c r="J279" s="5">
        <v>137.696</v>
      </c>
      <c r="K279" s="5">
        <v>450.34300000000002</v>
      </c>
    </row>
    <row r="280" spans="2:11" x14ac:dyDescent="0.35">
      <c r="B280" s="8">
        <v>43614</v>
      </c>
      <c r="C280" s="5">
        <v>288.48899999999998</v>
      </c>
      <c r="D280" s="5">
        <v>287.02199999999999</v>
      </c>
      <c r="E280" s="5">
        <v>249.21299999999999</v>
      </c>
      <c r="F280" s="5">
        <v>133.667</v>
      </c>
      <c r="G280" s="5">
        <v>212.935</v>
      </c>
      <c r="I280" s="5">
        <v>133.667</v>
      </c>
      <c r="J280" s="5">
        <v>133.667</v>
      </c>
      <c r="K280" s="5">
        <v>442.13299999999998</v>
      </c>
    </row>
    <row r="281" spans="2:11" x14ac:dyDescent="0.35">
      <c r="B281" s="8">
        <v>43613</v>
      </c>
      <c r="C281" s="5">
        <v>289.86099999999999</v>
      </c>
      <c r="D281" s="5">
        <v>289.15899999999999</v>
      </c>
      <c r="E281" s="5">
        <v>251.006</v>
      </c>
      <c r="F281" s="5">
        <v>136.11699999999999</v>
      </c>
      <c r="G281" s="5">
        <v>212.17099999999999</v>
      </c>
      <c r="I281" s="5">
        <v>136.11699999999999</v>
      </c>
      <c r="J281" s="5">
        <v>136.11699999999999</v>
      </c>
      <c r="K281" s="5">
        <v>439.74799999999999</v>
      </c>
    </row>
    <row r="282" spans="2:11" x14ac:dyDescent="0.35">
      <c r="B282" s="8">
        <v>43609</v>
      </c>
      <c r="C282" s="5">
        <v>287.75099999999998</v>
      </c>
      <c r="D282" s="5">
        <v>287.42599999999999</v>
      </c>
      <c r="E282" s="5">
        <v>249.51</v>
      </c>
      <c r="F282" s="5">
        <v>134.489</v>
      </c>
      <c r="G282" s="5">
        <v>210.608</v>
      </c>
      <c r="I282" s="5">
        <v>134.489</v>
      </c>
      <c r="J282" s="5">
        <v>134.489</v>
      </c>
      <c r="K282" s="5">
        <v>437.34</v>
      </c>
    </row>
    <row r="283" spans="2:11" x14ac:dyDescent="0.35">
      <c r="B283" s="8">
        <v>43608</v>
      </c>
      <c r="C283" s="5">
        <v>290.35700000000003</v>
      </c>
      <c r="D283" s="5">
        <v>287.81799999999998</v>
      </c>
      <c r="E283" s="5">
        <v>250.232</v>
      </c>
      <c r="F283" s="5">
        <v>138.738</v>
      </c>
      <c r="G283" s="5">
        <v>207.273</v>
      </c>
      <c r="I283" s="5">
        <v>138.738</v>
      </c>
      <c r="J283" s="5">
        <v>138.738</v>
      </c>
      <c r="K283" s="5">
        <v>434.41</v>
      </c>
    </row>
    <row r="284" spans="2:11" x14ac:dyDescent="0.35">
      <c r="B284" s="8">
        <v>43607</v>
      </c>
      <c r="C284" s="5">
        <v>286.10199999999998</v>
      </c>
      <c r="D284" s="5">
        <v>286.91000000000003</v>
      </c>
      <c r="E284" s="5">
        <v>247.92</v>
      </c>
      <c r="F284" s="5">
        <v>137.21799999999999</v>
      </c>
      <c r="G284" s="5">
        <v>206.87899999999999</v>
      </c>
      <c r="I284" s="5">
        <v>137.21799999999999</v>
      </c>
      <c r="J284" s="5">
        <v>137.21799999999999</v>
      </c>
      <c r="K284" s="5">
        <v>434.84</v>
      </c>
    </row>
    <row r="285" spans="2:11" x14ac:dyDescent="0.35">
      <c r="B285" s="8">
        <v>43606</v>
      </c>
      <c r="C285" s="5">
        <v>288.99900000000002</v>
      </c>
      <c r="D285" s="5">
        <v>288.57400000000001</v>
      </c>
      <c r="E285" s="5">
        <v>249.96</v>
      </c>
      <c r="F285" s="5">
        <v>137.989</v>
      </c>
      <c r="G285" s="5">
        <v>207.71100000000001</v>
      </c>
      <c r="I285" s="5">
        <v>137.989</v>
      </c>
      <c r="J285" s="5">
        <v>137.989</v>
      </c>
      <c r="K285" s="5">
        <v>435.05200000000002</v>
      </c>
    </row>
    <row r="286" spans="2:11" x14ac:dyDescent="0.35">
      <c r="B286" s="8">
        <v>43605</v>
      </c>
      <c r="C286" s="5">
        <v>269.91300000000001</v>
      </c>
      <c r="D286" s="5">
        <v>278.06</v>
      </c>
      <c r="E286" s="5">
        <v>238.209</v>
      </c>
      <c r="F286" s="5">
        <v>127.85</v>
      </c>
      <c r="G286" s="5">
        <v>203.012</v>
      </c>
      <c r="I286" s="5">
        <v>127.85</v>
      </c>
      <c r="J286" s="5">
        <v>127.85</v>
      </c>
      <c r="K286" s="5">
        <v>428.27100000000002</v>
      </c>
    </row>
    <row r="287" spans="2:11" x14ac:dyDescent="0.35">
      <c r="B287" s="8">
        <v>43602</v>
      </c>
      <c r="C287" s="5">
        <v>262.93099999999998</v>
      </c>
      <c r="D287" s="5">
        <v>272.43799999999999</v>
      </c>
      <c r="E287" s="5">
        <v>230.15700000000001</v>
      </c>
      <c r="F287" s="5">
        <v>124.389</v>
      </c>
      <c r="G287" s="5">
        <v>200.42699999999999</v>
      </c>
      <c r="I287" s="5">
        <v>124.389</v>
      </c>
      <c r="J287" s="5">
        <v>124.389</v>
      </c>
      <c r="K287" s="5">
        <v>427.26</v>
      </c>
    </row>
    <row r="288" spans="2:11" x14ac:dyDescent="0.35">
      <c r="B288" s="8">
        <v>43601</v>
      </c>
      <c r="C288" s="5">
        <v>261.28399999999999</v>
      </c>
      <c r="D288" s="5">
        <v>272.30099999999999</v>
      </c>
      <c r="E288" s="5">
        <v>227.56800000000001</v>
      </c>
      <c r="F288" s="5">
        <v>124.34099999999999</v>
      </c>
      <c r="G288" s="5">
        <v>200.58</v>
      </c>
      <c r="I288" s="5">
        <v>124.34099999999999</v>
      </c>
      <c r="J288" s="5">
        <v>124.34099999999999</v>
      </c>
      <c r="K288" s="5">
        <v>427.57</v>
      </c>
    </row>
    <row r="289" spans="2:11" x14ac:dyDescent="0.35">
      <c r="B289" s="8">
        <v>43600</v>
      </c>
      <c r="C289" s="5">
        <v>261.62599999999998</v>
      </c>
      <c r="D289" s="5">
        <v>272.65300000000002</v>
      </c>
      <c r="E289" s="5">
        <v>228.684</v>
      </c>
      <c r="F289" s="5">
        <v>126.47</v>
      </c>
      <c r="G289" s="5">
        <v>203.042</v>
      </c>
      <c r="I289" s="5">
        <v>126.47</v>
      </c>
      <c r="J289" s="5">
        <v>126.47</v>
      </c>
      <c r="K289" s="5">
        <v>429.13499999999999</v>
      </c>
    </row>
    <row r="290" spans="2:11" x14ac:dyDescent="0.35">
      <c r="B290" s="8">
        <v>43599</v>
      </c>
      <c r="C290" s="5">
        <v>258.72199999999998</v>
      </c>
      <c r="D290" s="5">
        <v>271.36900000000003</v>
      </c>
      <c r="E290" s="5">
        <v>227.124</v>
      </c>
      <c r="F290" s="5">
        <v>124.68600000000001</v>
      </c>
      <c r="G290" s="5">
        <v>202.14400000000001</v>
      </c>
      <c r="I290" s="5">
        <v>124.68600000000001</v>
      </c>
      <c r="J290" s="5">
        <v>124.68600000000001</v>
      </c>
      <c r="K290" s="5">
        <v>428.08499999999998</v>
      </c>
    </row>
    <row r="291" spans="2:11" x14ac:dyDescent="0.35">
      <c r="B291" s="8">
        <v>43598</v>
      </c>
      <c r="C291" s="5">
        <v>264.80799999999999</v>
      </c>
      <c r="D291" s="5">
        <v>283.88400000000001</v>
      </c>
      <c r="E291" s="5">
        <v>233.98599999999999</v>
      </c>
      <c r="F291" s="5">
        <v>129.82599999999999</v>
      </c>
      <c r="G291" s="5">
        <v>205.327</v>
      </c>
      <c r="I291" s="5">
        <v>129.82599999999999</v>
      </c>
      <c r="J291" s="5">
        <v>129.82599999999999</v>
      </c>
      <c r="K291" s="5">
        <v>432.62099999999998</v>
      </c>
    </row>
    <row r="292" spans="2:11" x14ac:dyDescent="0.35">
      <c r="B292" s="8">
        <v>43595</v>
      </c>
      <c r="C292" s="5">
        <v>264.79500000000002</v>
      </c>
      <c r="D292" s="5">
        <v>283.63799999999998</v>
      </c>
      <c r="E292" s="5">
        <v>232.62799999999999</v>
      </c>
      <c r="F292" s="5">
        <v>129.767</v>
      </c>
      <c r="G292" s="5">
        <v>204.755</v>
      </c>
      <c r="I292" s="5">
        <v>129.767</v>
      </c>
      <c r="J292" s="5">
        <v>129.767</v>
      </c>
      <c r="K292" s="5">
        <v>435.14699999999999</v>
      </c>
    </row>
    <row r="293" spans="2:11" x14ac:dyDescent="0.35">
      <c r="B293" s="8">
        <v>43594</v>
      </c>
      <c r="C293" s="5">
        <v>264.012</v>
      </c>
      <c r="D293" s="5">
        <v>283.53800000000001</v>
      </c>
      <c r="E293" s="5">
        <v>232.047</v>
      </c>
      <c r="F293" s="5">
        <v>126.929</v>
      </c>
      <c r="G293" s="5">
        <v>205.29599999999999</v>
      </c>
      <c r="I293" s="5">
        <v>126.929</v>
      </c>
      <c r="J293" s="5">
        <v>126.929</v>
      </c>
      <c r="K293" s="5">
        <v>433.76600000000002</v>
      </c>
    </row>
    <row r="294" spans="2:11" x14ac:dyDescent="0.35">
      <c r="B294" s="8">
        <v>43593</v>
      </c>
      <c r="C294" s="5">
        <v>258.47399999999999</v>
      </c>
      <c r="D294" s="5">
        <v>277.86</v>
      </c>
      <c r="E294" s="5">
        <v>228.46100000000001</v>
      </c>
      <c r="F294" s="5">
        <v>120.634</v>
      </c>
      <c r="G294" s="5">
        <v>200.09299999999999</v>
      </c>
      <c r="I294" s="5">
        <v>120.634</v>
      </c>
      <c r="J294" s="5">
        <v>120.634</v>
      </c>
      <c r="K294" s="5">
        <v>428.19499999999999</v>
      </c>
    </row>
    <row r="295" spans="2:11" x14ac:dyDescent="0.35">
      <c r="B295" s="8">
        <v>43592</v>
      </c>
      <c r="C295" s="5">
        <v>261.37900000000002</v>
      </c>
      <c r="D295" s="5">
        <v>282.23099999999999</v>
      </c>
      <c r="E295" s="5">
        <v>231.55099999999999</v>
      </c>
      <c r="F295" s="5">
        <v>121.256</v>
      </c>
      <c r="G295" s="5">
        <v>201.999</v>
      </c>
      <c r="I295" s="5">
        <v>121.256</v>
      </c>
      <c r="J295" s="5">
        <v>121.256</v>
      </c>
      <c r="K295" s="5">
        <v>431.63400000000001</v>
      </c>
    </row>
    <row r="296" spans="2:11" x14ac:dyDescent="0.35">
      <c r="B296" s="8">
        <v>43588</v>
      </c>
      <c r="C296" s="5">
        <v>246.26599999999999</v>
      </c>
      <c r="D296" s="5">
        <v>255.67599999999999</v>
      </c>
      <c r="E296" s="5">
        <v>218.87</v>
      </c>
      <c r="F296" s="5">
        <v>111.223</v>
      </c>
      <c r="G296" s="5">
        <v>199.85300000000001</v>
      </c>
      <c r="I296" s="5">
        <v>111.223</v>
      </c>
      <c r="J296" s="5">
        <v>111.223</v>
      </c>
      <c r="K296" s="5">
        <v>432.74799999999999</v>
      </c>
    </row>
    <row r="297" spans="2:11" x14ac:dyDescent="0.35">
      <c r="B297" s="8">
        <v>43587</v>
      </c>
      <c r="C297" s="5">
        <v>235.59899999999999</v>
      </c>
      <c r="D297" s="5">
        <v>244.20599999999999</v>
      </c>
      <c r="E297" s="5">
        <v>210.56299999999999</v>
      </c>
      <c r="F297" s="5">
        <v>94.519000000000005</v>
      </c>
      <c r="G297" s="5">
        <v>199.49600000000001</v>
      </c>
      <c r="I297" s="5">
        <v>94.519000000000005</v>
      </c>
      <c r="J297" s="5">
        <v>94.519000000000005</v>
      </c>
      <c r="K297" s="5">
        <v>429.02800000000002</v>
      </c>
    </row>
    <row r="298" spans="2:11" x14ac:dyDescent="0.35">
      <c r="B298" s="8">
        <v>43586</v>
      </c>
      <c r="C298" s="5">
        <v>225.08199999999999</v>
      </c>
      <c r="D298" s="5">
        <v>234.2</v>
      </c>
      <c r="E298" s="5">
        <v>200.00399999999999</v>
      </c>
      <c r="F298" s="5">
        <v>87.007000000000005</v>
      </c>
      <c r="G298" s="5">
        <v>194.381</v>
      </c>
      <c r="I298" s="5">
        <v>87.007000000000005</v>
      </c>
      <c r="J298" s="5">
        <v>87.007000000000005</v>
      </c>
      <c r="K298" s="5">
        <v>428.19600000000003</v>
      </c>
    </row>
    <row r="299" spans="2:11" x14ac:dyDescent="0.35">
      <c r="B299" s="8">
        <v>43585</v>
      </c>
      <c r="C299" s="5">
        <v>222.49199999999999</v>
      </c>
      <c r="D299" s="5">
        <v>230.648</v>
      </c>
      <c r="E299" s="5">
        <v>200.398</v>
      </c>
      <c r="F299" s="5">
        <v>88.093000000000004</v>
      </c>
      <c r="G299" s="5">
        <v>193.703</v>
      </c>
      <c r="I299" s="5">
        <v>88.093000000000004</v>
      </c>
      <c r="J299" s="5">
        <v>88.093000000000004</v>
      </c>
      <c r="K299" s="5">
        <v>427.55</v>
      </c>
    </row>
    <row r="300" spans="2:11" x14ac:dyDescent="0.35">
      <c r="B300" s="8">
        <v>43584</v>
      </c>
      <c r="C300" s="5">
        <v>221.916</v>
      </c>
      <c r="D300" s="5">
        <v>228.65100000000001</v>
      </c>
      <c r="E300" s="5">
        <v>200.96799999999999</v>
      </c>
      <c r="F300" s="5">
        <v>87.503</v>
      </c>
      <c r="G300" s="5">
        <v>193.18600000000001</v>
      </c>
      <c r="I300" s="5">
        <v>87.503</v>
      </c>
      <c r="J300" s="5">
        <v>87.503</v>
      </c>
      <c r="K300" s="5">
        <v>422.69600000000003</v>
      </c>
    </row>
    <row r="301" spans="2:11" x14ac:dyDescent="0.35">
      <c r="B301" s="8">
        <v>43581</v>
      </c>
      <c r="C301" s="5">
        <v>226.86</v>
      </c>
      <c r="D301" s="5">
        <v>231.566</v>
      </c>
      <c r="E301" s="5">
        <v>205.06299999999999</v>
      </c>
      <c r="F301" s="5">
        <v>89.472999999999999</v>
      </c>
      <c r="G301" s="5">
        <v>197.006</v>
      </c>
      <c r="I301" s="5">
        <v>89.472999999999999</v>
      </c>
      <c r="J301" s="5">
        <v>89.472999999999999</v>
      </c>
      <c r="K301" s="5">
        <v>437.28100000000001</v>
      </c>
    </row>
    <row r="302" spans="2:11" x14ac:dyDescent="0.35">
      <c r="B302" s="8">
        <v>43580</v>
      </c>
      <c r="C302" s="5">
        <v>228.50299999999999</v>
      </c>
      <c r="D302" s="5">
        <v>232.352</v>
      </c>
      <c r="E302" s="5">
        <v>207.06</v>
      </c>
      <c r="F302" s="5">
        <v>92.49</v>
      </c>
      <c r="G302" s="5">
        <v>200.108</v>
      </c>
      <c r="I302" s="5">
        <v>92.49</v>
      </c>
      <c r="J302" s="5">
        <v>92.49</v>
      </c>
      <c r="K302" s="5">
        <v>436.89600000000002</v>
      </c>
    </row>
    <row r="303" spans="2:11" x14ac:dyDescent="0.35">
      <c r="B303" s="8">
        <v>43579</v>
      </c>
      <c r="C303" s="5">
        <v>230.70400000000001</v>
      </c>
      <c r="D303" s="5">
        <v>234.63499999999999</v>
      </c>
      <c r="E303" s="5">
        <v>210.88</v>
      </c>
      <c r="F303" s="5">
        <v>94.653000000000006</v>
      </c>
      <c r="G303" s="5">
        <v>201.27</v>
      </c>
      <c r="I303" s="5">
        <v>94.653000000000006</v>
      </c>
      <c r="J303" s="5">
        <v>94.653000000000006</v>
      </c>
      <c r="K303" s="5">
        <v>437.68799999999999</v>
      </c>
    </row>
    <row r="304" spans="2:11" x14ac:dyDescent="0.35">
      <c r="B304" s="8">
        <v>43578</v>
      </c>
      <c r="C304" s="5">
        <v>228.17500000000001</v>
      </c>
      <c r="D304" s="5">
        <v>232.583</v>
      </c>
      <c r="E304" s="5">
        <v>209.815</v>
      </c>
      <c r="F304" s="5">
        <v>94.117999999999995</v>
      </c>
      <c r="G304" s="5">
        <v>200.483</v>
      </c>
      <c r="I304" s="5">
        <v>94.117999999999995</v>
      </c>
      <c r="J304" s="5">
        <v>94.117999999999995</v>
      </c>
      <c r="K304" s="5">
        <v>441.48399999999998</v>
      </c>
    </row>
    <row r="305" spans="2:11" x14ac:dyDescent="0.35">
      <c r="B305" s="8">
        <v>43573</v>
      </c>
      <c r="C305" s="5">
        <v>228.065</v>
      </c>
      <c r="D305" s="5">
        <v>230.97300000000001</v>
      </c>
      <c r="E305" s="5">
        <v>210.477</v>
      </c>
      <c r="F305" s="5">
        <v>93.915999999999997</v>
      </c>
      <c r="G305" s="5">
        <v>202.447</v>
      </c>
      <c r="I305" s="5">
        <v>93.915999999999997</v>
      </c>
      <c r="J305" s="5">
        <v>93.915999999999997</v>
      </c>
      <c r="K305" s="5">
        <v>442.96300000000002</v>
      </c>
    </row>
    <row r="306" spans="2:11" x14ac:dyDescent="0.35">
      <c r="B306" s="8">
        <v>43572</v>
      </c>
      <c r="C306" s="5">
        <v>225.63399999999999</v>
      </c>
      <c r="D306" s="5">
        <v>227.50299999999999</v>
      </c>
      <c r="E306" s="5">
        <v>209.88</v>
      </c>
      <c r="F306" s="5">
        <v>95.215000000000003</v>
      </c>
      <c r="G306" s="5">
        <v>196.637</v>
      </c>
      <c r="I306" s="5">
        <v>95.215000000000003</v>
      </c>
      <c r="J306" s="5">
        <v>95.215000000000003</v>
      </c>
      <c r="K306" s="5">
        <v>440.78300000000002</v>
      </c>
    </row>
    <row r="307" spans="2:11" x14ac:dyDescent="0.35">
      <c r="B307" s="8">
        <v>43571</v>
      </c>
      <c r="C307" s="5">
        <v>226.63</v>
      </c>
      <c r="D307" s="5">
        <v>231.554</v>
      </c>
      <c r="E307" s="5">
        <v>211.446</v>
      </c>
      <c r="F307" s="5">
        <v>98.150999999999996</v>
      </c>
      <c r="G307" s="5">
        <v>196.26400000000001</v>
      </c>
      <c r="I307" s="5">
        <v>98.150999999999996</v>
      </c>
      <c r="J307" s="5">
        <v>98.150999999999996</v>
      </c>
      <c r="K307" s="5">
        <v>440.49299999999999</v>
      </c>
    </row>
    <row r="308" spans="2:11" x14ac:dyDescent="0.35">
      <c r="B308" s="8">
        <v>43570</v>
      </c>
      <c r="C308" s="5">
        <v>223.93299999999999</v>
      </c>
      <c r="D308" s="5">
        <v>234.339</v>
      </c>
      <c r="E308" s="5">
        <v>209.72800000000001</v>
      </c>
      <c r="F308" s="5">
        <v>95.899000000000001</v>
      </c>
      <c r="G308" s="5">
        <v>192.82400000000001</v>
      </c>
      <c r="I308" s="5">
        <v>95.899000000000001</v>
      </c>
      <c r="J308" s="5">
        <v>95.899000000000001</v>
      </c>
      <c r="K308" s="5">
        <v>437.87900000000002</v>
      </c>
    </row>
    <row r="309" spans="2:11" x14ac:dyDescent="0.35">
      <c r="B309" s="8">
        <v>43567</v>
      </c>
      <c r="C309" s="5">
        <v>225.626</v>
      </c>
      <c r="D309" s="5">
        <v>232.28100000000001</v>
      </c>
      <c r="E309" s="5">
        <v>215.72399999999999</v>
      </c>
      <c r="F309" s="5">
        <v>95.361000000000004</v>
      </c>
      <c r="G309" s="5">
        <v>193.012</v>
      </c>
      <c r="I309" s="5">
        <v>95.361000000000004</v>
      </c>
      <c r="J309" s="5">
        <v>95.361000000000004</v>
      </c>
      <c r="K309" s="5">
        <v>447.733</v>
      </c>
    </row>
    <row r="310" spans="2:11" x14ac:dyDescent="0.35">
      <c r="B310" s="8">
        <v>43566</v>
      </c>
      <c r="C310" s="5">
        <v>224.691</v>
      </c>
      <c r="D310" s="5">
        <v>229.994</v>
      </c>
      <c r="E310" s="5">
        <v>214.679</v>
      </c>
      <c r="F310" s="5">
        <v>94.724000000000004</v>
      </c>
      <c r="G310" s="5">
        <v>194.24799999999999</v>
      </c>
      <c r="I310" s="5">
        <v>94.724000000000004</v>
      </c>
      <c r="J310" s="5">
        <v>94.724000000000004</v>
      </c>
      <c r="K310" s="5">
        <v>461.73899999999998</v>
      </c>
    </row>
    <row r="311" spans="2:11" x14ac:dyDescent="0.35">
      <c r="B311" s="8">
        <v>43565</v>
      </c>
      <c r="C311" s="5">
        <v>228.38900000000001</v>
      </c>
      <c r="D311" s="5">
        <v>237.05199999999999</v>
      </c>
      <c r="E311" s="5">
        <v>222.90299999999999</v>
      </c>
      <c r="F311" s="5">
        <v>104.527</v>
      </c>
      <c r="G311" s="5">
        <v>195.96600000000001</v>
      </c>
      <c r="I311" s="5">
        <v>104.527</v>
      </c>
      <c r="J311" s="5">
        <v>104.527</v>
      </c>
      <c r="K311" s="5">
        <v>465.82400000000001</v>
      </c>
    </row>
    <row r="312" spans="2:11" x14ac:dyDescent="0.35">
      <c r="B312" s="8">
        <v>43564</v>
      </c>
      <c r="C312" s="5">
        <v>233.958</v>
      </c>
      <c r="D312" s="5">
        <v>244.67099999999999</v>
      </c>
      <c r="E312" s="5">
        <v>229.74799999999999</v>
      </c>
      <c r="F312" s="5">
        <v>109.069</v>
      </c>
      <c r="G312" s="5">
        <v>202.05</v>
      </c>
      <c r="I312" s="5">
        <v>109.069</v>
      </c>
      <c r="J312" s="5">
        <v>109.069</v>
      </c>
      <c r="K312" s="5">
        <v>478.678</v>
      </c>
    </row>
    <row r="313" spans="2:11" x14ac:dyDescent="0.35">
      <c r="B313" s="8">
        <v>43563</v>
      </c>
      <c r="C313" s="5">
        <v>239.13800000000001</v>
      </c>
      <c r="D313" s="5">
        <v>247.572</v>
      </c>
      <c r="E313" s="5">
        <v>234.471</v>
      </c>
      <c r="F313" s="5">
        <v>113.867</v>
      </c>
      <c r="G313" s="5">
        <v>204.46</v>
      </c>
      <c r="I313" s="5">
        <v>113.867</v>
      </c>
      <c r="J313" s="5">
        <v>113.867</v>
      </c>
      <c r="K313" s="5">
        <v>485.94200000000001</v>
      </c>
    </row>
    <row r="314" spans="2:11" x14ac:dyDescent="0.35">
      <c r="B314" s="8">
        <v>43560</v>
      </c>
      <c r="C314" s="5">
        <v>236.25200000000001</v>
      </c>
      <c r="D314" s="5">
        <v>246.46299999999999</v>
      </c>
      <c r="E314" s="5">
        <v>231.94900000000001</v>
      </c>
      <c r="F314" s="5">
        <v>112.70699999999999</v>
      </c>
      <c r="G314" s="5">
        <v>201.30500000000001</v>
      </c>
      <c r="I314" s="5">
        <v>112.70699999999999</v>
      </c>
      <c r="J314" s="5">
        <v>112.70699999999999</v>
      </c>
      <c r="K314" s="5">
        <v>484.12099999999998</v>
      </c>
    </row>
    <row r="315" spans="2:11" x14ac:dyDescent="0.35">
      <c r="B315" s="8">
        <v>43559</v>
      </c>
      <c r="C315" s="5">
        <v>235.84200000000001</v>
      </c>
      <c r="D315" s="5">
        <v>246.839</v>
      </c>
      <c r="E315" s="5">
        <v>230.86799999999999</v>
      </c>
      <c r="F315" s="5">
        <v>112.41200000000001</v>
      </c>
      <c r="G315" s="5">
        <v>200.684</v>
      </c>
      <c r="I315" s="5">
        <v>112.41200000000001</v>
      </c>
      <c r="J315" s="5">
        <v>112.41200000000001</v>
      </c>
      <c r="K315" s="5">
        <v>486.73</v>
      </c>
    </row>
    <row r="316" spans="2:11" x14ac:dyDescent="0.35">
      <c r="B316" s="8">
        <v>43558</v>
      </c>
      <c r="C316" s="5">
        <v>234.41200000000001</v>
      </c>
      <c r="D316" s="5">
        <v>243.255</v>
      </c>
      <c r="E316" s="5">
        <v>230.94300000000001</v>
      </c>
      <c r="F316" s="5">
        <v>111.861</v>
      </c>
      <c r="G316" s="5">
        <v>200.73</v>
      </c>
      <c r="I316" s="5">
        <v>111.861</v>
      </c>
      <c r="J316" s="5">
        <v>111.861</v>
      </c>
      <c r="K316" s="5">
        <v>492.93099999999998</v>
      </c>
    </row>
    <row r="317" spans="2:11" x14ac:dyDescent="0.35">
      <c r="B317" s="8">
        <v>43557</v>
      </c>
      <c r="C317" s="5">
        <v>233.50399999999999</v>
      </c>
      <c r="D317" s="5">
        <v>240.61</v>
      </c>
      <c r="E317" s="5">
        <v>229.893</v>
      </c>
      <c r="F317" s="5">
        <v>111.429</v>
      </c>
      <c r="G317" s="5">
        <v>200.96299999999999</v>
      </c>
      <c r="I317" s="5">
        <v>111.429</v>
      </c>
      <c r="J317" s="5">
        <v>111.429</v>
      </c>
      <c r="K317" s="5">
        <v>488.03100000000001</v>
      </c>
    </row>
    <row r="318" spans="2:11" x14ac:dyDescent="0.35">
      <c r="B318" s="8">
        <v>43556</v>
      </c>
      <c r="C318" s="5">
        <v>229.83099999999999</v>
      </c>
      <c r="D318" s="5">
        <v>238.202</v>
      </c>
      <c r="E318" s="5">
        <v>228.292</v>
      </c>
      <c r="F318" s="5">
        <v>111.172</v>
      </c>
      <c r="G318" s="5">
        <v>200.57300000000001</v>
      </c>
      <c r="I318" s="5">
        <v>111.172</v>
      </c>
      <c r="J318" s="5">
        <v>111.172</v>
      </c>
      <c r="K318" s="5">
        <v>495.01600000000002</v>
      </c>
    </row>
    <row r="319" spans="2:11" x14ac:dyDescent="0.35">
      <c r="B319" s="8">
        <v>43553</v>
      </c>
      <c r="C319" s="5">
        <v>234.16</v>
      </c>
      <c r="D319" s="5">
        <v>240.73500000000001</v>
      </c>
      <c r="E319" s="5">
        <v>233.547</v>
      </c>
      <c r="F319" s="5">
        <v>114.64400000000001</v>
      </c>
      <c r="G319" s="5">
        <v>209.23500000000001</v>
      </c>
      <c r="I319" s="5">
        <v>114.64400000000001</v>
      </c>
      <c r="J319" s="5">
        <v>114.64400000000001</v>
      </c>
      <c r="K319" s="5">
        <v>502.45299999999997</v>
      </c>
    </row>
    <row r="320" spans="2:11" x14ac:dyDescent="0.35">
      <c r="B320" s="8">
        <v>43552</v>
      </c>
      <c r="C320" s="5">
        <v>235.84800000000001</v>
      </c>
      <c r="D320" s="5">
        <v>243.99</v>
      </c>
      <c r="E320" s="5">
        <v>235.173</v>
      </c>
      <c r="F320" s="5">
        <v>115.05500000000001</v>
      </c>
      <c r="G320" s="5">
        <v>207.874</v>
      </c>
      <c r="I320" s="5">
        <v>115.05500000000001</v>
      </c>
      <c r="J320" s="5">
        <v>115.05500000000001</v>
      </c>
      <c r="K320" s="5">
        <v>506.07799999999997</v>
      </c>
    </row>
    <row r="321" spans="2:11" x14ac:dyDescent="0.35">
      <c r="B321" s="8">
        <v>43551</v>
      </c>
      <c r="C321" s="5">
        <v>254.99199999999999</v>
      </c>
      <c r="D321" s="5">
        <v>260.78100000000001</v>
      </c>
      <c r="E321" s="5">
        <v>244.102</v>
      </c>
      <c r="F321" s="5">
        <v>125.97199999999999</v>
      </c>
      <c r="G321" s="5">
        <v>213.53700000000001</v>
      </c>
      <c r="I321" s="5">
        <v>125.97199999999999</v>
      </c>
      <c r="J321" s="5">
        <v>125.97199999999999</v>
      </c>
      <c r="K321" s="5">
        <v>510.36399999999998</v>
      </c>
    </row>
    <row r="322" spans="2:11" x14ac:dyDescent="0.35">
      <c r="B322" s="8">
        <v>43550</v>
      </c>
      <c r="C322" s="5">
        <v>259.42899999999997</v>
      </c>
      <c r="D322" s="5">
        <v>264.58600000000001</v>
      </c>
      <c r="E322" s="5">
        <v>248.25200000000001</v>
      </c>
      <c r="F322" s="5">
        <v>132.613</v>
      </c>
      <c r="G322" s="5">
        <v>213.59399999999999</v>
      </c>
      <c r="I322" s="5">
        <v>132.613</v>
      </c>
      <c r="J322" s="5">
        <v>132.613</v>
      </c>
      <c r="K322" s="5">
        <v>516.92399999999998</v>
      </c>
    </row>
    <row r="323" spans="2:11" x14ac:dyDescent="0.35">
      <c r="B323" s="8">
        <v>43549</v>
      </c>
      <c r="C323" s="5">
        <v>266.33499999999998</v>
      </c>
      <c r="D323" s="5">
        <v>270.97500000000002</v>
      </c>
      <c r="E323" s="5">
        <v>253.423</v>
      </c>
      <c r="F323" s="5">
        <v>136.10400000000001</v>
      </c>
      <c r="G323" s="5">
        <v>218.70699999999999</v>
      </c>
      <c r="I323" s="5">
        <v>136.10400000000001</v>
      </c>
      <c r="J323" s="5">
        <v>136.10400000000001</v>
      </c>
      <c r="K323" s="5">
        <v>523.4</v>
      </c>
    </row>
    <row r="324" spans="2:11" x14ac:dyDescent="0.35">
      <c r="B324" s="8">
        <v>43546</v>
      </c>
      <c r="C324" s="5">
        <v>264.52199999999999</v>
      </c>
      <c r="D324" s="5">
        <v>271.42500000000001</v>
      </c>
      <c r="E324" s="5">
        <v>251.24100000000001</v>
      </c>
      <c r="F324" s="5">
        <v>137.274</v>
      </c>
      <c r="G324" s="5">
        <v>216.416</v>
      </c>
      <c r="I324" s="5">
        <v>137.274</v>
      </c>
      <c r="J324" s="5">
        <v>137.274</v>
      </c>
      <c r="K324" s="5">
        <v>524.38300000000004</v>
      </c>
    </row>
    <row r="325" spans="2:11" x14ac:dyDescent="0.35">
      <c r="B325" s="8">
        <v>43545</v>
      </c>
      <c r="C325" s="5">
        <v>274.08499999999998</v>
      </c>
      <c r="D325" s="5">
        <v>278.14299999999997</v>
      </c>
      <c r="E325" s="5">
        <v>256.68900000000002</v>
      </c>
      <c r="F325" s="5">
        <v>143.14699999999999</v>
      </c>
      <c r="G325" s="5">
        <v>220.03299999999999</v>
      </c>
      <c r="I325" s="5">
        <v>143.14699999999999</v>
      </c>
      <c r="J325" s="5">
        <v>143.14699999999999</v>
      </c>
      <c r="K325" s="5">
        <v>536.19200000000001</v>
      </c>
    </row>
    <row r="326" spans="2:11" x14ac:dyDescent="0.35">
      <c r="B326" s="8">
        <v>43544</v>
      </c>
      <c r="C326" s="5">
        <v>272.78800000000001</v>
      </c>
      <c r="D326" s="5">
        <v>275.59300000000002</v>
      </c>
      <c r="E326" s="5">
        <v>255.761</v>
      </c>
      <c r="F326" s="5">
        <v>142.88499999999999</v>
      </c>
      <c r="G326" s="5">
        <v>217.59700000000001</v>
      </c>
      <c r="I326" s="5">
        <v>142.88499999999999</v>
      </c>
      <c r="J326" s="5">
        <v>142.88499999999999</v>
      </c>
      <c r="K326" s="5">
        <v>533.14499999999998</v>
      </c>
    </row>
    <row r="327" spans="2:11" x14ac:dyDescent="0.35">
      <c r="B327" s="8">
        <v>43543</v>
      </c>
      <c r="C327" s="5">
        <v>271.74700000000001</v>
      </c>
      <c r="D327" s="5">
        <v>275.45</v>
      </c>
      <c r="E327" s="5">
        <v>254.161</v>
      </c>
      <c r="F327" s="5">
        <v>140.994</v>
      </c>
      <c r="G327" s="5">
        <v>209.363</v>
      </c>
      <c r="I327" s="5">
        <v>140.994</v>
      </c>
      <c r="J327" s="5">
        <v>140.994</v>
      </c>
      <c r="K327" s="5">
        <v>531.45399999999995</v>
      </c>
    </row>
    <row r="328" spans="2:11" x14ac:dyDescent="0.35">
      <c r="B328" s="8">
        <v>43542</v>
      </c>
      <c r="C328" s="5">
        <v>269.06299999999999</v>
      </c>
      <c r="D328" s="5">
        <v>270.452</v>
      </c>
      <c r="E328" s="5">
        <v>251.55699999999999</v>
      </c>
      <c r="F328" s="5">
        <v>136.827</v>
      </c>
      <c r="G328" s="5">
        <v>209.49799999999999</v>
      </c>
      <c r="I328" s="5">
        <v>136.827</v>
      </c>
      <c r="J328" s="5">
        <v>136.827</v>
      </c>
      <c r="K328" s="5">
        <v>519.98400000000004</v>
      </c>
    </row>
    <row r="329" spans="2:11" x14ac:dyDescent="0.35">
      <c r="B329" s="8">
        <v>43539</v>
      </c>
      <c r="C329" s="5">
        <v>265.76299999999998</v>
      </c>
      <c r="D329" s="5">
        <v>268.24</v>
      </c>
      <c r="E329" s="5">
        <v>248.822</v>
      </c>
      <c r="F329" s="5">
        <v>133.553</v>
      </c>
      <c r="G329" s="5">
        <v>202.98699999999999</v>
      </c>
      <c r="I329" s="5">
        <v>133.553</v>
      </c>
      <c r="J329" s="5">
        <v>133.553</v>
      </c>
      <c r="K329" s="5">
        <v>493.79</v>
      </c>
    </row>
    <row r="330" spans="2:11" x14ac:dyDescent="0.35">
      <c r="B330" s="8">
        <v>43538</v>
      </c>
      <c r="C330" s="5">
        <v>275.79599999999999</v>
      </c>
      <c r="D330" s="5">
        <v>276.00299999999999</v>
      </c>
      <c r="E330" s="5">
        <v>255.45</v>
      </c>
      <c r="F330" s="5">
        <v>138.791</v>
      </c>
      <c r="G330" s="5">
        <v>214.77699999999999</v>
      </c>
      <c r="I330" s="5">
        <v>138.791</v>
      </c>
      <c r="J330" s="5">
        <v>138.791</v>
      </c>
      <c r="K330" s="5">
        <v>502.26900000000001</v>
      </c>
    </row>
    <row r="331" spans="2:11" x14ac:dyDescent="0.35">
      <c r="B331" s="8">
        <v>43537</v>
      </c>
      <c r="C331" s="5">
        <v>280.233</v>
      </c>
      <c r="D331" s="5">
        <v>282.10300000000001</v>
      </c>
      <c r="E331" s="5">
        <v>259.81799999999998</v>
      </c>
      <c r="F331" s="5">
        <v>140.26499999999999</v>
      </c>
      <c r="G331" s="5">
        <v>214.119</v>
      </c>
      <c r="I331" s="5">
        <v>140.26499999999999</v>
      </c>
      <c r="J331" s="5">
        <v>140.26499999999999</v>
      </c>
      <c r="K331" s="5">
        <v>508.09399999999999</v>
      </c>
    </row>
    <row r="332" spans="2:11" x14ac:dyDescent="0.35">
      <c r="B332" s="8">
        <v>43536</v>
      </c>
      <c r="C332" s="5">
        <v>277.78899999999999</v>
      </c>
      <c r="D332" s="5">
        <v>279.476</v>
      </c>
      <c r="E332" s="5">
        <v>257.565</v>
      </c>
      <c r="F332" s="5">
        <v>139.083</v>
      </c>
      <c r="G332" s="5">
        <v>213.84700000000001</v>
      </c>
      <c r="I332" s="5">
        <v>139.083</v>
      </c>
      <c r="J332" s="5">
        <v>139.083</v>
      </c>
      <c r="K332" s="5">
        <v>514.75</v>
      </c>
    </row>
    <row r="333" spans="2:11" x14ac:dyDescent="0.35">
      <c r="B333" s="8">
        <v>43535</v>
      </c>
      <c r="C333" s="5">
        <v>283.13299999999998</v>
      </c>
      <c r="D333" s="5">
        <v>283.81700000000001</v>
      </c>
      <c r="E333" s="5">
        <v>261.81599999999997</v>
      </c>
      <c r="F333" s="5">
        <v>145.6</v>
      </c>
      <c r="G333" s="5">
        <v>216.54499999999999</v>
      </c>
      <c r="I333" s="5">
        <v>145.6</v>
      </c>
      <c r="J333" s="5">
        <v>145.6</v>
      </c>
      <c r="K333" s="5">
        <v>521.39599999999996</v>
      </c>
    </row>
    <row r="334" spans="2:11" x14ac:dyDescent="0.35">
      <c r="B334" s="8">
        <v>43532</v>
      </c>
      <c r="C334" s="5">
        <v>287.67399999999998</v>
      </c>
      <c r="D334" s="5">
        <v>292.476</v>
      </c>
      <c r="E334" s="5">
        <v>265.04399999999998</v>
      </c>
      <c r="F334" s="5">
        <v>151.87200000000001</v>
      </c>
      <c r="G334" s="5">
        <v>221.209</v>
      </c>
      <c r="I334" s="5">
        <v>151.87200000000001</v>
      </c>
      <c r="J334" s="5">
        <v>151.87200000000001</v>
      </c>
      <c r="K334" s="5">
        <v>528.08500000000004</v>
      </c>
    </row>
    <row r="335" spans="2:11" x14ac:dyDescent="0.35">
      <c r="B335" s="8">
        <v>43531</v>
      </c>
      <c r="C335" s="5">
        <v>294.95800000000003</v>
      </c>
      <c r="D335" s="5">
        <v>299.31799999999998</v>
      </c>
      <c r="E335" s="5">
        <v>271.25299999999999</v>
      </c>
      <c r="F335" s="5">
        <v>158.37799999999999</v>
      </c>
      <c r="G335" s="5">
        <v>222.59200000000001</v>
      </c>
      <c r="I335" s="5">
        <v>158.37799999999999</v>
      </c>
      <c r="J335" s="5">
        <v>158.37799999999999</v>
      </c>
      <c r="K335" s="5">
        <v>532.85900000000004</v>
      </c>
    </row>
    <row r="336" spans="2:11" x14ac:dyDescent="0.35">
      <c r="B336" s="8">
        <v>43530</v>
      </c>
      <c r="C336" s="5">
        <v>299.66800000000001</v>
      </c>
      <c r="D336" s="5">
        <v>306.52800000000002</v>
      </c>
      <c r="E336" s="5">
        <v>273.96100000000001</v>
      </c>
      <c r="F336" s="5">
        <v>160.982</v>
      </c>
      <c r="G336" s="5">
        <v>223.786</v>
      </c>
      <c r="I336" s="5">
        <v>160.982</v>
      </c>
      <c r="J336" s="5">
        <v>160.982</v>
      </c>
      <c r="K336" s="5">
        <v>538.60400000000004</v>
      </c>
    </row>
    <row r="337" spans="2:11" x14ac:dyDescent="0.35">
      <c r="B337" s="8">
        <v>43529</v>
      </c>
      <c r="C337" s="5">
        <v>296.81599999999997</v>
      </c>
      <c r="D337" s="5">
        <v>302.70100000000002</v>
      </c>
      <c r="E337" s="5">
        <v>271.86700000000002</v>
      </c>
      <c r="F337" s="5">
        <v>158.47499999999999</v>
      </c>
      <c r="G337" s="5">
        <v>220.739</v>
      </c>
      <c r="I337" s="5">
        <v>158.47499999999999</v>
      </c>
      <c r="J337" s="5">
        <v>158.47499999999999</v>
      </c>
      <c r="K337" s="5">
        <v>536.64599999999996</v>
      </c>
    </row>
    <row r="338" spans="2:11" x14ac:dyDescent="0.35">
      <c r="B338" s="8">
        <v>43528</v>
      </c>
      <c r="C338" s="5">
        <v>291.91699999999997</v>
      </c>
      <c r="D338" s="5">
        <v>293.02999999999997</v>
      </c>
      <c r="E338" s="5">
        <v>263.49</v>
      </c>
      <c r="F338" s="5">
        <v>154.649</v>
      </c>
      <c r="G338" s="5">
        <v>214.869</v>
      </c>
      <c r="I338" s="5">
        <v>154.649</v>
      </c>
      <c r="J338" s="5">
        <v>154.649</v>
      </c>
      <c r="K338" s="5">
        <v>535.45299999999997</v>
      </c>
    </row>
    <row r="339" spans="2:11" x14ac:dyDescent="0.35">
      <c r="B339" s="8">
        <v>43525</v>
      </c>
      <c r="C339" s="5">
        <v>285.51100000000002</v>
      </c>
      <c r="D339" s="5">
        <v>286.274</v>
      </c>
      <c r="E339" s="5">
        <v>259.11399999999998</v>
      </c>
      <c r="F339" s="5">
        <v>152.89699999999999</v>
      </c>
      <c r="G339" s="5">
        <v>211.24799999999999</v>
      </c>
      <c r="I339" s="5">
        <v>152.89699999999999</v>
      </c>
      <c r="J339" s="5">
        <v>152.89699999999999</v>
      </c>
      <c r="K339" s="5">
        <v>535.57799999999997</v>
      </c>
    </row>
    <row r="340" spans="2:11" x14ac:dyDescent="0.35">
      <c r="B340" s="8">
        <v>43524</v>
      </c>
      <c r="C340" s="5">
        <v>286.37</v>
      </c>
      <c r="D340" s="5">
        <v>287.27199999999999</v>
      </c>
      <c r="E340" s="5">
        <v>261.065</v>
      </c>
      <c r="F340" s="5">
        <v>154.358</v>
      </c>
      <c r="G340" s="5">
        <v>209.41900000000001</v>
      </c>
      <c r="I340" s="5">
        <v>154.358</v>
      </c>
      <c r="J340" s="5">
        <v>154.358</v>
      </c>
      <c r="K340" s="5">
        <v>554.78800000000001</v>
      </c>
    </row>
    <row r="341" spans="2:11" x14ac:dyDescent="0.35">
      <c r="B341" s="8">
        <v>43523</v>
      </c>
      <c r="C341" s="5">
        <v>285.82400000000001</v>
      </c>
      <c r="D341" s="5">
        <v>283.20499999999998</v>
      </c>
      <c r="E341" s="5">
        <v>261.577</v>
      </c>
      <c r="F341" s="5">
        <v>155.947</v>
      </c>
      <c r="G341" s="5">
        <v>205.71600000000001</v>
      </c>
      <c r="I341" s="5">
        <v>155.947</v>
      </c>
      <c r="J341" s="5">
        <v>155.947</v>
      </c>
      <c r="K341" s="5">
        <v>551.72900000000004</v>
      </c>
    </row>
    <row r="342" spans="2:11" x14ac:dyDescent="0.35">
      <c r="B342" s="8">
        <v>43522</v>
      </c>
      <c r="C342" s="5">
        <v>282.339</v>
      </c>
      <c r="D342" s="5">
        <v>281.363</v>
      </c>
      <c r="E342" s="5">
        <v>259.07499999999999</v>
      </c>
      <c r="F342" s="5">
        <v>153.38900000000001</v>
      </c>
      <c r="G342" s="5">
        <v>206.76</v>
      </c>
      <c r="I342" s="5">
        <v>153.38900000000001</v>
      </c>
      <c r="J342" s="5">
        <v>153.38900000000001</v>
      </c>
      <c r="K342" s="5">
        <v>553.47</v>
      </c>
    </row>
    <row r="343" spans="2:11" x14ac:dyDescent="0.35">
      <c r="B343" s="8">
        <v>43521</v>
      </c>
      <c r="C343" s="5">
        <v>287.23</v>
      </c>
      <c r="D343" s="5">
        <v>284.55599999999998</v>
      </c>
      <c r="E343" s="5">
        <v>265.80200000000002</v>
      </c>
      <c r="F343" s="5">
        <v>156.256</v>
      </c>
      <c r="G343" s="5">
        <v>211.64599999999999</v>
      </c>
      <c r="I343" s="5">
        <v>156.256</v>
      </c>
      <c r="J343" s="5">
        <v>156.256</v>
      </c>
      <c r="K343" s="5">
        <v>559.01900000000001</v>
      </c>
    </row>
    <row r="344" spans="2:11" x14ac:dyDescent="0.35">
      <c r="B344" s="8">
        <v>43518</v>
      </c>
      <c r="C344" s="5">
        <v>294.31099999999998</v>
      </c>
      <c r="D344" s="5">
        <v>297.22500000000002</v>
      </c>
      <c r="E344" s="5">
        <v>275.35599999999999</v>
      </c>
      <c r="F344" s="5">
        <v>162.21899999999999</v>
      </c>
      <c r="G344" s="5">
        <v>217.114</v>
      </c>
      <c r="I344" s="5">
        <v>162.21899999999999</v>
      </c>
      <c r="J344" s="5">
        <v>162.21899999999999</v>
      </c>
      <c r="K344" s="5">
        <v>570.601</v>
      </c>
    </row>
    <row r="345" spans="2:11" x14ac:dyDescent="0.35">
      <c r="B345" s="8">
        <v>43517</v>
      </c>
      <c r="C345" s="5">
        <v>298.286</v>
      </c>
      <c r="D345" s="5">
        <v>301.35500000000002</v>
      </c>
      <c r="E345" s="5">
        <v>279.78399999999999</v>
      </c>
      <c r="F345" s="5">
        <v>167.68899999999999</v>
      </c>
      <c r="G345" s="5">
        <v>218.08</v>
      </c>
      <c r="I345" s="5">
        <v>167.68899999999999</v>
      </c>
      <c r="J345" s="5">
        <v>167.68899999999999</v>
      </c>
      <c r="K345" s="5">
        <v>576.86</v>
      </c>
    </row>
    <row r="346" spans="2:11" x14ac:dyDescent="0.35">
      <c r="B346" s="8">
        <v>43516</v>
      </c>
      <c r="C346" s="5">
        <v>303.113</v>
      </c>
      <c r="D346" s="5">
        <v>305.35399999999998</v>
      </c>
      <c r="E346" s="5">
        <v>283.45699999999999</v>
      </c>
      <c r="F346" s="5">
        <v>171.601</v>
      </c>
      <c r="G346" s="5">
        <v>220.048</v>
      </c>
      <c r="I346" s="5">
        <v>171.601</v>
      </c>
      <c r="J346" s="5">
        <v>171.601</v>
      </c>
      <c r="K346" s="5">
        <v>579.92100000000005</v>
      </c>
    </row>
    <row r="347" spans="2:11" x14ac:dyDescent="0.35">
      <c r="B347" s="8">
        <v>43515</v>
      </c>
      <c r="C347" s="5">
        <v>302.03300000000002</v>
      </c>
      <c r="D347" s="5">
        <v>304.267</v>
      </c>
      <c r="E347" s="5">
        <v>281.48</v>
      </c>
      <c r="F347" s="5">
        <v>168.405</v>
      </c>
      <c r="G347" s="5">
        <v>217.58500000000001</v>
      </c>
      <c r="I347" s="5">
        <v>168.405</v>
      </c>
      <c r="J347" s="5">
        <v>168.405</v>
      </c>
      <c r="K347" s="5">
        <v>578.52099999999996</v>
      </c>
    </row>
    <row r="348" spans="2:11" x14ac:dyDescent="0.35">
      <c r="B348" s="8">
        <v>43514</v>
      </c>
      <c r="C348" s="5">
        <v>304.80799999999999</v>
      </c>
      <c r="D348" s="5">
        <v>305.24900000000002</v>
      </c>
      <c r="E348" s="5">
        <v>283.88200000000001</v>
      </c>
      <c r="F348" s="5">
        <v>169.64500000000001</v>
      </c>
      <c r="G348" s="5">
        <v>219.63200000000001</v>
      </c>
      <c r="I348" s="5">
        <v>169.64500000000001</v>
      </c>
      <c r="J348" s="5">
        <v>169.64500000000001</v>
      </c>
      <c r="K348" s="5">
        <v>581.48199999999997</v>
      </c>
    </row>
    <row r="349" spans="2:11" x14ac:dyDescent="0.35">
      <c r="B349" s="8">
        <v>43511</v>
      </c>
      <c r="C349" s="5">
        <v>304.649</v>
      </c>
      <c r="D349" s="5">
        <v>305.303</v>
      </c>
      <c r="E349" s="5">
        <v>284.11799999999999</v>
      </c>
      <c r="F349" s="5">
        <v>167.566</v>
      </c>
      <c r="G349" s="5">
        <v>217.77</v>
      </c>
      <c r="I349" s="5">
        <v>167.566</v>
      </c>
      <c r="J349" s="5">
        <v>167.566</v>
      </c>
      <c r="K349" s="5">
        <v>583.16499999999996</v>
      </c>
    </row>
    <row r="350" spans="2:11" x14ac:dyDescent="0.35">
      <c r="B350" s="8">
        <v>43510</v>
      </c>
      <c r="C350" s="5">
        <v>309.44900000000001</v>
      </c>
      <c r="D350" s="5">
        <v>309.65499999999997</v>
      </c>
      <c r="E350" s="5">
        <v>287.98700000000002</v>
      </c>
      <c r="F350" s="5">
        <v>168.94499999999999</v>
      </c>
      <c r="G350" s="5">
        <v>217.03700000000001</v>
      </c>
      <c r="I350" s="5">
        <v>168.94499999999999</v>
      </c>
      <c r="J350" s="5">
        <v>168.94499999999999</v>
      </c>
      <c r="K350" s="5">
        <v>574.26599999999996</v>
      </c>
    </row>
    <row r="351" spans="2:11" x14ac:dyDescent="0.35">
      <c r="B351" s="8">
        <v>43509</v>
      </c>
      <c r="C351" s="5">
        <v>311.77100000000002</v>
      </c>
      <c r="D351" s="5">
        <v>312.30900000000003</v>
      </c>
      <c r="E351" s="5">
        <v>292.108</v>
      </c>
      <c r="F351" s="5">
        <v>171.33199999999999</v>
      </c>
      <c r="G351" s="5">
        <v>217.88399999999999</v>
      </c>
      <c r="I351" s="5">
        <v>171.33199999999999</v>
      </c>
      <c r="J351" s="5">
        <v>171.33199999999999</v>
      </c>
      <c r="K351" s="5">
        <v>565.67100000000005</v>
      </c>
    </row>
    <row r="352" spans="2:11" x14ac:dyDescent="0.35">
      <c r="B352" s="8">
        <v>43508</v>
      </c>
      <c r="C352" s="5">
        <v>311.15899999999999</v>
      </c>
      <c r="D352" s="5">
        <v>310.70100000000002</v>
      </c>
      <c r="E352" s="5">
        <v>293.07900000000001</v>
      </c>
      <c r="F352" s="5">
        <v>170.69800000000001</v>
      </c>
      <c r="G352" s="5">
        <v>217.22800000000001</v>
      </c>
      <c r="I352" s="5">
        <v>170.69800000000001</v>
      </c>
      <c r="J352" s="5">
        <v>170.69800000000001</v>
      </c>
      <c r="K352" s="5">
        <v>552.21500000000003</v>
      </c>
    </row>
    <row r="353" spans="2:11" x14ac:dyDescent="0.35">
      <c r="B353" s="8">
        <v>43507</v>
      </c>
      <c r="C353" s="5">
        <v>311.27999999999997</v>
      </c>
      <c r="D353" s="5">
        <v>309.82600000000002</v>
      </c>
      <c r="E353" s="5">
        <v>292.60300000000001</v>
      </c>
      <c r="F353" s="5">
        <v>172.61199999999999</v>
      </c>
      <c r="G353" s="5">
        <v>215.93600000000001</v>
      </c>
      <c r="I353" s="5">
        <v>172.61199999999999</v>
      </c>
      <c r="J353" s="5">
        <v>172.61199999999999</v>
      </c>
      <c r="K353" s="5">
        <v>548.65499999999997</v>
      </c>
    </row>
    <row r="354" spans="2:11" x14ac:dyDescent="0.35">
      <c r="B354" s="8">
        <v>43504</v>
      </c>
      <c r="C354" s="5">
        <v>319.209</v>
      </c>
      <c r="D354" s="5">
        <v>320.84399999999999</v>
      </c>
      <c r="E354" s="5">
        <v>299.25200000000001</v>
      </c>
      <c r="F354" s="5">
        <v>178.53299999999999</v>
      </c>
      <c r="G354" s="5">
        <v>218.82900000000001</v>
      </c>
      <c r="I354" s="5">
        <v>178.53299999999999</v>
      </c>
      <c r="J354" s="5">
        <v>178.53299999999999</v>
      </c>
      <c r="K354" s="5">
        <v>550.27800000000002</v>
      </c>
    </row>
    <row r="355" spans="2:11" x14ac:dyDescent="0.35">
      <c r="B355" s="8">
        <v>43503</v>
      </c>
      <c r="C355" s="5">
        <v>327.392</v>
      </c>
      <c r="D355" s="5">
        <v>334.19400000000002</v>
      </c>
      <c r="E355" s="5">
        <v>305.84100000000001</v>
      </c>
      <c r="F355" s="5">
        <v>185.80699999999999</v>
      </c>
      <c r="G355" s="5">
        <v>222.447</v>
      </c>
      <c r="I355" s="5">
        <v>185.80699999999999</v>
      </c>
      <c r="J355" s="5">
        <v>185.80699999999999</v>
      </c>
      <c r="K355" s="5">
        <v>546.49300000000005</v>
      </c>
    </row>
    <row r="356" spans="2:11" x14ac:dyDescent="0.35">
      <c r="B356" s="8">
        <v>43502</v>
      </c>
      <c r="C356" s="5">
        <v>328.024</v>
      </c>
      <c r="D356" s="5">
        <v>334.75299999999999</v>
      </c>
      <c r="E356" s="5">
        <v>306.75799999999998</v>
      </c>
      <c r="F356" s="5">
        <v>183.74700000000001</v>
      </c>
      <c r="G356" s="5">
        <v>226.083</v>
      </c>
      <c r="I356" s="5">
        <v>183.74700000000001</v>
      </c>
      <c r="J356" s="5">
        <v>183.74700000000001</v>
      </c>
      <c r="K356" s="5">
        <v>530.84</v>
      </c>
    </row>
    <row r="357" spans="2:11" x14ac:dyDescent="0.35">
      <c r="B357" s="8">
        <v>43501</v>
      </c>
      <c r="C357" s="5">
        <v>321.42500000000001</v>
      </c>
      <c r="D357" s="5">
        <v>333.15</v>
      </c>
      <c r="E357" s="5">
        <v>302.54500000000002</v>
      </c>
      <c r="F357" s="5">
        <v>179.05500000000001</v>
      </c>
      <c r="G357" s="5">
        <v>222.89</v>
      </c>
      <c r="I357" s="5">
        <v>179.05500000000001</v>
      </c>
      <c r="J357" s="5">
        <v>179.05500000000001</v>
      </c>
      <c r="K357" s="5">
        <v>514.82399999999996</v>
      </c>
    </row>
    <row r="358" spans="2:11" x14ac:dyDescent="0.35">
      <c r="B358" s="8">
        <v>43500</v>
      </c>
      <c r="C358" s="5">
        <v>311.80900000000003</v>
      </c>
      <c r="D358" s="5">
        <v>322.23399999999998</v>
      </c>
      <c r="E358" s="5">
        <v>293.39</v>
      </c>
      <c r="F358" s="5">
        <v>174.608</v>
      </c>
      <c r="G358" s="5">
        <v>217.655</v>
      </c>
      <c r="I358" s="5">
        <v>174.608</v>
      </c>
      <c r="J358" s="5">
        <v>174.608</v>
      </c>
      <c r="K358" s="5">
        <v>505.06200000000001</v>
      </c>
    </row>
    <row r="359" spans="2:11" x14ac:dyDescent="0.35">
      <c r="B359" s="8">
        <v>43497</v>
      </c>
      <c r="C359" s="5">
        <v>316.93700000000001</v>
      </c>
      <c r="D359" s="5">
        <v>328.036</v>
      </c>
      <c r="E359" s="5">
        <v>297.28500000000003</v>
      </c>
      <c r="F359" s="5">
        <v>182.47200000000001</v>
      </c>
      <c r="G359" s="5">
        <v>219.81100000000001</v>
      </c>
      <c r="I359" s="5">
        <v>182.47200000000001</v>
      </c>
      <c r="J359" s="5">
        <v>182.47200000000001</v>
      </c>
      <c r="K359" s="5">
        <v>505.12599999999998</v>
      </c>
    </row>
    <row r="360" spans="2:11" x14ac:dyDescent="0.35">
      <c r="B360" s="8">
        <v>43496</v>
      </c>
      <c r="C360" s="5">
        <v>327.28300000000002</v>
      </c>
      <c r="D360" s="5">
        <v>337.30200000000002</v>
      </c>
      <c r="E360" s="5">
        <v>303.47800000000001</v>
      </c>
      <c r="F360" s="5">
        <v>191.24600000000001</v>
      </c>
      <c r="G360" s="5">
        <v>222.89</v>
      </c>
      <c r="I360" s="5">
        <v>191.24600000000001</v>
      </c>
      <c r="J360" s="5">
        <v>191.24600000000001</v>
      </c>
      <c r="K360" s="5">
        <v>507.01100000000002</v>
      </c>
    </row>
    <row r="361" spans="2:11" x14ac:dyDescent="0.35">
      <c r="B361" s="8">
        <v>43495</v>
      </c>
      <c r="C361" s="5">
        <v>327.65100000000001</v>
      </c>
      <c r="D361" s="5">
        <v>338.988</v>
      </c>
      <c r="E361" s="5">
        <v>304.13299999999998</v>
      </c>
      <c r="F361" s="5">
        <v>189.74600000000001</v>
      </c>
      <c r="G361" s="5">
        <v>223.42099999999999</v>
      </c>
      <c r="I361" s="5">
        <v>189.74600000000001</v>
      </c>
      <c r="J361" s="5">
        <v>189.74600000000001</v>
      </c>
      <c r="K361" s="5">
        <v>506.86700000000002</v>
      </c>
    </row>
    <row r="362" spans="2:11" x14ac:dyDescent="0.35">
      <c r="B362" s="8">
        <v>43494</v>
      </c>
      <c r="C362" s="5">
        <v>333.38499999999999</v>
      </c>
      <c r="D362" s="5">
        <v>342.72</v>
      </c>
      <c r="E362" s="5">
        <v>307.83</v>
      </c>
      <c r="F362" s="5">
        <v>191.029</v>
      </c>
      <c r="G362" s="5">
        <v>228.72900000000001</v>
      </c>
      <c r="I362" s="5">
        <v>191.029</v>
      </c>
      <c r="J362" s="5">
        <v>191.029</v>
      </c>
      <c r="K362" s="5">
        <v>514.625</v>
      </c>
    </row>
    <row r="363" spans="2:11" x14ac:dyDescent="0.35">
      <c r="B363" s="8">
        <v>43493</v>
      </c>
      <c r="C363" s="5">
        <v>347.02300000000002</v>
      </c>
      <c r="D363" s="5">
        <v>363.07400000000001</v>
      </c>
      <c r="E363" s="5">
        <v>322.75</v>
      </c>
      <c r="F363" s="5">
        <v>213.33500000000001</v>
      </c>
      <c r="G363" s="5">
        <v>227.203</v>
      </c>
      <c r="I363" s="5">
        <v>213.33500000000001</v>
      </c>
      <c r="J363" s="5">
        <v>213.33500000000001</v>
      </c>
      <c r="K363" s="5">
        <v>524.29999999999995</v>
      </c>
    </row>
    <row r="364" spans="2:11" x14ac:dyDescent="0.35">
      <c r="B364" s="8">
        <v>43490</v>
      </c>
      <c r="C364" s="5">
        <v>349.49</v>
      </c>
      <c r="D364" s="5">
        <v>365.75299999999999</v>
      </c>
      <c r="E364" s="5">
        <v>326.52</v>
      </c>
      <c r="F364" s="5">
        <v>221.23400000000001</v>
      </c>
      <c r="G364" s="5">
        <v>224.90899999999999</v>
      </c>
      <c r="I364" s="5">
        <v>221.23400000000001</v>
      </c>
      <c r="J364" s="5">
        <v>221.23400000000001</v>
      </c>
      <c r="K364" s="5">
        <v>526.72199999999998</v>
      </c>
    </row>
    <row r="365" spans="2:11" x14ac:dyDescent="0.35">
      <c r="B365" s="8">
        <v>43489</v>
      </c>
      <c r="C365" s="5">
        <v>348.875</v>
      </c>
      <c r="D365" s="5">
        <v>364.21899999999999</v>
      </c>
      <c r="E365" s="5">
        <v>324.74900000000002</v>
      </c>
      <c r="F365" s="5">
        <v>221.17</v>
      </c>
      <c r="G365" s="5">
        <v>222.642</v>
      </c>
      <c r="I365" s="5">
        <v>221.17</v>
      </c>
      <c r="J365" s="5">
        <v>221.17</v>
      </c>
      <c r="K365" s="5">
        <v>521.77</v>
      </c>
    </row>
    <row r="366" spans="2:11" x14ac:dyDescent="0.35">
      <c r="B366" s="8">
        <v>43488</v>
      </c>
      <c r="C366" s="5">
        <v>349.47399999999999</v>
      </c>
      <c r="D366" s="5">
        <v>362.89100000000002</v>
      </c>
      <c r="E366" s="5">
        <v>326.803</v>
      </c>
      <c r="F366" s="5">
        <v>221.81700000000001</v>
      </c>
      <c r="G366" s="5">
        <v>223.80600000000001</v>
      </c>
      <c r="I366" s="5">
        <v>221.81700000000001</v>
      </c>
      <c r="J366" s="5">
        <v>221.81700000000001</v>
      </c>
      <c r="K366" s="5">
        <v>531.10900000000004</v>
      </c>
    </row>
    <row r="367" spans="2:11" x14ac:dyDescent="0.35">
      <c r="B367" s="8">
        <v>43487</v>
      </c>
      <c r="C367" s="5">
        <v>352.07499999999999</v>
      </c>
      <c r="D367" s="5">
        <v>366.09699999999998</v>
      </c>
      <c r="E367" s="5">
        <v>328.315</v>
      </c>
      <c r="F367" s="5">
        <v>222.697</v>
      </c>
      <c r="G367" s="5">
        <v>225.12</v>
      </c>
      <c r="I367" s="5">
        <v>222.697</v>
      </c>
      <c r="J367" s="5">
        <v>222.697</v>
      </c>
      <c r="K367" s="5">
        <v>547.30899999999997</v>
      </c>
    </row>
    <row r="368" spans="2:11" x14ac:dyDescent="0.35">
      <c r="B368" s="8">
        <v>43486</v>
      </c>
      <c r="C368" s="5">
        <v>349.97399999999999</v>
      </c>
      <c r="D368" s="5">
        <v>362.98899999999998</v>
      </c>
      <c r="E368" s="5">
        <v>326.87200000000001</v>
      </c>
      <c r="F368" s="5">
        <v>224.304</v>
      </c>
      <c r="G368" s="5">
        <v>220.18</v>
      </c>
      <c r="I368" s="5">
        <v>224.304</v>
      </c>
      <c r="J368" s="5">
        <v>224.304</v>
      </c>
      <c r="K368" s="5">
        <v>551.32799999999997</v>
      </c>
    </row>
    <row r="369" spans="2:11" x14ac:dyDescent="0.35">
      <c r="B369" s="8">
        <v>43483</v>
      </c>
      <c r="C369" s="5">
        <v>349.04899999999998</v>
      </c>
      <c r="D369" s="5">
        <v>358.30700000000002</v>
      </c>
      <c r="E369" s="5">
        <v>324.30399999999997</v>
      </c>
      <c r="F369" s="5">
        <v>220.751</v>
      </c>
      <c r="G369" s="5">
        <v>218.68299999999999</v>
      </c>
      <c r="I369" s="5">
        <v>220.751</v>
      </c>
      <c r="J369" s="5">
        <v>220.751</v>
      </c>
      <c r="K369" s="5">
        <v>554.28</v>
      </c>
    </row>
    <row r="370" spans="2:11" x14ac:dyDescent="0.35">
      <c r="B370" s="8">
        <v>43482</v>
      </c>
      <c r="C370" s="5">
        <v>345.62700000000001</v>
      </c>
      <c r="D370" s="5">
        <v>350.67500000000001</v>
      </c>
      <c r="E370" s="5">
        <v>320.21699999999998</v>
      </c>
      <c r="F370" s="5">
        <v>211.26499999999999</v>
      </c>
      <c r="G370" s="5">
        <v>214.93299999999999</v>
      </c>
      <c r="I370" s="5">
        <v>211.26499999999999</v>
      </c>
      <c r="J370" s="5">
        <v>211.26499999999999</v>
      </c>
      <c r="K370" s="5">
        <v>551.82600000000002</v>
      </c>
    </row>
    <row r="371" spans="2:11" x14ac:dyDescent="0.35">
      <c r="B371" s="8">
        <v>43481</v>
      </c>
      <c r="C371" s="5">
        <v>348.87599999999998</v>
      </c>
      <c r="D371" s="5">
        <v>350.34300000000002</v>
      </c>
      <c r="E371" s="5">
        <v>324.26499999999999</v>
      </c>
      <c r="F371" s="5">
        <v>213.94</v>
      </c>
      <c r="G371" s="5">
        <v>214.869</v>
      </c>
      <c r="I371" s="5">
        <v>213.94</v>
      </c>
      <c r="J371" s="5">
        <v>213.94</v>
      </c>
      <c r="K371" s="5">
        <v>555.80799999999999</v>
      </c>
    </row>
    <row r="372" spans="2:11" x14ac:dyDescent="0.35">
      <c r="B372" s="8">
        <v>43480</v>
      </c>
      <c r="C372" s="5">
        <v>357.03399999999999</v>
      </c>
      <c r="D372" s="5">
        <v>356.48500000000001</v>
      </c>
      <c r="E372" s="5">
        <v>331.08100000000002</v>
      </c>
      <c r="F372" s="5">
        <v>225.785</v>
      </c>
      <c r="G372" s="5">
        <v>220.92400000000001</v>
      </c>
      <c r="I372" s="5">
        <v>225.785</v>
      </c>
      <c r="J372" s="5">
        <v>225.785</v>
      </c>
      <c r="K372" s="5">
        <v>564.75400000000002</v>
      </c>
    </row>
    <row r="373" spans="2:11" x14ac:dyDescent="0.35">
      <c r="B373" s="8">
        <v>43479</v>
      </c>
      <c r="C373" s="5">
        <v>358.04300000000001</v>
      </c>
      <c r="D373" s="5">
        <v>359.10399999999998</v>
      </c>
      <c r="E373" s="5">
        <v>333.21899999999999</v>
      </c>
      <c r="F373" s="5">
        <v>228.40100000000001</v>
      </c>
      <c r="G373" s="5">
        <v>221.66800000000001</v>
      </c>
      <c r="I373" s="5">
        <v>228.40100000000001</v>
      </c>
      <c r="J373" s="5">
        <v>228.40100000000001</v>
      </c>
      <c r="K373" s="5">
        <v>565.85799999999995</v>
      </c>
    </row>
    <row r="374" spans="2:11" x14ac:dyDescent="0.35">
      <c r="B374" s="8">
        <v>43476</v>
      </c>
      <c r="C374" s="5">
        <v>366.851</v>
      </c>
      <c r="D374" s="5">
        <v>367.988</v>
      </c>
      <c r="E374" s="5">
        <v>341.30399999999997</v>
      </c>
      <c r="F374" s="5">
        <v>243.11199999999999</v>
      </c>
      <c r="G374" s="5">
        <v>223.26599999999999</v>
      </c>
      <c r="I374" s="5">
        <v>243.11199999999999</v>
      </c>
      <c r="J374" s="5">
        <v>243.11199999999999</v>
      </c>
      <c r="K374" s="5">
        <v>576.77200000000005</v>
      </c>
    </row>
    <row r="375" spans="2:11" x14ac:dyDescent="0.35">
      <c r="B375" s="8">
        <v>43475</v>
      </c>
      <c r="C375" s="5">
        <v>365.15499999999997</v>
      </c>
      <c r="D375" s="5">
        <v>364.11599999999999</v>
      </c>
      <c r="E375" s="5">
        <v>340.67899999999997</v>
      </c>
      <c r="F375" s="5">
        <v>241.55500000000001</v>
      </c>
      <c r="G375" s="5">
        <v>223.49299999999999</v>
      </c>
      <c r="I375" s="5">
        <v>241.55500000000001</v>
      </c>
      <c r="J375" s="5">
        <v>241.55500000000001</v>
      </c>
      <c r="K375" s="5">
        <v>577.01400000000001</v>
      </c>
    </row>
    <row r="376" spans="2:11" x14ac:dyDescent="0.35">
      <c r="B376" s="8">
        <v>43474</v>
      </c>
      <c r="C376" s="5">
        <v>362.536</v>
      </c>
      <c r="D376" s="5">
        <v>356.53500000000003</v>
      </c>
      <c r="E376" s="5">
        <v>337.81400000000002</v>
      </c>
      <c r="F376" s="5">
        <v>236.95099999999999</v>
      </c>
      <c r="G376" s="5">
        <v>220.755</v>
      </c>
      <c r="I376" s="5">
        <v>236.95099999999999</v>
      </c>
      <c r="J376" s="5">
        <v>236.95099999999999</v>
      </c>
      <c r="K376" s="5">
        <v>573.99400000000003</v>
      </c>
    </row>
    <row r="377" spans="2:11" x14ac:dyDescent="0.35">
      <c r="B377" s="8">
        <v>43473</v>
      </c>
      <c r="C377" s="5">
        <v>366.863</v>
      </c>
      <c r="D377" s="5">
        <v>361.904</v>
      </c>
      <c r="E377" s="5">
        <v>345.14100000000002</v>
      </c>
      <c r="F377" s="5">
        <v>249.11799999999999</v>
      </c>
      <c r="G377" s="5">
        <v>219.446</v>
      </c>
      <c r="I377" s="5">
        <v>249.11799999999999</v>
      </c>
      <c r="J377" s="5">
        <v>249.11799999999999</v>
      </c>
      <c r="K377" s="5">
        <v>577.22400000000005</v>
      </c>
    </row>
    <row r="378" spans="2:11" x14ac:dyDescent="0.35">
      <c r="B378" s="8">
        <v>43472</v>
      </c>
      <c r="C378" s="5">
        <v>364.15499999999997</v>
      </c>
      <c r="D378" s="5">
        <v>358.21600000000001</v>
      </c>
      <c r="E378" s="5">
        <v>343.22899999999998</v>
      </c>
      <c r="F378" s="5">
        <v>246.739</v>
      </c>
      <c r="G378" s="5">
        <v>219.292</v>
      </c>
      <c r="I378" s="5">
        <v>246.739</v>
      </c>
      <c r="J378" s="5">
        <v>246.739</v>
      </c>
      <c r="K378" s="5">
        <v>575.43100000000004</v>
      </c>
    </row>
    <row r="379" spans="2:11" x14ac:dyDescent="0.35">
      <c r="B379" s="8">
        <v>43469</v>
      </c>
      <c r="C379" s="5">
        <v>376.59899999999999</v>
      </c>
      <c r="D379" s="5">
        <v>379.38600000000002</v>
      </c>
      <c r="E379" s="5">
        <v>357.84</v>
      </c>
      <c r="F379" s="5">
        <v>271.53199999999998</v>
      </c>
      <c r="G379" s="5">
        <v>222.416</v>
      </c>
      <c r="I379" s="5">
        <v>271.53199999999998</v>
      </c>
      <c r="J379" s="5">
        <v>271.53199999999998</v>
      </c>
      <c r="K379" s="5">
        <v>588.37099999999998</v>
      </c>
    </row>
    <row r="380" spans="2:11" x14ac:dyDescent="0.35">
      <c r="B380" s="8">
        <v>43468</v>
      </c>
      <c r="C380" s="5">
        <v>391.584</v>
      </c>
      <c r="D380" s="5">
        <v>403.12900000000002</v>
      </c>
      <c r="E380" s="5">
        <v>369.22800000000001</v>
      </c>
      <c r="F380" s="5">
        <v>286.73500000000001</v>
      </c>
      <c r="G380" s="5">
        <v>224.899</v>
      </c>
      <c r="I380" s="5">
        <v>286.73500000000001</v>
      </c>
      <c r="J380" s="5">
        <v>286.73500000000001</v>
      </c>
      <c r="K380" s="5">
        <v>589.55700000000002</v>
      </c>
    </row>
    <row r="381" spans="2:11" x14ac:dyDescent="0.35">
      <c r="B381" s="8">
        <v>43467</v>
      </c>
      <c r="C381" s="5">
        <v>394.56</v>
      </c>
      <c r="D381" s="5">
        <v>411.48200000000003</v>
      </c>
      <c r="E381" s="5">
        <v>376.03800000000001</v>
      </c>
      <c r="F381" s="5">
        <v>294.35700000000003</v>
      </c>
      <c r="G381" s="5">
        <v>226.78399999999999</v>
      </c>
      <c r="I381" s="5">
        <v>294.35700000000003</v>
      </c>
      <c r="J381" s="5">
        <v>294.35700000000003</v>
      </c>
      <c r="K381" s="5">
        <v>591.56299999999999</v>
      </c>
    </row>
    <row r="382" spans="2:11" x14ac:dyDescent="0.35">
      <c r="B382" s="8">
        <v>43465</v>
      </c>
      <c r="C382" s="5">
        <v>398.77199999999999</v>
      </c>
      <c r="D382" s="5">
        <v>415.77</v>
      </c>
      <c r="E382" s="5">
        <v>379.03899999999999</v>
      </c>
      <c r="F382" s="5">
        <v>296.221</v>
      </c>
      <c r="G382" s="5">
        <v>230.71700000000001</v>
      </c>
      <c r="I382" s="5">
        <v>296.221</v>
      </c>
      <c r="J382" s="5">
        <v>296.221</v>
      </c>
      <c r="K382" s="5">
        <v>557.68899999999996</v>
      </c>
    </row>
    <row r="383" spans="2:11" x14ac:dyDescent="0.35">
      <c r="B383" s="8">
        <v>43462</v>
      </c>
      <c r="C383" s="5">
        <v>393.40600000000001</v>
      </c>
      <c r="D383" s="5">
        <v>408.97300000000001</v>
      </c>
      <c r="E383" s="5">
        <v>369.93599999999998</v>
      </c>
      <c r="F383" s="5">
        <v>284.35899999999998</v>
      </c>
      <c r="G383" s="5">
        <v>226.50800000000001</v>
      </c>
      <c r="I383" s="5">
        <v>284.35899999999998</v>
      </c>
      <c r="J383" s="5">
        <v>284.35899999999998</v>
      </c>
      <c r="K383" s="5">
        <v>546.11699999999996</v>
      </c>
    </row>
    <row r="384" spans="2:11" x14ac:dyDescent="0.35">
      <c r="B384" s="8">
        <v>43461</v>
      </c>
      <c r="C384" s="5">
        <v>386.62299999999999</v>
      </c>
      <c r="D384" s="5">
        <v>400.20299999999997</v>
      </c>
      <c r="E384" s="5">
        <v>362.27499999999998</v>
      </c>
      <c r="F384" s="5">
        <v>278.471</v>
      </c>
      <c r="G384" s="5">
        <v>216.946</v>
      </c>
      <c r="I384" s="5">
        <v>278.471</v>
      </c>
      <c r="J384" s="5">
        <v>278.471</v>
      </c>
      <c r="K384" s="5">
        <v>531.55100000000004</v>
      </c>
    </row>
    <row r="385" spans="2:11" x14ac:dyDescent="0.35">
      <c r="B385" s="8">
        <v>43458</v>
      </c>
      <c r="C385" s="5">
        <v>386.04899999999998</v>
      </c>
      <c r="D385" s="5">
        <v>400.31099999999998</v>
      </c>
      <c r="E385" s="5">
        <v>361.85399999999998</v>
      </c>
      <c r="F385" s="5">
        <v>280.13299999999998</v>
      </c>
      <c r="G385" s="5">
        <v>216.089</v>
      </c>
      <c r="I385" s="5">
        <v>280.13299999999998</v>
      </c>
      <c r="J385" s="5">
        <v>280.13299999999998</v>
      </c>
      <c r="K385" s="5">
        <v>531.23500000000001</v>
      </c>
    </row>
    <row r="386" spans="2:11" x14ac:dyDescent="0.35">
      <c r="B386" s="8">
        <v>43455</v>
      </c>
      <c r="C386" s="5">
        <v>385.16899999999998</v>
      </c>
      <c r="D386" s="5">
        <v>399.29899999999998</v>
      </c>
      <c r="E386" s="5">
        <v>361.00799999999998</v>
      </c>
      <c r="F386" s="5">
        <v>280.59100000000001</v>
      </c>
      <c r="G386" s="5">
        <v>213.624</v>
      </c>
      <c r="I386" s="5">
        <v>280.59100000000001</v>
      </c>
      <c r="J386" s="5">
        <v>280.59100000000001</v>
      </c>
      <c r="K386" s="5">
        <v>523.36199999999997</v>
      </c>
    </row>
    <row r="387" spans="2:11" x14ac:dyDescent="0.35">
      <c r="B387" s="8">
        <v>43454</v>
      </c>
      <c r="C387" s="5">
        <v>382.89499999999998</v>
      </c>
      <c r="D387" s="5">
        <v>395.149</v>
      </c>
      <c r="E387" s="5">
        <v>357.56700000000001</v>
      </c>
      <c r="F387" s="5">
        <v>276.33699999999999</v>
      </c>
      <c r="G387" s="5">
        <v>213.29</v>
      </c>
      <c r="I387" s="5">
        <v>276.33699999999999</v>
      </c>
      <c r="J387" s="5">
        <v>276.33699999999999</v>
      </c>
      <c r="K387" s="5">
        <v>521.77300000000002</v>
      </c>
    </row>
    <row r="388" spans="2:11" x14ac:dyDescent="0.35">
      <c r="B388" s="8">
        <v>43453</v>
      </c>
      <c r="C388" s="5">
        <v>382.93</v>
      </c>
      <c r="D388" s="5">
        <v>397.541</v>
      </c>
      <c r="E388" s="5">
        <v>358.46499999999997</v>
      </c>
      <c r="F388" s="5">
        <v>277.28699999999998</v>
      </c>
      <c r="G388" s="5">
        <v>213.46</v>
      </c>
      <c r="I388" s="5">
        <v>277.28699999999998</v>
      </c>
      <c r="J388" s="5">
        <v>277.28699999999998</v>
      </c>
      <c r="K388" s="5">
        <v>521.48199999999997</v>
      </c>
    </row>
    <row r="389" spans="2:11" x14ac:dyDescent="0.35">
      <c r="B389" s="8">
        <v>43452</v>
      </c>
      <c r="C389" s="5">
        <v>383.101</v>
      </c>
      <c r="D389" s="5">
        <v>397.85300000000001</v>
      </c>
      <c r="E389" s="5">
        <v>359.11700000000002</v>
      </c>
      <c r="F389" s="5">
        <v>275.69200000000001</v>
      </c>
      <c r="G389" s="5">
        <v>213.61600000000001</v>
      </c>
      <c r="I389" s="5">
        <v>275.69200000000001</v>
      </c>
      <c r="J389" s="5">
        <v>275.69200000000001</v>
      </c>
      <c r="K389" s="5">
        <v>520.92600000000004</v>
      </c>
    </row>
    <row r="390" spans="2:11" x14ac:dyDescent="0.35">
      <c r="B390" s="8">
        <v>43451</v>
      </c>
      <c r="C390" s="5">
        <v>380.149</v>
      </c>
      <c r="D390" s="5">
        <v>397.33300000000003</v>
      </c>
      <c r="E390" s="5">
        <v>357.392</v>
      </c>
      <c r="F390" s="5">
        <v>273.20299999999997</v>
      </c>
      <c r="G390" s="5">
        <v>209.053</v>
      </c>
      <c r="I390" s="5">
        <v>273.20299999999997</v>
      </c>
      <c r="J390" s="5">
        <v>273.20299999999997</v>
      </c>
      <c r="K390" s="5">
        <v>520.44399999999996</v>
      </c>
    </row>
    <row r="391" spans="2:11" x14ac:dyDescent="0.35">
      <c r="B391" s="8">
        <v>43448</v>
      </c>
      <c r="C391" s="5">
        <v>377.85300000000001</v>
      </c>
      <c r="D391" s="5">
        <v>394.452</v>
      </c>
      <c r="E391" s="5">
        <v>355.45699999999999</v>
      </c>
      <c r="F391" s="5">
        <v>271.21100000000001</v>
      </c>
      <c r="G391" s="5">
        <v>209.14400000000001</v>
      </c>
      <c r="I391" s="5">
        <v>271.21100000000001</v>
      </c>
      <c r="J391" s="5">
        <v>271.21100000000001</v>
      </c>
      <c r="K391" s="5">
        <v>509.49900000000002</v>
      </c>
    </row>
    <row r="392" spans="2:11" x14ac:dyDescent="0.35">
      <c r="B392" s="8">
        <v>43447</v>
      </c>
      <c r="C392" s="5">
        <v>373.97300000000001</v>
      </c>
      <c r="D392" s="5">
        <v>390.92099999999999</v>
      </c>
      <c r="E392" s="5">
        <v>352.34300000000002</v>
      </c>
      <c r="F392" s="5">
        <v>266.74400000000003</v>
      </c>
      <c r="G392" s="5">
        <v>203.666</v>
      </c>
      <c r="I392" s="5">
        <v>266.74400000000003</v>
      </c>
      <c r="J392" s="5">
        <v>266.74400000000003</v>
      </c>
      <c r="K392" s="5">
        <v>502.995</v>
      </c>
    </row>
    <row r="393" spans="2:11" x14ac:dyDescent="0.35">
      <c r="B393" s="8">
        <v>43446</v>
      </c>
      <c r="C393" s="5">
        <v>375.60300000000001</v>
      </c>
      <c r="D393" s="5">
        <v>391.60899999999998</v>
      </c>
      <c r="E393" s="5">
        <v>352.99900000000002</v>
      </c>
      <c r="F393" s="5">
        <v>265.65800000000002</v>
      </c>
      <c r="G393" s="5">
        <v>203.91200000000001</v>
      </c>
      <c r="I393" s="5">
        <v>265.65800000000002</v>
      </c>
      <c r="J393" s="5">
        <v>265.65800000000002</v>
      </c>
      <c r="K393" s="5">
        <v>498.50900000000001</v>
      </c>
    </row>
    <row r="394" spans="2:11" x14ac:dyDescent="0.35">
      <c r="B394" s="8">
        <v>43445</v>
      </c>
      <c r="C394" s="5">
        <v>373.32400000000001</v>
      </c>
      <c r="D394" s="5">
        <v>386.58100000000002</v>
      </c>
      <c r="E394" s="5">
        <v>351.86700000000002</v>
      </c>
      <c r="F394" s="5">
        <v>265.16399999999999</v>
      </c>
      <c r="G394" s="5">
        <v>202.55</v>
      </c>
      <c r="I394" s="5">
        <v>265.16399999999999</v>
      </c>
      <c r="J394" s="5">
        <v>265.16399999999999</v>
      </c>
      <c r="K394" s="5">
        <v>498.59800000000001</v>
      </c>
    </row>
    <row r="395" spans="2:11" x14ac:dyDescent="0.35">
      <c r="B395" s="8">
        <v>43444</v>
      </c>
      <c r="C395" s="5">
        <v>382.06700000000001</v>
      </c>
      <c r="D395" s="5">
        <v>392.95100000000002</v>
      </c>
      <c r="E395" s="5">
        <v>356.79500000000002</v>
      </c>
      <c r="F395" s="5">
        <v>273.17899999999997</v>
      </c>
      <c r="G395" s="5">
        <v>204.13200000000001</v>
      </c>
      <c r="I395" s="5">
        <v>273.17899999999997</v>
      </c>
      <c r="J395" s="5">
        <v>273.17899999999997</v>
      </c>
      <c r="K395" s="5">
        <v>497.30799999999999</v>
      </c>
    </row>
    <row r="396" spans="2:11" x14ac:dyDescent="0.35">
      <c r="B396" s="8">
        <v>43441</v>
      </c>
      <c r="C396" s="5">
        <v>391.36799999999999</v>
      </c>
      <c r="D396" s="5">
        <v>399.79599999999999</v>
      </c>
      <c r="E396" s="5">
        <v>363.85</v>
      </c>
      <c r="F396" s="5">
        <v>281.38</v>
      </c>
      <c r="G396" s="5">
        <v>208.565</v>
      </c>
      <c r="I396" s="5">
        <v>281.38</v>
      </c>
      <c r="J396" s="5">
        <v>281.38</v>
      </c>
      <c r="K396" s="5">
        <v>496.19</v>
      </c>
    </row>
    <row r="397" spans="2:11" x14ac:dyDescent="0.35">
      <c r="B397" s="8">
        <v>43440</v>
      </c>
      <c r="C397" s="5">
        <v>395.67899999999997</v>
      </c>
      <c r="D397" s="5">
        <v>401.77600000000001</v>
      </c>
      <c r="E397" s="5">
        <v>367.07900000000001</v>
      </c>
      <c r="F397" s="5">
        <v>286.14800000000002</v>
      </c>
      <c r="G397" s="5">
        <v>208.99600000000001</v>
      </c>
      <c r="I397" s="5">
        <v>286.14800000000002</v>
      </c>
      <c r="J397" s="5">
        <v>286.14800000000002</v>
      </c>
      <c r="K397" s="5">
        <v>494.78399999999999</v>
      </c>
    </row>
    <row r="398" spans="2:11" x14ac:dyDescent="0.35">
      <c r="B398" s="8">
        <v>43439</v>
      </c>
      <c r="C398" s="5">
        <v>392.19099999999997</v>
      </c>
      <c r="D398" s="5">
        <v>398.24</v>
      </c>
      <c r="E398" s="5">
        <v>362.43299999999999</v>
      </c>
      <c r="F398" s="5">
        <v>282.46800000000002</v>
      </c>
      <c r="G398" s="5">
        <v>210.048</v>
      </c>
      <c r="I398" s="5">
        <v>282.46800000000002</v>
      </c>
      <c r="J398" s="5">
        <v>282.46800000000002</v>
      </c>
      <c r="K398" s="5">
        <v>480.02</v>
      </c>
    </row>
    <row r="399" spans="2:11" x14ac:dyDescent="0.35">
      <c r="B399" s="8">
        <v>43438</v>
      </c>
      <c r="C399" s="5">
        <v>391.78100000000001</v>
      </c>
      <c r="D399" s="5">
        <v>399.4</v>
      </c>
      <c r="E399" s="5">
        <v>361.43900000000002</v>
      </c>
      <c r="F399" s="5">
        <v>278.30200000000002</v>
      </c>
      <c r="G399" s="5">
        <v>207.86199999999999</v>
      </c>
      <c r="I399" s="5">
        <v>278.30200000000002</v>
      </c>
      <c r="J399" s="5">
        <v>278.30200000000002</v>
      </c>
      <c r="K399" s="5">
        <v>471.38799999999998</v>
      </c>
    </row>
    <row r="400" spans="2:11" x14ac:dyDescent="0.35">
      <c r="B400" s="8">
        <v>43437</v>
      </c>
      <c r="C400" s="5">
        <v>386.70299999999997</v>
      </c>
      <c r="D400" s="5">
        <v>395.58</v>
      </c>
      <c r="E400" s="5">
        <v>355.73599999999999</v>
      </c>
      <c r="F400" s="5">
        <v>271.988</v>
      </c>
      <c r="G400" s="5">
        <v>206.482</v>
      </c>
      <c r="I400" s="5">
        <v>271.988</v>
      </c>
      <c r="J400" s="5">
        <v>271.988</v>
      </c>
      <c r="K400" s="5">
        <v>454.21800000000002</v>
      </c>
    </row>
    <row r="401" spans="2:11" x14ac:dyDescent="0.35">
      <c r="B401" s="8">
        <v>43434</v>
      </c>
      <c r="C401" s="5">
        <v>383.21100000000001</v>
      </c>
      <c r="D401" s="5">
        <v>395.52199999999999</v>
      </c>
      <c r="E401" s="5">
        <v>350.64299999999997</v>
      </c>
      <c r="F401" s="5">
        <v>265.23500000000001</v>
      </c>
      <c r="G401" s="5">
        <v>205.345</v>
      </c>
      <c r="I401" s="5">
        <v>265.23500000000001</v>
      </c>
      <c r="J401" s="5">
        <v>265.23500000000001</v>
      </c>
      <c r="K401" s="5">
        <v>438.18799999999999</v>
      </c>
    </row>
    <row r="402" spans="2:11" x14ac:dyDescent="0.35">
      <c r="B402" s="8">
        <v>43433</v>
      </c>
      <c r="C402" s="5">
        <v>377.39400000000001</v>
      </c>
      <c r="D402" s="5">
        <v>391.47500000000002</v>
      </c>
      <c r="E402" s="5">
        <v>345.61700000000002</v>
      </c>
      <c r="F402" s="5">
        <v>261.517</v>
      </c>
      <c r="G402" s="5">
        <v>199.80600000000001</v>
      </c>
      <c r="I402" s="5">
        <v>261.517</v>
      </c>
      <c r="J402" s="5">
        <v>261.517</v>
      </c>
      <c r="K402" s="5">
        <v>433.827</v>
      </c>
    </row>
    <row r="403" spans="2:11" x14ac:dyDescent="0.35">
      <c r="B403" s="8">
        <v>43432</v>
      </c>
      <c r="C403" s="5">
        <v>380.13499999999999</v>
      </c>
      <c r="D403" s="5">
        <v>396.62400000000002</v>
      </c>
      <c r="E403" s="5">
        <v>347.25299999999999</v>
      </c>
      <c r="F403" s="5">
        <v>263.18</v>
      </c>
      <c r="G403" s="5">
        <v>199.98599999999999</v>
      </c>
      <c r="I403" s="5">
        <v>263.18</v>
      </c>
      <c r="J403" s="5">
        <v>263.18</v>
      </c>
      <c r="K403" s="5">
        <v>430.49299999999999</v>
      </c>
    </row>
    <row r="404" spans="2:11" x14ac:dyDescent="0.35">
      <c r="B404" s="8">
        <v>43431</v>
      </c>
      <c r="C404" s="5">
        <v>373.41399999999999</v>
      </c>
      <c r="D404" s="5">
        <v>394.65300000000002</v>
      </c>
      <c r="E404" s="5">
        <v>341.58199999999999</v>
      </c>
      <c r="F404" s="5">
        <v>255.548</v>
      </c>
      <c r="G404" s="5">
        <v>198.32900000000001</v>
      </c>
      <c r="I404" s="5">
        <v>255.548</v>
      </c>
      <c r="J404" s="5">
        <v>255.548</v>
      </c>
      <c r="K404" s="5">
        <v>427.06</v>
      </c>
    </row>
    <row r="405" spans="2:11" x14ac:dyDescent="0.35">
      <c r="B405" s="8">
        <v>43430</v>
      </c>
      <c r="C405" s="5">
        <v>361.53399999999999</v>
      </c>
      <c r="D405" s="5">
        <v>391.17700000000002</v>
      </c>
      <c r="E405" s="5">
        <v>331.19499999999999</v>
      </c>
      <c r="F405" s="5">
        <v>245.959</v>
      </c>
      <c r="G405" s="5">
        <v>193.50299999999999</v>
      </c>
      <c r="I405" s="5">
        <v>245.959</v>
      </c>
      <c r="J405" s="5">
        <v>245.959</v>
      </c>
      <c r="K405" s="5">
        <v>417.87599999999998</v>
      </c>
    </row>
    <row r="406" spans="2:11" x14ac:dyDescent="0.35">
      <c r="B406" s="8">
        <v>43427</v>
      </c>
      <c r="C406" s="5">
        <v>355.20600000000002</v>
      </c>
      <c r="E406" s="5">
        <v>323.34399999999999</v>
      </c>
      <c r="F406" s="5">
        <v>238.64699999999999</v>
      </c>
      <c r="G406" s="5">
        <v>193.23400000000001</v>
      </c>
      <c r="I406" s="5">
        <v>238.64699999999999</v>
      </c>
      <c r="J406" s="5">
        <v>238.64699999999999</v>
      </c>
      <c r="K406" s="5">
        <v>415.57400000000001</v>
      </c>
    </row>
    <row r="407" spans="2:11" x14ac:dyDescent="0.35">
      <c r="B407" s="8">
        <v>43426</v>
      </c>
      <c r="C407" s="5">
        <v>315.18599999999998</v>
      </c>
      <c r="E407" s="5">
        <v>279.90100000000001</v>
      </c>
      <c r="F407" s="5">
        <v>190.58099999999999</v>
      </c>
      <c r="G407" s="5">
        <v>191.834</v>
      </c>
      <c r="I407" s="5">
        <v>190.58099999999999</v>
      </c>
      <c r="J407" s="5">
        <v>190.58099999999999</v>
      </c>
      <c r="K407" s="5">
        <v>404.24799999999999</v>
      </c>
    </row>
    <row r="408" spans="2:11" x14ac:dyDescent="0.35">
      <c r="B408" s="8">
        <v>43425</v>
      </c>
      <c r="C408" s="5">
        <v>321.82299999999998</v>
      </c>
      <c r="E408" s="5">
        <v>283.35000000000002</v>
      </c>
      <c r="F408" s="5">
        <v>193.07300000000001</v>
      </c>
      <c r="G408" s="5">
        <v>192.71299999999999</v>
      </c>
      <c r="I408" s="5">
        <v>193.07300000000001</v>
      </c>
      <c r="J408" s="5">
        <v>193.07300000000001</v>
      </c>
      <c r="K408" s="5">
        <v>407.36200000000002</v>
      </c>
    </row>
    <row r="409" spans="2:11" x14ac:dyDescent="0.35">
      <c r="B409" s="8">
        <v>43424</v>
      </c>
      <c r="C409" s="5">
        <v>321.36900000000003</v>
      </c>
      <c r="E409" s="5">
        <v>283.81400000000002</v>
      </c>
      <c r="F409" s="5">
        <v>193.535</v>
      </c>
      <c r="G409" s="5">
        <v>191.71799999999999</v>
      </c>
      <c r="I409" s="5">
        <v>193.535</v>
      </c>
      <c r="J409" s="5">
        <v>193.535</v>
      </c>
      <c r="K409" s="5">
        <v>403.488</v>
      </c>
    </row>
    <row r="410" spans="2:11" x14ac:dyDescent="0.35">
      <c r="B410" s="8">
        <v>43423</v>
      </c>
      <c r="C410" s="5">
        <v>321.52</v>
      </c>
      <c r="E410" s="5">
        <v>283.44099999999997</v>
      </c>
      <c r="F410" s="5">
        <v>196.23500000000001</v>
      </c>
      <c r="G410" s="5">
        <v>191.792</v>
      </c>
      <c r="I410" s="5">
        <v>196.23500000000001</v>
      </c>
      <c r="J410" s="5">
        <v>196.23500000000001</v>
      </c>
      <c r="K410" s="5">
        <v>403.029</v>
      </c>
    </row>
    <row r="411" spans="2:11" x14ac:dyDescent="0.35">
      <c r="B411" s="8">
        <v>43420</v>
      </c>
      <c r="C411" s="5">
        <v>325.73599999999999</v>
      </c>
      <c r="E411" s="5">
        <v>285.87599999999998</v>
      </c>
      <c r="F411" s="5">
        <v>199.684</v>
      </c>
      <c r="G411" s="5">
        <v>194.62200000000001</v>
      </c>
      <c r="I411" s="5">
        <v>199.684</v>
      </c>
      <c r="J411" s="5">
        <v>199.684</v>
      </c>
      <c r="K411" s="5">
        <v>402.19600000000003</v>
      </c>
    </row>
    <row r="412" spans="2:11" x14ac:dyDescent="0.35">
      <c r="B412" s="8">
        <v>43419</v>
      </c>
      <c r="C412" s="5">
        <v>306.93599999999998</v>
      </c>
      <c r="E412" s="5">
        <v>270.78800000000001</v>
      </c>
      <c r="F412" s="5">
        <v>175.95099999999999</v>
      </c>
      <c r="G412" s="5">
        <v>190.43199999999999</v>
      </c>
      <c r="I412" s="5">
        <v>175.95099999999999</v>
      </c>
      <c r="J412" s="5">
        <v>175.95099999999999</v>
      </c>
      <c r="K412" s="5">
        <v>374.22699999999998</v>
      </c>
    </row>
    <row r="413" spans="2:11" x14ac:dyDescent="0.35">
      <c r="B413" s="8">
        <v>43418</v>
      </c>
      <c r="C413" s="5">
        <v>301.19099999999997</v>
      </c>
      <c r="E413" s="5">
        <v>266.02300000000002</v>
      </c>
      <c r="F413" s="5">
        <v>169.745</v>
      </c>
      <c r="G413" s="5">
        <v>186.77099999999999</v>
      </c>
      <c r="I413" s="5">
        <v>169.745</v>
      </c>
      <c r="J413" s="5">
        <v>169.745</v>
      </c>
      <c r="K413" s="5">
        <v>368.66199999999998</v>
      </c>
    </row>
    <row r="414" spans="2:11" x14ac:dyDescent="0.35">
      <c r="B414" s="8">
        <v>43417</v>
      </c>
      <c r="C414" s="5">
        <v>295.56400000000002</v>
      </c>
      <c r="E414" s="5">
        <v>261.95100000000002</v>
      </c>
      <c r="F414" s="5">
        <v>164.464</v>
      </c>
      <c r="G414" s="5">
        <v>185.011</v>
      </c>
      <c r="I414" s="5">
        <v>164.464</v>
      </c>
      <c r="J414" s="5">
        <v>164.464</v>
      </c>
      <c r="K414" s="5">
        <v>360.13299999999998</v>
      </c>
    </row>
    <row r="415" spans="2:11" x14ac:dyDescent="0.35">
      <c r="B415" s="8">
        <v>43416</v>
      </c>
      <c r="C415" s="5">
        <v>287.75099999999998</v>
      </c>
      <c r="E415" s="5">
        <v>254.83699999999999</v>
      </c>
      <c r="F415" s="5">
        <v>159.839</v>
      </c>
      <c r="G415" s="5">
        <v>183.56899999999999</v>
      </c>
      <c r="I415" s="5">
        <v>159.839</v>
      </c>
      <c r="J415" s="5">
        <v>159.839</v>
      </c>
      <c r="K415" s="5">
        <v>357.59699999999998</v>
      </c>
    </row>
    <row r="416" spans="2:11" x14ac:dyDescent="0.35">
      <c r="B416" s="8">
        <v>43413</v>
      </c>
      <c r="C416" s="5">
        <v>284.84199999999998</v>
      </c>
      <c r="E416" s="5">
        <v>251.10400000000001</v>
      </c>
      <c r="F416" s="5">
        <v>157.72200000000001</v>
      </c>
      <c r="G416" s="5">
        <v>183.10900000000001</v>
      </c>
      <c r="I416" s="5">
        <v>157.72200000000001</v>
      </c>
      <c r="J416" s="5">
        <v>157.72200000000001</v>
      </c>
      <c r="K416" s="5">
        <v>357.18</v>
      </c>
    </row>
    <row r="417" spans="2:11" x14ac:dyDescent="0.35">
      <c r="B417" s="8">
        <v>43412</v>
      </c>
      <c r="C417" s="5">
        <v>284.52100000000002</v>
      </c>
      <c r="E417" s="5">
        <v>250.374</v>
      </c>
      <c r="F417" s="5">
        <v>157.72800000000001</v>
      </c>
      <c r="G417" s="5">
        <v>181.34800000000001</v>
      </c>
      <c r="I417" s="5">
        <v>157.72800000000001</v>
      </c>
      <c r="J417" s="5">
        <v>157.72800000000001</v>
      </c>
      <c r="K417" s="5">
        <v>355.52199999999999</v>
      </c>
    </row>
    <row r="418" spans="2:11" x14ac:dyDescent="0.35">
      <c r="B418" s="8">
        <v>43411</v>
      </c>
      <c r="C418" s="5">
        <v>282.09800000000001</v>
      </c>
      <c r="E418" s="5">
        <v>247.45599999999999</v>
      </c>
      <c r="F418" s="5">
        <v>154.87</v>
      </c>
      <c r="G418" s="5">
        <v>178.88800000000001</v>
      </c>
      <c r="I418" s="5">
        <v>154.87</v>
      </c>
      <c r="J418" s="5">
        <v>154.87</v>
      </c>
      <c r="K418" s="5">
        <v>353.00799999999998</v>
      </c>
    </row>
    <row r="419" spans="2:11" x14ac:dyDescent="0.35">
      <c r="B419" s="8">
        <v>43410</v>
      </c>
      <c r="C419" s="5">
        <v>276.94499999999999</v>
      </c>
      <c r="E419" s="5">
        <v>243.62100000000001</v>
      </c>
      <c r="F419" s="5">
        <v>151.16</v>
      </c>
      <c r="G419" s="5">
        <v>177.10599999999999</v>
      </c>
      <c r="I419" s="5">
        <v>151.16</v>
      </c>
      <c r="J419" s="5">
        <v>151.16</v>
      </c>
      <c r="K419" s="5">
        <v>351.22300000000001</v>
      </c>
    </row>
    <row r="420" spans="2:11" x14ac:dyDescent="0.35">
      <c r="B420" s="8">
        <v>43409</v>
      </c>
      <c r="C420" s="5">
        <v>279.51</v>
      </c>
      <c r="E420" s="5">
        <v>246.20699999999999</v>
      </c>
      <c r="F420" s="5">
        <v>155.19</v>
      </c>
      <c r="G420" s="5">
        <v>177.35499999999999</v>
      </c>
      <c r="I420" s="5">
        <v>155.19</v>
      </c>
      <c r="J420" s="5">
        <v>155.19</v>
      </c>
      <c r="K420" s="5">
        <v>350.51900000000001</v>
      </c>
    </row>
    <row r="421" spans="2:11" x14ac:dyDescent="0.35">
      <c r="B421" s="8">
        <v>43406</v>
      </c>
      <c r="C421" s="5">
        <v>281.85899999999998</v>
      </c>
      <c r="E421" s="5">
        <v>249.21299999999999</v>
      </c>
      <c r="F421" s="5">
        <v>159.02000000000001</v>
      </c>
      <c r="G421" s="5">
        <v>180.04300000000001</v>
      </c>
      <c r="I421" s="5">
        <v>159.02000000000001</v>
      </c>
      <c r="J421" s="5">
        <v>159.02000000000001</v>
      </c>
      <c r="K421" s="5">
        <v>353.065</v>
      </c>
    </row>
    <row r="422" spans="2:11" x14ac:dyDescent="0.35">
      <c r="B422" s="8">
        <v>43405</v>
      </c>
      <c r="C422" s="5">
        <v>283.87400000000002</v>
      </c>
      <c r="E422" s="5">
        <v>250.00700000000001</v>
      </c>
      <c r="F422" s="5">
        <v>160.434</v>
      </c>
      <c r="G422" s="5">
        <v>180.274</v>
      </c>
      <c r="I422" s="5">
        <v>160.434</v>
      </c>
      <c r="J422" s="5">
        <v>160.434</v>
      </c>
      <c r="K422" s="5">
        <v>353.43</v>
      </c>
    </row>
    <row r="423" spans="2:11" x14ac:dyDescent="0.35">
      <c r="B423" s="8">
        <v>43404</v>
      </c>
      <c r="C423" s="5">
        <v>283.70299999999997</v>
      </c>
      <c r="E423" s="5">
        <v>250.74199999999999</v>
      </c>
      <c r="F423" s="5">
        <v>161.74</v>
      </c>
      <c r="G423" s="5">
        <v>178.89</v>
      </c>
      <c r="I423" s="5">
        <v>161.74</v>
      </c>
      <c r="J423" s="5">
        <v>161.74</v>
      </c>
      <c r="K423" s="5">
        <v>351.98200000000003</v>
      </c>
    </row>
    <row r="424" spans="2:11" x14ac:dyDescent="0.35">
      <c r="B424" s="8">
        <v>43403</v>
      </c>
      <c r="C424" s="5">
        <v>285.64999999999998</v>
      </c>
      <c r="E424" s="5">
        <v>252.56200000000001</v>
      </c>
      <c r="F424" s="5">
        <v>162.86000000000001</v>
      </c>
      <c r="G424" s="5">
        <v>183.46700000000001</v>
      </c>
      <c r="I424" s="5">
        <v>162.86000000000001</v>
      </c>
      <c r="J424" s="5">
        <v>162.86000000000001</v>
      </c>
      <c r="K424" s="5">
        <v>353.23899999999998</v>
      </c>
    </row>
    <row r="425" spans="2:11" x14ac:dyDescent="0.35">
      <c r="B425" s="8">
        <v>43402</v>
      </c>
      <c r="C425" s="5">
        <v>291.69</v>
      </c>
      <c r="E425" s="5">
        <v>259.06299999999999</v>
      </c>
      <c r="F425" s="5">
        <v>166.52799999999999</v>
      </c>
      <c r="G425" s="5">
        <v>184.99600000000001</v>
      </c>
      <c r="I425" s="5">
        <v>166.52799999999999</v>
      </c>
      <c r="J425" s="5">
        <v>166.52799999999999</v>
      </c>
      <c r="K425" s="5">
        <v>354.46899999999999</v>
      </c>
    </row>
    <row r="426" spans="2:11" x14ac:dyDescent="0.35">
      <c r="B426" s="8">
        <v>43399</v>
      </c>
      <c r="C426" s="5">
        <v>294.23099999999999</v>
      </c>
      <c r="E426" s="5">
        <v>258.74799999999999</v>
      </c>
      <c r="F426" s="5">
        <v>170.46799999999999</v>
      </c>
      <c r="G426" s="5">
        <v>185.78899999999999</v>
      </c>
      <c r="I426" s="5">
        <v>170.46799999999999</v>
      </c>
      <c r="J426" s="5">
        <v>170.46799999999999</v>
      </c>
      <c r="K426" s="5">
        <v>354.96199999999999</v>
      </c>
    </row>
    <row r="427" spans="2:11" x14ac:dyDescent="0.35">
      <c r="B427" s="8">
        <v>43398</v>
      </c>
      <c r="C427" s="5">
        <v>292.18200000000002</v>
      </c>
      <c r="E427" s="5">
        <v>256.83800000000002</v>
      </c>
      <c r="F427" s="5">
        <v>170.238</v>
      </c>
      <c r="G427" s="5">
        <v>185.85900000000001</v>
      </c>
      <c r="I427" s="5">
        <v>170.238</v>
      </c>
      <c r="J427" s="5">
        <v>170.238</v>
      </c>
      <c r="K427" s="5">
        <v>355.67200000000003</v>
      </c>
    </row>
    <row r="428" spans="2:11" x14ac:dyDescent="0.35">
      <c r="B428" s="8">
        <v>43397</v>
      </c>
      <c r="C428" s="5">
        <v>292.63600000000002</v>
      </c>
      <c r="E428" s="5">
        <v>257.60399999999998</v>
      </c>
      <c r="F428" s="5">
        <v>169.15899999999999</v>
      </c>
      <c r="G428" s="5">
        <v>186.78399999999999</v>
      </c>
      <c r="I428" s="5">
        <v>169.15899999999999</v>
      </c>
      <c r="J428" s="5">
        <v>169.15899999999999</v>
      </c>
      <c r="K428" s="5">
        <v>351.471</v>
      </c>
    </row>
    <row r="429" spans="2:11" x14ac:dyDescent="0.35">
      <c r="B429" s="8">
        <v>43396</v>
      </c>
      <c r="C429" s="5">
        <v>283.34100000000001</v>
      </c>
      <c r="E429" s="5">
        <v>247.655</v>
      </c>
      <c r="F429" s="5">
        <v>152.29</v>
      </c>
      <c r="G429" s="5">
        <v>182.309</v>
      </c>
      <c r="I429" s="5">
        <v>152.29</v>
      </c>
      <c r="J429" s="5">
        <v>152.29</v>
      </c>
      <c r="K429" s="5">
        <v>347.22699999999998</v>
      </c>
    </row>
    <row r="430" spans="2:11" x14ac:dyDescent="0.35">
      <c r="B430" s="8">
        <v>43395</v>
      </c>
      <c r="C430" s="5">
        <v>281.47800000000001</v>
      </c>
      <c r="E430" s="5">
        <v>244.12299999999999</v>
      </c>
      <c r="F430" s="5">
        <v>146.61500000000001</v>
      </c>
      <c r="G430" s="5">
        <v>181.79499999999999</v>
      </c>
      <c r="I430" s="5">
        <v>146.61500000000001</v>
      </c>
      <c r="J430" s="5">
        <v>146.61500000000001</v>
      </c>
      <c r="K430" s="5">
        <v>346.51400000000001</v>
      </c>
    </row>
    <row r="431" spans="2:11" x14ac:dyDescent="0.35">
      <c r="B431" s="8">
        <v>43392</v>
      </c>
      <c r="C431" s="5">
        <v>279.01799999999997</v>
      </c>
      <c r="E431" s="5">
        <v>241.11099999999999</v>
      </c>
      <c r="F431" s="5">
        <v>142.29499999999999</v>
      </c>
      <c r="G431" s="5">
        <v>179.86099999999999</v>
      </c>
      <c r="I431" s="5">
        <v>142.29499999999999</v>
      </c>
      <c r="J431" s="5">
        <v>142.29499999999999</v>
      </c>
      <c r="K431" s="5">
        <v>342.09</v>
      </c>
    </row>
    <row r="432" spans="2:11" x14ac:dyDescent="0.35">
      <c r="B432" s="8">
        <v>43391</v>
      </c>
      <c r="C432" s="5">
        <v>273.26100000000002</v>
      </c>
      <c r="E432" s="5">
        <v>236.672</v>
      </c>
      <c r="F432" s="5">
        <v>136.68799999999999</v>
      </c>
      <c r="G432" s="5">
        <v>176.572</v>
      </c>
      <c r="I432" s="5">
        <v>136.68799999999999</v>
      </c>
      <c r="J432" s="5">
        <v>136.68799999999999</v>
      </c>
      <c r="K432" s="5">
        <v>340.99400000000003</v>
      </c>
    </row>
    <row r="433" spans="2:11" x14ac:dyDescent="0.35">
      <c r="B433" s="8">
        <v>43390</v>
      </c>
      <c r="C433" s="5">
        <v>272.00799999999998</v>
      </c>
      <c r="E433" s="5">
        <v>236.11600000000001</v>
      </c>
      <c r="F433" s="5">
        <v>137.488</v>
      </c>
      <c r="G433" s="5">
        <v>178.32599999999999</v>
      </c>
      <c r="I433" s="5">
        <v>137.488</v>
      </c>
      <c r="J433" s="5">
        <v>137.488</v>
      </c>
      <c r="K433" s="5">
        <v>341.51499999999999</v>
      </c>
    </row>
    <row r="434" spans="2:11" x14ac:dyDescent="0.35">
      <c r="B434" s="8">
        <v>43389</v>
      </c>
      <c r="C434" s="5">
        <v>273.74900000000002</v>
      </c>
      <c r="E434" s="5">
        <v>237.435</v>
      </c>
      <c r="F434" s="5">
        <v>134.83799999999999</v>
      </c>
      <c r="G434" s="5">
        <v>179.23599999999999</v>
      </c>
      <c r="I434" s="5">
        <v>134.83799999999999</v>
      </c>
      <c r="J434" s="5">
        <v>134.83799999999999</v>
      </c>
      <c r="K434" s="5">
        <v>343.34</v>
      </c>
    </row>
    <row r="435" spans="2:11" x14ac:dyDescent="0.35">
      <c r="B435" s="8">
        <v>43388</v>
      </c>
      <c r="C435" s="5">
        <v>270.15499999999997</v>
      </c>
      <c r="E435" s="5">
        <v>233.672</v>
      </c>
      <c r="F435" s="5">
        <v>132.46799999999999</v>
      </c>
      <c r="G435" s="5">
        <v>176.017</v>
      </c>
      <c r="I435" s="5">
        <v>132.46799999999999</v>
      </c>
      <c r="J435" s="5">
        <v>132.46799999999999</v>
      </c>
      <c r="K435" s="5">
        <v>340.13499999999999</v>
      </c>
    </row>
    <row r="436" spans="2:11" x14ac:dyDescent="0.35">
      <c r="B436" s="8">
        <v>43385</v>
      </c>
      <c r="C436" s="5">
        <v>268.66300000000001</v>
      </c>
      <c r="E436" s="5">
        <v>232.02500000000001</v>
      </c>
      <c r="F436" s="5">
        <v>131.06899999999999</v>
      </c>
      <c r="G436" s="5">
        <v>174.7</v>
      </c>
      <c r="I436" s="5">
        <v>131.06899999999999</v>
      </c>
      <c r="J436" s="5">
        <v>131.06899999999999</v>
      </c>
      <c r="K436" s="5">
        <v>338.42399999999998</v>
      </c>
    </row>
    <row r="437" spans="2:11" x14ac:dyDescent="0.35">
      <c r="B437" s="8">
        <v>43384</v>
      </c>
      <c r="C437" s="5">
        <v>266.29500000000002</v>
      </c>
      <c r="E437" s="5">
        <v>229.83199999999999</v>
      </c>
      <c r="F437" s="5">
        <v>130.929</v>
      </c>
      <c r="G437" s="5">
        <v>173.821</v>
      </c>
      <c r="I437" s="5">
        <v>130.929</v>
      </c>
      <c r="J437" s="5">
        <v>130.929</v>
      </c>
      <c r="K437" s="5">
        <v>336.93299999999999</v>
      </c>
    </row>
    <row r="438" spans="2:11" x14ac:dyDescent="0.35">
      <c r="B438" s="8">
        <v>43383</v>
      </c>
      <c r="C438" s="5">
        <v>266.18799999999999</v>
      </c>
      <c r="E438" s="5">
        <v>229.631</v>
      </c>
      <c r="F438" s="5">
        <v>129.27199999999999</v>
      </c>
      <c r="G438" s="5">
        <v>173.625</v>
      </c>
      <c r="I438" s="5">
        <v>129.27199999999999</v>
      </c>
      <c r="J438" s="5">
        <v>129.27199999999999</v>
      </c>
      <c r="K438" s="5">
        <v>337.48599999999999</v>
      </c>
    </row>
    <row r="439" spans="2:11" x14ac:dyDescent="0.35">
      <c r="B439" s="8">
        <v>43382</v>
      </c>
      <c r="C439" s="5">
        <v>264.863</v>
      </c>
      <c r="E439" s="5">
        <v>228.95099999999999</v>
      </c>
      <c r="F439" s="5">
        <v>128.44</v>
      </c>
      <c r="G439" s="5">
        <v>172.393</v>
      </c>
      <c r="I439" s="5">
        <v>128.44</v>
      </c>
      <c r="J439" s="5">
        <v>128.44</v>
      </c>
      <c r="K439" s="5">
        <v>336.24</v>
      </c>
    </row>
    <row r="440" spans="2:11" x14ac:dyDescent="0.35">
      <c r="B440" s="8">
        <v>43381</v>
      </c>
      <c r="C440" s="5">
        <v>256.23399999999998</v>
      </c>
      <c r="E440" s="5">
        <v>220.755</v>
      </c>
      <c r="F440" s="5">
        <v>120.968</v>
      </c>
      <c r="G440" s="5">
        <v>166.93100000000001</v>
      </c>
      <c r="I440" s="5">
        <v>120.968</v>
      </c>
      <c r="J440" s="5">
        <v>120.968</v>
      </c>
      <c r="K440" s="5">
        <v>330.15699999999998</v>
      </c>
    </row>
    <row r="441" spans="2:11" x14ac:dyDescent="0.35">
      <c r="B441" s="8">
        <v>43378</v>
      </c>
      <c r="C441" s="5">
        <v>256.39100000000002</v>
      </c>
      <c r="E441" s="5">
        <v>219.881</v>
      </c>
      <c r="F441" s="5">
        <v>120.51</v>
      </c>
      <c r="G441" s="5">
        <v>166.56299999999999</v>
      </c>
      <c r="I441" s="5">
        <v>120.51</v>
      </c>
      <c r="J441" s="5">
        <v>120.51</v>
      </c>
      <c r="K441" s="5">
        <v>328.46199999999999</v>
      </c>
    </row>
    <row r="442" spans="2:11" x14ac:dyDescent="0.35">
      <c r="B442" s="8">
        <v>43377</v>
      </c>
      <c r="C442" s="5">
        <v>255.21100000000001</v>
      </c>
      <c r="E442" s="5">
        <v>218.75</v>
      </c>
      <c r="F442" s="5">
        <v>118.09399999999999</v>
      </c>
      <c r="G442" s="5">
        <v>165.66200000000001</v>
      </c>
      <c r="I442" s="5">
        <v>118.09399999999999</v>
      </c>
      <c r="J442" s="5">
        <v>118.09399999999999</v>
      </c>
      <c r="K442" s="5">
        <v>324.75799999999998</v>
      </c>
    </row>
    <row r="443" spans="2:11" x14ac:dyDescent="0.35">
      <c r="B443" s="8">
        <v>43376</v>
      </c>
      <c r="C443" s="5">
        <v>244.82499999999999</v>
      </c>
      <c r="E443" s="5">
        <v>209.471</v>
      </c>
      <c r="F443" s="5">
        <v>113.011</v>
      </c>
      <c r="G443" s="5">
        <v>163.04400000000001</v>
      </c>
      <c r="I443" s="5">
        <v>113.011</v>
      </c>
      <c r="J443" s="5">
        <v>113.011</v>
      </c>
      <c r="K443" s="5">
        <v>324.113</v>
      </c>
    </row>
    <row r="444" spans="2:11" x14ac:dyDescent="0.35">
      <c r="B444" s="8">
        <v>43375</v>
      </c>
      <c r="C444" s="5">
        <v>244.953</v>
      </c>
      <c r="E444" s="5">
        <v>209.76499999999999</v>
      </c>
      <c r="F444" s="5">
        <v>111.952</v>
      </c>
      <c r="G444" s="5">
        <v>164.34700000000001</v>
      </c>
      <c r="I444" s="5">
        <v>111.952</v>
      </c>
      <c r="J444" s="5">
        <v>111.952</v>
      </c>
      <c r="K444" s="5">
        <v>325.56900000000002</v>
      </c>
    </row>
    <row r="445" spans="2:11" x14ac:dyDescent="0.35">
      <c r="B445" s="8">
        <v>43374</v>
      </c>
      <c r="C445" s="5">
        <v>247.744</v>
      </c>
      <c r="E445" s="5">
        <v>213.13200000000001</v>
      </c>
      <c r="F445" s="5">
        <v>115.089</v>
      </c>
      <c r="G445" s="5">
        <v>165.739</v>
      </c>
      <c r="I445" s="5">
        <v>115.089</v>
      </c>
      <c r="J445" s="5">
        <v>115.089</v>
      </c>
      <c r="K445" s="5">
        <v>326.75200000000001</v>
      </c>
    </row>
    <row r="446" spans="2:11" x14ac:dyDescent="0.35">
      <c r="B446" s="8">
        <v>43371</v>
      </c>
      <c r="C446" s="5">
        <v>251.85599999999999</v>
      </c>
      <c r="E446" s="5">
        <v>216.63399999999999</v>
      </c>
      <c r="F446" s="5">
        <v>117.983</v>
      </c>
      <c r="G446" s="5">
        <v>168.90299999999999</v>
      </c>
      <c r="I446" s="5">
        <v>117.983</v>
      </c>
      <c r="J446" s="5">
        <v>117.983</v>
      </c>
      <c r="K446" s="5">
        <v>333.69299999999998</v>
      </c>
    </row>
    <row r="447" spans="2:11" x14ac:dyDescent="0.35">
      <c r="B447" s="8">
        <v>43370</v>
      </c>
      <c r="C447" s="5">
        <v>250.95400000000001</v>
      </c>
      <c r="E447" s="5">
        <v>214.292</v>
      </c>
      <c r="F447" s="5">
        <v>117.742</v>
      </c>
      <c r="G447" s="5">
        <v>165.83500000000001</v>
      </c>
      <c r="I447" s="5">
        <v>117.742</v>
      </c>
      <c r="J447" s="5">
        <v>117.742</v>
      </c>
      <c r="K447" s="5">
        <v>331.10199999999998</v>
      </c>
    </row>
    <row r="448" spans="2:11" x14ac:dyDescent="0.35">
      <c r="B448" s="8">
        <v>43369</v>
      </c>
      <c r="C448" s="5">
        <v>253.137</v>
      </c>
      <c r="E448" s="5">
        <v>215.608</v>
      </c>
      <c r="F448" s="5">
        <v>119.648</v>
      </c>
      <c r="G448" s="5">
        <v>167.37899999999999</v>
      </c>
      <c r="I448" s="5">
        <v>119.648</v>
      </c>
      <c r="J448" s="5">
        <v>119.648</v>
      </c>
      <c r="K448" s="5">
        <v>333.97500000000002</v>
      </c>
    </row>
    <row r="449" spans="2:11" x14ac:dyDescent="0.35">
      <c r="B449" s="8">
        <v>43368</v>
      </c>
      <c r="C449" s="5">
        <v>248.54900000000001</v>
      </c>
      <c r="E449" s="5">
        <v>211.30500000000001</v>
      </c>
      <c r="F449" s="5">
        <v>117.206</v>
      </c>
      <c r="G449" s="5">
        <v>165.66399999999999</v>
      </c>
      <c r="I449" s="5">
        <v>117.206</v>
      </c>
      <c r="J449" s="5">
        <v>117.206</v>
      </c>
      <c r="K449" s="5">
        <v>332.11200000000002</v>
      </c>
    </row>
    <row r="450" spans="2:11" x14ac:dyDescent="0.35">
      <c r="B450" s="8">
        <v>43367</v>
      </c>
      <c r="C450" s="5">
        <v>249.745</v>
      </c>
      <c r="E450" s="5">
        <v>212.23400000000001</v>
      </c>
      <c r="F450" s="5">
        <v>118.896</v>
      </c>
      <c r="G450" s="5">
        <v>165.351</v>
      </c>
      <c r="I450" s="5">
        <v>118.896</v>
      </c>
      <c r="J450" s="5">
        <v>118.896</v>
      </c>
      <c r="K450" s="5">
        <v>333.44799999999998</v>
      </c>
    </row>
    <row r="451" spans="2:11" x14ac:dyDescent="0.35">
      <c r="B451" s="8">
        <v>43364</v>
      </c>
      <c r="C451" s="5">
        <v>251.41200000000001</v>
      </c>
      <c r="E451" s="5">
        <v>213.47300000000001</v>
      </c>
      <c r="F451" s="5">
        <v>119.378</v>
      </c>
      <c r="G451" s="5">
        <v>162.47399999999999</v>
      </c>
      <c r="I451" s="5">
        <v>119.378</v>
      </c>
      <c r="J451" s="5">
        <v>119.378</v>
      </c>
      <c r="K451" s="5">
        <v>330.65100000000001</v>
      </c>
    </row>
    <row r="452" spans="2:11" x14ac:dyDescent="0.35">
      <c r="B452" s="8">
        <v>43363</v>
      </c>
      <c r="C452" s="5">
        <v>254.029</v>
      </c>
      <c r="E452" s="5">
        <v>216.37700000000001</v>
      </c>
      <c r="F452" s="5">
        <v>122.473</v>
      </c>
      <c r="G452" s="5">
        <v>164.22499999999999</v>
      </c>
      <c r="I452" s="5">
        <v>122.473</v>
      </c>
      <c r="J452" s="5">
        <v>122.473</v>
      </c>
      <c r="K452" s="5">
        <v>331.62400000000002</v>
      </c>
    </row>
    <row r="453" spans="2:11" x14ac:dyDescent="0.35">
      <c r="B453" s="8">
        <v>43362</v>
      </c>
      <c r="C453" s="5">
        <v>264.57</v>
      </c>
      <c r="E453" s="5">
        <v>227.27099999999999</v>
      </c>
      <c r="F453" s="5">
        <v>132.916</v>
      </c>
      <c r="G453" s="5">
        <v>166.999</v>
      </c>
      <c r="I453" s="5">
        <v>132.916</v>
      </c>
      <c r="J453" s="5">
        <v>132.916</v>
      </c>
      <c r="K453" s="5">
        <v>340.88099999999997</v>
      </c>
    </row>
    <row r="454" spans="2:11" x14ac:dyDescent="0.35">
      <c r="B454" s="8">
        <v>43361</v>
      </c>
      <c r="C454" s="5">
        <v>266.291</v>
      </c>
      <c r="E454" s="5">
        <v>228.565</v>
      </c>
      <c r="F454" s="5">
        <v>135.36699999999999</v>
      </c>
      <c r="G454" s="5">
        <v>165.30799999999999</v>
      </c>
      <c r="I454" s="5">
        <v>135.36699999999999</v>
      </c>
      <c r="J454" s="5">
        <v>135.36699999999999</v>
      </c>
      <c r="K454" s="5">
        <v>340.726</v>
      </c>
    </row>
    <row r="455" spans="2:11" x14ac:dyDescent="0.35">
      <c r="B455" s="8">
        <v>43360</v>
      </c>
      <c r="C455" s="5">
        <v>272.17700000000002</v>
      </c>
      <c r="E455" s="5">
        <v>234.07900000000001</v>
      </c>
      <c r="F455" s="5">
        <v>143.33799999999999</v>
      </c>
      <c r="G455" s="5">
        <v>164.71100000000001</v>
      </c>
      <c r="I455" s="5">
        <v>143.33799999999999</v>
      </c>
      <c r="J455" s="5">
        <v>143.33799999999999</v>
      </c>
      <c r="K455" s="5">
        <v>340.33600000000001</v>
      </c>
    </row>
    <row r="456" spans="2:11" x14ac:dyDescent="0.35">
      <c r="B456" s="8">
        <v>43357</v>
      </c>
      <c r="C456" s="5">
        <v>278.017</v>
      </c>
      <c r="E456" s="5">
        <v>241.57900000000001</v>
      </c>
      <c r="F456" s="5">
        <v>151.84700000000001</v>
      </c>
      <c r="G456" s="5">
        <v>165.70099999999999</v>
      </c>
      <c r="I456" s="5">
        <v>151.84700000000001</v>
      </c>
      <c r="J456" s="5">
        <v>151.84700000000001</v>
      </c>
      <c r="K456" s="5">
        <v>342.01100000000002</v>
      </c>
    </row>
    <row r="457" spans="2:11" x14ac:dyDescent="0.35">
      <c r="B457" s="8">
        <v>43356</v>
      </c>
      <c r="C457" s="5">
        <v>283.01100000000002</v>
      </c>
      <c r="E457" s="5">
        <v>246.352</v>
      </c>
      <c r="F457" s="5">
        <v>157.352</v>
      </c>
      <c r="G457" s="5">
        <v>166.947</v>
      </c>
      <c r="I457" s="5">
        <v>157.352</v>
      </c>
      <c r="J457" s="5">
        <v>157.352</v>
      </c>
      <c r="K457" s="5">
        <v>345.36200000000002</v>
      </c>
    </row>
    <row r="458" spans="2:11" x14ac:dyDescent="0.35">
      <c r="B458" s="8">
        <v>43355</v>
      </c>
      <c r="C458" s="5">
        <v>287.25400000000002</v>
      </c>
      <c r="E458" s="5">
        <v>248.50700000000001</v>
      </c>
      <c r="F458" s="5">
        <v>158.785</v>
      </c>
      <c r="G458" s="5">
        <v>169.46899999999999</v>
      </c>
      <c r="I458" s="5">
        <v>158.785</v>
      </c>
      <c r="J458" s="5">
        <v>158.785</v>
      </c>
      <c r="K458" s="5">
        <v>347.66500000000002</v>
      </c>
    </row>
    <row r="459" spans="2:11" x14ac:dyDescent="0.35">
      <c r="B459" s="8">
        <v>43354</v>
      </c>
      <c r="C459" s="5">
        <v>293.32499999999999</v>
      </c>
      <c r="E459" s="5">
        <v>256.83</v>
      </c>
      <c r="F459" s="5">
        <v>166.36699999999999</v>
      </c>
      <c r="G459" s="5">
        <v>172.48500000000001</v>
      </c>
      <c r="I459" s="5">
        <v>166.36699999999999</v>
      </c>
      <c r="J459" s="5">
        <v>166.36699999999999</v>
      </c>
      <c r="K459" s="5">
        <v>350.91300000000001</v>
      </c>
    </row>
    <row r="460" spans="2:11" x14ac:dyDescent="0.35">
      <c r="B460" s="8">
        <v>43353</v>
      </c>
      <c r="C460" s="5">
        <v>295.79199999999997</v>
      </c>
      <c r="E460" s="5">
        <v>258.62099999999998</v>
      </c>
      <c r="F460" s="5">
        <v>167.32900000000001</v>
      </c>
      <c r="G460" s="5">
        <v>174.023</v>
      </c>
      <c r="I460" s="5">
        <v>167.32900000000001</v>
      </c>
      <c r="J460" s="5">
        <v>167.32900000000001</v>
      </c>
      <c r="K460" s="5">
        <v>352.62400000000002</v>
      </c>
    </row>
    <row r="461" spans="2:11" x14ac:dyDescent="0.35">
      <c r="B461" s="8">
        <v>43350</v>
      </c>
      <c r="C461" s="5">
        <v>295.29300000000001</v>
      </c>
      <c r="E461" s="5">
        <v>258.46699999999998</v>
      </c>
      <c r="F461" s="5">
        <v>169.69200000000001</v>
      </c>
      <c r="G461" s="5">
        <v>173.226</v>
      </c>
      <c r="I461" s="5">
        <v>169.69200000000001</v>
      </c>
      <c r="J461" s="5">
        <v>169.69200000000001</v>
      </c>
      <c r="K461" s="5">
        <v>351.90499999999997</v>
      </c>
    </row>
    <row r="462" spans="2:11" x14ac:dyDescent="0.35">
      <c r="B462" s="8">
        <v>43349</v>
      </c>
      <c r="C462" s="5">
        <v>297.58499999999998</v>
      </c>
      <c r="E462" s="5">
        <v>261.61200000000002</v>
      </c>
      <c r="F462" s="5">
        <v>175.267</v>
      </c>
      <c r="G462" s="5">
        <v>175.67099999999999</v>
      </c>
      <c r="I462" s="5">
        <v>175.267</v>
      </c>
      <c r="J462" s="5">
        <v>175.267</v>
      </c>
      <c r="K462" s="5">
        <v>354.30500000000001</v>
      </c>
    </row>
    <row r="463" spans="2:11" x14ac:dyDescent="0.35">
      <c r="B463" s="8">
        <v>43348</v>
      </c>
      <c r="C463" s="5">
        <v>299.012</v>
      </c>
      <c r="E463" s="5">
        <v>263.226</v>
      </c>
      <c r="F463" s="5">
        <v>177.05</v>
      </c>
      <c r="G463" s="5">
        <v>176.21799999999999</v>
      </c>
      <c r="I463" s="5">
        <v>177.05</v>
      </c>
      <c r="J463" s="5">
        <v>177.05</v>
      </c>
      <c r="K463" s="5">
        <v>355.36900000000003</v>
      </c>
    </row>
    <row r="464" spans="2:11" x14ac:dyDescent="0.35">
      <c r="B464" s="8">
        <v>43347</v>
      </c>
      <c r="C464" s="5">
        <v>301.78699999999998</v>
      </c>
      <c r="E464" s="5">
        <v>266.63200000000001</v>
      </c>
      <c r="F464" s="5">
        <v>181.256</v>
      </c>
      <c r="G464" s="5">
        <v>177.95099999999999</v>
      </c>
      <c r="I464" s="5">
        <v>181.256</v>
      </c>
      <c r="J464" s="5">
        <v>181.256</v>
      </c>
      <c r="K464" s="5">
        <v>357.86200000000002</v>
      </c>
    </row>
    <row r="465" spans="2:11" x14ac:dyDescent="0.35">
      <c r="B465" s="8">
        <v>43346</v>
      </c>
      <c r="C465" s="5">
        <v>301.99400000000003</v>
      </c>
      <c r="E465" s="5">
        <v>266.35000000000002</v>
      </c>
      <c r="F465" s="5">
        <v>182.095</v>
      </c>
      <c r="G465" s="5">
        <v>177.053</v>
      </c>
      <c r="I465" s="5">
        <v>182.095</v>
      </c>
      <c r="J465" s="5">
        <v>182.095</v>
      </c>
      <c r="K465" s="5">
        <v>357.00799999999998</v>
      </c>
    </row>
    <row r="466" spans="2:11" x14ac:dyDescent="0.35">
      <c r="B466" s="8">
        <v>43343</v>
      </c>
      <c r="C466" s="5">
        <v>302.09699999999998</v>
      </c>
      <c r="E466" s="5">
        <v>266.06599999999997</v>
      </c>
      <c r="F466" s="5">
        <v>182.19300000000001</v>
      </c>
      <c r="G466" s="5">
        <v>177.66499999999999</v>
      </c>
      <c r="I466" s="5">
        <v>182.19300000000001</v>
      </c>
      <c r="J466" s="5">
        <v>182.19300000000001</v>
      </c>
      <c r="K466" s="5">
        <v>355.97800000000001</v>
      </c>
    </row>
    <row r="467" spans="2:11" x14ac:dyDescent="0.35">
      <c r="B467" s="8">
        <v>43342</v>
      </c>
      <c r="C467" s="5">
        <v>302.137</v>
      </c>
      <c r="E467" s="5">
        <v>265.59399999999999</v>
      </c>
      <c r="F467" s="5">
        <v>180.27500000000001</v>
      </c>
      <c r="G467" s="5">
        <v>178.23099999999999</v>
      </c>
      <c r="I467" s="5">
        <v>180.27500000000001</v>
      </c>
      <c r="J467" s="5">
        <v>180.27500000000001</v>
      </c>
      <c r="K467" s="5">
        <v>356.52300000000002</v>
      </c>
    </row>
    <row r="468" spans="2:11" x14ac:dyDescent="0.35">
      <c r="B468" s="8">
        <v>43341</v>
      </c>
      <c r="C468" s="5">
        <v>300.61099999999999</v>
      </c>
      <c r="E468" s="5">
        <v>263.892</v>
      </c>
      <c r="F468" s="5">
        <v>178.571</v>
      </c>
      <c r="G468" s="5">
        <v>176.84700000000001</v>
      </c>
      <c r="I468" s="5">
        <v>178.571</v>
      </c>
      <c r="J468" s="5">
        <v>178.571</v>
      </c>
      <c r="K468" s="5">
        <v>354.43799999999999</v>
      </c>
    </row>
    <row r="469" spans="2:11" x14ac:dyDescent="0.35">
      <c r="B469" s="8">
        <v>43340</v>
      </c>
      <c r="C469" s="5">
        <v>298.404</v>
      </c>
      <c r="E469" s="5">
        <v>261.60599999999999</v>
      </c>
      <c r="F469" s="5">
        <v>178.28399999999999</v>
      </c>
      <c r="G469" s="5">
        <v>174.60400000000001</v>
      </c>
      <c r="I469" s="5">
        <v>178.28399999999999</v>
      </c>
      <c r="J469" s="5">
        <v>178.28399999999999</v>
      </c>
      <c r="K469" s="5">
        <v>350.77199999999999</v>
      </c>
    </row>
    <row r="470" spans="2:11" x14ac:dyDescent="0.35">
      <c r="B470" s="8">
        <v>43336</v>
      </c>
      <c r="C470" s="5">
        <v>293.66199999999998</v>
      </c>
      <c r="E470" s="5">
        <v>257.86599999999999</v>
      </c>
      <c r="F470" s="5">
        <v>175.09700000000001</v>
      </c>
      <c r="G470" s="5">
        <v>171.04599999999999</v>
      </c>
      <c r="I470" s="5">
        <v>175.09700000000001</v>
      </c>
      <c r="J470" s="5">
        <v>175.09700000000001</v>
      </c>
      <c r="K470" s="5">
        <v>347.00400000000002</v>
      </c>
    </row>
    <row r="471" spans="2:11" x14ac:dyDescent="0.35">
      <c r="B471" s="8">
        <v>43335</v>
      </c>
      <c r="C471" s="5">
        <v>295.80500000000001</v>
      </c>
      <c r="E471" s="5">
        <v>260.07100000000003</v>
      </c>
      <c r="F471" s="5">
        <v>175.91200000000001</v>
      </c>
      <c r="G471" s="5">
        <v>172.191</v>
      </c>
      <c r="I471" s="5">
        <v>175.91200000000001</v>
      </c>
      <c r="J471" s="5">
        <v>175.91200000000001</v>
      </c>
      <c r="K471" s="5">
        <v>342.94499999999999</v>
      </c>
    </row>
    <row r="472" spans="2:11" x14ac:dyDescent="0.35">
      <c r="B472" s="8">
        <v>43334</v>
      </c>
      <c r="C472" s="5">
        <v>296.43799999999999</v>
      </c>
      <c r="E472" s="5">
        <v>260.41199999999998</v>
      </c>
      <c r="F472" s="5">
        <v>175.11199999999999</v>
      </c>
      <c r="G472" s="5">
        <v>175.49100000000001</v>
      </c>
      <c r="I472" s="5">
        <v>175.11199999999999</v>
      </c>
      <c r="J472" s="5">
        <v>175.11199999999999</v>
      </c>
      <c r="K472" s="5">
        <v>345.375</v>
      </c>
    </row>
    <row r="473" spans="2:11" x14ac:dyDescent="0.35">
      <c r="B473" s="8">
        <v>43333</v>
      </c>
      <c r="C473" s="5">
        <v>297.19799999999998</v>
      </c>
      <c r="E473" s="5">
        <v>261.67899999999997</v>
      </c>
      <c r="F473" s="5">
        <v>177.934</v>
      </c>
      <c r="G473" s="5">
        <v>174.87100000000001</v>
      </c>
      <c r="I473" s="5">
        <v>177.934</v>
      </c>
      <c r="J473" s="5">
        <v>177.934</v>
      </c>
      <c r="K473" s="5">
        <v>341.55799999999999</v>
      </c>
    </row>
    <row r="474" spans="2:11" x14ac:dyDescent="0.35">
      <c r="B474" s="8">
        <v>43332</v>
      </c>
      <c r="C474" s="5">
        <v>297.63200000000001</v>
      </c>
      <c r="E474" s="5">
        <v>261.59699999999998</v>
      </c>
      <c r="F474" s="5">
        <v>177.69900000000001</v>
      </c>
      <c r="G474" s="5">
        <v>174.595</v>
      </c>
      <c r="I474" s="5">
        <v>177.69900000000001</v>
      </c>
      <c r="J474" s="5">
        <v>177.69900000000001</v>
      </c>
      <c r="K474" s="5">
        <v>346.05399999999997</v>
      </c>
    </row>
    <row r="475" spans="2:11" x14ac:dyDescent="0.35">
      <c r="B475" s="8">
        <v>43329</v>
      </c>
      <c r="C475" s="5">
        <v>297.47500000000002</v>
      </c>
      <c r="E475" s="5">
        <v>261.51499999999999</v>
      </c>
      <c r="F475" s="5">
        <v>177.661</v>
      </c>
      <c r="G475" s="5">
        <v>175.20099999999999</v>
      </c>
      <c r="I475" s="5">
        <v>177.661</v>
      </c>
      <c r="J475" s="5">
        <v>177.661</v>
      </c>
      <c r="K475" s="5">
        <v>344.58300000000003</v>
      </c>
    </row>
    <row r="476" spans="2:11" x14ac:dyDescent="0.35">
      <c r="B476" s="8">
        <v>43328</v>
      </c>
      <c r="C476" s="5">
        <v>297.72699999999998</v>
      </c>
      <c r="E476" s="5">
        <v>262.39499999999998</v>
      </c>
      <c r="F476" s="5">
        <v>180.345</v>
      </c>
      <c r="G476" s="5">
        <v>175.03100000000001</v>
      </c>
      <c r="I476" s="5">
        <v>180.345</v>
      </c>
      <c r="J476" s="5">
        <v>180.345</v>
      </c>
      <c r="K476" s="5">
        <v>344.17099999999999</v>
      </c>
    </row>
    <row r="477" spans="2:11" x14ac:dyDescent="0.35">
      <c r="B477" s="8">
        <v>43327</v>
      </c>
      <c r="C477" s="5">
        <v>299.92200000000003</v>
      </c>
      <c r="E477" s="5">
        <v>264.654</v>
      </c>
      <c r="F477" s="5">
        <v>183.74700000000001</v>
      </c>
      <c r="G477" s="5">
        <v>176.91200000000001</v>
      </c>
      <c r="I477" s="5">
        <v>183.74700000000001</v>
      </c>
      <c r="J477" s="5">
        <v>183.74700000000001</v>
      </c>
      <c r="K477" s="5">
        <v>344.81700000000001</v>
      </c>
    </row>
    <row r="478" spans="2:11" x14ac:dyDescent="0.35">
      <c r="B478" s="8">
        <v>43326</v>
      </c>
      <c r="C478" s="5">
        <v>299.334</v>
      </c>
      <c r="E478" s="5">
        <v>264.072</v>
      </c>
      <c r="F478" s="5">
        <v>183.095</v>
      </c>
      <c r="G478" s="5">
        <v>175.90299999999999</v>
      </c>
      <c r="I478" s="5">
        <v>183.095</v>
      </c>
      <c r="J478" s="5">
        <v>183.095</v>
      </c>
      <c r="K478" s="5">
        <v>345.1</v>
      </c>
    </row>
    <row r="479" spans="2:11" x14ac:dyDescent="0.35">
      <c r="B479" s="8">
        <v>43325</v>
      </c>
      <c r="C479" s="5">
        <v>299.089</v>
      </c>
      <c r="E479" s="5">
        <v>264.31200000000001</v>
      </c>
      <c r="F479" s="5">
        <v>183.72</v>
      </c>
      <c r="G479" s="5">
        <v>175.85</v>
      </c>
      <c r="I479" s="5">
        <v>183.72</v>
      </c>
      <c r="J479" s="5">
        <v>183.72</v>
      </c>
      <c r="K479" s="5">
        <v>343.86599999999999</v>
      </c>
    </row>
    <row r="480" spans="2:11" x14ac:dyDescent="0.35">
      <c r="B480" s="8">
        <v>43322</v>
      </c>
      <c r="C480" s="5">
        <v>298.99</v>
      </c>
      <c r="E480" s="5">
        <v>264.92899999999997</v>
      </c>
      <c r="F480" s="5">
        <v>183.619</v>
      </c>
      <c r="G480" s="5">
        <v>175.798</v>
      </c>
      <c r="I480" s="5">
        <v>183.619</v>
      </c>
      <c r="J480" s="5">
        <v>183.619</v>
      </c>
      <c r="K480" s="5">
        <v>343.35599999999999</v>
      </c>
    </row>
    <row r="481" spans="2:11" x14ac:dyDescent="0.35">
      <c r="B481" s="8">
        <v>43321</v>
      </c>
      <c r="C481" s="5">
        <v>293</v>
      </c>
      <c r="E481" s="5">
        <v>261.20699999999999</v>
      </c>
      <c r="F481" s="5">
        <v>177.95099999999999</v>
      </c>
      <c r="G481" s="5">
        <v>173.11099999999999</v>
      </c>
      <c r="I481" s="5">
        <v>177.95099999999999</v>
      </c>
      <c r="J481" s="5">
        <v>177.95099999999999</v>
      </c>
      <c r="K481" s="5">
        <v>339.12</v>
      </c>
    </row>
    <row r="482" spans="2:11" x14ac:dyDescent="0.35">
      <c r="B482" s="8">
        <v>43320</v>
      </c>
      <c r="C482" s="5">
        <v>291.50900000000001</v>
      </c>
      <c r="E482" s="5">
        <v>260.41199999999998</v>
      </c>
      <c r="F482" s="5">
        <v>176.38499999999999</v>
      </c>
      <c r="G482" s="5">
        <v>175.46899999999999</v>
      </c>
      <c r="I482" s="5">
        <v>176.38499999999999</v>
      </c>
      <c r="J482" s="5">
        <v>176.38499999999999</v>
      </c>
      <c r="K482" s="5">
        <v>342.16500000000002</v>
      </c>
    </row>
    <row r="483" spans="2:11" x14ac:dyDescent="0.35">
      <c r="B483" s="8">
        <v>43319</v>
      </c>
      <c r="C483" s="5">
        <v>288.91000000000003</v>
      </c>
      <c r="E483" s="5">
        <v>258.86</v>
      </c>
      <c r="F483" s="5">
        <v>174.50200000000001</v>
      </c>
      <c r="G483" s="5">
        <v>174.25200000000001</v>
      </c>
      <c r="I483" s="5">
        <v>174.50200000000001</v>
      </c>
      <c r="J483" s="5">
        <v>174.50200000000001</v>
      </c>
      <c r="K483" s="5">
        <v>338.82900000000001</v>
      </c>
    </row>
    <row r="484" spans="2:11" x14ac:dyDescent="0.35">
      <c r="B484" s="8">
        <v>43318</v>
      </c>
      <c r="C484" s="5">
        <v>282.60399999999998</v>
      </c>
      <c r="E484" s="5">
        <v>252.45099999999999</v>
      </c>
      <c r="F484" s="5">
        <v>168.38800000000001</v>
      </c>
      <c r="G484" s="5">
        <v>169.71</v>
      </c>
      <c r="I484" s="5">
        <v>168.38800000000001</v>
      </c>
      <c r="J484" s="5">
        <v>168.38800000000001</v>
      </c>
      <c r="K484" s="5">
        <v>334.351</v>
      </c>
    </row>
    <row r="485" spans="2:11" x14ac:dyDescent="0.35">
      <c r="B485" s="8">
        <v>43315</v>
      </c>
      <c r="C485" s="5">
        <v>281.30700000000002</v>
      </c>
      <c r="E485" s="5">
        <v>251.60900000000001</v>
      </c>
      <c r="F485" s="5">
        <v>167.94200000000001</v>
      </c>
      <c r="G485" s="5">
        <v>167.935</v>
      </c>
      <c r="I485" s="5">
        <v>167.94200000000001</v>
      </c>
      <c r="J485" s="5">
        <v>167.94200000000001</v>
      </c>
      <c r="K485" s="5">
        <v>332.71199999999999</v>
      </c>
    </row>
    <row r="486" spans="2:11" x14ac:dyDescent="0.35">
      <c r="B486" s="8">
        <v>43314</v>
      </c>
      <c r="C486" s="5">
        <v>280.678</v>
      </c>
      <c r="E486" s="5">
        <v>251.012</v>
      </c>
      <c r="F486" s="5">
        <v>168.46600000000001</v>
      </c>
      <c r="G486" s="5">
        <v>167.44300000000001</v>
      </c>
      <c r="I486" s="5">
        <v>168.46600000000001</v>
      </c>
      <c r="J486" s="5">
        <v>168.46600000000001</v>
      </c>
      <c r="K486" s="5">
        <v>331.58100000000002</v>
      </c>
    </row>
    <row r="487" spans="2:11" x14ac:dyDescent="0.35">
      <c r="B487" s="8">
        <v>43313</v>
      </c>
      <c r="C487" s="5">
        <v>283.20600000000002</v>
      </c>
      <c r="E487" s="5">
        <v>253.376</v>
      </c>
      <c r="F487" s="5">
        <v>169.965</v>
      </c>
      <c r="G487" s="5">
        <v>168.92500000000001</v>
      </c>
      <c r="I487" s="5">
        <v>169.965</v>
      </c>
      <c r="J487" s="5">
        <v>169.965</v>
      </c>
      <c r="K487" s="5">
        <v>334.05900000000003</v>
      </c>
    </row>
    <row r="488" spans="2:11" x14ac:dyDescent="0.35">
      <c r="B488" s="8">
        <v>43312</v>
      </c>
      <c r="C488" s="5">
        <v>282.42</v>
      </c>
      <c r="E488" s="5">
        <v>253.21899999999999</v>
      </c>
      <c r="F488" s="5">
        <v>170.34800000000001</v>
      </c>
      <c r="G488" s="5">
        <v>167.67400000000001</v>
      </c>
      <c r="I488" s="5">
        <v>170.34800000000001</v>
      </c>
      <c r="J488" s="5">
        <v>170.34800000000001</v>
      </c>
      <c r="K488" s="5">
        <v>331.54899999999998</v>
      </c>
    </row>
    <row r="489" spans="2:11" x14ac:dyDescent="0.35">
      <c r="B489" s="8">
        <v>43311</v>
      </c>
      <c r="C489" s="5">
        <v>279.07400000000001</v>
      </c>
      <c r="E489" s="5">
        <v>249.53899999999999</v>
      </c>
      <c r="F489" s="5">
        <v>168.52199999999999</v>
      </c>
      <c r="G489" s="5">
        <v>163.91900000000001</v>
      </c>
      <c r="I489" s="5">
        <v>168.52199999999999</v>
      </c>
      <c r="J489" s="5">
        <v>168.52199999999999</v>
      </c>
      <c r="K489" s="5">
        <v>331.15899999999999</v>
      </c>
    </row>
    <row r="490" spans="2:11" x14ac:dyDescent="0.35">
      <c r="B490" s="8">
        <v>43308</v>
      </c>
      <c r="C490" s="5">
        <v>275.29199999999997</v>
      </c>
      <c r="E490" s="5">
        <v>246.66499999999999</v>
      </c>
      <c r="F490" s="5">
        <v>166.548</v>
      </c>
      <c r="G490" s="5">
        <v>163.006</v>
      </c>
      <c r="I490" s="5">
        <v>166.548</v>
      </c>
      <c r="J490" s="5">
        <v>166.548</v>
      </c>
      <c r="K490" s="5">
        <v>329.03100000000001</v>
      </c>
    </row>
    <row r="491" spans="2:11" x14ac:dyDescent="0.35">
      <c r="B491" s="8">
        <v>43307</v>
      </c>
      <c r="C491" s="5">
        <v>278.15100000000001</v>
      </c>
      <c r="E491" s="5">
        <v>248.393</v>
      </c>
      <c r="F491" s="5">
        <v>167.91800000000001</v>
      </c>
      <c r="G491" s="5">
        <v>165.44800000000001</v>
      </c>
      <c r="I491" s="5">
        <v>167.91800000000001</v>
      </c>
      <c r="J491" s="5">
        <v>167.91800000000001</v>
      </c>
      <c r="K491" s="5">
        <v>332.16</v>
      </c>
    </row>
    <row r="492" spans="2:11" x14ac:dyDescent="0.35">
      <c r="B492" s="8">
        <v>43306</v>
      </c>
      <c r="C492" s="5">
        <v>280.37099999999998</v>
      </c>
      <c r="E492" s="5">
        <v>250.08799999999999</v>
      </c>
      <c r="F492" s="5">
        <v>171.83600000000001</v>
      </c>
      <c r="G492" s="5">
        <v>166.375</v>
      </c>
      <c r="I492" s="5">
        <v>171.83600000000001</v>
      </c>
      <c r="J492" s="5">
        <v>171.83600000000001</v>
      </c>
      <c r="K492" s="5">
        <v>333.81200000000001</v>
      </c>
    </row>
    <row r="493" spans="2:11" x14ac:dyDescent="0.35">
      <c r="B493" s="8">
        <v>43305</v>
      </c>
      <c r="C493" s="5">
        <v>281.80200000000002</v>
      </c>
      <c r="E493" s="5">
        <v>252.17699999999999</v>
      </c>
      <c r="F493" s="5">
        <v>170.988</v>
      </c>
      <c r="G493" s="5">
        <v>168.404</v>
      </c>
      <c r="I493" s="5">
        <v>170.988</v>
      </c>
      <c r="J493" s="5">
        <v>170.988</v>
      </c>
      <c r="K493" s="5">
        <v>335.37900000000002</v>
      </c>
    </row>
    <row r="494" spans="2:11" x14ac:dyDescent="0.35">
      <c r="B494" s="8">
        <v>43304</v>
      </c>
      <c r="C494" s="5">
        <v>281.58999999999997</v>
      </c>
      <c r="E494" s="5">
        <v>252.846</v>
      </c>
      <c r="F494" s="5">
        <v>174.43100000000001</v>
      </c>
      <c r="G494" s="5">
        <v>169.37200000000001</v>
      </c>
      <c r="I494" s="5">
        <v>174.43100000000001</v>
      </c>
      <c r="J494" s="5">
        <v>174.43100000000001</v>
      </c>
      <c r="K494" s="5">
        <v>334.529</v>
      </c>
    </row>
    <row r="495" spans="2:11" x14ac:dyDescent="0.35">
      <c r="B495" s="8">
        <v>43301</v>
      </c>
      <c r="C495" s="5">
        <v>286.226</v>
      </c>
      <c r="E495" s="5">
        <v>256.61399999999998</v>
      </c>
      <c r="F495" s="5">
        <v>181.54499999999999</v>
      </c>
      <c r="G495" s="5">
        <v>172.49100000000001</v>
      </c>
      <c r="I495" s="5">
        <v>181.54499999999999</v>
      </c>
      <c r="J495" s="5">
        <v>181.54499999999999</v>
      </c>
      <c r="K495" s="5">
        <v>335.03</v>
      </c>
    </row>
    <row r="496" spans="2:11" x14ac:dyDescent="0.35">
      <c r="B496" s="8">
        <v>43300</v>
      </c>
      <c r="C496" s="5">
        <v>285.733</v>
      </c>
      <c r="E496" s="5">
        <v>257.53300000000002</v>
      </c>
      <c r="F496" s="5">
        <v>182.72800000000001</v>
      </c>
      <c r="G496" s="5">
        <v>172.566</v>
      </c>
      <c r="I496" s="5">
        <v>182.72800000000001</v>
      </c>
      <c r="J496" s="5">
        <v>182.72800000000001</v>
      </c>
      <c r="K496" s="5">
        <v>336.774</v>
      </c>
    </row>
    <row r="497" spans="2:11" x14ac:dyDescent="0.35">
      <c r="B497" s="8">
        <v>43299</v>
      </c>
      <c r="C497" s="5">
        <v>285.61599999999999</v>
      </c>
      <c r="E497" s="5">
        <v>256.65300000000002</v>
      </c>
      <c r="F497" s="5">
        <v>184.09200000000001</v>
      </c>
      <c r="G497" s="5">
        <v>173.31899999999999</v>
      </c>
      <c r="I497" s="5">
        <v>184.09200000000001</v>
      </c>
      <c r="J497" s="5">
        <v>184.09200000000001</v>
      </c>
      <c r="K497" s="5">
        <v>335.15600000000001</v>
      </c>
    </row>
    <row r="498" spans="2:11" x14ac:dyDescent="0.35">
      <c r="B498" s="8">
        <v>43298</v>
      </c>
      <c r="C498" s="5">
        <v>286.48899999999998</v>
      </c>
      <c r="E498" s="5">
        <v>259.221</v>
      </c>
      <c r="F498" s="5">
        <v>184.75200000000001</v>
      </c>
      <c r="G498" s="5">
        <v>175.68799999999999</v>
      </c>
      <c r="I498" s="5">
        <v>184.75200000000001</v>
      </c>
      <c r="J498" s="5">
        <v>184.75200000000001</v>
      </c>
      <c r="K498" s="5">
        <v>336.71899999999999</v>
      </c>
    </row>
    <row r="499" spans="2:11" x14ac:dyDescent="0.35">
      <c r="B499" s="8">
        <v>43297</v>
      </c>
      <c r="C499" s="5">
        <v>288.24900000000002</v>
      </c>
      <c r="E499" s="5">
        <v>260.61700000000002</v>
      </c>
      <c r="F499" s="5">
        <v>186.184</v>
      </c>
      <c r="G499" s="5">
        <v>178.40199999999999</v>
      </c>
      <c r="I499" s="5">
        <v>186.184</v>
      </c>
      <c r="J499" s="5">
        <v>186.184</v>
      </c>
      <c r="K499" s="5">
        <v>339.83199999999999</v>
      </c>
    </row>
    <row r="500" spans="2:11" x14ac:dyDescent="0.35">
      <c r="B500" s="8">
        <v>43294</v>
      </c>
      <c r="C500" s="5">
        <v>288.23500000000001</v>
      </c>
      <c r="E500" s="5">
        <v>260.36799999999999</v>
      </c>
      <c r="F500" s="5">
        <v>186.74100000000001</v>
      </c>
      <c r="G500" s="5">
        <v>177.83099999999999</v>
      </c>
      <c r="I500" s="5">
        <v>186.74100000000001</v>
      </c>
      <c r="J500" s="5">
        <v>186.74100000000001</v>
      </c>
      <c r="K500" s="5">
        <v>338.048</v>
      </c>
    </row>
    <row r="501" spans="2:11" x14ac:dyDescent="0.35">
      <c r="B501" s="8">
        <v>43293</v>
      </c>
      <c r="C501" s="5">
        <v>286.16500000000002</v>
      </c>
      <c r="E501" s="5">
        <v>259.447</v>
      </c>
      <c r="F501" s="5">
        <v>186.81</v>
      </c>
      <c r="G501" s="5">
        <v>177.36699999999999</v>
      </c>
      <c r="I501" s="5">
        <v>186.81</v>
      </c>
      <c r="J501" s="5">
        <v>186.81</v>
      </c>
      <c r="K501" s="5">
        <v>336.95</v>
      </c>
    </row>
    <row r="502" spans="2:11" x14ac:dyDescent="0.35">
      <c r="B502" s="8">
        <v>43292</v>
      </c>
      <c r="C502" s="5">
        <v>284.23200000000003</v>
      </c>
      <c r="E502" s="5">
        <v>258.19799999999998</v>
      </c>
      <c r="F502" s="5">
        <v>187.36</v>
      </c>
      <c r="G502" s="5">
        <v>176.35300000000001</v>
      </c>
      <c r="I502" s="5">
        <v>187.36</v>
      </c>
      <c r="J502" s="5">
        <v>187.36</v>
      </c>
      <c r="K502" s="5">
        <v>336.35</v>
      </c>
    </row>
    <row r="503" spans="2:11" x14ac:dyDescent="0.35">
      <c r="B503" s="8">
        <v>43291</v>
      </c>
      <c r="C503" s="5">
        <v>286.17399999999998</v>
      </c>
      <c r="E503" s="5">
        <v>259.14</v>
      </c>
      <c r="F503" s="5">
        <v>188.30500000000001</v>
      </c>
      <c r="G503" s="5">
        <v>177.839</v>
      </c>
      <c r="I503" s="5">
        <v>188.30500000000001</v>
      </c>
      <c r="J503" s="5">
        <v>188.30500000000001</v>
      </c>
      <c r="K503" s="5">
        <v>343.70499999999998</v>
      </c>
    </row>
    <row r="504" spans="2:11" x14ac:dyDescent="0.35">
      <c r="B504" s="8">
        <v>43290</v>
      </c>
      <c r="C504" s="5">
        <v>286.32</v>
      </c>
      <c r="E504" s="5">
        <v>259.22300000000001</v>
      </c>
      <c r="F504" s="5">
        <v>189.315</v>
      </c>
      <c r="G504" s="5">
        <v>177.64400000000001</v>
      </c>
      <c r="I504" s="5">
        <v>189.315</v>
      </c>
      <c r="J504" s="5">
        <v>189.315</v>
      </c>
      <c r="K504" s="5">
        <v>345.02</v>
      </c>
    </row>
    <row r="505" spans="2:11" x14ac:dyDescent="0.35">
      <c r="B505" s="8">
        <v>43287</v>
      </c>
      <c r="C505" s="5">
        <v>285.18200000000002</v>
      </c>
      <c r="E505" s="5">
        <v>258.774</v>
      </c>
      <c r="F505" s="5">
        <v>191.38499999999999</v>
      </c>
      <c r="G505" s="5">
        <v>178.59200000000001</v>
      </c>
      <c r="I505" s="5">
        <v>191.38499999999999</v>
      </c>
      <c r="J505" s="5">
        <v>191.38499999999999</v>
      </c>
      <c r="K505" s="5">
        <v>344.40899999999999</v>
      </c>
    </row>
    <row r="506" spans="2:11" x14ac:dyDescent="0.35">
      <c r="B506" s="8">
        <v>43286</v>
      </c>
      <c r="C506" s="5">
        <v>281.70499999999998</v>
      </c>
      <c r="E506" s="5">
        <v>257.25599999999997</v>
      </c>
      <c r="F506" s="5">
        <v>189.084</v>
      </c>
      <c r="G506" s="5">
        <v>176.90700000000001</v>
      </c>
      <c r="I506" s="5">
        <v>189.084</v>
      </c>
      <c r="J506" s="5">
        <v>189.084</v>
      </c>
      <c r="K506" s="5">
        <v>341.79500000000002</v>
      </c>
    </row>
    <row r="507" spans="2:11" x14ac:dyDescent="0.35">
      <c r="B507" s="8">
        <v>43285</v>
      </c>
      <c r="C507" s="5">
        <v>286.98899999999998</v>
      </c>
      <c r="E507" s="5">
        <v>260.827</v>
      </c>
      <c r="F507" s="5">
        <v>194.19499999999999</v>
      </c>
      <c r="G507" s="5">
        <v>180.62</v>
      </c>
      <c r="I507" s="5">
        <v>194.19499999999999</v>
      </c>
      <c r="J507" s="5">
        <v>194.19499999999999</v>
      </c>
      <c r="K507" s="5">
        <v>348.06099999999998</v>
      </c>
    </row>
    <row r="508" spans="2:11" x14ac:dyDescent="0.35">
      <c r="B508" s="8">
        <v>43284</v>
      </c>
      <c r="C508" s="5">
        <v>301.98</v>
      </c>
      <c r="E508" s="5">
        <v>270.75599999999997</v>
      </c>
      <c r="F508" s="5">
        <v>202.35599999999999</v>
      </c>
      <c r="G508" s="5">
        <v>184.00200000000001</v>
      </c>
      <c r="I508" s="5">
        <v>202.35599999999999</v>
      </c>
      <c r="J508" s="5">
        <v>202.35599999999999</v>
      </c>
      <c r="K508" s="5">
        <v>353.82499999999999</v>
      </c>
    </row>
    <row r="509" spans="2:11" x14ac:dyDescent="0.35">
      <c r="B509" s="8">
        <v>43283</v>
      </c>
      <c r="C509" s="5">
        <v>306.44600000000003</v>
      </c>
      <c r="E509" s="5">
        <v>273.67200000000003</v>
      </c>
      <c r="F509" s="5">
        <v>207.55199999999999</v>
      </c>
      <c r="G509" s="5">
        <v>185.798</v>
      </c>
      <c r="I509" s="5">
        <v>207.55199999999999</v>
      </c>
      <c r="J509" s="5">
        <v>207.55199999999999</v>
      </c>
      <c r="K509" s="5">
        <v>355.20299999999997</v>
      </c>
    </row>
    <row r="510" spans="2:11" x14ac:dyDescent="0.35">
      <c r="B510" s="8">
        <v>43280</v>
      </c>
      <c r="C510" s="5">
        <v>314.52499999999998</v>
      </c>
      <c r="E510" s="5">
        <v>280.12099999999998</v>
      </c>
      <c r="F510" s="5">
        <v>210.01400000000001</v>
      </c>
      <c r="G510" s="5">
        <v>186.81200000000001</v>
      </c>
      <c r="I510" s="5">
        <v>210.01400000000001</v>
      </c>
      <c r="J510" s="5">
        <v>210.01400000000001</v>
      </c>
      <c r="K510" s="5">
        <v>356.09199999999998</v>
      </c>
    </row>
    <row r="511" spans="2:11" x14ac:dyDescent="0.35">
      <c r="B511" s="8">
        <v>43279</v>
      </c>
      <c r="C511" s="5">
        <v>316.15600000000001</v>
      </c>
      <c r="E511" s="5">
        <v>281.54000000000002</v>
      </c>
      <c r="F511" s="5">
        <v>210.90799999999999</v>
      </c>
      <c r="G511" s="5">
        <v>190.70500000000001</v>
      </c>
      <c r="I511" s="5">
        <v>210.90799999999999</v>
      </c>
      <c r="J511" s="5">
        <v>210.90799999999999</v>
      </c>
      <c r="K511" s="5">
        <v>357.27100000000002</v>
      </c>
    </row>
    <row r="512" spans="2:11" x14ac:dyDescent="0.35">
      <c r="B512" s="8">
        <v>43278</v>
      </c>
      <c r="C512" s="5">
        <v>317.74799999999999</v>
      </c>
      <c r="E512" s="5">
        <v>283.40199999999999</v>
      </c>
      <c r="F512" s="5">
        <v>213.346</v>
      </c>
      <c r="G512" s="5">
        <v>190.911</v>
      </c>
      <c r="I512" s="5">
        <v>213.346</v>
      </c>
      <c r="J512" s="5">
        <v>213.346</v>
      </c>
      <c r="K512" s="5">
        <v>356.13200000000001</v>
      </c>
    </row>
    <row r="513" spans="2:11" x14ac:dyDescent="0.35">
      <c r="B513" s="8">
        <v>43277</v>
      </c>
      <c r="C513" s="5">
        <v>311.214</v>
      </c>
      <c r="E513" s="5">
        <v>277.08600000000001</v>
      </c>
      <c r="F513" s="5">
        <v>206.23699999999999</v>
      </c>
      <c r="G513" s="5">
        <v>188.64599999999999</v>
      </c>
      <c r="I513" s="5">
        <v>206.23699999999999</v>
      </c>
      <c r="J513" s="5">
        <v>206.23699999999999</v>
      </c>
      <c r="K513" s="5">
        <v>354.57900000000001</v>
      </c>
    </row>
    <row r="514" spans="2:11" x14ac:dyDescent="0.35">
      <c r="B514" s="8">
        <v>43276</v>
      </c>
      <c r="C514" s="5">
        <v>310.25200000000001</v>
      </c>
      <c r="E514" s="5">
        <v>277.35700000000003</v>
      </c>
      <c r="F514" s="5">
        <v>209.53399999999999</v>
      </c>
      <c r="G514" s="5">
        <v>189.95099999999999</v>
      </c>
      <c r="I514" s="5">
        <v>209.53399999999999</v>
      </c>
      <c r="J514" s="5">
        <v>209.53399999999999</v>
      </c>
      <c r="K514" s="5">
        <v>354.29</v>
      </c>
    </row>
    <row r="515" spans="2:11" x14ac:dyDescent="0.35">
      <c r="B515" s="8"/>
      <c r="C515" s="5">
        <v>298.04199999999997</v>
      </c>
      <c r="E515" s="5">
        <v>271.67099999999999</v>
      </c>
      <c r="F515" s="5">
        <v>201.75399999999999</v>
      </c>
      <c r="G515" s="5">
        <v>185.63800000000001</v>
      </c>
      <c r="I515" s="5">
        <v>201.75399999999999</v>
      </c>
      <c r="J515" s="5">
        <v>201.75399999999999</v>
      </c>
      <c r="K515" s="5">
        <v>354.976</v>
      </c>
    </row>
    <row r="516" spans="2:11" x14ac:dyDescent="0.35">
      <c r="B516" s="8"/>
      <c r="C516" s="5">
        <v>285.512</v>
      </c>
      <c r="E516" s="5">
        <v>260.74400000000003</v>
      </c>
      <c r="F516" s="5">
        <v>187.90799999999999</v>
      </c>
      <c r="G516" s="5">
        <v>178.15700000000001</v>
      </c>
      <c r="I516" s="5">
        <v>187.90799999999999</v>
      </c>
      <c r="J516" s="5">
        <v>187.90799999999999</v>
      </c>
      <c r="K516" s="5">
        <v>349.35300000000001</v>
      </c>
    </row>
    <row r="517" spans="2:11" x14ac:dyDescent="0.35">
      <c r="B517" s="8"/>
      <c r="C517" s="5">
        <v>281.43700000000001</v>
      </c>
      <c r="E517" s="5">
        <v>257.15100000000001</v>
      </c>
      <c r="F517" s="5">
        <v>186.16200000000001</v>
      </c>
      <c r="G517" s="5">
        <v>177.154</v>
      </c>
      <c r="I517" s="5">
        <v>186.16200000000001</v>
      </c>
      <c r="J517" s="5">
        <v>186.16200000000001</v>
      </c>
      <c r="K517" s="5">
        <v>348.19</v>
      </c>
    </row>
    <row r="518" spans="2:11" x14ac:dyDescent="0.35">
      <c r="B518" s="8"/>
    </row>
    <row r="519" spans="2:11" x14ac:dyDescent="0.35">
      <c r="B519" s="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85B82-22DE-4E82-9021-747A9E066DC1}">
  <dimension ref="A1:B207"/>
  <sheetViews>
    <sheetView workbookViewId="0">
      <selection activeCell="B1" sqref="B1"/>
    </sheetView>
  </sheetViews>
  <sheetFormatPr defaultRowHeight="14.5" x14ac:dyDescent="0.35"/>
  <cols>
    <col min="1" max="2" width="22.08984375" bestFit="1" customWidth="1"/>
  </cols>
  <sheetData>
    <row r="1" spans="1:2" x14ac:dyDescent="0.35">
      <c r="A1" t="s">
        <v>786</v>
      </c>
      <c r="B1" t="str" cm="1">
        <f t="array" ref="B1:B185">_xlfn.UNIQUE(A:A)</f>
        <v>Ticker</v>
      </c>
    </row>
    <row r="2" spans="1:2" x14ac:dyDescent="0.35">
      <c r="A2" t="s">
        <v>787</v>
      </c>
      <c r="B2" t="str">
        <v>SOLBBB 5.118 PERP</v>
      </c>
    </row>
    <row r="3" spans="1:2" x14ac:dyDescent="0.35">
      <c r="A3" t="s">
        <v>514</v>
      </c>
      <c r="B3" t="str">
        <v>SOLBBB 5.425 PERP</v>
      </c>
    </row>
    <row r="4" spans="1:2" x14ac:dyDescent="0.35">
      <c r="A4" t="s">
        <v>788</v>
      </c>
      <c r="B4" t="str">
        <v>SOLBBB 4 1/4 PERP</v>
      </c>
    </row>
    <row r="5" spans="1:2" x14ac:dyDescent="0.35">
      <c r="A5" t="s">
        <v>515</v>
      </c>
      <c r="B5" t="str">
        <v>SOLBBB 5.869 PERP</v>
      </c>
    </row>
    <row r="6" spans="1:2" x14ac:dyDescent="0.35">
      <c r="A6" t="s">
        <v>789</v>
      </c>
      <c r="B6" t="str">
        <v>BAYNGR 2 3/8 04/02/75</v>
      </c>
    </row>
    <row r="7" spans="1:2" x14ac:dyDescent="0.35">
      <c r="A7" t="s">
        <v>790</v>
      </c>
      <c r="B7" t="str">
        <v>BAYNGR 3 3/4 07/01/74</v>
      </c>
    </row>
    <row r="8" spans="1:2" x14ac:dyDescent="0.35">
      <c r="A8" t="s">
        <v>791</v>
      </c>
      <c r="B8" t="str">
        <v>BAYNGR 2 3/8 11/12/79</v>
      </c>
    </row>
    <row r="9" spans="1:2" x14ac:dyDescent="0.35">
      <c r="A9" t="s">
        <v>467</v>
      </c>
      <c r="B9" t="str">
        <v>BAYNGR 3 1/8 11/12/79</v>
      </c>
    </row>
    <row r="10" spans="1:2" x14ac:dyDescent="0.35">
      <c r="A10" t="s">
        <v>474</v>
      </c>
      <c r="B10" t="str">
        <v>BNFP 1 3/4 PERP</v>
      </c>
    </row>
    <row r="11" spans="1:2" x14ac:dyDescent="0.35">
      <c r="B11">
        <v>0</v>
      </c>
    </row>
    <row r="12" spans="1:2" x14ac:dyDescent="0.35">
      <c r="A12" t="s">
        <v>792</v>
      </c>
      <c r="B12" t="str">
        <v>ERFFP 2 7/8 PERP</v>
      </c>
    </row>
    <row r="13" spans="1:2" x14ac:dyDescent="0.35">
      <c r="A13" t="s">
        <v>793</v>
      </c>
      <c r="B13" t="str">
        <v>ERFFP 4 7/8 PERP</v>
      </c>
    </row>
    <row r="14" spans="1:2" x14ac:dyDescent="0.35">
      <c r="A14" t="s">
        <v>794</v>
      </c>
      <c r="B14" t="str">
        <v>ERFFP 3 1/4 PERP</v>
      </c>
    </row>
    <row r="15" spans="1:2" x14ac:dyDescent="0.35">
      <c r="A15" t="s">
        <v>501</v>
      </c>
      <c r="B15" t="str">
        <v>MRKGR 2 5/8 12/12/74</v>
      </c>
    </row>
    <row r="16" spans="1:2" x14ac:dyDescent="0.35">
      <c r="A16" t="s">
        <v>795</v>
      </c>
      <c r="B16" t="str">
        <v>MRKGR 3 3/8 12/12/74</v>
      </c>
    </row>
    <row r="17" spans="1:2" x14ac:dyDescent="0.35">
      <c r="A17" t="s">
        <v>500</v>
      </c>
      <c r="B17" t="str">
        <v>MRKGR 1 5/8 06/25/79</v>
      </c>
    </row>
    <row r="18" spans="1:2" x14ac:dyDescent="0.35">
      <c r="A18" t="s">
        <v>502</v>
      </c>
      <c r="B18" t="str">
        <v>MRKGR 2 7/8 06/25/79</v>
      </c>
    </row>
    <row r="19" spans="1:2" x14ac:dyDescent="0.35">
      <c r="A19" t="s">
        <v>796</v>
      </c>
      <c r="B19" t="str">
        <v>AKEFP 4 3/4 PERP</v>
      </c>
    </row>
    <row r="20" spans="1:2" x14ac:dyDescent="0.35">
      <c r="A20" t="s">
        <v>465</v>
      </c>
      <c r="B20" t="str">
        <v>AKEFP 2 3/4 PERP</v>
      </c>
    </row>
    <row r="21" spans="1:2" x14ac:dyDescent="0.35">
      <c r="A21" t="s">
        <v>797</v>
      </c>
      <c r="B21" t="str">
        <v>AKEFP 1 1/2 PERP</v>
      </c>
    </row>
    <row r="22" spans="1:2" x14ac:dyDescent="0.35">
      <c r="A22" t="s">
        <v>499</v>
      </c>
      <c r="B22" t="str">
        <v>LXSGR 4 1/2 12/06/76</v>
      </c>
    </row>
    <row r="23" spans="1:2" x14ac:dyDescent="0.35">
      <c r="A23" t="s">
        <v>798</v>
      </c>
      <c r="B23" t="str">
        <v>LHNVX 3 PERP</v>
      </c>
    </row>
    <row r="24" spans="1:2" x14ac:dyDescent="0.35">
      <c r="A24" t="s">
        <v>494</v>
      </c>
      <c r="B24" t="str">
        <v>EVKGR 2 1/8 07/07/77</v>
      </c>
    </row>
    <row r="25" spans="1:2" x14ac:dyDescent="0.35">
      <c r="B25" t="str">
        <v>DBHNGR 0.95 PERP</v>
      </c>
    </row>
    <row r="26" spans="1:2" x14ac:dyDescent="0.35">
      <c r="A26" t="s">
        <v>799</v>
      </c>
      <c r="B26" t="str">
        <v>DBHNGR 1.6 PERP</v>
      </c>
    </row>
    <row r="27" spans="1:2" x14ac:dyDescent="0.35">
      <c r="A27" t="s">
        <v>477</v>
      </c>
      <c r="B27" t="str">
        <v>OMVAV 5 1/4 PERP</v>
      </c>
    </row>
    <row r="28" spans="1:2" x14ac:dyDescent="0.35">
      <c r="B28" t="str">
        <v>OMVAV 2 7/8 PERP</v>
      </c>
    </row>
    <row r="29" spans="1:2" x14ac:dyDescent="0.35">
      <c r="A29" t="s">
        <v>504</v>
      </c>
      <c r="B29" t="str">
        <v>OMVAV 6 1/4 PERP</v>
      </c>
    </row>
    <row r="30" spans="1:2" x14ac:dyDescent="0.35">
      <c r="A30" t="s">
        <v>800</v>
      </c>
      <c r="B30" t="str">
        <v>REPSM 3 7/8 PERP</v>
      </c>
    </row>
    <row r="31" spans="1:2" x14ac:dyDescent="0.35">
      <c r="A31" t="s">
        <v>505</v>
      </c>
      <c r="B31" t="str">
        <v>REPSM 4 1/2 03/25/75</v>
      </c>
    </row>
    <row r="32" spans="1:2" x14ac:dyDescent="0.35">
      <c r="A32" t="s">
        <v>801</v>
      </c>
      <c r="B32" t="str">
        <v>REPSM 3 3/4 PERP</v>
      </c>
    </row>
    <row r="33" spans="1:2" x14ac:dyDescent="0.35">
      <c r="A33" t="s">
        <v>802</v>
      </c>
      <c r="B33" t="str">
        <v>REPSM 4.247 PERP</v>
      </c>
    </row>
    <row r="34" spans="1:2" x14ac:dyDescent="0.35">
      <c r="A34" t="s">
        <v>803</v>
      </c>
      <c r="B34" t="str">
        <v>TOTAL 2 1/4 PERP</v>
      </c>
    </row>
    <row r="35" spans="1:2" x14ac:dyDescent="0.35">
      <c r="A35" t="s">
        <v>804</v>
      </c>
      <c r="B35" t="str">
        <v>TOTAL 3 7/8 PERP</v>
      </c>
    </row>
    <row r="36" spans="1:2" x14ac:dyDescent="0.35">
      <c r="A36" t="s">
        <v>521</v>
      </c>
      <c r="B36" t="str">
        <v>TOTAL 2.708 PERP</v>
      </c>
    </row>
    <row r="37" spans="1:2" x14ac:dyDescent="0.35">
      <c r="A37" t="s">
        <v>523</v>
      </c>
      <c r="B37" t="str">
        <v>TOTAL 1 3/4 PERP</v>
      </c>
    </row>
    <row r="38" spans="1:2" x14ac:dyDescent="0.35">
      <c r="A38" t="s">
        <v>522</v>
      </c>
      <c r="B38" t="str">
        <v>TOTAL 2 5/8 PERP</v>
      </c>
    </row>
    <row r="39" spans="1:2" x14ac:dyDescent="0.35">
      <c r="A39" t="s">
        <v>805</v>
      </c>
      <c r="B39" t="str">
        <v>TOTAL 3.369 PERP</v>
      </c>
    </row>
    <row r="40" spans="1:2" x14ac:dyDescent="0.35">
      <c r="A40" t="s">
        <v>806</v>
      </c>
      <c r="B40" t="str">
        <v>BHP 4 3/4 04/22/76</v>
      </c>
    </row>
    <row r="41" spans="1:2" x14ac:dyDescent="0.35">
      <c r="A41" t="s">
        <v>524</v>
      </c>
      <c r="B41" t="str">
        <v>BHP 5 5/8 10/22/79</v>
      </c>
    </row>
    <row r="42" spans="1:2" x14ac:dyDescent="0.35">
      <c r="B42" t="str">
        <v>BHP 6 3/4 10/19/75</v>
      </c>
    </row>
    <row r="43" spans="1:2" x14ac:dyDescent="0.35">
      <c r="A43" t="s">
        <v>807</v>
      </c>
      <c r="B43" t="str">
        <v>BHP 6 1/4 10/19/75</v>
      </c>
    </row>
    <row r="44" spans="1:2" x14ac:dyDescent="0.35">
      <c r="A44" t="s">
        <v>470</v>
      </c>
      <c r="B44" t="str">
        <v>BHP 6 1/2 10/22/77</v>
      </c>
    </row>
    <row r="45" spans="1:2" x14ac:dyDescent="0.35">
      <c r="A45" t="s">
        <v>473</v>
      </c>
      <c r="B45" t="str">
        <v>AMXLMM 6 3/8 09/06/73</v>
      </c>
    </row>
    <row r="46" spans="1:2" x14ac:dyDescent="0.35">
      <c r="A46" t="s">
        <v>472</v>
      </c>
      <c r="B46" t="str">
        <v>BERTEL 3 04/23/75</v>
      </c>
    </row>
    <row r="47" spans="1:2" x14ac:dyDescent="0.35">
      <c r="A47" t="s">
        <v>471</v>
      </c>
      <c r="B47" t="str">
        <v>BERTEL 3 1/2 04/23/75</v>
      </c>
    </row>
    <row r="48" spans="1:2" x14ac:dyDescent="0.35">
      <c r="B48" t="str">
        <v>KPN 7 03/28/73</v>
      </c>
    </row>
    <row r="49" spans="1:2" x14ac:dyDescent="0.35">
      <c r="A49" t="s">
        <v>466</v>
      </c>
      <c r="B49" t="str">
        <v>KPN 2 PERP</v>
      </c>
    </row>
    <row r="50" spans="1:2" x14ac:dyDescent="0.35">
      <c r="A50" t="s">
        <v>466</v>
      </c>
      <c r="B50" t="str">
        <v>TELIAS 3 04/04/78</v>
      </c>
    </row>
    <row r="51" spans="1:2" x14ac:dyDescent="0.35">
      <c r="A51" t="s">
        <v>468</v>
      </c>
      <c r="B51" t="str">
        <v>TELIAS 1 3/8 05/11/81</v>
      </c>
    </row>
    <row r="52" spans="1:2" x14ac:dyDescent="0.35">
      <c r="A52" t="s">
        <v>469</v>
      </c>
      <c r="B52" t="str">
        <v>SESGFP 4 5/8 PERP</v>
      </c>
    </row>
    <row r="53" spans="1:2" x14ac:dyDescent="0.35">
      <c r="B53" t="str">
        <v>SESGFP 5 5/8 PERP</v>
      </c>
    </row>
    <row r="54" spans="1:2" x14ac:dyDescent="0.35">
      <c r="A54" t="s">
        <v>808</v>
      </c>
      <c r="B54" t="str">
        <v>ORAFP 4 PERP</v>
      </c>
    </row>
    <row r="55" spans="1:2" x14ac:dyDescent="0.35">
      <c r="A55" t="s">
        <v>809</v>
      </c>
      <c r="B55" t="str">
        <v>ORAFP 5 1/4 PERP</v>
      </c>
    </row>
    <row r="56" spans="1:2" x14ac:dyDescent="0.35">
      <c r="A56" t="s">
        <v>810</v>
      </c>
      <c r="B56" t="str">
        <v>ORAFP 2 3/8 PERP</v>
      </c>
    </row>
    <row r="57" spans="1:2" x14ac:dyDescent="0.35">
      <c r="A57" t="s">
        <v>811</v>
      </c>
      <c r="B57" t="str">
        <v>ORAFP 5 PERP</v>
      </c>
    </row>
    <row r="58" spans="1:2" x14ac:dyDescent="0.35">
      <c r="A58" t="s">
        <v>812</v>
      </c>
      <c r="B58" t="str">
        <v>ORAFP 1 3/4 PERP</v>
      </c>
    </row>
    <row r="59" spans="1:2" x14ac:dyDescent="0.35">
      <c r="A59" t="s">
        <v>813</v>
      </c>
      <c r="B59" t="str">
        <v>ORAFP 5 7/8 PERP</v>
      </c>
    </row>
    <row r="60" spans="1:2" x14ac:dyDescent="0.35">
      <c r="B60" t="str">
        <v>ORAFP 5 3/4 PERP</v>
      </c>
    </row>
    <row r="61" spans="1:2" x14ac:dyDescent="0.35">
      <c r="A61" t="s">
        <v>814</v>
      </c>
      <c r="B61" t="str">
        <v>TELEFO 3 3/4 PERP</v>
      </c>
    </row>
    <row r="62" spans="1:2" x14ac:dyDescent="0.35">
      <c r="A62" t="s">
        <v>815</v>
      </c>
      <c r="B62" t="str">
        <v>TELEFO 2 5/8 PERP</v>
      </c>
    </row>
    <row r="63" spans="1:2" x14ac:dyDescent="0.35">
      <c r="A63" t="s">
        <v>507</v>
      </c>
      <c r="B63" t="str">
        <v>TELEFO 3 PERP</v>
      </c>
    </row>
    <row r="64" spans="1:2" x14ac:dyDescent="0.35">
      <c r="A64" t="s">
        <v>539</v>
      </c>
      <c r="B64" t="str">
        <v>TELEFO 5 7/8 PERP</v>
      </c>
    </row>
    <row r="65" spans="1:2" x14ac:dyDescent="0.35">
      <c r="A65" t="s">
        <v>506</v>
      </c>
      <c r="B65" t="str">
        <v>TELEFO 4 3/8 PERP</v>
      </c>
    </row>
    <row r="66" spans="1:2" x14ac:dyDescent="0.35">
      <c r="A66" t="s">
        <v>508</v>
      </c>
      <c r="B66" t="str">
        <v>TELEFO 3 7/8 PERP</v>
      </c>
    </row>
    <row r="67" spans="1:2" x14ac:dyDescent="0.35">
      <c r="A67" t="s">
        <v>816</v>
      </c>
      <c r="B67" t="str">
        <v>TELEFO 2.502 PERP</v>
      </c>
    </row>
    <row r="68" spans="1:2" x14ac:dyDescent="0.35">
      <c r="B68" t="str">
        <v>TELEFO 2 7/8 PERP</v>
      </c>
    </row>
    <row r="69" spans="1:2" x14ac:dyDescent="0.35">
      <c r="B69" t="str">
        <v>VOD 3.1 01/03/79</v>
      </c>
    </row>
    <row r="70" spans="1:2" x14ac:dyDescent="0.35">
      <c r="A70" t="s">
        <v>817</v>
      </c>
      <c r="B70" t="str">
        <v>VOD 4.2 10/03/78</v>
      </c>
    </row>
    <row r="71" spans="1:2" x14ac:dyDescent="0.35">
      <c r="A71" t="s">
        <v>517</v>
      </c>
      <c r="B71" t="str">
        <v>VOD 4 7/8 10/03/78</v>
      </c>
    </row>
    <row r="72" spans="1:2" x14ac:dyDescent="0.35">
      <c r="A72" t="s">
        <v>520</v>
      </c>
      <c r="B72" t="str">
        <v>VOD 6 1/4 10/03/78</v>
      </c>
    </row>
    <row r="73" spans="1:2" x14ac:dyDescent="0.35">
      <c r="A73" t="s">
        <v>818</v>
      </c>
      <c r="B73" t="str">
        <v>VOD 7 04/04/79</v>
      </c>
    </row>
    <row r="74" spans="1:2" x14ac:dyDescent="0.35">
      <c r="A74" t="s">
        <v>819</v>
      </c>
      <c r="B74" t="str">
        <v>BRITEL 1.874 08/18/80</v>
      </c>
    </row>
    <row r="75" spans="1:2" x14ac:dyDescent="0.35">
      <c r="A75" t="s">
        <v>519</v>
      </c>
      <c r="B75" t="str">
        <v>IFXGR 2 7/8 PERP</v>
      </c>
    </row>
    <row r="76" spans="1:2" x14ac:dyDescent="0.35">
      <c r="A76" t="s">
        <v>820</v>
      </c>
      <c r="B76" t="str">
        <v>IFXGR 3 5/8 PERP</v>
      </c>
    </row>
    <row r="77" spans="1:2" x14ac:dyDescent="0.35">
      <c r="A77" t="s">
        <v>518</v>
      </c>
      <c r="B77" t="str">
        <v>T 2 7/8 PERP</v>
      </c>
    </row>
    <row r="78" spans="1:2" x14ac:dyDescent="0.35">
      <c r="B78" t="str">
        <v>ENGIFP 4 3/4 PERP</v>
      </c>
    </row>
    <row r="79" spans="1:2" x14ac:dyDescent="0.35">
      <c r="A79" t="s">
        <v>529</v>
      </c>
      <c r="B79" t="str">
        <v>ENGIFP 1 3/8 PERP</v>
      </c>
    </row>
    <row r="80" spans="1:2" x14ac:dyDescent="0.35">
      <c r="A80" t="s">
        <v>531</v>
      </c>
      <c r="B80" t="str">
        <v>ENGIFP 3 7/8 PERP</v>
      </c>
    </row>
    <row r="81" spans="1:2" x14ac:dyDescent="0.35">
      <c r="A81" t="s">
        <v>530</v>
      </c>
      <c r="B81" t="str">
        <v>ENGIFP 3 1/4 PERP</v>
      </c>
    </row>
    <row r="82" spans="1:2" x14ac:dyDescent="0.35">
      <c r="A82" t="s">
        <v>532</v>
      </c>
      <c r="B82" t="str">
        <v>ENGIFP 1 5/8 PERP</v>
      </c>
    </row>
    <row r="83" spans="1:2" x14ac:dyDescent="0.35">
      <c r="A83" t="s">
        <v>533</v>
      </c>
      <c r="B83" t="str">
        <v>SEVFP 3 PERP</v>
      </c>
    </row>
    <row r="84" spans="1:2" x14ac:dyDescent="0.35">
      <c r="A84" t="s">
        <v>821</v>
      </c>
      <c r="B84" t="str">
        <v>SEVFP 2 1/2 PERP</v>
      </c>
    </row>
    <row r="85" spans="1:2" x14ac:dyDescent="0.35">
      <c r="A85" t="s">
        <v>822</v>
      </c>
      <c r="B85" t="str">
        <v>SEVFP 2 7/8 PERP</v>
      </c>
    </row>
    <row r="86" spans="1:2" x14ac:dyDescent="0.35">
      <c r="A86" t="s">
        <v>823</v>
      </c>
      <c r="B86" t="str">
        <v>SEVFP 1 5/8 PERP</v>
      </c>
    </row>
    <row r="87" spans="1:2" x14ac:dyDescent="0.35">
      <c r="A87" t="s">
        <v>540</v>
      </c>
      <c r="B87" t="str">
        <v>EDF 4 1/8 PERP</v>
      </c>
    </row>
    <row r="88" spans="1:2" x14ac:dyDescent="0.35">
      <c r="B88" t="str">
        <v>EDF 4 PERP</v>
      </c>
    </row>
    <row r="89" spans="1:2" x14ac:dyDescent="0.35">
      <c r="A89" t="s">
        <v>824</v>
      </c>
      <c r="B89" t="str">
        <v>EDF 5 3/8 PERP</v>
      </c>
    </row>
    <row r="90" spans="1:2" x14ac:dyDescent="0.35">
      <c r="A90" t="s">
        <v>493</v>
      </c>
      <c r="B90" t="str">
        <v>EDF 5 PERP</v>
      </c>
    </row>
    <row r="91" spans="1:2" x14ac:dyDescent="0.35">
      <c r="A91" t="s">
        <v>825</v>
      </c>
      <c r="B91" t="str">
        <v>EDF 3 PERP</v>
      </c>
    </row>
    <row r="92" spans="1:2" x14ac:dyDescent="0.35">
      <c r="A92" t="s">
        <v>826</v>
      </c>
      <c r="B92" t="str">
        <v>EDF 6 PERP</v>
      </c>
    </row>
    <row r="93" spans="1:2" x14ac:dyDescent="0.35">
      <c r="A93" t="s">
        <v>827</v>
      </c>
      <c r="B93" t="str">
        <v>EDF 5 7/8 PERP</v>
      </c>
    </row>
    <row r="94" spans="1:2" x14ac:dyDescent="0.35">
      <c r="A94" t="s">
        <v>828</v>
      </c>
      <c r="B94" t="str">
        <v>EDF 5 1/4 PERP</v>
      </c>
    </row>
    <row r="95" spans="1:2" x14ac:dyDescent="0.35">
      <c r="A95" t="s">
        <v>513</v>
      </c>
      <c r="B95" t="str">
        <v>EDF 5 5/8 PERP</v>
      </c>
    </row>
    <row r="96" spans="1:2" x14ac:dyDescent="0.35">
      <c r="A96" t="s">
        <v>829</v>
      </c>
      <c r="B96" t="str">
        <v>ENBW 3 5/8 04/02/76</v>
      </c>
    </row>
    <row r="97" spans="1:2" x14ac:dyDescent="0.35">
      <c r="A97" t="s">
        <v>830</v>
      </c>
      <c r="B97" t="str">
        <v>ENBW 3 3/8 04/05/77</v>
      </c>
    </row>
    <row r="98" spans="1:2" x14ac:dyDescent="0.35">
      <c r="B98" t="str">
        <v>ENBW 1 1/8 11/05/79</v>
      </c>
    </row>
    <row r="99" spans="1:2" x14ac:dyDescent="0.35">
      <c r="A99" t="s">
        <v>478</v>
      </c>
      <c r="B99" t="str">
        <v>ENBW 1 5/8 08/05/79</v>
      </c>
    </row>
    <row r="100" spans="1:2" x14ac:dyDescent="0.35">
      <c r="A100" t="s">
        <v>831</v>
      </c>
      <c r="B100" t="str">
        <v>ENBW 5 1/8 04/05/77</v>
      </c>
    </row>
    <row r="101" spans="1:2" x14ac:dyDescent="0.35">
      <c r="A101" t="s">
        <v>480</v>
      </c>
      <c r="B101" t="str">
        <v>RWE 2 3/4 04/21/75</v>
      </c>
    </row>
    <row r="102" spans="1:2" x14ac:dyDescent="0.35">
      <c r="A102" t="s">
        <v>832</v>
      </c>
      <c r="B102" t="str">
        <v>RWE 3 1/2 04/21/75</v>
      </c>
    </row>
    <row r="103" spans="1:2" x14ac:dyDescent="0.35">
      <c r="A103" t="s">
        <v>833</v>
      </c>
      <c r="B103" t="str">
        <v>RWE 6 5/8 07/30/75</v>
      </c>
    </row>
    <row r="104" spans="1:2" x14ac:dyDescent="0.35">
      <c r="A104" t="s">
        <v>483</v>
      </c>
      <c r="B104" t="str">
        <v>TENN 2.995 PERP</v>
      </c>
    </row>
    <row r="105" spans="1:2" x14ac:dyDescent="0.35">
      <c r="A105" t="s">
        <v>482</v>
      </c>
      <c r="B105" t="str">
        <v>VATFAL 3 03/19/77</v>
      </c>
    </row>
    <row r="106" spans="1:2" x14ac:dyDescent="0.35">
      <c r="A106" t="s">
        <v>479</v>
      </c>
      <c r="B106" t="str">
        <v>VATFAL 6.1 11/19/78</v>
      </c>
    </row>
    <row r="107" spans="1:2" x14ac:dyDescent="0.35">
      <c r="A107" t="s">
        <v>481</v>
      </c>
      <c r="B107" t="str">
        <v>ENELIM 5 01/15/75</v>
      </c>
    </row>
    <row r="108" spans="1:2" x14ac:dyDescent="0.35">
      <c r="B108" t="str">
        <v>ENELIM 2 1/2 11/24/78</v>
      </c>
    </row>
    <row r="109" spans="1:2" x14ac:dyDescent="0.35">
      <c r="A109" t="s">
        <v>834</v>
      </c>
      <c r="B109" t="str">
        <v>ENELIM 5.451 01/10/74</v>
      </c>
    </row>
    <row r="110" spans="1:2" x14ac:dyDescent="0.35">
      <c r="A110" t="s">
        <v>834</v>
      </c>
      <c r="B110" t="str">
        <v>ENELIM 3 1/2 05/24/80</v>
      </c>
    </row>
    <row r="111" spans="1:2" x14ac:dyDescent="0.35">
      <c r="A111" t="s">
        <v>487</v>
      </c>
      <c r="B111" t="str">
        <v>ENELIM 3 3/8 11/24/81</v>
      </c>
    </row>
    <row r="112" spans="1:2" x14ac:dyDescent="0.35">
      <c r="A112" t="s">
        <v>835</v>
      </c>
      <c r="B112" t="str">
        <v>ENELIM 7 3/4 09/10/75</v>
      </c>
    </row>
    <row r="113" spans="1:2" x14ac:dyDescent="0.35">
      <c r="A113" t="s">
        <v>486</v>
      </c>
      <c r="B113" t="str">
        <v>ENELIM 6 5/8 09/15/76</v>
      </c>
    </row>
    <row r="114" spans="1:2" x14ac:dyDescent="0.35">
      <c r="A114" t="s">
        <v>488</v>
      </c>
      <c r="B114" t="str">
        <v>ENELIM 8 3/4 09/24/73</v>
      </c>
    </row>
    <row r="115" spans="1:2" x14ac:dyDescent="0.35">
      <c r="A115" t="s">
        <v>511</v>
      </c>
      <c r="B115" t="str">
        <v>IBESM 1 7/8 PERP</v>
      </c>
    </row>
    <row r="116" spans="1:2" x14ac:dyDescent="0.35">
      <c r="A116" t="s">
        <v>836</v>
      </c>
      <c r="B116" t="str">
        <v>IBESM 2 5/8 PERP</v>
      </c>
    </row>
    <row r="117" spans="1:2" x14ac:dyDescent="0.35">
      <c r="A117" t="s">
        <v>512</v>
      </c>
      <c r="B117" t="str">
        <v>IBESM 3 1/4 PERP</v>
      </c>
    </row>
    <row r="118" spans="1:2" x14ac:dyDescent="0.35">
      <c r="A118" t="s">
        <v>837</v>
      </c>
      <c r="B118" t="str">
        <v>NTGYSM 4 1/8 PERP</v>
      </c>
    </row>
    <row r="119" spans="1:2" x14ac:dyDescent="0.35">
      <c r="A119" t="s">
        <v>527</v>
      </c>
      <c r="B119" t="str">
        <v>NTGYSM 3 3/8 PERP</v>
      </c>
    </row>
    <row r="120" spans="1:2" x14ac:dyDescent="0.35">
      <c r="A120" t="s">
        <v>838</v>
      </c>
      <c r="B120" t="str">
        <v>CNALN 3 04/10/76</v>
      </c>
    </row>
    <row r="121" spans="1:2" x14ac:dyDescent="0.35">
      <c r="A121" t="s">
        <v>839</v>
      </c>
      <c r="B121" t="str">
        <v>CNALN 5 1/4 04/10/75</v>
      </c>
    </row>
    <row r="122" spans="1:2" x14ac:dyDescent="0.35">
      <c r="A122" t="s">
        <v>840</v>
      </c>
      <c r="B122" t="str">
        <v>NGGLN 1 5/8 12/05/79</v>
      </c>
    </row>
    <row r="123" spans="1:2" x14ac:dyDescent="0.35">
      <c r="A123" t="s">
        <v>841</v>
      </c>
      <c r="B123" t="str">
        <v>NGGLN 2 1/8 09/05/82</v>
      </c>
    </row>
    <row r="124" spans="1:2" x14ac:dyDescent="0.35">
      <c r="A124" t="s">
        <v>489</v>
      </c>
      <c r="B124" t="str">
        <v>NGGLN 5 5/8 06/18/73</v>
      </c>
    </row>
    <row r="125" spans="1:2" x14ac:dyDescent="0.35">
      <c r="A125" t="s">
        <v>490</v>
      </c>
      <c r="B125" t="str">
        <v>SSELN 2 3/8 PERP</v>
      </c>
    </row>
    <row r="126" spans="1:2" x14ac:dyDescent="0.35">
      <c r="A126" t="s">
        <v>492</v>
      </c>
      <c r="B126" t="str">
        <v>SSELN 3 7/8 PERP</v>
      </c>
    </row>
    <row r="127" spans="1:2" x14ac:dyDescent="0.35">
      <c r="A127" t="s">
        <v>491</v>
      </c>
      <c r="B127" t="str">
        <v>SSELN 3 5/8 09/16/77</v>
      </c>
    </row>
    <row r="128" spans="1:2" x14ac:dyDescent="0.35">
      <c r="A128" t="s">
        <v>842</v>
      </c>
      <c r="B128" t="str">
        <v>SSELN 4 3/4 09/16/77</v>
      </c>
    </row>
    <row r="129" spans="1:2" x14ac:dyDescent="0.35">
      <c r="A129" t="s">
        <v>843</v>
      </c>
      <c r="B129" t="str">
        <v>ALLRNV 1 5/8 PERP</v>
      </c>
    </row>
    <row r="130" spans="1:2" x14ac:dyDescent="0.35">
      <c r="A130" t="s">
        <v>844</v>
      </c>
      <c r="B130" t="str">
        <v>ORSTED 3 11/06/15</v>
      </c>
    </row>
    <row r="131" spans="1:2" x14ac:dyDescent="0.35">
      <c r="A131" t="s">
        <v>497</v>
      </c>
      <c r="B131" t="str">
        <v>ORSTED 6 1/4 06/26/13</v>
      </c>
    </row>
    <row r="132" spans="1:2" x14ac:dyDescent="0.35">
      <c r="A132" t="s">
        <v>503</v>
      </c>
      <c r="B132" t="str">
        <v>ORSTED 2 1/4 11/24/17</v>
      </c>
    </row>
    <row r="133" spans="1:2" x14ac:dyDescent="0.35">
      <c r="A133" t="s">
        <v>845</v>
      </c>
      <c r="B133" t="str">
        <v>ORSTED 1 3/4 12/09/19</v>
      </c>
    </row>
    <row r="134" spans="1:2" x14ac:dyDescent="0.35">
      <c r="A134" t="s">
        <v>475</v>
      </c>
      <c r="B134" t="str">
        <v>STEDIN 3 1/4 PERP</v>
      </c>
    </row>
    <row r="135" spans="1:2" x14ac:dyDescent="0.35">
      <c r="A135" t="s">
        <v>476</v>
      </c>
      <c r="B135" t="str">
        <v>EDPPL 5 3/8 09/16/75</v>
      </c>
    </row>
    <row r="136" spans="1:2" x14ac:dyDescent="0.35">
      <c r="A136" t="s">
        <v>846</v>
      </c>
      <c r="B136" t="str">
        <v>EDPPL 4.496 04/30/79</v>
      </c>
    </row>
    <row r="137" spans="1:2" x14ac:dyDescent="0.35">
      <c r="A137" t="s">
        <v>847</v>
      </c>
      <c r="B137" t="str">
        <v>EDPPL 1.7 07/20/80</v>
      </c>
    </row>
    <row r="138" spans="1:2" x14ac:dyDescent="0.35">
      <c r="A138" t="s">
        <v>848</v>
      </c>
      <c r="B138" t="str">
        <v>ELIASO 2 3/4 PERP</v>
      </c>
    </row>
    <row r="139" spans="1:2" x14ac:dyDescent="0.35">
      <c r="A139" t="s">
        <v>849</v>
      </c>
      <c r="B139" t="str">
        <v>VLVY 4.2 06/10/75</v>
      </c>
    </row>
    <row r="140" spans="1:2" x14ac:dyDescent="0.35">
      <c r="A140" t="s">
        <v>516</v>
      </c>
      <c r="B140" t="str">
        <v>VLVY 4.85 03/10/78</v>
      </c>
    </row>
    <row r="141" spans="1:2" x14ac:dyDescent="0.35">
      <c r="A141" t="s">
        <v>850</v>
      </c>
      <c r="B141" t="str">
        <v>VW 3 3/4 PERP</v>
      </c>
    </row>
    <row r="142" spans="1:2" x14ac:dyDescent="0.35">
      <c r="A142" t="s">
        <v>851</v>
      </c>
      <c r="B142" t="str">
        <v>VW 2 1/2 PERP</v>
      </c>
    </row>
    <row r="143" spans="1:2" x14ac:dyDescent="0.35">
      <c r="A143" t="s">
        <v>852</v>
      </c>
      <c r="B143" t="str">
        <v>VW 2.7 PERP</v>
      </c>
    </row>
    <row r="144" spans="1:2" x14ac:dyDescent="0.35">
      <c r="A144" t="s">
        <v>853</v>
      </c>
      <c r="B144" t="str">
        <v>VW 5 1/8 PERP</v>
      </c>
    </row>
    <row r="145" spans="1:2" x14ac:dyDescent="0.35">
      <c r="A145" t="s">
        <v>854</v>
      </c>
      <c r="B145" t="str">
        <v>VW 3 3/8 PERP</v>
      </c>
    </row>
    <row r="146" spans="1:2" x14ac:dyDescent="0.35">
      <c r="A146" t="s">
        <v>510</v>
      </c>
      <c r="B146" t="str">
        <v>VW 4 5/8 PERP</v>
      </c>
    </row>
    <row r="147" spans="1:2" x14ac:dyDescent="0.35">
      <c r="A147" t="s">
        <v>509</v>
      </c>
      <c r="B147" t="str">
        <v>VW 3 7/8 PERP</v>
      </c>
    </row>
    <row r="148" spans="1:2" x14ac:dyDescent="0.35">
      <c r="A148" t="s">
        <v>855</v>
      </c>
      <c r="B148" t="str">
        <v>VW 3 1/2 PERP</v>
      </c>
    </row>
    <row r="149" spans="1:2" x14ac:dyDescent="0.35">
      <c r="A149" t="s">
        <v>856</v>
      </c>
      <c r="B149" t="str">
        <v>ACFP 4 1/8 PERP</v>
      </c>
    </row>
    <row r="150" spans="1:2" x14ac:dyDescent="0.35">
      <c r="A150" t="s">
        <v>485</v>
      </c>
      <c r="B150" t="str">
        <v>ACFP 4 3/8 PERP</v>
      </c>
    </row>
    <row r="151" spans="1:2" x14ac:dyDescent="0.35">
      <c r="A151" t="s">
        <v>484</v>
      </c>
      <c r="B151" t="str">
        <v>ACFP 2 5/8 PERP</v>
      </c>
    </row>
    <row r="152" spans="1:2" x14ac:dyDescent="0.35">
      <c r="A152" t="s">
        <v>857</v>
      </c>
      <c r="B152" t="str">
        <v>AFFP 6 1/4 PERP</v>
      </c>
    </row>
    <row r="153" spans="1:2" x14ac:dyDescent="0.35">
      <c r="A153" t="s">
        <v>528</v>
      </c>
      <c r="B153" t="str">
        <v>LHAGR 5 1/8 08/12/75</v>
      </c>
    </row>
    <row r="154" spans="1:2" x14ac:dyDescent="0.35">
      <c r="A154" t="s">
        <v>858</v>
      </c>
      <c r="B154" t="str">
        <v>WIEAV 5 PERP</v>
      </c>
    </row>
    <row r="155" spans="1:2" x14ac:dyDescent="0.35">
      <c r="A155" t="s">
        <v>535</v>
      </c>
      <c r="B155" t="str">
        <v>FERSM 2.124 PERP</v>
      </c>
    </row>
    <row r="156" spans="1:2" x14ac:dyDescent="0.35">
      <c r="A156" t="s">
        <v>859</v>
      </c>
      <c r="B156" t="str">
        <v>SBRYLN 6 1/2 PERP</v>
      </c>
    </row>
    <row r="157" spans="1:2" x14ac:dyDescent="0.35">
      <c r="A157" t="s">
        <v>534</v>
      </c>
      <c r="B157" t="str">
        <v>DBOERS 2 3/4 02/05/41</v>
      </c>
    </row>
    <row r="158" spans="1:2" x14ac:dyDescent="0.35">
      <c r="A158" t="s">
        <v>537</v>
      </c>
      <c r="B158" t="str">
        <v>ANNGR 4 PERP</v>
      </c>
    </row>
    <row r="159" spans="1:2" x14ac:dyDescent="0.35">
      <c r="A159" t="s">
        <v>860</v>
      </c>
      <c r="B159" t="str">
        <v>ULFP 2 1/8 PERP</v>
      </c>
    </row>
    <row r="160" spans="1:2" x14ac:dyDescent="0.35">
      <c r="A160" t="s">
        <v>861</v>
      </c>
      <c r="B160" t="str">
        <v>ULFP 2 7/8 PERP</v>
      </c>
    </row>
    <row r="161" spans="1:2" x14ac:dyDescent="0.35">
      <c r="A161" t="s">
        <v>536</v>
      </c>
      <c r="B161" t="str">
        <v>AKFAST 3 7/8 10/05/78</v>
      </c>
    </row>
    <row r="162" spans="1:2" x14ac:dyDescent="0.35">
      <c r="A162" t="s">
        <v>861</v>
      </c>
      <c r="B162" t="str">
        <v>AKFAST 2.249 05/17/81</v>
      </c>
    </row>
    <row r="163" spans="1:2" x14ac:dyDescent="0.35">
      <c r="A163" t="s">
        <v>862</v>
      </c>
      <c r="B163" t="str">
        <v>BALDER 3 03/07/78</v>
      </c>
    </row>
    <row r="164" spans="1:2" x14ac:dyDescent="0.35">
      <c r="B164" t="str">
        <v>TLGGR 3 3/8 PERP</v>
      </c>
    </row>
    <row r="165" spans="1:2" x14ac:dyDescent="0.35">
      <c r="A165" t="s">
        <v>863</v>
      </c>
      <c r="B165" t="str">
        <v>HEIBOS 3.248 PERP</v>
      </c>
    </row>
    <row r="166" spans="1:2" x14ac:dyDescent="0.35">
      <c r="A166" t="s">
        <v>864</v>
      </c>
      <c r="B166" t="str">
        <v>SBBBSS 4 5/8 PERP</v>
      </c>
    </row>
    <row r="167" spans="1:2" x14ac:dyDescent="0.35">
      <c r="A167" t="s">
        <v>464</v>
      </c>
      <c r="B167" t="str">
        <v>SBBBSS 2.624 PERP</v>
      </c>
    </row>
    <row r="168" spans="1:2" x14ac:dyDescent="0.35">
      <c r="A168" t="s">
        <v>865</v>
      </c>
      <c r="B168" t="str">
        <v>ARNDTN 3 3/4 PERP</v>
      </c>
    </row>
    <row r="169" spans="1:2" x14ac:dyDescent="0.35">
      <c r="A169" t="s">
        <v>498</v>
      </c>
      <c r="B169" t="str">
        <v>ARNDTN 2 1/8 PERP</v>
      </c>
    </row>
    <row r="170" spans="1:2" x14ac:dyDescent="0.35">
      <c r="A170" t="s">
        <v>866</v>
      </c>
      <c r="B170" t="str">
        <v>ARNDTN 2 7/8 PERP</v>
      </c>
    </row>
    <row r="171" spans="1:2" x14ac:dyDescent="0.35">
      <c r="A171" t="s">
        <v>867</v>
      </c>
      <c r="B171" t="str">
        <v>ARNDTN 5 1/4 PERP</v>
      </c>
    </row>
    <row r="172" spans="1:2" x14ac:dyDescent="0.35">
      <c r="B172" t="str">
        <v>ARNDTN 4 3/4 PERP</v>
      </c>
    </row>
    <row r="173" spans="1:2" x14ac:dyDescent="0.35">
      <c r="A173" t="s">
        <v>474</v>
      </c>
      <c r="B173" t="str">
        <v>GYCGR 3 3/4 PERP</v>
      </c>
    </row>
    <row r="174" spans="1:2" x14ac:dyDescent="0.35">
      <c r="A174" t="s">
        <v>868</v>
      </c>
      <c r="B174" t="str">
        <v>GYCGR 2 3/4 PERP</v>
      </c>
    </row>
    <row r="175" spans="1:2" x14ac:dyDescent="0.35">
      <c r="A175" t="s">
        <v>869</v>
      </c>
      <c r="B175" t="str">
        <v>GYCGR 2 1/2 PERP</v>
      </c>
    </row>
    <row r="176" spans="1:2" x14ac:dyDescent="0.35">
      <c r="B176" t="str">
        <v>CPIPGR 4 3/8 PERP</v>
      </c>
    </row>
    <row r="177" spans="1:2" x14ac:dyDescent="0.35">
      <c r="A177" t="s">
        <v>870</v>
      </c>
      <c r="B177" t="str">
        <v>CPIPGR 4 7/8 PERP</v>
      </c>
    </row>
    <row r="178" spans="1:2" x14ac:dyDescent="0.35">
      <c r="A178" t="s">
        <v>525</v>
      </c>
      <c r="B178" t="str">
        <v>JUSTLN 9 3/8 PERP</v>
      </c>
    </row>
    <row r="179" spans="1:2" x14ac:dyDescent="0.35">
      <c r="A179" t="s">
        <v>526</v>
      </c>
      <c r="B179" t="str">
        <v>SZUGR Float PERP</v>
      </c>
    </row>
    <row r="180" spans="1:2" x14ac:dyDescent="0.35">
      <c r="B180" t="str">
        <v>COFP 3.992 PERP</v>
      </c>
    </row>
    <row r="181" spans="1:2" x14ac:dyDescent="0.35">
      <c r="A181" t="s">
        <v>538</v>
      </c>
      <c r="B181" t="str">
        <v>TRAFIG 6 7/8 PERP</v>
      </c>
    </row>
    <row r="182" spans="1:2" x14ac:dyDescent="0.35">
      <c r="A182" t="s">
        <v>871</v>
      </c>
      <c r="B182" t="str">
        <v>TRAFIG 7 1/2 PERP</v>
      </c>
    </row>
    <row r="183" spans="1:2" x14ac:dyDescent="0.35">
      <c r="A183" t="s">
        <v>872</v>
      </c>
      <c r="B183" t="str">
        <v>ECLEAR 2 5/8 04/11/48</v>
      </c>
    </row>
    <row r="184" spans="1:2" x14ac:dyDescent="0.35">
      <c r="A184" t="s">
        <v>873</v>
      </c>
      <c r="B184" t="str">
        <v>SOFTBK 6 PERP</v>
      </c>
    </row>
    <row r="185" spans="1:2" x14ac:dyDescent="0.35">
      <c r="A185" t="s">
        <v>495</v>
      </c>
      <c r="B185" t="str">
        <v>SOFTBK 6 7/8 PERP</v>
      </c>
    </row>
    <row r="186" spans="1:2" x14ac:dyDescent="0.35">
      <c r="A186" t="s">
        <v>874</v>
      </c>
    </row>
    <row r="187" spans="1:2" x14ac:dyDescent="0.35">
      <c r="A187" t="s">
        <v>875</v>
      </c>
    </row>
    <row r="188" spans="1:2" x14ac:dyDescent="0.35">
      <c r="A188" t="s">
        <v>876</v>
      </c>
    </row>
    <row r="189" spans="1:2" x14ac:dyDescent="0.35">
      <c r="A189" t="s">
        <v>877</v>
      </c>
    </row>
    <row r="190" spans="1:2" x14ac:dyDescent="0.35">
      <c r="A190" t="s">
        <v>878</v>
      </c>
    </row>
    <row r="191" spans="1:2" x14ac:dyDescent="0.35">
      <c r="A191" t="s">
        <v>879</v>
      </c>
    </row>
    <row r="192" spans="1:2" x14ac:dyDescent="0.35">
      <c r="A192" t="s">
        <v>880</v>
      </c>
    </row>
    <row r="193" spans="1:1" x14ac:dyDescent="0.35">
      <c r="A193" t="s">
        <v>881</v>
      </c>
    </row>
    <row r="194" spans="1:1" x14ac:dyDescent="0.35">
      <c r="A194" t="s">
        <v>882</v>
      </c>
    </row>
    <row r="195" spans="1:1" x14ac:dyDescent="0.35">
      <c r="A195" t="s">
        <v>883</v>
      </c>
    </row>
    <row r="196" spans="1:1" x14ac:dyDescent="0.35">
      <c r="A196" t="s">
        <v>884</v>
      </c>
    </row>
    <row r="197" spans="1:1" x14ac:dyDescent="0.35">
      <c r="A197" t="s">
        <v>885</v>
      </c>
    </row>
    <row r="198" spans="1:1" x14ac:dyDescent="0.35">
      <c r="A198" t="s">
        <v>886</v>
      </c>
    </row>
    <row r="200" spans="1:1" x14ac:dyDescent="0.35">
      <c r="A200" t="s">
        <v>887</v>
      </c>
    </row>
    <row r="201" spans="1:1" x14ac:dyDescent="0.35">
      <c r="A201" t="s">
        <v>888</v>
      </c>
    </row>
    <row r="202" spans="1:1" x14ac:dyDescent="0.35">
      <c r="A202" t="s">
        <v>889</v>
      </c>
    </row>
    <row r="203" spans="1:1" x14ac:dyDescent="0.35">
      <c r="A203" t="s">
        <v>890</v>
      </c>
    </row>
    <row r="204" spans="1:1" x14ac:dyDescent="0.35">
      <c r="A204" t="s">
        <v>891</v>
      </c>
    </row>
    <row r="206" spans="1:1" x14ac:dyDescent="0.35">
      <c r="A206" t="s">
        <v>892</v>
      </c>
    </row>
    <row r="207" spans="1:1" x14ac:dyDescent="0.35">
      <c r="A207" t="s">
        <v>893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E40F-BF4C-4699-88FD-3421DB5B9A71}">
  <sheetPr codeName="Sheet4"/>
  <dimension ref="A1:C13"/>
  <sheetViews>
    <sheetView workbookViewId="0">
      <selection activeCell="B16" sqref="B16"/>
    </sheetView>
  </sheetViews>
  <sheetFormatPr defaultRowHeight="14.5" x14ac:dyDescent="0.35"/>
  <sheetData>
    <row r="1" spans="1:3" x14ac:dyDescent="0.35">
      <c r="A1" s="11" t="s">
        <v>767</v>
      </c>
    </row>
    <row r="5" spans="1:3" x14ac:dyDescent="0.35">
      <c r="B5" t="s">
        <v>768</v>
      </c>
      <c r="C5" t="s">
        <v>769</v>
      </c>
    </row>
    <row r="6" spans="1:3" x14ac:dyDescent="0.35">
      <c r="B6" t="s">
        <v>770</v>
      </c>
      <c r="C6" t="s">
        <v>771</v>
      </c>
    </row>
    <row r="7" spans="1:3" x14ac:dyDescent="0.35">
      <c r="B7" t="s">
        <v>772</v>
      </c>
      <c r="C7" t="s">
        <v>773</v>
      </c>
    </row>
    <row r="8" spans="1:3" x14ac:dyDescent="0.35">
      <c r="B8" t="s">
        <v>774</v>
      </c>
      <c r="C8" t="s">
        <v>775</v>
      </c>
    </row>
    <row r="9" spans="1:3" x14ac:dyDescent="0.35">
      <c r="B9" t="s">
        <v>776</v>
      </c>
      <c r="C9" t="s">
        <v>777</v>
      </c>
    </row>
    <row r="10" spans="1:3" x14ac:dyDescent="0.35">
      <c r="B10" t="s">
        <v>778</v>
      </c>
      <c r="C10" t="s">
        <v>779</v>
      </c>
    </row>
    <row r="11" spans="1:3" x14ac:dyDescent="0.35">
      <c r="B11" t="s">
        <v>780</v>
      </c>
      <c r="C11" t="s">
        <v>781</v>
      </c>
    </row>
    <row r="12" spans="1:3" x14ac:dyDescent="0.35">
      <c r="B12" t="s">
        <v>782</v>
      </c>
      <c r="C12" t="s">
        <v>783</v>
      </c>
    </row>
    <row r="13" spans="1:3" x14ac:dyDescent="0.35">
      <c r="B13" t="s">
        <v>784</v>
      </c>
      <c r="C13" t="s">
        <v>785</v>
      </c>
    </row>
  </sheetData>
  <hyperlinks>
    <hyperlink ref="A1" r:id="rId1" xr:uid="{01CF50A7-1800-49DB-ACDD-081987618273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DDB50-29BF-4269-A6E1-95BA2E937221}">
  <sheetPr codeName="Sheet6"/>
  <dimension ref="A1:B1"/>
  <sheetViews>
    <sheetView workbookViewId="0">
      <selection activeCell="B1" sqref="B1"/>
    </sheetView>
  </sheetViews>
  <sheetFormatPr defaultRowHeight="14.5" x14ac:dyDescent="0.35"/>
  <sheetData>
    <row r="1" spans="1:2" x14ac:dyDescent="0.35">
      <c r="A1" t="s">
        <v>746</v>
      </c>
      <c r="B1" s="4" t="s">
        <v>748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61535201013148BE70F8335FEB7A46" ma:contentTypeVersion="2" ma:contentTypeDescription="Create a new document." ma:contentTypeScope="" ma:versionID="fbf913a27a62bafc459af0e7a149bb09">
  <xsd:schema xmlns:xsd="http://www.w3.org/2001/XMLSchema" xmlns:xs="http://www.w3.org/2001/XMLSchema" xmlns:p="http://schemas.microsoft.com/office/2006/metadata/properties" xmlns:ns3="f816a4ef-f0bd-4aaf-bb54-e8fba57e9328" targetNamespace="http://schemas.microsoft.com/office/2006/metadata/properties" ma:root="true" ma:fieldsID="422ed41ff047f19cf5e9b64cddc5c4e7" ns3:_="">
    <xsd:import namespace="f816a4ef-f0bd-4aaf-bb54-e8fba57e932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16a4ef-f0bd-4aaf-bb54-e8fba57e93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621B13-0186-4FEC-83AC-B8CAE47CB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16a4ef-f0bd-4aaf-bb54-e8fba57e93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0DCF152-1F3A-416C-B251-F90B6A2DF0A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89E79EE-3298-48E9-9D42-EBBA1B46E92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front</vt:lpstr>
      <vt:lpstr>curves</vt:lpstr>
      <vt:lpstr>all names</vt:lpstr>
      <vt:lpstr>directH (bayngr)</vt:lpstr>
      <vt:lpstr>directH (repsm)</vt:lpstr>
      <vt:lpstr>directH (tkr)</vt:lpstr>
      <vt:lpstr>directH (vw)</vt:lpstr>
      <vt:lpstr>directH (2)</vt:lpstr>
      <vt:lpstr>directH</vt:lpstr>
      <vt:lpstr>tkrBbg</vt:lpstr>
      <vt:lpstr>Sheet1</vt:lpstr>
      <vt:lpstr>filters</vt:lpstr>
      <vt:lpstr>directV</vt:lpstr>
      <vt:lpstr>main</vt:lpstr>
      <vt:lpstr>SEM</vt:lpstr>
      <vt:lpstr>historic</vt:lpstr>
      <vt:lpstr>tkrStatic</vt:lpstr>
      <vt:lpstr>new</vt:lpstr>
      <vt:lpstr>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darren</dc:creator>
  <cp:lastModifiedBy>Darren Lefcoe</cp:lastModifiedBy>
  <dcterms:created xsi:type="dcterms:W3CDTF">2015-06-05T18:17:20Z</dcterms:created>
  <dcterms:modified xsi:type="dcterms:W3CDTF">2020-07-03T15:53:19Z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0x0101002461535201013148BE70F8335FEB7A46</vt:lpwstr>
  </property>
</Properties>
</file>